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Е3 Хімія\"/>
    </mc:Choice>
  </mc:AlternateContent>
  <bookViews>
    <workbookView xWindow="0" yWindow="0" windowWidth="28800" windowHeight="11865" firstSheet="1" activeTab="1"/>
  </bookViews>
  <sheets>
    <sheet name="до наказу" sheetId="5" state="hidden" r:id="rId1"/>
    <sheet name="Титул" sheetId="2" r:id="rId2"/>
    <sheet name="корегування" sheetId="9" state="hidden" r:id="rId3"/>
    <sheet name="План" sheetId="10" r:id="rId4"/>
    <sheet name="Семестровка_Кафедра" sheetId="8" state="hidden" r:id="rId5"/>
    <sheet name="Семестровка (2)" sheetId="4" state="hidden" r:id="rId6"/>
  </sheets>
  <definedNames>
    <definedName name="_xlnm._FilterDatabase" localSheetId="0" hidden="1">'до наказу'!$AC$1:$AC$76</definedName>
    <definedName name="_xlnm.Print_Titles" localSheetId="2">корегування!$2:$8</definedName>
    <definedName name="_xlnm.Print_Titles" localSheetId="3">План!$2:$8</definedName>
    <definedName name="_xlnm.Print_Area" localSheetId="0">'до наказу'!$A$1:$K$49</definedName>
    <definedName name="_xlnm.Print_Area" localSheetId="2">корегування!$A$1:$X$141</definedName>
    <definedName name="_xlnm.Print_Area" localSheetId="3">План!$A$1:$X$128</definedName>
  </definedNames>
  <calcPr calcId="162913"/>
</workbook>
</file>

<file path=xl/calcChain.xml><?xml version="1.0" encoding="utf-8"?>
<calcChain xmlns="http://schemas.openxmlformats.org/spreadsheetml/2006/main">
  <c r="I69" i="10" l="1"/>
  <c r="H69" i="10"/>
  <c r="M69" i="10" s="1"/>
  <c r="S30" i="10" l="1"/>
  <c r="R30" i="10"/>
  <c r="J30" i="10"/>
  <c r="K30" i="10"/>
  <c r="L30" i="10"/>
  <c r="H28" i="10"/>
  <c r="M28" i="10" s="1"/>
  <c r="I115" i="10"/>
  <c r="H115" i="10"/>
  <c r="M115" i="10" s="1"/>
  <c r="I114" i="10"/>
  <c r="H114" i="10"/>
  <c r="M114" i="10" s="1"/>
  <c r="I113" i="10"/>
  <c r="I111" i="10" s="1"/>
  <c r="H113" i="10"/>
  <c r="M113" i="10" s="1"/>
  <c r="I112" i="10"/>
  <c r="H112" i="10"/>
  <c r="M112" i="10" s="1"/>
  <c r="M111" i="10" s="1"/>
  <c r="L111" i="10"/>
  <c r="K111" i="10"/>
  <c r="J111" i="10"/>
  <c r="H111" i="10"/>
  <c r="G111" i="10"/>
  <c r="M110" i="10"/>
  <c r="I109" i="10"/>
  <c r="H109" i="10"/>
  <c r="M109" i="10" s="1"/>
  <c r="I108" i="10"/>
  <c r="H108" i="10"/>
  <c r="H107" i="10" s="1"/>
  <c r="L107" i="10"/>
  <c r="J107" i="10"/>
  <c r="I107" i="10"/>
  <c r="G107" i="10"/>
  <c r="AC99" i="10"/>
  <c r="AB99" i="10"/>
  <c r="AA99" i="10"/>
  <c r="Z99" i="10"/>
  <c r="Y99" i="10"/>
  <c r="AN96" i="10"/>
  <c r="AK96" i="10"/>
  <c r="AH96" i="10"/>
  <c r="AC96" i="10"/>
  <c r="AB96" i="10"/>
  <c r="AB97" i="10" s="1"/>
  <c r="AA96" i="10"/>
  <c r="Z96" i="10"/>
  <c r="Z97" i="10" s="1"/>
  <c r="Y96" i="10"/>
  <c r="X96" i="10"/>
  <c r="X97" i="10" s="1"/>
  <c r="W96" i="10"/>
  <c r="V96" i="10"/>
  <c r="V97" i="10" s="1"/>
  <c r="U96" i="10"/>
  <c r="T96" i="10"/>
  <c r="T97" i="10" s="1"/>
  <c r="S96" i="10"/>
  <c r="R96" i="10"/>
  <c r="R97" i="10" s="1"/>
  <c r="Q96" i="10"/>
  <c r="P96" i="10"/>
  <c r="P97" i="10" s="1"/>
  <c r="O96" i="10"/>
  <c r="N96" i="10"/>
  <c r="N97" i="10" s="1"/>
  <c r="L96" i="10"/>
  <c r="L97" i="10" s="1"/>
  <c r="K96" i="10"/>
  <c r="J96" i="10"/>
  <c r="J97" i="10" s="1"/>
  <c r="G96" i="10"/>
  <c r="I95" i="10"/>
  <c r="H95" i="10"/>
  <c r="M95" i="10" s="1"/>
  <c r="AP94" i="10"/>
  <c r="AO94" i="10"/>
  <c r="AM94" i="10"/>
  <c r="AL94" i="10"/>
  <c r="AJ94" i="10"/>
  <c r="AI94" i="10"/>
  <c r="AG94" i="10"/>
  <c r="AF94" i="10"/>
  <c r="I94" i="10"/>
  <c r="H94" i="10"/>
  <c r="M94" i="10" s="1"/>
  <c r="I93" i="10"/>
  <c r="H93" i="10"/>
  <c r="M93" i="10" s="1"/>
  <c r="AP92" i="10"/>
  <c r="AO92" i="10"/>
  <c r="AM92" i="10"/>
  <c r="AL92" i="10"/>
  <c r="AJ92" i="10"/>
  <c r="AI92" i="10"/>
  <c r="AG92" i="10"/>
  <c r="AF92" i="10"/>
  <c r="I92" i="10"/>
  <c r="H92" i="10"/>
  <c r="M92" i="10" s="1"/>
  <c r="I91" i="10"/>
  <c r="H91" i="10"/>
  <c r="M91" i="10" s="1"/>
  <c r="AP90" i="10"/>
  <c r="AO90" i="10"/>
  <c r="AM90" i="10"/>
  <c r="AL90" i="10"/>
  <c r="AJ90" i="10"/>
  <c r="AI90" i="10"/>
  <c r="AG90" i="10"/>
  <c r="AF90" i="10"/>
  <c r="I90" i="10"/>
  <c r="H90" i="10"/>
  <c r="M90" i="10" s="1"/>
  <c r="I89" i="10"/>
  <c r="H89" i="10"/>
  <c r="M89" i="10" s="1"/>
  <c r="AP88" i="10"/>
  <c r="AO88" i="10"/>
  <c r="AM88" i="10"/>
  <c r="AL88" i="10"/>
  <c r="AJ88" i="10"/>
  <c r="AI88" i="10"/>
  <c r="AG88" i="10"/>
  <c r="AF88" i="10"/>
  <c r="I88" i="10"/>
  <c r="H88" i="10"/>
  <c r="M88" i="10" s="1"/>
  <c r="I87" i="10"/>
  <c r="H87" i="10"/>
  <c r="M87" i="10" s="1"/>
  <c r="AP86" i="10"/>
  <c r="AO86" i="10"/>
  <c r="AM86" i="10"/>
  <c r="AL86" i="10"/>
  <c r="AJ86" i="10"/>
  <c r="AI86" i="10"/>
  <c r="AG86" i="10"/>
  <c r="AF86" i="10"/>
  <c r="I86" i="10"/>
  <c r="H86" i="10"/>
  <c r="M86" i="10" s="1"/>
  <c r="I85" i="10"/>
  <c r="H85" i="10"/>
  <c r="M85" i="10" s="1"/>
  <c r="AP84" i="10"/>
  <c r="AO84" i="10"/>
  <c r="AM84" i="10"/>
  <c r="AL84" i="10"/>
  <c r="AJ84" i="10"/>
  <c r="AI84" i="10"/>
  <c r="AG84" i="10"/>
  <c r="AF84" i="10"/>
  <c r="I84" i="10"/>
  <c r="H84" i="10"/>
  <c r="M84" i="10" s="1"/>
  <c r="I83" i="10"/>
  <c r="H83" i="10"/>
  <c r="M83" i="10" s="1"/>
  <c r="AP82" i="10"/>
  <c r="AO82" i="10"/>
  <c r="AM82" i="10"/>
  <c r="AL82" i="10"/>
  <c r="AJ82" i="10"/>
  <c r="AI82" i="10"/>
  <c r="AG82" i="10"/>
  <c r="AF82" i="10"/>
  <c r="I82" i="10"/>
  <c r="H82" i="10"/>
  <c r="M82" i="10" s="1"/>
  <c r="I81" i="10"/>
  <c r="H81" i="10"/>
  <c r="M81" i="10" s="1"/>
  <c r="AP80" i="10"/>
  <c r="AO80" i="10"/>
  <c r="AM80" i="10"/>
  <c r="AL80" i="10"/>
  <c r="AJ80" i="10"/>
  <c r="AI80" i="10"/>
  <c r="AG80" i="10"/>
  <c r="AF80" i="10"/>
  <c r="I80" i="10"/>
  <c r="H80" i="10"/>
  <c r="M80" i="10" s="1"/>
  <c r="I79" i="10"/>
  <c r="H79" i="10"/>
  <c r="M79" i="10" s="1"/>
  <c r="AP78" i="10"/>
  <c r="AO78" i="10"/>
  <c r="AM78" i="10"/>
  <c r="AL78" i="10"/>
  <c r="AJ78" i="10"/>
  <c r="AI78" i="10"/>
  <c r="AG78" i="10"/>
  <c r="AF78" i="10"/>
  <c r="I78" i="10"/>
  <c r="H78" i="10"/>
  <c r="M78" i="10" s="1"/>
  <c r="I77" i="10"/>
  <c r="H77" i="10"/>
  <c r="M77" i="10" s="1"/>
  <c r="AP76" i="10"/>
  <c r="AP96" i="10" s="1"/>
  <c r="AO76" i="10"/>
  <c r="AO96" i="10" s="1"/>
  <c r="AE79" i="10" s="1"/>
  <c r="AJ103" i="10" s="1"/>
  <c r="AM76" i="10"/>
  <c r="AM96" i="10" s="1"/>
  <c r="AL76" i="10"/>
  <c r="AL96" i="10" s="1"/>
  <c r="AE78" i="10" s="1"/>
  <c r="AJ102" i="10" s="1"/>
  <c r="AJ76" i="10"/>
  <c r="AJ96" i="10" s="1"/>
  <c r="AI76" i="10"/>
  <c r="AI96" i="10" s="1"/>
  <c r="AE77" i="10" s="1"/>
  <c r="AJ101" i="10" s="1"/>
  <c r="AG76" i="10"/>
  <c r="AG96" i="10" s="1"/>
  <c r="AF76" i="10"/>
  <c r="AF96" i="10" s="1"/>
  <c r="I76" i="10"/>
  <c r="I96" i="10" s="1"/>
  <c r="H76" i="10"/>
  <c r="H96" i="10" s="1"/>
  <c r="AN74" i="10"/>
  <c r="AK74" i="10"/>
  <c r="AH74" i="10"/>
  <c r="AC74" i="10"/>
  <c r="AC97" i="10" s="1"/>
  <c r="AB74" i="10"/>
  <c r="AA74" i="10"/>
  <c r="AA97" i="10" s="1"/>
  <c r="Z74" i="10"/>
  <c r="Y74" i="10"/>
  <c r="Y97" i="10" s="1"/>
  <c r="X74" i="10"/>
  <c r="W74" i="10"/>
  <c r="W97" i="10" s="1"/>
  <c r="V74" i="10"/>
  <c r="U74" i="10"/>
  <c r="U97" i="10" s="1"/>
  <c r="T74" i="10"/>
  <c r="S74" i="10"/>
  <c r="S97" i="10" s="1"/>
  <c r="R74" i="10"/>
  <c r="Q74" i="10"/>
  <c r="Q97" i="10" s="1"/>
  <c r="P74" i="10"/>
  <c r="O74" i="10"/>
  <c r="O97" i="10" s="1"/>
  <c r="N74" i="10"/>
  <c r="L74" i="10"/>
  <c r="K74" i="10"/>
  <c r="K97" i="10" s="1"/>
  <c r="J74" i="10"/>
  <c r="G74" i="10"/>
  <c r="G97" i="10" s="1"/>
  <c r="H73" i="10"/>
  <c r="I72" i="10"/>
  <c r="H72" i="10"/>
  <c r="M72" i="10" s="1"/>
  <c r="AP71" i="10"/>
  <c r="AO71" i="10"/>
  <c r="AM71" i="10"/>
  <c r="AL71" i="10"/>
  <c r="AJ71" i="10"/>
  <c r="AI71" i="10"/>
  <c r="AG71" i="10"/>
  <c r="AF71" i="10"/>
  <c r="I71" i="10"/>
  <c r="H71" i="10"/>
  <c r="M71" i="10" s="1"/>
  <c r="H70" i="10"/>
  <c r="I68" i="10"/>
  <c r="H68" i="10"/>
  <c r="M68" i="10" s="1"/>
  <c r="AP67" i="10"/>
  <c r="AO67" i="10"/>
  <c r="AM67" i="10"/>
  <c r="AL67" i="10"/>
  <c r="AJ67" i="10"/>
  <c r="AI67" i="10"/>
  <c r="AG67" i="10"/>
  <c r="AF67" i="10"/>
  <c r="I67" i="10"/>
  <c r="H67" i="10"/>
  <c r="M67" i="10" s="1"/>
  <c r="H66" i="10"/>
  <c r="I65" i="10"/>
  <c r="H65" i="10"/>
  <c r="M65" i="10" s="1"/>
  <c r="AP64" i="10"/>
  <c r="AP74" i="10" s="1"/>
  <c r="AO64" i="10"/>
  <c r="AO74" i="10" s="1"/>
  <c r="AE67" i="10" s="1"/>
  <c r="AI103" i="10" s="1"/>
  <c r="AM64" i="10"/>
  <c r="AM74" i="10" s="1"/>
  <c r="AL64" i="10"/>
  <c r="AL74" i="10" s="1"/>
  <c r="AE66" i="10" s="1"/>
  <c r="AI102" i="10" s="1"/>
  <c r="AJ64" i="10"/>
  <c r="AJ74" i="10" s="1"/>
  <c r="AI64" i="10"/>
  <c r="AI74" i="10" s="1"/>
  <c r="AE65" i="10" s="1"/>
  <c r="AI101" i="10" s="1"/>
  <c r="AG64" i="10"/>
  <c r="AG74" i="10" s="1"/>
  <c r="AF64" i="10"/>
  <c r="AF74" i="10" s="1"/>
  <c r="I64" i="10"/>
  <c r="I74" i="10" s="1"/>
  <c r="H64" i="10"/>
  <c r="M64" i="10" s="1"/>
  <c r="M74" i="10" s="1"/>
  <c r="X60" i="10"/>
  <c r="W60" i="10"/>
  <c r="V60" i="10"/>
  <c r="U60" i="10"/>
  <c r="T60" i="10"/>
  <c r="S60" i="10"/>
  <c r="R60" i="10"/>
  <c r="Q60" i="10"/>
  <c r="P60" i="10"/>
  <c r="O60" i="10"/>
  <c r="N60" i="10"/>
  <c r="L60" i="10"/>
  <c r="K60" i="10"/>
  <c r="J60" i="10"/>
  <c r="G60" i="10"/>
  <c r="I59" i="10"/>
  <c r="I60" i="10" s="1"/>
  <c r="H59" i="10"/>
  <c r="H60" i="10" s="1"/>
  <c r="AE57" i="10"/>
  <c r="AH103" i="10" s="1"/>
  <c r="X57" i="10"/>
  <c r="W57" i="10"/>
  <c r="V57" i="10"/>
  <c r="U57" i="10"/>
  <c r="T57" i="10"/>
  <c r="S57" i="10"/>
  <c r="R57" i="10"/>
  <c r="Q57" i="10"/>
  <c r="P57" i="10"/>
  <c r="O57" i="10"/>
  <c r="N57" i="10"/>
  <c r="L57" i="10"/>
  <c r="K57" i="10"/>
  <c r="J57" i="10"/>
  <c r="G57" i="10"/>
  <c r="AE56" i="10"/>
  <c r="AH102" i="10" s="1"/>
  <c r="I56" i="10"/>
  <c r="H56" i="10"/>
  <c r="M56" i="10" s="1"/>
  <c r="AE55" i="10"/>
  <c r="AH101" i="10" s="1"/>
  <c r="I55" i="10"/>
  <c r="H55" i="10"/>
  <c r="M55" i="10" s="1"/>
  <c r="AE54" i="10"/>
  <c r="AH100" i="10" s="1"/>
  <c r="I54" i="10"/>
  <c r="H54" i="10"/>
  <c r="M54" i="10" s="1"/>
  <c r="I53" i="10"/>
  <c r="I57" i="10" s="1"/>
  <c r="H53" i="10"/>
  <c r="AN51" i="10"/>
  <c r="AK51" i="10"/>
  <c r="AH51" i="10"/>
  <c r="AC51" i="10"/>
  <c r="AB51" i="10"/>
  <c r="AA51" i="10"/>
  <c r="Z51" i="10"/>
  <c r="Y51" i="10"/>
  <c r="X51" i="10"/>
  <c r="W51" i="10"/>
  <c r="V51" i="10"/>
  <c r="U51" i="10"/>
  <c r="T51" i="10"/>
  <c r="S51" i="10"/>
  <c r="S61" i="10" s="1"/>
  <c r="S98" i="10" s="1"/>
  <c r="S99" i="10" s="1"/>
  <c r="R51" i="10"/>
  <c r="Q51" i="10"/>
  <c r="P51" i="10"/>
  <c r="O51" i="10"/>
  <c r="N51" i="10"/>
  <c r="AP50" i="10"/>
  <c r="AO50" i="10"/>
  <c r="AM50" i="10"/>
  <c r="AL50" i="10"/>
  <c r="AJ50" i="10"/>
  <c r="AI50" i="10"/>
  <c r="AG50" i="10"/>
  <c r="AF50" i="10"/>
  <c r="I50" i="10"/>
  <c r="H50" i="10"/>
  <c r="M50" i="10" s="1"/>
  <c r="AP49" i="10"/>
  <c r="AO49" i="10"/>
  <c r="AM49" i="10"/>
  <c r="AL49" i="10"/>
  <c r="AJ49" i="10"/>
  <c r="AI49" i="10"/>
  <c r="AG49" i="10"/>
  <c r="AF49" i="10"/>
  <c r="I49" i="10"/>
  <c r="H49" i="10"/>
  <c r="M49" i="10" s="1"/>
  <c r="AP48" i="10"/>
  <c r="AO48" i="10"/>
  <c r="AM48" i="10"/>
  <c r="AL48" i="10"/>
  <c r="AJ48" i="10"/>
  <c r="AI48" i="10"/>
  <c r="AG48" i="10"/>
  <c r="AF48" i="10"/>
  <c r="I48" i="10"/>
  <c r="I46" i="10" s="1"/>
  <c r="H48" i="10"/>
  <c r="M48" i="10" s="1"/>
  <c r="AP47" i="10"/>
  <c r="AO47" i="10"/>
  <c r="AM47" i="10"/>
  <c r="AL47" i="10"/>
  <c r="AJ47" i="10"/>
  <c r="AI47" i="10"/>
  <c r="AG47" i="10"/>
  <c r="AF47" i="10"/>
  <c r="I47" i="10"/>
  <c r="H47" i="10"/>
  <c r="M47" i="10" s="1"/>
  <c r="M46" i="10" s="1"/>
  <c r="AP46" i="10"/>
  <c r="AO46" i="10"/>
  <c r="AM46" i="10"/>
  <c r="AL46" i="10"/>
  <c r="AJ46" i="10"/>
  <c r="AI46" i="10"/>
  <c r="AG46" i="10"/>
  <c r="AF46" i="10"/>
  <c r="L46" i="10"/>
  <c r="K46" i="10"/>
  <c r="J46" i="10"/>
  <c r="H46" i="10"/>
  <c r="G46" i="10"/>
  <c r="AP45" i="10"/>
  <c r="AO45" i="10"/>
  <c r="AM45" i="10"/>
  <c r="AL45" i="10"/>
  <c r="AJ45" i="10"/>
  <c r="AI45" i="10"/>
  <c r="AG45" i="10"/>
  <c r="AF45" i="10"/>
  <c r="I45" i="10"/>
  <c r="H45" i="10"/>
  <c r="M45" i="10" s="1"/>
  <c r="AP44" i="10"/>
  <c r="AO44" i="10"/>
  <c r="AM44" i="10"/>
  <c r="AL44" i="10"/>
  <c r="AJ44" i="10"/>
  <c r="AI44" i="10"/>
  <c r="AG44" i="10"/>
  <c r="AF44" i="10"/>
  <c r="I44" i="10"/>
  <c r="H44" i="10"/>
  <c r="M44" i="10" s="1"/>
  <c r="AP43" i="10"/>
  <c r="AO43" i="10"/>
  <c r="AM43" i="10"/>
  <c r="AL43" i="10"/>
  <c r="AJ43" i="10"/>
  <c r="AI43" i="10"/>
  <c r="AG43" i="10"/>
  <c r="AF43" i="10"/>
  <c r="I43" i="10"/>
  <c r="H43" i="10"/>
  <c r="H41" i="10" s="1"/>
  <c r="AP42" i="10"/>
  <c r="AO42" i="10"/>
  <c r="AM42" i="10"/>
  <c r="AL42" i="10"/>
  <c r="AJ42" i="10"/>
  <c r="AI42" i="10"/>
  <c r="AG42" i="10"/>
  <c r="AF42" i="10"/>
  <c r="I42" i="10"/>
  <c r="H42" i="10"/>
  <c r="M42" i="10" s="1"/>
  <c r="AP41" i="10"/>
  <c r="AO41" i="10"/>
  <c r="AM41" i="10"/>
  <c r="AL41" i="10"/>
  <c r="AJ41" i="10"/>
  <c r="AI41" i="10"/>
  <c r="AG41" i="10"/>
  <c r="AF41" i="10"/>
  <c r="L41" i="10"/>
  <c r="K41" i="10"/>
  <c r="J41" i="10"/>
  <c r="I41" i="10"/>
  <c r="G41" i="10"/>
  <c r="AP40" i="10"/>
  <c r="AO40" i="10"/>
  <c r="AM40" i="10"/>
  <c r="AL40" i="10"/>
  <c r="AJ40" i="10"/>
  <c r="AI40" i="10"/>
  <c r="AG40" i="10"/>
  <c r="AF40" i="10"/>
  <c r="I40" i="10"/>
  <c r="I38" i="10" s="1"/>
  <c r="H40" i="10"/>
  <c r="M40" i="10" s="1"/>
  <c r="AP39" i="10"/>
  <c r="AO39" i="10"/>
  <c r="AM39" i="10"/>
  <c r="AL39" i="10"/>
  <c r="AJ39" i="10"/>
  <c r="AI39" i="10"/>
  <c r="AG39" i="10"/>
  <c r="AF39" i="10"/>
  <c r="I39" i="10"/>
  <c r="H39" i="10"/>
  <c r="M39" i="10" s="1"/>
  <c r="M38" i="10" s="1"/>
  <c r="AP38" i="10"/>
  <c r="AO38" i="10"/>
  <c r="AM38" i="10"/>
  <c r="AL38" i="10"/>
  <c r="AJ38" i="10"/>
  <c r="AI38" i="10"/>
  <c r="AG38" i="10"/>
  <c r="AF38" i="10"/>
  <c r="L38" i="10"/>
  <c r="K38" i="10"/>
  <c r="J38" i="10"/>
  <c r="H38" i="10"/>
  <c r="G38" i="10"/>
  <c r="AP37" i="10"/>
  <c r="AO37" i="10"/>
  <c r="AM37" i="10"/>
  <c r="AL37" i="10"/>
  <c r="AJ37" i="10"/>
  <c r="AI37" i="10"/>
  <c r="AG37" i="10"/>
  <c r="AF37" i="10"/>
  <c r="I37" i="10"/>
  <c r="H37" i="10"/>
  <c r="M37" i="10" s="1"/>
  <c r="AP36" i="10"/>
  <c r="AO36" i="10"/>
  <c r="AM36" i="10"/>
  <c r="AL36" i="10"/>
  <c r="AJ36" i="10"/>
  <c r="AI36" i="10"/>
  <c r="AG36" i="10"/>
  <c r="AF36" i="10"/>
  <c r="I36" i="10"/>
  <c r="H36" i="10"/>
  <c r="H35" i="10" s="1"/>
  <c r="AP35" i="10"/>
  <c r="AO35" i="10"/>
  <c r="AM35" i="10"/>
  <c r="AL35" i="10"/>
  <c r="AJ35" i="10"/>
  <c r="AI35" i="10"/>
  <c r="AG35" i="10"/>
  <c r="AF35" i="10"/>
  <c r="L35" i="10"/>
  <c r="K35" i="10"/>
  <c r="J35" i="10"/>
  <c r="I35" i="10"/>
  <c r="G35" i="10"/>
  <c r="AP34" i="10"/>
  <c r="AO34" i="10"/>
  <c r="AM34" i="10"/>
  <c r="AL34" i="10"/>
  <c r="AJ34" i="10"/>
  <c r="AI34" i="10"/>
  <c r="AG34" i="10"/>
  <c r="AF34" i="10"/>
  <c r="I34" i="10"/>
  <c r="H34" i="10"/>
  <c r="M34" i="10" s="1"/>
  <c r="AP33" i="10"/>
  <c r="AO33" i="10"/>
  <c r="AM33" i="10"/>
  <c r="AL33" i="10"/>
  <c r="AJ33" i="10"/>
  <c r="AI33" i="10"/>
  <c r="AG33" i="10"/>
  <c r="AF33" i="10"/>
  <c r="I33" i="10"/>
  <c r="H33" i="10"/>
  <c r="AP32" i="10"/>
  <c r="AO32" i="10"/>
  <c r="AO51" i="10" s="1"/>
  <c r="AM32" i="10"/>
  <c r="AL32" i="10"/>
  <c r="AJ32" i="10"/>
  <c r="AI32" i="10"/>
  <c r="AI51" i="10" s="1"/>
  <c r="AG32" i="10"/>
  <c r="AF32" i="10"/>
  <c r="L32" i="10"/>
  <c r="L51" i="10" s="1"/>
  <c r="K32" i="10"/>
  <c r="K51" i="10" s="1"/>
  <c r="J32" i="10"/>
  <c r="J51" i="10" s="1"/>
  <c r="I32" i="10"/>
  <c r="I51" i="10" s="1"/>
  <c r="G32" i="10"/>
  <c r="G51" i="10" s="1"/>
  <c r="AN30" i="10"/>
  <c r="AK30" i="10"/>
  <c r="AH30" i="10"/>
  <c r="AC30" i="10"/>
  <c r="AB30" i="10"/>
  <c r="AA30" i="10"/>
  <c r="Z30" i="10"/>
  <c r="Y30" i="10"/>
  <c r="X30" i="10"/>
  <c r="W30" i="10"/>
  <c r="V30" i="10"/>
  <c r="U30" i="10"/>
  <c r="T30" i="10"/>
  <c r="Q30" i="10"/>
  <c r="P30" i="10"/>
  <c r="P61" i="10" s="1"/>
  <c r="P98" i="10" s="1"/>
  <c r="P99" i="10" s="1"/>
  <c r="O30" i="10"/>
  <c r="N30" i="10"/>
  <c r="N61" i="10" s="1"/>
  <c r="N98" i="10" s="1"/>
  <c r="N99" i="10" s="1"/>
  <c r="AP27" i="10"/>
  <c r="AO27" i="10"/>
  <c r="AM27" i="10"/>
  <c r="AL27" i="10"/>
  <c r="AJ27" i="10"/>
  <c r="AI27" i="10"/>
  <c r="AG27" i="10"/>
  <c r="AF27" i="10"/>
  <c r="I27" i="10"/>
  <c r="H27" i="10"/>
  <c r="M27" i="10" s="1"/>
  <c r="AP26" i="10"/>
  <c r="AO26" i="10"/>
  <c r="AM26" i="10"/>
  <c r="AL26" i="10"/>
  <c r="AJ26" i="10"/>
  <c r="AI26" i="10"/>
  <c r="AG26" i="10"/>
  <c r="AF26" i="10"/>
  <c r="I26" i="10"/>
  <c r="H26" i="10"/>
  <c r="M26" i="10" s="1"/>
  <c r="AP25" i="10"/>
  <c r="AO25" i="10"/>
  <c r="AM25" i="10"/>
  <c r="AL25" i="10"/>
  <c r="AJ25" i="10"/>
  <c r="AI25" i="10"/>
  <c r="AG25" i="10"/>
  <c r="AF25" i="10"/>
  <c r="I25" i="10"/>
  <c r="H25" i="10"/>
  <c r="AP24" i="10"/>
  <c r="AO24" i="10"/>
  <c r="AM24" i="10"/>
  <c r="AL24" i="10"/>
  <c r="AJ24" i="10"/>
  <c r="AI24" i="10"/>
  <c r="AG24" i="10"/>
  <c r="AF24" i="10"/>
  <c r="I24" i="10"/>
  <c r="H24" i="10"/>
  <c r="M24" i="10" s="1"/>
  <c r="AP23" i="10"/>
  <c r="AO23" i="10"/>
  <c r="AM23" i="10"/>
  <c r="AL23" i="10"/>
  <c r="AJ23" i="10"/>
  <c r="AI23" i="10"/>
  <c r="AG23" i="10"/>
  <c r="AF23" i="10"/>
  <c r="L23" i="10"/>
  <c r="K23" i="10"/>
  <c r="J23" i="10"/>
  <c r="G23" i="10"/>
  <c r="AP22" i="10"/>
  <c r="AO22" i="10"/>
  <c r="AM22" i="10"/>
  <c r="AL22" i="10"/>
  <c r="AJ22" i="10"/>
  <c r="AI22" i="10"/>
  <c r="AG22" i="10"/>
  <c r="AF22" i="10"/>
  <c r="I22" i="10"/>
  <c r="H22" i="10"/>
  <c r="M22" i="10" s="1"/>
  <c r="AP21" i="10"/>
  <c r="AO21" i="10"/>
  <c r="AM21" i="10"/>
  <c r="AL21" i="10"/>
  <c r="AJ21" i="10"/>
  <c r="AI21" i="10"/>
  <c r="AG21" i="10"/>
  <c r="AF21" i="10"/>
  <c r="I21" i="10"/>
  <c r="H21" i="10"/>
  <c r="AP20" i="10"/>
  <c r="AO20" i="10"/>
  <c r="AM20" i="10"/>
  <c r="AL20" i="10"/>
  <c r="AJ20" i="10"/>
  <c r="AI20" i="10"/>
  <c r="AG20" i="10"/>
  <c r="AF20" i="10"/>
  <c r="I20" i="10"/>
  <c r="H20" i="10"/>
  <c r="AP19" i="10"/>
  <c r="AO19" i="10"/>
  <c r="AM19" i="10"/>
  <c r="AL19" i="10"/>
  <c r="AJ19" i="10"/>
  <c r="AI19" i="10"/>
  <c r="AG19" i="10"/>
  <c r="AF19" i="10"/>
  <c r="I19" i="10"/>
  <c r="H19" i="10"/>
  <c r="AP18" i="10"/>
  <c r="AO18" i="10"/>
  <c r="AM18" i="10"/>
  <c r="AL18" i="10"/>
  <c r="AJ18" i="10"/>
  <c r="AI18" i="10"/>
  <c r="AG18" i="10"/>
  <c r="AF18" i="10"/>
  <c r="L18" i="10"/>
  <c r="K18" i="10"/>
  <c r="J18" i="10"/>
  <c r="H18" i="10"/>
  <c r="G18" i="10"/>
  <c r="AP17" i="10"/>
  <c r="AO17" i="10"/>
  <c r="AM17" i="10"/>
  <c r="AL17" i="10"/>
  <c r="AJ17" i="10"/>
  <c r="AI17" i="10"/>
  <c r="AG17" i="10"/>
  <c r="AF17" i="10"/>
  <c r="I17" i="10"/>
  <c r="H17" i="10"/>
  <c r="AP16" i="10"/>
  <c r="AO16" i="10"/>
  <c r="AM16" i="10"/>
  <c r="AL16" i="10"/>
  <c r="AJ16" i="10"/>
  <c r="AI16" i="10"/>
  <c r="AG16" i="10"/>
  <c r="AF16" i="10"/>
  <c r="I16" i="10"/>
  <c r="H16" i="10"/>
  <c r="AP15" i="10"/>
  <c r="AO15" i="10"/>
  <c r="AM15" i="10"/>
  <c r="AL15" i="10"/>
  <c r="AJ15" i="10"/>
  <c r="AI15" i="10"/>
  <c r="AG15" i="10"/>
  <c r="AF15" i="10"/>
  <c r="I15" i="10"/>
  <c r="H15" i="10"/>
  <c r="AP14" i="10"/>
  <c r="AO14" i="10"/>
  <c r="AM14" i="10"/>
  <c r="AL14" i="10"/>
  <c r="AJ14" i="10"/>
  <c r="AI14" i="10"/>
  <c r="AG14" i="10"/>
  <c r="AF14" i="10"/>
  <c r="I14" i="10"/>
  <c r="H14" i="10"/>
  <c r="AP13" i="10"/>
  <c r="AO13" i="10"/>
  <c r="AM13" i="10"/>
  <c r="AL13" i="10"/>
  <c r="AJ13" i="10"/>
  <c r="AI13" i="10"/>
  <c r="AG13" i="10"/>
  <c r="AF13" i="10"/>
  <c r="I13" i="10"/>
  <c r="H13" i="10"/>
  <c r="AP12" i="10"/>
  <c r="AO12" i="10"/>
  <c r="AM12" i="10"/>
  <c r="AL12" i="10"/>
  <c r="AJ12" i="10"/>
  <c r="AI12" i="10"/>
  <c r="AG12" i="10"/>
  <c r="AF12" i="10"/>
  <c r="I12" i="10"/>
  <c r="I11" i="10" s="1"/>
  <c r="H12" i="10"/>
  <c r="M12" i="10" s="1"/>
  <c r="AP11" i="10"/>
  <c r="AO11" i="10"/>
  <c r="AO30" i="10" s="1"/>
  <c r="AM11" i="10"/>
  <c r="AL11" i="10"/>
  <c r="AJ11" i="10"/>
  <c r="AI11" i="10"/>
  <c r="AI30" i="10" s="1"/>
  <c r="AG11" i="10"/>
  <c r="AF11" i="10"/>
  <c r="L11" i="10"/>
  <c r="H11" i="10"/>
  <c r="G11" i="10"/>
  <c r="G30" i="10" s="1"/>
  <c r="M14" i="10" l="1"/>
  <c r="M16" i="10"/>
  <c r="I23" i="10"/>
  <c r="AG51" i="10"/>
  <c r="AM51" i="10"/>
  <c r="M13" i="10"/>
  <c r="M11" i="10" s="1"/>
  <c r="M15" i="10"/>
  <c r="M17" i="10"/>
  <c r="AJ51" i="10"/>
  <c r="AE33" i="10" s="1"/>
  <c r="AG101" i="10" s="1"/>
  <c r="AP51" i="10"/>
  <c r="AE35" i="10" s="1"/>
  <c r="AG103" i="10" s="1"/>
  <c r="AF51" i="10"/>
  <c r="AL51" i="10"/>
  <c r="H32" i="10"/>
  <c r="H51" i="10" s="1"/>
  <c r="H57" i="10"/>
  <c r="O61" i="10"/>
  <c r="O98" i="10" s="1"/>
  <c r="O99" i="10" s="1"/>
  <c r="Q61" i="10"/>
  <c r="Q98" i="10" s="1"/>
  <c r="Q99" i="10" s="1"/>
  <c r="U61" i="10"/>
  <c r="U98" i="10" s="1"/>
  <c r="U99" i="10" s="1"/>
  <c r="W61" i="10"/>
  <c r="W98" i="10" s="1"/>
  <c r="W99" i="10" s="1"/>
  <c r="AF30" i="10"/>
  <c r="AL30" i="10"/>
  <c r="I18" i="10"/>
  <c r="I30" i="10" s="1"/>
  <c r="I61" i="10" s="1"/>
  <c r="H23" i="10"/>
  <c r="AG30" i="10"/>
  <c r="AJ30" i="10"/>
  <c r="AE12" i="10" s="1"/>
  <c r="AF101" i="10" s="1"/>
  <c r="AM30" i="10"/>
  <c r="AP30" i="10"/>
  <c r="AE14" i="10" s="1"/>
  <c r="AF103" i="10" s="1"/>
  <c r="M19" i="10"/>
  <c r="M20" i="10"/>
  <c r="M21" i="10"/>
  <c r="M41" i="10"/>
  <c r="J61" i="10"/>
  <c r="J98" i="10" s="1"/>
  <c r="L61" i="10"/>
  <c r="L98" i="10" s="1"/>
  <c r="AE32" i="10"/>
  <c r="G61" i="10"/>
  <c r="K61" i="10"/>
  <c r="K98" i="10" s="1"/>
  <c r="M25" i="10"/>
  <c r="M23" i="10" s="1"/>
  <c r="M33" i="10"/>
  <c r="M32" i="10" s="1"/>
  <c r="M36" i="10"/>
  <c r="M35" i="10" s="1"/>
  <c r="M43" i="10"/>
  <c r="M59" i="10"/>
  <c r="M60" i="10" s="1"/>
  <c r="AQ74" i="10"/>
  <c r="AE64" i="10"/>
  <c r="AQ96" i="10"/>
  <c r="AE76" i="10"/>
  <c r="R61" i="10"/>
  <c r="R98" i="10" s="1"/>
  <c r="R99" i="10" s="1"/>
  <c r="T61" i="10"/>
  <c r="T98" i="10" s="1"/>
  <c r="T99" i="10" s="1"/>
  <c r="V61" i="10"/>
  <c r="V98" i="10" s="1"/>
  <c r="V99" i="10" s="1"/>
  <c r="X61" i="10"/>
  <c r="X98" i="10" s="1"/>
  <c r="X99" i="10" s="1"/>
  <c r="M53" i="10"/>
  <c r="M57" i="10" s="1"/>
  <c r="AH104" i="10"/>
  <c r="AE58" i="10"/>
  <c r="I97" i="10"/>
  <c r="H74" i="10"/>
  <c r="H97" i="10" s="1"/>
  <c r="M76" i="10"/>
  <c r="M96" i="10" s="1"/>
  <c r="M97" i="10" s="1"/>
  <c r="M108" i="10"/>
  <c r="M107" i="10" s="1"/>
  <c r="S112" i="9"/>
  <c r="T112" i="9"/>
  <c r="U112" i="9"/>
  <c r="V112" i="9"/>
  <c r="W112" i="9"/>
  <c r="X112" i="9"/>
  <c r="R112" i="9"/>
  <c r="Q112" i="9"/>
  <c r="O112" i="9"/>
  <c r="P112" i="9"/>
  <c r="N112" i="9"/>
  <c r="J109" i="9"/>
  <c r="K109" i="9"/>
  <c r="L109" i="9"/>
  <c r="N109" i="9"/>
  <c r="O109" i="9"/>
  <c r="P109" i="9"/>
  <c r="Q109" i="9"/>
  <c r="R109" i="9"/>
  <c r="S109" i="9"/>
  <c r="T109" i="9"/>
  <c r="U109" i="9"/>
  <c r="V109" i="9"/>
  <c r="W109" i="9"/>
  <c r="X109" i="9"/>
  <c r="G109" i="9"/>
  <c r="J85" i="9"/>
  <c r="K85" i="9"/>
  <c r="L85" i="9"/>
  <c r="N85" i="9"/>
  <c r="O85" i="9"/>
  <c r="P85" i="9"/>
  <c r="Q85" i="9"/>
  <c r="R85" i="9"/>
  <c r="S85" i="9"/>
  <c r="T85" i="9"/>
  <c r="U85" i="9"/>
  <c r="V85" i="9"/>
  <c r="W85" i="9"/>
  <c r="X85" i="9"/>
  <c r="G85" i="9"/>
  <c r="J84" i="9"/>
  <c r="K84" i="9"/>
  <c r="L84" i="9"/>
  <c r="N84" i="9"/>
  <c r="O84" i="9"/>
  <c r="P84" i="9"/>
  <c r="Q84" i="9"/>
  <c r="R84" i="9"/>
  <c r="S84" i="9"/>
  <c r="T84" i="9"/>
  <c r="U84" i="9"/>
  <c r="V84" i="9"/>
  <c r="W84" i="9"/>
  <c r="X84" i="9"/>
  <c r="G84" i="9"/>
  <c r="G108" i="9"/>
  <c r="G110" i="9" s="1"/>
  <c r="I74" i="9"/>
  <c r="H74" i="9"/>
  <c r="M74" i="9" s="1"/>
  <c r="I73" i="9"/>
  <c r="H73" i="9"/>
  <c r="M73" i="9" s="1"/>
  <c r="I72" i="9"/>
  <c r="H72" i="9"/>
  <c r="M72" i="9" s="1"/>
  <c r="I71" i="9"/>
  <c r="H71" i="9"/>
  <c r="M71" i="9" s="1"/>
  <c r="I70" i="9"/>
  <c r="H70" i="9"/>
  <c r="M70" i="9" s="1"/>
  <c r="I69" i="9"/>
  <c r="H69" i="9"/>
  <c r="M69" i="9" s="1"/>
  <c r="I68" i="9"/>
  <c r="H68" i="9"/>
  <c r="M68" i="9" s="1"/>
  <c r="H66" i="9"/>
  <c r="AK101" i="10" l="1"/>
  <c r="AE34" i="10"/>
  <c r="AG102" i="10" s="1"/>
  <c r="M18" i="10"/>
  <c r="AQ51" i="10"/>
  <c r="AK103" i="10"/>
  <c r="M30" i="10"/>
  <c r="AE13" i="10"/>
  <c r="AF102" i="10" s="1"/>
  <c r="H30" i="10"/>
  <c r="H61" i="10" s="1"/>
  <c r="H98" i="10" s="1"/>
  <c r="AQ30" i="10"/>
  <c r="AE11" i="10"/>
  <c r="AE15" i="10" s="1"/>
  <c r="I98" i="10"/>
  <c r="AI100" i="10"/>
  <c r="AI104" i="10" s="1"/>
  <c r="AE68" i="10"/>
  <c r="Y61" i="10"/>
  <c r="AG100" i="10"/>
  <c r="AG104" i="10" s="1"/>
  <c r="AE36" i="10"/>
  <c r="G98" i="10"/>
  <c r="W104" i="10" s="1"/>
  <c r="AJ100" i="10"/>
  <c r="AJ104" i="10" s="1"/>
  <c r="AE80" i="10"/>
  <c r="M51" i="10"/>
  <c r="M61" i="10" s="1"/>
  <c r="M98" i="10" s="1"/>
  <c r="S29" i="9"/>
  <c r="S30" i="9" s="1"/>
  <c r="R29" i="9"/>
  <c r="R30" i="9" s="1"/>
  <c r="H28" i="9"/>
  <c r="M28" i="9" s="1"/>
  <c r="I128" i="9"/>
  <c r="H128" i="9"/>
  <c r="M128" i="9" s="1"/>
  <c r="I127" i="9"/>
  <c r="H127" i="9"/>
  <c r="I126" i="9"/>
  <c r="H126" i="9"/>
  <c r="I125" i="9"/>
  <c r="H125" i="9"/>
  <c r="M125" i="9" s="1"/>
  <c r="L124" i="9"/>
  <c r="K124" i="9"/>
  <c r="J124" i="9"/>
  <c r="G124" i="9"/>
  <c r="M123" i="9"/>
  <c r="I122" i="9"/>
  <c r="H122" i="9"/>
  <c r="I121" i="9"/>
  <c r="I120" i="9" s="1"/>
  <c r="H121" i="9"/>
  <c r="L120" i="9"/>
  <c r="J120" i="9"/>
  <c r="H120" i="9"/>
  <c r="G120" i="9"/>
  <c r="AC111" i="9"/>
  <c r="AB111" i="9"/>
  <c r="AA111" i="9"/>
  <c r="Z111" i="9"/>
  <c r="Y111" i="9"/>
  <c r="AN107" i="9"/>
  <c r="AK107" i="9"/>
  <c r="AH107" i="9"/>
  <c r="AC107" i="9"/>
  <c r="AB107" i="9"/>
  <c r="AB108" i="9" s="1"/>
  <c r="AA107" i="9"/>
  <c r="Z107" i="9"/>
  <c r="Z108" i="9" s="1"/>
  <c r="Y107" i="9"/>
  <c r="X107" i="9"/>
  <c r="X108" i="9" s="1"/>
  <c r="X111" i="9" s="1"/>
  <c r="W107" i="9"/>
  <c r="V107" i="9"/>
  <c r="V108" i="9" s="1"/>
  <c r="V111" i="9" s="1"/>
  <c r="U107" i="9"/>
  <c r="T107" i="9"/>
  <c r="T108" i="9" s="1"/>
  <c r="T111" i="9" s="1"/>
  <c r="S107" i="9"/>
  <c r="R107" i="9"/>
  <c r="R108" i="9" s="1"/>
  <c r="R111" i="9" s="1"/>
  <c r="Q107" i="9"/>
  <c r="P107" i="9"/>
  <c r="P108" i="9" s="1"/>
  <c r="P111" i="9" s="1"/>
  <c r="O107" i="9"/>
  <c r="N107" i="9"/>
  <c r="N108" i="9" s="1"/>
  <c r="N111" i="9" s="1"/>
  <c r="L107" i="9"/>
  <c r="L108" i="9" s="1"/>
  <c r="K107" i="9"/>
  <c r="J107" i="9"/>
  <c r="J108" i="9" s="1"/>
  <c r="G107" i="9"/>
  <c r="I106" i="9"/>
  <c r="H106" i="9"/>
  <c r="AP105" i="9"/>
  <c r="AO105" i="9"/>
  <c r="AM105" i="9"/>
  <c r="AL105" i="9"/>
  <c r="AJ105" i="9"/>
  <c r="AI105" i="9"/>
  <c r="AG105" i="9"/>
  <c r="AF105" i="9"/>
  <c r="I105" i="9"/>
  <c r="H105" i="9"/>
  <c r="M105" i="9" s="1"/>
  <c r="I104" i="9"/>
  <c r="H104" i="9"/>
  <c r="M104" i="9" s="1"/>
  <c r="AP103" i="9"/>
  <c r="AO103" i="9"/>
  <c r="AM103" i="9"/>
  <c r="AL103" i="9"/>
  <c r="AJ103" i="9"/>
  <c r="AI103" i="9"/>
  <c r="AG103" i="9"/>
  <c r="AF103" i="9"/>
  <c r="I103" i="9"/>
  <c r="H103" i="9"/>
  <c r="M103" i="9" s="1"/>
  <c r="I102" i="9"/>
  <c r="H102" i="9"/>
  <c r="AP101" i="9"/>
  <c r="AO101" i="9"/>
  <c r="AM101" i="9"/>
  <c r="AL101" i="9"/>
  <c r="AJ101" i="9"/>
  <c r="AI101" i="9"/>
  <c r="AG101" i="9"/>
  <c r="AF101" i="9"/>
  <c r="I101" i="9"/>
  <c r="H101" i="9"/>
  <c r="M101" i="9" s="1"/>
  <c r="I100" i="9"/>
  <c r="H100" i="9"/>
  <c r="M100" i="9" s="1"/>
  <c r="AP99" i="9"/>
  <c r="AO99" i="9"/>
  <c r="AM99" i="9"/>
  <c r="AL99" i="9"/>
  <c r="AJ99" i="9"/>
  <c r="AI99" i="9"/>
  <c r="AG99" i="9"/>
  <c r="AF99" i="9"/>
  <c r="I99" i="9"/>
  <c r="H99" i="9"/>
  <c r="M99" i="9" s="1"/>
  <c r="I98" i="9"/>
  <c r="H98" i="9"/>
  <c r="AP97" i="9"/>
  <c r="AO97" i="9"/>
  <c r="AM97" i="9"/>
  <c r="AL97" i="9"/>
  <c r="AJ97" i="9"/>
  <c r="AI97" i="9"/>
  <c r="AG97" i="9"/>
  <c r="AF97" i="9"/>
  <c r="I97" i="9"/>
  <c r="H97" i="9"/>
  <c r="M97" i="9" s="1"/>
  <c r="I96" i="9"/>
  <c r="H96" i="9"/>
  <c r="M96" i="9" s="1"/>
  <c r="AP95" i="9"/>
  <c r="AO95" i="9"/>
  <c r="AM95" i="9"/>
  <c r="AL95" i="9"/>
  <c r="AJ95" i="9"/>
  <c r="AI95" i="9"/>
  <c r="AG95" i="9"/>
  <c r="AF95" i="9"/>
  <c r="I95" i="9"/>
  <c r="H95" i="9"/>
  <c r="M95" i="9" s="1"/>
  <c r="I94" i="9"/>
  <c r="H94" i="9"/>
  <c r="AP93" i="9"/>
  <c r="AO93" i="9"/>
  <c r="AM93" i="9"/>
  <c r="AL93" i="9"/>
  <c r="AJ93" i="9"/>
  <c r="AI93" i="9"/>
  <c r="AG93" i="9"/>
  <c r="AF93" i="9"/>
  <c r="I93" i="9"/>
  <c r="H93" i="9"/>
  <c r="M93" i="9" s="1"/>
  <c r="I92" i="9"/>
  <c r="H92" i="9"/>
  <c r="M92" i="9" s="1"/>
  <c r="AP91" i="9"/>
  <c r="AO91" i="9"/>
  <c r="AM91" i="9"/>
  <c r="AL91" i="9"/>
  <c r="AJ91" i="9"/>
  <c r="AI91" i="9"/>
  <c r="AG91" i="9"/>
  <c r="AF91" i="9"/>
  <c r="I91" i="9"/>
  <c r="H91" i="9"/>
  <c r="I90" i="9"/>
  <c r="H90" i="9"/>
  <c r="M90" i="9" s="1"/>
  <c r="AP89" i="9"/>
  <c r="AO89" i="9"/>
  <c r="AM89" i="9"/>
  <c r="AL89" i="9"/>
  <c r="AJ89" i="9"/>
  <c r="AI89" i="9"/>
  <c r="AG89" i="9"/>
  <c r="AF89" i="9"/>
  <c r="I89" i="9"/>
  <c r="H89" i="9"/>
  <c r="I88" i="9"/>
  <c r="H88" i="9"/>
  <c r="M88" i="9" s="1"/>
  <c r="AP87" i="9"/>
  <c r="AO87" i="9"/>
  <c r="AO107" i="9" s="1"/>
  <c r="AM87" i="9"/>
  <c r="AM107" i="9" s="1"/>
  <c r="AL87" i="9"/>
  <c r="AL107" i="9" s="1"/>
  <c r="AJ87" i="9"/>
  <c r="AI87" i="9"/>
  <c r="AI107" i="9" s="1"/>
  <c r="AG87" i="9"/>
  <c r="AG107" i="9" s="1"/>
  <c r="AF87" i="9"/>
  <c r="AF107" i="9" s="1"/>
  <c r="I87" i="9"/>
  <c r="I107" i="9" s="1"/>
  <c r="H87" i="9"/>
  <c r="AN84" i="9"/>
  <c r="AK84" i="9"/>
  <c r="AH84" i="9"/>
  <c r="AC84" i="9"/>
  <c r="AB84" i="9"/>
  <c r="AA84" i="9"/>
  <c r="Z84" i="9"/>
  <c r="Y84" i="9"/>
  <c r="H83" i="9"/>
  <c r="I82" i="9"/>
  <c r="H82" i="9"/>
  <c r="M82" i="9" s="1"/>
  <c r="AP81" i="9"/>
  <c r="AO81" i="9"/>
  <c r="AM81" i="9"/>
  <c r="AL81" i="9"/>
  <c r="AJ81" i="9"/>
  <c r="AI81" i="9"/>
  <c r="AG81" i="9"/>
  <c r="AF81" i="9"/>
  <c r="I81" i="9"/>
  <c r="H81" i="9"/>
  <c r="H80" i="9"/>
  <c r="I79" i="9"/>
  <c r="H79" i="9"/>
  <c r="AP78" i="9"/>
  <c r="AO78" i="9"/>
  <c r="AM78" i="9"/>
  <c r="AL78" i="9"/>
  <c r="AJ78" i="9"/>
  <c r="AI78" i="9"/>
  <c r="AG78" i="9"/>
  <c r="AF78" i="9"/>
  <c r="I78" i="9"/>
  <c r="H78" i="9"/>
  <c r="H77" i="9"/>
  <c r="I76" i="9"/>
  <c r="H76" i="9"/>
  <c r="M76" i="9" s="1"/>
  <c r="AP75" i="9"/>
  <c r="AP84" i="9" s="1"/>
  <c r="AO75" i="9"/>
  <c r="AM75" i="9"/>
  <c r="AM84" i="9" s="1"/>
  <c r="AL75" i="9"/>
  <c r="AJ75" i="9"/>
  <c r="AJ84" i="9" s="1"/>
  <c r="AI75" i="9"/>
  <c r="AG75" i="9"/>
  <c r="AG84" i="9" s="1"/>
  <c r="AF75" i="9"/>
  <c r="I75" i="9"/>
  <c r="H75" i="9"/>
  <c r="X61" i="9"/>
  <c r="W61" i="9"/>
  <c r="V61" i="9"/>
  <c r="U61" i="9"/>
  <c r="T61" i="9"/>
  <c r="S61" i="9"/>
  <c r="R61" i="9"/>
  <c r="Q61" i="9"/>
  <c r="P61" i="9"/>
  <c r="O61" i="9"/>
  <c r="N61" i="9"/>
  <c r="L61" i="9"/>
  <c r="K61" i="9"/>
  <c r="J61" i="9"/>
  <c r="G61" i="9"/>
  <c r="I60" i="9"/>
  <c r="I61" i="9" s="1"/>
  <c r="H60" i="9"/>
  <c r="H61" i="9" s="1"/>
  <c r="AE58" i="9"/>
  <c r="AH116" i="9" s="1"/>
  <c r="X58" i="9"/>
  <c r="W58" i="9"/>
  <c r="V58" i="9"/>
  <c r="U58" i="9"/>
  <c r="T58" i="9"/>
  <c r="S58" i="9"/>
  <c r="R58" i="9"/>
  <c r="Q58" i="9"/>
  <c r="P58" i="9"/>
  <c r="O58" i="9"/>
  <c r="N58" i="9"/>
  <c r="L58" i="9"/>
  <c r="K58" i="9"/>
  <c r="J58" i="9"/>
  <c r="G58" i="9"/>
  <c r="AE57" i="9"/>
  <c r="AH115" i="9" s="1"/>
  <c r="I57" i="9"/>
  <c r="H57" i="9"/>
  <c r="M57" i="9" s="1"/>
  <c r="AE56" i="9"/>
  <c r="AH114" i="9" s="1"/>
  <c r="I56" i="9"/>
  <c r="H56" i="9"/>
  <c r="AE55" i="9"/>
  <c r="AH113" i="9" s="1"/>
  <c r="I55" i="9"/>
  <c r="H55" i="9"/>
  <c r="M55" i="9" s="1"/>
  <c r="I54" i="9"/>
  <c r="H54" i="9"/>
  <c r="H58" i="9" s="1"/>
  <c r="AN52" i="9"/>
  <c r="AK52" i="9"/>
  <c r="AH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AP51" i="9"/>
  <c r="AO51" i="9"/>
  <c r="AM51" i="9"/>
  <c r="AL51" i="9"/>
  <c r="AJ51" i="9"/>
  <c r="AI51" i="9"/>
  <c r="AG51" i="9"/>
  <c r="AF51" i="9"/>
  <c r="I51" i="9"/>
  <c r="H51" i="9"/>
  <c r="M51" i="9" s="1"/>
  <c r="AP50" i="9"/>
  <c r="AO50" i="9"/>
  <c r="AM50" i="9"/>
  <c r="AL50" i="9"/>
  <c r="AJ50" i="9"/>
  <c r="AI50" i="9"/>
  <c r="AG50" i="9"/>
  <c r="AF50" i="9"/>
  <c r="I50" i="9"/>
  <c r="H50" i="9"/>
  <c r="M50" i="9" s="1"/>
  <c r="AP49" i="9"/>
  <c r="AO49" i="9"/>
  <c r="AM49" i="9"/>
  <c r="AL49" i="9"/>
  <c r="AJ49" i="9"/>
  <c r="AI49" i="9"/>
  <c r="AG49" i="9"/>
  <c r="AF49" i="9"/>
  <c r="I49" i="9"/>
  <c r="H49" i="9"/>
  <c r="AP48" i="9"/>
  <c r="AO48" i="9"/>
  <c r="AM48" i="9"/>
  <c r="AL48" i="9"/>
  <c r="AJ48" i="9"/>
  <c r="AI48" i="9"/>
  <c r="AG48" i="9"/>
  <c r="AF48" i="9"/>
  <c r="I48" i="9"/>
  <c r="H48" i="9"/>
  <c r="AP47" i="9"/>
  <c r="AO47" i="9"/>
  <c r="AM47" i="9"/>
  <c r="AL47" i="9"/>
  <c r="AJ47" i="9"/>
  <c r="AI47" i="9"/>
  <c r="AG47" i="9"/>
  <c r="AF47" i="9"/>
  <c r="L47" i="9"/>
  <c r="K47" i="9"/>
  <c r="J47" i="9"/>
  <c r="H47" i="9"/>
  <c r="G47" i="9"/>
  <c r="AP46" i="9"/>
  <c r="AO46" i="9"/>
  <c r="AM46" i="9"/>
  <c r="AL46" i="9"/>
  <c r="AJ46" i="9"/>
  <c r="AI46" i="9"/>
  <c r="AG46" i="9"/>
  <c r="AF46" i="9"/>
  <c r="I46" i="9"/>
  <c r="H46" i="9"/>
  <c r="M46" i="9" s="1"/>
  <c r="AP45" i="9"/>
  <c r="AO45" i="9"/>
  <c r="AM45" i="9"/>
  <c r="AL45" i="9"/>
  <c r="AJ45" i="9"/>
  <c r="AI45" i="9"/>
  <c r="AG45" i="9"/>
  <c r="AF45" i="9"/>
  <c r="I45" i="9"/>
  <c r="H45" i="9"/>
  <c r="M45" i="9" s="1"/>
  <c r="AP44" i="9"/>
  <c r="AO44" i="9"/>
  <c r="AM44" i="9"/>
  <c r="AL44" i="9"/>
  <c r="AJ44" i="9"/>
  <c r="AI44" i="9"/>
  <c r="AG44" i="9"/>
  <c r="AF44" i="9"/>
  <c r="I44" i="9"/>
  <c r="H44" i="9"/>
  <c r="AP43" i="9"/>
  <c r="AO43" i="9"/>
  <c r="AM43" i="9"/>
  <c r="AL43" i="9"/>
  <c r="AJ43" i="9"/>
  <c r="AI43" i="9"/>
  <c r="AG43" i="9"/>
  <c r="AF43" i="9"/>
  <c r="I43" i="9"/>
  <c r="H43" i="9"/>
  <c r="AP42" i="9"/>
  <c r="AO42" i="9"/>
  <c r="AM42" i="9"/>
  <c r="AL42" i="9"/>
  <c r="AJ42" i="9"/>
  <c r="AI42" i="9"/>
  <c r="AG42" i="9"/>
  <c r="AF42" i="9"/>
  <c r="L42" i="9"/>
  <c r="K42" i="9"/>
  <c r="J42" i="9"/>
  <c r="I42" i="9"/>
  <c r="G42" i="9"/>
  <c r="AP41" i="9"/>
  <c r="AO41" i="9"/>
  <c r="AM41" i="9"/>
  <c r="AL41" i="9"/>
  <c r="AJ41" i="9"/>
  <c r="AI41" i="9"/>
  <c r="AG41" i="9"/>
  <c r="AF41" i="9"/>
  <c r="I41" i="9"/>
  <c r="H41" i="9"/>
  <c r="AP40" i="9"/>
  <c r="AO40" i="9"/>
  <c r="AM40" i="9"/>
  <c r="AL40" i="9"/>
  <c r="AJ40" i="9"/>
  <c r="AI40" i="9"/>
  <c r="AG40" i="9"/>
  <c r="AF40" i="9"/>
  <c r="I40" i="9"/>
  <c r="H40" i="9"/>
  <c r="AP39" i="9"/>
  <c r="AO39" i="9"/>
  <c r="AM39" i="9"/>
  <c r="AL39" i="9"/>
  <c r="AJ39" i="9"/>
  <c r="AI39" i="9"/>
  <c r="AG39" i="9"/>
  <c r="AF39" i="9"/>
  <c r="L39" i="9"/>
  <c r="K39" i="9"/>
  <c r="J39" i="9"/>
  <c r="H39" i="9"/>
  <c r="G39" i="9"/>
  <c r="AP38" i="9"/>
  <c r="AO38" i="9"/>
  <c r="AM38" i="9"/>
  <c r="AL38" i="9"/>
  <c r="AJ38" i="9"/>
  <c r="AI38" i="9"/>
  <c r="AG38" i="9"/>
  <c r="AF38" i="9"/>
  <c r="I38" i="9"/>
  <c r="H38" i="9"/>
  <c r="AP37" i="9"/>
  <c r="AO37" i="9"/>
  <c r="AM37" i="9"/>
  <c r="AL37" i="9"/>
  <c r="AJ37" i="9"/>
  <c r="AI37" i="9"/>
  <c r="AG37" i="9"/>
  <c r="AF37" i="9"/>
  <c r="I37" i="9"/>
  <c r="H37" i="9"/>
  <c r="AP36" i="9"/>
  <c r="AO36" i="9"/>
  <c r="AM36" i="9"/>
  <c r="AL36" i="9"/>
  <c r="AJ36" i="9"/>
  <c r="AI36" i="9"/>
  <c r="AG36" i="9"/>
  <c r="AF36" i="9"/>
  <c r="L36" i="9"/>
  <c r="K36" i="9"/>
  <c r="J36" i="9"/>
  <c r="I36" i="9"/>
  <c r="G36" i="9"/>
  <c r="AP35" i="9"/>
  <c r="AO35" i="9"/>
  <c r="AM35" i="9"/>
  <c r="AL35" i="9"/>
  <c r="AJ35" i="9"/>
  <c r="AI35" i="9"/>
  <c r="AG35" i="9"/>
  <c r="AF35" i="9"/>
  <c r="I35" i="9"/>
  <c r="H35" i="9"/>
  <c r="AP34" i="9"/>
  <c r="AO34" i="9"/>
  <c r="AM34" i="9"/>
  <c r="AL34" i="9"/>
  <c r="AJ34" i="9"/>
  <c r="AI34" i="9"/>
  <c r="AG34" i="9"/>
  <c r="AF34" i="9"/>
  <c r="I34" i="9"/>
  <c r="I33" i="9" s="1"/>
  <c r="H34" i="9"/>
  <c r="AP33" i="9"/>
  <c r="AO33" i="9"/>
  <c r="AM33" i="9"/>
  <c r="AL33" i="9"/>
  <c r="AJ33" i="9"/>
  <c r="AI33" i="9"/>
  <c r="AG33" i="9"/>
  <c r="AF33" i="9"/>
  <c r="L33" i="9"/>
  <c r="L52" i="9" s="1"/>
  <c r="K33" i="9"/>
  <c r="K52" i="9" s="1"/>
  <c r="J33" i="9"/>
  <c r="J52" i="9" s="1"/>
  <c r="G33" i="9"/>
  <c r="G52" i="9" s="1"/>
  <c r="AN29" i="9"/>
  <c r="AK29" i="9"/>
  <c r="AH29" i="9"/>
  <c r="AC29" i="9"/>
  <c r="AB29" i="9"/>
  <c r="AA29" i="9"/>
  <c r="Z29" i="9"/>
  <c r="Y29" i="9"/>
  <c r="X29" i="9"/>
  <c r="X62" i="9" s="1"/>
  <c r="W29" i="9"/>
  <c r="W30" i="9" s="1"/>
  <c r="V29" i="9"/>
  <c r="V30" i="9" s="1"/>
  <c r="U29" i="9"/>
  <c r="U30" i="9" s="1"/>
  <c r="T29" i="9"/>
  <c r="T62" i="9" s="1"/>
  <c r="Q29" i="9"/>
  <c r="Q30" i="9" s="1"/>
  <c r="P29" i="9"/>
  <c r="P62" i="9" s="1"/>
  <c r="O29" i="9"/>
  <c r="O30" i="9" s="1"/>
  <c r="N29" i="9"/>
  <c r="N30" i="9" s="1"/>
  <c r="AP27" i="9"/>
  <c r="AO27" i="9"/>
  <c r="AM27" i="9"/>
  <c r="AL27" i="9"/>
  <c r="AJ27" i="9"/>
  <c r="AI27" i="9"/>
  <c r="AG27" i="9"/>
  <c r="AF27" i="9"/>
  <c r="I27" i="9"/>
  <c r="H27" i="9"/>
  <c r="AP26" i="9"/>
  <c r="AO26" i="9"/>
  <c r="AM26" i="9"/>
  <c r="AL26" i="9"/>
  <c r="AJ26" i="9"/>
  <c r="AI26" i="9"/>
  <c r="AG26" i="9"/>
  <c r="AF26" i="9"/>
  <c r="I26" i="9"/>
  <c r="H26" i="9"/>
  <c r="AP25" i="9"/>
  <c r="AO25" i="9"/>
  <c r="AM25" i="9"/>
  <c r="AL25" i="9"/>
  <c r="AJ25" i="9"/>
  <c r="AI25" i="9"/>
  <c r="AG25" i="9"/>
  <c r="AF25" i="9"/>
  <c r="I25" i="9"/>
  <c r="H25" i="9"/>
  <c r="AP24" i="9"/>
  <c r="AO24" i="9"/>
  <c r="AM24" i="9"/>
  <c r="AL24" i="9"/>
  <c r="AJ24" i="9"/>
  <c r="AI24" i="9"/>
  <c r="AG24" i="9"/>
  <c r="AF24" i="9"/>
  <c r="I24" i="9"/>
  <c r="I23" i="9" s="1"/>
  <c r="H24" i="9"/>
  <c r="AP23" i="9"/>
  <c r="AO23" i="9"/>
  <c r="AM23" i="9"/>
  <c r="AL23" i="9"/>
  <c r="AJ23" i="9"/>
  <c r="AI23" i="9"/>
  <c r="AG23" i="9"/>
  <c r="AF23" i="9"/>
  <c r="L23" i="9"/>
  <c r="K23" i="9"/>
  <c r="J23" i="9"/>
  <c r="G23" i="9"/>
  <c r="AP22" i="9"/>
  <c r="AO22" i="9"/>
  <c r="AM22" i="9"/>
  <c r="AL22" i="9"/>
  <c r="AJ22" i="9"/>
  <c r="AI22" i="9"/>
  <c r="AG22" i="9"/>
  <c r="AF22" i="9"/>
  <c r="I22" i="9"/>
  <c r="H22" i="9"/>
  <c r="AP21" i="9"/>
  <c r="AO21" i="9"/>
  <c r="AM21" i="9"/>
  <c r="AL21" i="9"/>
  <c r="AJ21" i="9"/>
  <c r="AI21" i="9"/>
  <c r="AG21" i="9"/>
  <c r="AF21" i="9"/>
  <c r="I21" i="9"/>
  <c r="H21" i="9"/>
  <c r="AP20" i="9"/>
  <c r="AO20" i="9"/>
  <c r="AM20" i="9"/>
  <c r="AL20" i="9"/>
  <c r="AJ20" i="9"/>
  <c r="AI20" i="9"/>
  <c r="AG20" i="9"/>
  <c r="AF20" i="9"/>
  <c r="I20" i="9"/>
  <c r="H20" i="9"/>
  <c r="AP19" i="9"/>
  <c r="AO19" i="9"/>
  <c r="AM19" i="9"/>
  <c r="AL19" i="9"/>
  <c r="AJ19" i="9"/>
  <c r="AI19" i="9"/>
  <c r="AG19" i="9"/>
  <c r="AF19" i="9"/>
  <c r="I19" i="9"/>
  <c r="H19" i="9"/>
  <c r="AP18" i="9"/>
  <c r="AO18" i="9"/>
  <c r="AM18" i="9"/>
  <c r="AL18" i="9"/>
  <c r="AJ18" i="9"/>
  <c r="AI18" i="9"/>
  <c r="AG18" i="9"/>
  <c r="AF18" i="9"/>
  <c r="L18" i="9"/>
  <c r="K18" i="9"/>
  <c r="K29" i="9" s="1"/>
  <c r="J18" i="9"/>
  <c r="J29" i="9" s="1"/>
  <c r="H18" i="9"/>
  <c r="G18" i="9"/>
  <c r="AP17" i="9"/>
  <c r="AO17" i="9"/>
  <c r="AM17" i="9"/>
  <c r="AL17" i="9"/>
  <c r="AJ17" i="9"/>
  <c r="AI17" i="9"/>
  <c r="AG17" i="9"/>
  <c r="AF17" i="9"/>
  <c r="I17" i="9"/>
  <c r="H17" i="9"/>
  <c r="AP16" i="9"/>
  <c r="AO16" i="9"/>
  <c r="AM16" i="9"/>
  <c r="AL16" i="9"/>
  <c r="AJ16" i="9"/>
  <c r="AI16" i="9"/>
  <c r="AG16" i="9"/>
  <c r="AF16" i="9"/>
  <c r="I16" i="9"/>
  <c r="H16" i="9"/>
  <c r="AP15" i="9"/>
  <c r="AO15" i="9"/>
  <c r="AM15" i="9"/>
  <c r="AL15" i="9"/>
  <c r="AJ15" i="9"/>
  <c r="AI15" i="9"/>
  <c r="AG15" i="9"/>
  <c r="AF15" i="9"/>
  <c r="I15" i="9"/>
  <c r="H15" i="9"/>
  <c r="AP14" i="9"/>
  <c r="AO14" i="9"/>
  <c r="AM14" i="9"/>
  <c r="AL14" i="9"/>
  <c r="AJ14" i="9"/>
  <c r="AI14" i="9"/>
  <c r="AG14" i="9"/>
  <c r="AF14" i="9"/>
  <c r="I14" i="9"/>
  <c r="H14" i="9"/>
  <c r="AP13" i="9"/>
  <c r="AO13" i="9"/>
  <c r="AM13" i="9"/>
  <c r="AL13" i="9"/>
  <c r="AJ13" i="9"/>
  <c r="AI13" i="9"/>
  <c r="AG13" i="9"/>
  <c r="AF13" i="9"/>
  <c r="I13" i="9"/>
  <c r="H13" i="9"/>
  <c r="AP12" i="9"/>
  <c r="AO12" i="9"/>
  <c r="AM12" i="9"/>
  <c r="AL12" i="9"/>
  <c r="AJ12" i="9"/>
  <c r="AI12" i="9"/>
  <c r="AG12" i="9"/>
  <c r="AF12" i="9"/>
  <c r="I12" i="9"/>
  <c r="I11" i="9" s="1"/>
  <c r="H12" i="9"/>
  <c r="AP11" i="9"/>
  <c r="AO11" i="9"/>
  <c r="AM11" i="9"/>
  <c r="AL11" i="9"/>
  <c r="AJ11" i="9"/>
  <c r="AI11" i="9"/>
  <c r="AG11" i="9"/>
  <c r="AF11" i="9"/>
  <c r="L11" i="9"/>
  <c r="H11" i="9"/>
  <c r="G11" i="9"/>
  <c r="G29" i="9" s="1"/>
  <c r="AK102" i="10" l="1"/>
  <c r="AF100" i="10"/>
  <c r="AF104" i="10" s="1"/>
  <c r="AK104" i="10" s="1"/>
  <c r="AK100" i="10"/>
  <c r="Q104" i="10"/>
  <c r="Y104" i="10" s="1"/>
  <c r="H85" i="9"/>
  <c r="H84" i="9"/>
  <c r="I85" i="9"/>
  <c r="I84" i="9"/>
  <c r="I108" i="9" s="1"/>
  <c r="I109" i="9"/>
  <c r="AF84" i="9"/>
  <c r="AE75" i="9" s="1"/>
  <c r="AI84" i="9"/>
  <c r="AE76" i="9" s="1"/>
  <c r="AI114" i="9" s="1"/>
  <c r="AL84" i="9"/>
  <c r="AO84" i="9"/>
  <c r="AE78" i="9" s="1"/>
  <c r="AI116" i="9" s="1"/>
  <c r="M22" i="9"/>
  <c r="P63" i="9"/>
  <c r="T63" i="9"/>
  <c r="X63" i="9"/>
  <c r="M38" i="9"/>
  <c r="I39" i="9"/>
  <c r="I52" i="9" s="1"/>
  <c r="H42" i="9"/>
  <c r="I47" i="9"/>
  <c r="I58" i="9"/>
  <c r="M56" i="9"/>
  <c r="G62" i="9"/>
  <c r="G63" i="9" s="1"/>
  <c r="M78" i="9"/>
  <c r="M79" i="9"/>
  <c r="M121" i="9"/>
  <c r="M122" i="9"/>
  <c r="I124" i="9"/>
  <c r="G30" i="9"/>
  <c r="K30" i="9"/>
  <c r="M12" i="9"/>
  <c r="M40" i="9"/>
  <c r="M48" i="9"/>
  <c r="AE77" i="9"/>
  <c r="AI115" i="9" s="1"/>
  <c r="H124" i="9"/>
  <c r="L30" i="9"/>
  <c r="J30" i="9"/>
  <c r="L29" i="9"/>
  <c r="L62" i="9" s="1"/>
  <c r="AG29" i="9"/>
  <c r="AJ29" i="9"/>
  <c r="AM29" i="9"/>
  <c r="AP29" i="9"/>
  <c r="M19" i="9"/>
  <c r="M20" i="9"/>
  <c r="AI52" i="9"/>
  <c r="AO52" i="9"/>
  <c r="M35" i="9"/>
  <c r="AG52" i="9"/>
  <c r="AM52" i="9"/>
  <c r="AJ52" i="9"/>
  <c r="AP52" i="9"/>
  <c r="X30" i="9"/>
  <c r="T30" i="9"/>
  <c r="P30" i="9"/>
  <c r="M21" i="9"/>
  <c r="AI29" i="9"/>
  <c r="AE12" i="9" s="1"/>
  <c r="AF114" i="9" s="1"/>
  <c r="M13" i="9"/>
  <c r="M14" i="9"/>
  <c r="M15" i="9"/>
  <c r="M16" i="9"/>
  <c r="AF29" i="9"/>
  <c r="AE11" i="9" s="1"/>
  <c r="AL29" i="9"/>
  <c r="M17" i="9"/>
  <c r="I18" i="9"/>
  <c r="I29" i="9" s="1"/>
  <c r="M24" i="9"/>
  <c r="H23" i="9"/>
  <c r="H29" i="9" s="1"/>
  <c r="M26" i="9"/>
  <c r="M27" i="9"/>
  <c r="M25" i="9"/>
  <c r="M23" i="9" s="1"/>
  <c r="N62" i="9"/>
  <c r="R62" i="9"/>
  <c r="V62" i="9"/>
  <c r="M60" i="9"/>
  <c r="M61" i="9" s="1"/>
  <c r="K108" i="9"/>
  <c r="O108" i="9"/>
  <c r="O111" i="9" s="1"/>
  <c r="Q108" i="9"/>
  <c r="Q111" i="9" s="1"/>
  <c r="S108" i="9"/>
  <c r="S111" i="9" s="1"/>
  <c r="U108" i="9"/>
  <c r="U111" i="9" s="1"/>
  <c r="W108" i="9"/>
  <c r="W111" i="9" s="1"/>
  <c r="Y108" i="9"/>
  <c r="AA108" i="9"/>
  <c r="AC108" i="9"/>
  <c r="AO29" i="9"/>
  <c r="AE14" i="9" s="1"/>
  <c r="AF116" i="9" s="1"/>
  <c r="AF52" i="9"/>
  <c r="AL52" i="9"/>
  <c r="H33" i="9"/>
  <c r="M34" i="9"/>
  <c r="H36" i="9"/>
  <c r="M37" i="9"/>
  <c r="M36" i="9" s="1"/>
  <c r="M41" i="9"/>
  <c r="M39" i="9" s="1"/>
  <c r="M43" i="9"/>
  <c r="M44" i="9"/>
  <c r="M49" i="9"/>
  <c r="M47" i="9" s="1"/>
  <c r="O62" i="9"/>
  <c r="Q62" i="9"/>
  <c r="Q63" i="9" s="1"/>
  <c r="S62" i="9"/>
  <c r="U62" i="9"/>
  <c r="U63" i="9" s="1"/>
  <c r="W62" i="9"/>
  <c r="AH117" i="9"/>
  <c r="J62" i="9"/>
  <c r="AE87" i="9"/>
  <c r="AE89" i="9"/>
  <c r="AJ115" i="9" s="1"/>
  <c r="M120" i="9"/>
  <c r="M126" i="9"/>
  <c r="M54" i="9"/>
  <c r="M58" i="9" s="1"/>
  <c r="AE59" i="9"/>
  <c r="K62" i="9"/>
  <c r="K63" i="9" s="1"/>
  <c r="M75" i="9"/>
  <c r="M81" i="9"/>
  <c r="H107" i="9"/>
  <c r="H109" i="9" s="1"/>
  <c r="AJ107" i="9"/>
  <c r="AE88" i="9" s="1"/>
  <c r="AJ114" i="9" s="1"/>
  <c r="AP107" i="9"/>
  <c r="AE90" i="9" s="1"/>
  <c r="AJ116" i="9" s="1"/>
  <c r="M89" i="9"/>
  <c r="M91" i="9"/>
  <c r="M94" i="9"/>
  <c r="M98" i="9"/>
  <c r="M102" i="9"/>
  <c r="M106" i="9"/>
  <c r="M127" i="9"/>
  <c r="M87" i="9"/>
  <c r="AI113" i="9" l="1"/>
  <c r="AE79" i="9"/>
  <c r="M85" i="9"/>
  <c r="M84" i="9"/>
  <c r="AQ84" i="9"/>
  <c r="AI117" i="9"/>
  <c r="M33" i="9"/>
  <c r="AE35" i="9"/>
  <c r="AG115" i="9" s="1"/>
  <c r="AE13" i="9"/>
  <c r="AF115" i="9" s="1"/>
  <c r="AE34" i="9"/>
  <c r="AG114" i="9" s="1"/>
  <c r="AK114" i="9" s="1"/>
  <c r="L63" i="9"/>
  <c r="L110" i="9"/>
  <c r="M124" i="9"/>
  <c r="J110" i="9"/>
  <c r="J63" i="9"/>
  <c r="W63" i="9"/>
  <c r="S63" i="9"/>
  <c r="O63" i="9"/>
  <c r="R63" i="9"/>
  <c r="V63" i="9"/>
  <c r="N63" i="9"/>
  <c r="AE36" i="9"/>
  <c r="AG116" i="9" s="1"/>
  <c r="AK116" i="9" s="1"/>
  <c r="M18" i="9"/>
  <c r="H30" i="9"/>
  <c r="I62" i="9"/>
  <c r="I30" i="9"/>
  <c r="K110" i="9"/>
  <c r="AQ29" i="9"/>
  <c r="M11" i="9"/>
  <c r="AK115" i="9"/>
  <c r="W117" i="9"/>
  <c r="H52" i="9"/>
  <c r="H62" i="9" s="1"/>
  <c r="H63" i="9" s="1"/>
  <c r="AE33" i="9"/>
  <c r="AQ52" i="9"/>
  <c r="M107" i="9"/>
  <c r="M109" i="9" s="1"/>
  <c r="H108" i="9"/>
  <c r="AE91" i="9"/>
  <c r="AJ113" i="9"/>
  <c r="AJ117" i="9" s="1"/>
  <c r="Y62" i="9"/>
  <c r="M42" i="9"/>
  <c r="M52" i="9" s="1"/>
  <c r="AQ107" i="9"/>
  <c r="AF113" i="9"/>
  <c r="AE15" i="9"/>
  <c r="I110" i="9" l="1"/>
  <c r="I63" i="9"/>
  <c r="M29" i="9"/>
  <c r="M30" i="9"/>
  <c r="M62" i="9"/>
  <c r="M63" i="9" s="1"/>
  <c r="H110" i="9"/>
  <c r="Q117" i="9"/>
  <c r="Y117" i="9" s="1"/>
  <c r="M108" i="9"/>
  <c r="M110" i="9" s="1"/>
  <c r="AG113" i="9"/>
  <c r="AG117" i="9" s="1"/>
  <c r="AE37" i="9"/>
  <c r="AF117" i="9"/>
  <c r="AK117" i="9" s="1"/>
  <c r="AK113" i="9" l="1"/>
  <c r="D142" i="8" l="1"/>
  <c r="E142" i="8" s="1"/>
  <c r="D141" i="8"/>
  <c r="D139" i="8"/>
  <c r="E139" i="8" s="1"/>
  <c r="D138" i="8"/>
  <c r="D137" i="8" s="1"/>
  <c r="D135" i="8"/>
  <c r="E135" i="8" s="1"/>
  <c r="D134" i="8"/>
  <c r="L130" i="8"/>
  <c r="I130" i="8"/>
  <c r="H130" i="8"/>
  <c r="G130" i="8"/>
  <c r="D130" i="8"/>
  <c r="D131" i="8" s="1"/>
  <c r="F129" i="8"/>
  <c r="K129" i="8" s="1"/>
  <c r="E129" i="8"/>
  <c r="M129" i="8" s="1"/>
  <c r="F128" i="8"/>
  <c r="M128" i="8" s="1"/>
  <c r="E128" i="8"/>
  <c r="F127" i="8"/>
  <c r="K127" i="8" s="1"/>
  <c r="E127" i="8"/>
  <c r="F126" i="8"/>
  <c r="K126" i="8" s="1"/>
  <c r="E126" i="8"/>
  <c r="J126" i="8" s="1"/>
  <c r="F125" i="8"/>
  <c r="K125" i="8" s="1"/>
  <c r="E125" i="8"/>
  <c r="F124" i="8"/>
  <c r="E124" i="8"/>
  <c r="D115" i="8"/>
  <c r="L114" i="8"/>
  <c r="I114" i="8"/>
  <c r="H114" i="8"/>
  <c r="G114" i="8"/>
  <c r="D114" i="8"/>
  <c r="F113" i="8"/>
  <c r="K113" i="8" s="1"/>
  <c r="E113" i="8"/>
  <c r="F112" i="8"/>
  <c r="E112" i="8"/>
  <c r="J112" i="8" s="1"/>
  <c r="F111" i="8"/>
  <c r="K111" i="8" s="1"/>
  <c r="E111" i="8"/>
  <c r="F110" i="8"/>
  <c r="E110" i="8"/>
  <c r="I100" i="8"/>
  <c r="H100" i="8"/>
  <c r="G100" i="8"/>
  <c r="D100" i="8"/>
  <c r="D101" i="8" s="1"/>
  <c r="F99" i="8"/>
  <c r="M99" i="8" s="1"/>
  <c r="E99" i="8"/>
  <c r="F98" i="8"/>
  <c r="K98" i="8" s="1"/>
  <c r="E98" i="8"/>
  <c r="F97" i="8"/>
  <c r="K97" i="8" s="1"/>
  <c r="E97" i="8"/>
  <c r="J97" i="8" s="1"/>
  <c r="F96" i="8"/>
  <c r="K96" i="8" s="1"/>
  <c r="E96" i="8"/>
  <c r="F95" i="8"/>
  <c r="E95" i="8"/>
  <c r="F94" i="8"/>
  <c r="K94" i="8" s="1"/>
  <c r="E94" i="8"/>
  <c r="M94" i="8" s="1"/>
  <c r="L84" i="8"/>
  <c r="I84" i="8"/>
  <c r="H84" i="8"/>
  <c r="G84" i="8"/>
  <c r="D84" i="8"/>
  <c r="D85" i="8" s="1"/>
  <c r="F83" i="8"/>
  <c r="M83" i="8" s="1"/>
  <c r="E83" i="8"/>
  <c r="F82" i="8"/>
  <c r="K82" i="8" s="1"/>
  <c r="E82" i="8"/>
  <c r="K81" i="8"/>
  <c r="E81" i="8"/>
  <c r="K80" i="8"/>
  <c r="F80" i="8"/>
  <c r="M80" i="8" s="1"/>
  <c r="E80" i="8"/>
  <c r="F79" i="8"/>
  <c r="K79" i="8" s="1"/>
  <c r="E79" i="8"/>
  <c r="M79" i="8" s="1"/>
  <c r="F78" i="8"/>
  <c r="M78" i="8" s="1"/>
  <c r="E78" i="8"/>
  <c r="F77" i="8"/>
  <c r="K77" i="8" s="1"/>
  <c r="E77" i="8"/>
  <c r="X67" i="8"/>
  <c r="W67" i="8"/>
  <c r="V67" i="8"/>
  <c r="S67" i="8"/>
  <c r="I67" i="8"/>
  <c r="H67" i="8"/>
  <c r="G67" i="8"/>
  <c r="D67" i="8"/>
  <c r="D68" i="8" s="1"/>
  <c r="U66" i="8"/>
  <c r="Z66" i="8" s="1"/>
  <c r="T66" i="8"/>
  <c r="Y66" i="8" s="1"/>
  <c r="K66" i="8"/>
  <c r="F66" i="8"/>
  <c r="E66" i="8"/>
  <c r="J66" i="8" s="1"/>
  <c r="U65" i="8"/>
  <c r="Z65" i="8" s="1"/>
  <c r="T65" i="8"/>
  <c r="F65" i="8"/>
  <c r="E65" i="8"/>
  <c r="AB64" i="8"/>
  <c r="U64" i="8"/>
  <c r="Z64" i="8" s="1"/>
  <c r="T64" i="8"/>
  <c r="F64" i="8"/>
  <c r="M64" i="8" s="1"/>
  <c r="E64" i="8"/>
  <c r="U63" i="8"/>
  <c r="Z63" i="8" s="1"/>
  <c r="T63" i="8"/>
  <c r="AB63" i="8" s="1"/>
  <c r="F63" i="8"/>
  <c r="M63" i="8" s="1"/>
  <c r="E63" i="8"/>
  <c r="T62" i="8"/>
  <c r="E62" i="8"/>
  <c r="M61" i="8"/>
  <c r="F61" i="8"/>
  <c r="K61" i="8" s="1"/>
  <c r="E61" i="8"/>
  <c r="U60" i="8"/>
  <c r="Z60" i="8" s="1"/>
  <c r="Z67" i="8" s="1"/>
  <c r="T60" i="8"/>
  <c r="F60" i="8"/>
  <c r="E60" i="8"/>
  <c r="M60" i="8" s="1"/>
  <c r="AA50" i="8"/>
  <c r="X50" i="8"/>
  <c r="W50" i="8"/>
  <c r="V50" i="8"/>
  <c r="S50" i="8"/>
  <c r="S51" i="8" s="1"/>
  <c r="L50" i="8"/>
  <c r="I50" i="8"/>
  <c r="H50" i="8"/>
  <c r="G50" i="8"/>
  <c r="D50" i="8"/>
  <c r="D51" i="8" s="1"/>
  <c r="U49" i="8"/>
  <c r="T49" i="8"/>
  <c r="Y49" i="8" s="1"/>
  <c r="F49" i="8"/>
  <c r="M49" i="8" s="1"/>
  <c r="E49" i="8"/>
  <c r="U48" i="8"/>
  <c r="Z48" i="8" s="1"/>
  <c r="T48" i="8"/>
  <c r="Y48" i="8" s="1"/>
  <c r="F48" i="8"/>
  <c r="K48" i="8" s="1"/>
  <c r="E48" i="8"/>
  <c r="U47" i="8"/>
  <c r="T47" i="8"/>
  <c r="Y47" i="8" s="1"/>
  <c r="F47" i="8"/>
  <c r="K47" i="8" s="1"/>
  <c r="E47" i="8"/>
  <c r="U46" i="8"/>
  <c r="T46" i="8"/>
  <c r="Y46" i="8" s="1"/>
  <c r="F46" i="8"/>
  <c r="K46" i="8" s="1"/>
  <c r="E46" i="8"/>
  <c r="U45" i="8"/>
  <c r="T45" i="8"/>
  <c r="T50" i="8" s="1"/>
  <c r="F45" i="8"/>
  <c r="M45" i="8" s="1"/>
  <c r="E45" i="8"/>
  <c r="F44" i="8"/>
  <c r="K44" i="8" s="1"/>
  <c r="E44" i="8"/>
  <c r="E50" i="8" s="1"/>
  <c r="X34" i="8"/>
  <c r="W34" i="8"/>
  <c r="V34" i="8"/>
  <c r="S34" i="8"/>
  <c r="S35" i="8" s="1"/>
  <c r="I34" i="8"/>
  <c r="H34" i="8"/>
  <c r="G34" i="8"/>
  <c r="D34" i="8"/>
  <c r="D35" i="8" s="1"/>
  <c r="U33" i="8"/>
  <c r="AB33" i="8" s="1"/>
  <c r="T33" i="8"/>
  <c r="F33" i="8"/>
  <c r="K33" i="8" s="1"/>
  <c r="E33" i="8"/>
  <c r="M33" i="8" s="1"/>
  <c r="U32" i="8"/>
  <c r="AB32" i="8" s="1"/>
  <c r="T32" i="8"/>
  <c r="F32" i="8"/>
  <c r="K32" i="8" s="1"/>
  <c r="E32" i="8"/>
  <c r="M32" i="8" s="1"/>
  <c r="U31" i="8"/>
  <c r="AB31" i="8" s="1"/>
  <c r="T31" i="8"/>
  <c r="F31" i="8"/>
  <c r="K31" i="8" s="1"/>
  <c r="E31" i="8"/>
  <c r="Z30" i="8"/>
  <c r="U30" i="8"/>
  <c r="AB30" i="8" s="1"/>
  <c r="T30" i="8"/>
  <c r="Y30" i="8" s="1"/>
  <c r="F30" i="8"/>
  <c r="K30" i="8" s="1"/>
  <c r="E30" i="8"/>
  <c r="M30" i="8" s="1"/>
  <c r="U29" i="8"/>
  <c r="AB29" i="8" s="1"/>
  <c r="T29" i="8"/>
  <c r="F29" i="8"/>
  <c r="K29" i="8" s="1"/>
  <c r="E29" i="8"/>
  <c r="U28" i="8"/>
  <c r="Z28" i="8" s="1"/>
  <c r="T28" i="8"/>
  <c r="T34" i="8" s="1"/>
  <c r="F28" i="8"/>
  <c r="K28" i="8" s="1"/>
  <c r="E28" i="8"/>
  <c r="F27" i="8"/>
  <c r="E27" i="8"/>
  <c r="X17" i="8"/>
  <c r="W17" i="8"/>
  <c r="V17" i="8"/>
  <c r="S17" i="8"/>
  <c r="S18" i="8" s="1"/>
  <c r="I17" i="8"/>
  <c r="H17" i="8"/>
  <c r="G17" i="8"/>
  <c r="D17" i="8"/>
  <c r="D18" i="8" s="1"/>
  <c r="U16" i="8"/>
  <c r="Z16" i="8" s="1"/>
  <c r="T16" i="8"/>
  <c r="AB16" i="8" s="1"/>
  <c r="F16" i="8"/>
  <c r="M16" i="8" s="1"/>
  <c r="E16" i="8"/>
  <c r="U15" i="8"/>
  <c r="Z15" i="8" s="1"/>
  <c r="T15" i="8"/>
  <c r="Y15" i="8" s="1"/>
  <c r="K15" i="8"/>
  <c r="F15" i="8"/>
  <c r="E15" i="8"/>
  <c r="J15" i="8" s="1"/>
  <c r="U14" i="8"/>
  <c r="Z14" i="8" s="1"/>
  <c r="T14" i="8"/>
  <c r="F14" i="8"/>
  <c r="E14" i="8"/>
  <c r="U13" i="8"/>
  <c r="Z13" i="8" s="1"/>
  <c r="T13" i="8"/>
  <c r="F13" i="8"/>
  <c r="K13" i="8" s="1"/>
  <c r="E13" i="8"/>
  <c r="J13" i="8" s="1"/>
  <c r="U12" i="8"/>
  <c r="Z12" i="8" s="1"/>
  <c r="T12" i="8"/>
  <c r="F12" i="8"/>
  <c r="E12" i="8"/>
  <c r="U11" i="8"/>
  <c r="T11" i="8"/>
  <c r="K11" i="8"/>
  <c r="F11" i="8"/>
  <c r="M11" i="8" s="1"/>
  <c r="E11" i="8"/>
  <c r="J11" i="8" s="1"/>
  <c r="F10" i="8"/>
  <c r="E10" i="8"/>
  <c r="E17" i="8" s="1"/>
  <c r="E138" i="8" l="1"/>
  <c r="T17" i="8"/>
  <c r="M12" i="8"/>
  <c r="K64" i="8"/>
  <c r="M95" i="8"/>
  <c r="M98" i="8"/>
  <c r="M112" i="8"/>
  <c r="AB12" i="8"/>
  <c r="M14" i="8"/>
  <c r="M15" i="8"/>
  <c r="AB15" i="8"/>
  <c r="M28" i="8"/>
  <c r="AB46" i="8"/>
  <c r="AB47" i="8"/>
  <c r="J61" i="8"/>
  <c r="T67" i="8"/>
  <c r="Y64" i="8"/>
  <c r="M65" i="8"/>
  <c r="M66" i="8"/>
  <c r="AB66" i="8"/>
  <c r="J80" i="8"/>
  <c r="M96" i="8"/>
  <c r="M111" i="8"/>
  <c r="K112" i="8"/>
  <c r="E130" i="8"/>
  <c r="M13" i="8"/>
  <c r="M29" i="8"/>
  <c r="M77" i="8"/>
  <c r="M82" i="8"/>
  <c r="M97" i="8"/>
  <c r="M113" i="8"/>
  <c r="M126" i="8"/>
  <c r="M127" i="8"/>
  <c r="AB11" i="8"/>
  <c r="Y13" i="8"/>
  <c r="AB14" i="8"/>
  <c r="J29" i="8"/>
  <c r="Y31" i="8"/>
  <c r="Y32" i="8"/>
  <c r="J45" i="8"/>
  <c r="M46" i="8"/>
  <c r="M47" i="8"/>
  <c r="M48" i="8"/>
  <c r="Y60" i="8"/>
  <c r="J64" i="8"/>
  <c r="AB65" i="8"/>
  <c r="J82" i="8"/>
  <c r="J98" i="8"/>
  <c r="J113" i="8"/>
  <c r="J127" i="8"/>
  <c r="U17" i="8"/>
  <c r="Y33" i="8"/>
  <c r="AB13" i="8"/>
  <c r="J10" i="8"/>
  <c r="Y12" i="8"/>
  <c r="Y14" i="8"/>
  <c r="Y16" i="8"/>
  <c r="M27" i="8"/>
  <c r="F34" i="8"/>
  <c r="J28" i="8"/>
  <c r="J30" i="8"/>
  <c r="F17" i="8"/>
  <c r="M10" i="8"/>
  <c r="Y11" i="8"/>
  <c r="J12" i="8"/>
  <c r="K12" i="8"/>
  <c r="J14" i="8"/>
  <c r="K14" i="8"/>
  <c r="J16" i="8"/>
  <c r="K16" i="8"/>
  <c r="E34" i="8"/>
  <c r="K27" i="8"/>
  <c r="K34" i="8" s="1"/>
  <c r="AB28" i="8"/>
  <c r="U34" i="8"/>
  <c r="Y29" i="8"/>
  <c r="Z29" i="8"/>
  <c r="M31" i="8"/>
  <c r="J31" i="8"/>
  <c r="Z31" i="8"/>
  <c r="J32" i="8"/>
  <c r="Z32" i="8"/>
  <c r="J33" i="8"/>
  <c r="Z33" i="8"/>
  <c r="J44" i="8"/>
  <c r="M44" i="8"/>
  <c r="K45" i="8"/>
  <c r="K50" i="8" s="1"/>
  <c r="Y45" i="8"/>
  <c r="Y50" i="8" s="1"/>
  <c r="J46" i="8"/>
  <c r="Z46" i="8"/>
  <c r="J47" i="8"/>
  <c r="Z47" i="8"/>
  <c r="J48" i="8"/>
  <c r="AB48" i="8"/>
  <c r="F50" i="8"/>
  <c r="J60" i="8"/>
  <c r="Y63" i="8"/>
  <c r="Y67" i="8" s="1"/>
  <c r="Y65" i="8"/>
  <c r="E67" i="8"/>
  <c r="J79" i="8"/>
  <c r="J96" i="8"/>
  <c r="F114" i="8"/>
  <c r="M110" i="8"/>
  <c r="J111" i="8"/>
  <c r="E114" i="8"/>
  <c r="F130" i="8"/>
  <c r="M124" i="8"/>
  <c r="J125" i="8"/>
  <c r="J129" i="8"/>
  <c r="F138" i="8"/>
  <c r="E137" i="8"/>
  <c r="E141" i="8"/>
  <c r="D140" i="8"/>
  <c r="K10" i="8"/>
  <c r="Z11" i="8"/>
  <c r="Z17" i="8" s="1"/>
  <c r="J27" i="8"/>
  <c r="Y28" i="8"/>
  <c r="U50" i="8"/>
  <c r="AB45" i="8"/>
  <c r="J49" i="8"/>
  <c r="K49" i="8"/>
  <c r="AB49" i="8"/>
  <c r="F67" i="8"/>
  <c r="U67" i="8"/>
  <c r="AB60" i="8"/>
  <c r="J63" i="8"/>
  <c r="K63" i="8"/>
  <c r="J65" i="8"/>
  <c r="K65" i="8"/>
  <c r="E84" i="8"/>
  <c r="J77" i="8"/>
  <c r="J78" i="8"/>
  <c r="K78" i="8"/>
  <c r="K84" i="8" s="1"/>
  <c r="M81" i="8"/>
  <c r="J81" i="8"/>
  <c r="J83" i="8"/>
  <c r="K83" i="8"/>
  <c r="F84" i="8"/>
  <c r="E100" i="8"/>
  <c r="J94" i="8"/>
  <c r="J95" i="8"/>
  <c r="K95" i="8"/>
  <c r="K100" i="8" s="1"/>
  <c r="J99" i="8"/>
  <c r="K99" i="8"/>
  <c r="F100" i="8"/>
  <c r="J110" i="8"/>
  <c r="J114" i="8" s="1"/>
  <c r="K110" i="8"/>
  <c r="J124" i="8"/>
  <c r="K124" i="8"/>
  <c r="M125" i="8"/>
  <c r="J128" i="8"/>
  <c r="K128" i="8"/>
  <c r="E134" i="8"/>
  <c r="D133" i="8"/>
  <c r="K60" i="8"/>
  <c r="J130" i="8" l="1"/>
  <c r="J100" i="8"/>
  <c r="J34" i="8"/>
  <c r="K67" i="8"/>
  <c r="K114" i="8"/>
  <c r="K17" i="8"/>
  <c r="Z34" i="8"/>
  <c r="E140" i="8"/>
  <c r="J67" i="8"/>
  <c r="Z50" i="8"/>
  <c r="E133" i="8"/>
  <c r="K130" i="8"/>
  <c r="J84" i="8"/>
  <c r="Y34" i="8"/>
  <c r="F139" i="8"/>
  <c r="F137" i="8"/>
  <c r="J50" i="8"/>
  <c r="Y17" i="8"/>
  <c r="J17" i="8"/>
  <c r="D148" i="4"/>
  <c r="E148" i="4" s="1"/>
  <c r="D147" i="4"/>
  <c r="E147" i="4" s="1"/>
  <c r="D145" i="4"/>
  <c r="E145" i="4" s="1"/>
  <c r="D144" i="4"/>
  <c r="D141" i="4"/>
  <c r="E141" i="4" s="1"/>
  <c r="D140" i="4"/>
  <c r="E140" i="4" s="1"/>
  <c r="L136" i="4"/>
  <c r="I136" i="4"/>
  <c r="H136" i="4"/>
  <c r="G136" i="4"/>
  <c r="D136" i="4"/>
  <c r="D137" i="4" s="1"/>
  <c r="F135" i="4"/>
  <c r="M135" i="4" s="1"/>
  <c r="E135" i="4"/>
  <c r="F134" i="4"/>
  <c r="K134" i="4" s="1"/>
  <c r="E134" i="4"/>
  <c r="F133" i="4"/>
  <c r="M133" i="4" s="1"/>
  <c r="E133" i="4"/>
  <c r="F132" i="4"/>
  <c r="K132" i="4" s="1"/>
  <c r="E132" i="4"/>
  <c r="F131" i="4"/>
  <c r="M131" i="4" s="1"/>
  <c r="E131" i="4"/>
  <c r="F130" i="4"/>
  <c r="K130" i="4" s="1"/>
  <c r="E130" i="4"/>
  <c r="L120" i="4"/>
  <c r="I120" i="4"/>
  <c r="H120" i="4"/>
  <c r="G120" i="4"/>
  <c r="D120" i="4"/>
  <c r="D121" i="4" s="1"/>
  <c r="F119" i="4"/>
  <c r="E119" i="4"/>
  <c r="F118" i="4"/>
  <c r="K118" i="4" s="1"/>
  <c r="E118" i="4"/>
  <c r="F117" i="4"/>
  <c r="E117" i="4"/>
  <c r="F116" i="4"/>
  <c r="K116" i="4" s="1"/>
  <c r="E116" i="4"/>
  <c r="M116" i="4" s="1"/>
  <c r="I106" i="4"/>
  <c r="H106" i="4"/>
  <c r="G106" i="4"/>
  <c r="D106" i="4"/>
  <c r="D107" i="4" s="1"/>
  <c r="F105" i="4"/>
  <c r="K105" i="4" s="1"/>
  <c r="E105" i="4"/>
  <c r="F104" i="4"/>
  <c r="K104" i="4" s="1"/>
  <c r="E104" i="4"/>
  <c r="F103" i="4"/>
  <c r="K103" i="4" s="1"/>
  <c r="E103" i="4"/>
  <c r="F102" i="4"/>
  <c r="E102" i="4"/>
  <c r="F101" i="4"/>
  <c r="K101" i="4" s="1"/>
  <c r="E101" i="4"/>
  <c r="K100" i="4"/>
  <c r="F100" i="4"/>
  <c r="E100" i="4"/>
  <c r="J100" i="4" s="1"/>
  <c r="L90" i="4"/>
  <c r="I90" i="4"/>
  <c r="H90" i="4"/>
  <c r="G90" i="4"/>
  <c r="D90" i="4"/>
  <c r="D91" i="4" s="1"/>
  <c r="F89" i="4"/>
  <c r="K89" i="4" s="1"/>
  <c r="E89" i="4"/>
  <c r="F88" i="4"/>
  <c r="E88" i="4"/>
  <c r="K87" i="4"/>
  <c r="E87" i="4"/>
  <c r="M87" i="4" s="1"/>
  <c r="F86" i="4"/>
  <c r="K86" i="4" s="1"/>
  <c r="E86" i="4"/>
  <c r="K85" i="4"/>
  <c r="F85" i="4"/>
  <c r="E85" i="4"/>
  <c r="J85" i="4" s="1"/>
  <c r="F84" i="4"/>
  <c r="K84" i="4" s="1"/>
  <c r="E84" i="4"/>
  <c r="F83" i="4"/>
  <c r="E83" i="4"/>
  <c r="I73" i="4"/>
  <c r="H73" i="4"/>
  <c r="G73" i="4"/>
  <c r="D73" i="4"/>
  <c r="D74" i="4" s="1"/>
  <c r="F72" i="4"/>
  <c r="E72" i="4"/>
  <c r="F71" i="4"/>
  <c r="K71" i="4" s="1"/>
  <c r="E71" i="4"/>
  <c r="F70" i="4"/>
  <c r="K70" i="4" s="1"/>
  <c r="E70" i="4"/>
  <c r="F69" i="4"/>
  <c r="K69" i="4" s="1"/>
  <c r="E69" i="4"/>
  <c r="E68" i="4"/>
  <c r="F67" i="4"/>
  <c r="K67" i="4" s="1"/>
  <c r="E67" i="4"/>
  <c r="J67" i="4" s="1"/>
  <c r="F66" i="4"/>
  <c r="E66" i="4"/>
  <c r="E73" i="4" s="1"/>
  <c r="L56" i="4"/>
  <c r="I56" i="4"/>
  <c r="H56" i="4"/>
  <c r="G56" i="4"/>
  <c r="D56" i="4"/>
  <c r="D57" i="4" s="1"/>
  <c r="F55" i="4"/>
  <c r="K55" i="4" s="1"/>
  <c r="E55" i="4"/>
  <c r="F54" i="4"/>
  <c r="M54" i="4" s="1"/>
  <c r="E54" i="4"/>
  <c r="F53" i="4"/>
  <c r="K53" i="4" s="1"/>
  <c r="E53" i="4"/>
  <c r="F52" i="4"/>
  <c r="M52" i="4" s="1"/>
  <c r="E52" i="4"/>
  <c r="F51" i="4"/>
  <c r="K51" i="4" s="1"/>
  <c r="E51" i="4"/>
  <c r="F50" i="4"/>
  <c r="E50" i="4"/>
  <c r="I40" i="4"/>
  <c r="H40" i="4"/>
  <c r="G40" i="4"/>
  <c r="D40" i="4"/>
  <c r="D41" i="4" s="1"/>
  <c r="F39" i="4"/>
  <c r="M39" i="4" s="1"/>
  <c r="E39" i="4"/>
  <c r="F38" i="4"/>
  <c r="K38" i="4" s="1"/>
  <c r="E38" i="4"/>
  <c r="F37" i="4"/>
  <c r="M37" i="4" s="1"/>
  <c r="E37" i="4"/>
  <c r="F36" i="4"/>
  <c r="K36" i="4" s="1"/>
  <c r="E36" i="4"/>
  <c r="F35" i="4"/>
  <c r="E35" i="4"/>
  <c r="F34" i="4"/>
  <c r="M34" i="4" s="1"/>
  <c r="E34" i="4"/>
  <c r="F33" i="4"/>
  <c r="E33" i="4"/>
  <c r="E40" i="4" s="1"/>
  <c r="I23" i="4"/>
  <c r="H23" i="4"/>
  <c r="G23" i="4"/>
  <c r="D23" i="4"/>
  <c r="D24" i="4" s="1"/>
  <c r="F22" i="4"/>
  <c r="K22" i="4" s="1"/>
  <c r="E22" i="4"/>
  <c r="F20" i="4"/>
  <c r="E20" i="4"/>
  <c r="F18" i="4"/>
  <c r="K18" i="4" s="1"/>
  <c r="E18" i="4"/>
  <c r="F16" i="4"/>
  <c r="E16" i="4"/>
  <c r="F14" i="4"/>
  <c r="K14" i="4" s="1"/>
  <c r="E14" i="4"/>
  <c r="F12" i="4"/>
  <c r="E12" i="4"/>
  <c r="F10" i="4"/>
  <c r="F23" i="4" s="1"/>
  <c r="E10" i="4"/>
  <c r="E23" i="4" s="1"/>
  <c r="J53" i="4" l="1"/>
  <c r="M55" i="4"/>
  <c r="M66" i="4"/>
  <c r="M69" i="4"/>
  <c r="M103" i="4"/>
  <c r="J132" i="4"/>
  <c r="F40" i="4"/>
  <c r="J38" i="4"/>
  <c r="J70" i="4"/>
  <c r="M89" i="4"/>
  <c r="J104" i="4"/>
  <c r="M117" i="4"/>
  <c r="M119" i="4"/>
  <c r="F133" i="8"/>
  <c r="F135" i="8"/>
  <c r="F140" i="8"/>
  <c r="F142" i="8"/>
  <c r="F134" i="8"/>
  <c r="F141" i="8"/>
  <c r="J34" i="4"/>
  <c r="J35" i="4"/>
  <c r="M36" i="4"/>
  <c r="J37" i="4"/>
  <c r="K37" i="4"/>
  <c r="E56" i="4"/>
  <c r="J52" i="4"/>
  <c r="K52" i="4"/>
  <c r="K66" i="4"/>
  <c r="M70" i="4"/>
  <c r="J71" i="4"/>
  <c r="M71" i="4"/>
  <c r="M72" i="4"/>
  <c r="M85" i="4"/>
  <c r="J86" i="4"/>
  <c r="M86" i="4"/>
  <c r="J87" i="4"/>
  <c r="M88" i="4"/>
  <c r="J101" i="4"/>
  <c r="M101" i="4"/>
  <c r="M102" i="4"/>
  <c r="M104" i="4"/>
  <c r="J105" i="4"/>
  <c r="M105" i="4"/>
  <c r="M118" i="4"/>
  <c r="J119" i="4"/>
  <c r="K119" i="4"/>
  <c r="E136" i="4"/>
  <c r="J131" i="4"/>
  <c r="K131" i="4"/>
  <c r="M134" i="4"/>
  <c r="J135" i="4"/>
  <c r="K135" i="4"/>
  <c r="M38" i="4"/>
  <c r="M53" i="4"/>
  <c r="M67" i="4"/>
  <c r="E90" i="4"/>
  <c r="M132" i="4"/>
  <c r="D146" i="4"/>
  <c r="M12" i="4"/>
  <c r="M16" i="4"/>
  <c r="M20" i="4"/>
  <c r="J12" i="4"/>
  <c r="M14" i="4"/>
  <c r="J16" i="4"/>
  <c r="M18" i="4"/>
  <c r="J20" i="4"/>
  <c r="M22" i="4"/>
  <c r="D139" i="4"/>
  <c r="J10" i="4"/>
  <c r="M10" i="4"/>
  <c r="K12" i="4"/>
  <c r="J14" i="4"/>
  <c r="K16" i="4"/>
  <c r="J18" i="4"/>
  <c r="K20" i="4"/>
  <c r="J22" i="4"/>
  <c r="J33" i="4"/>
  <c r="M33" i="4"/>
  <c r="K34" i="4"/>
  <c r="J36" i="4"/>
  <c r="F56" i="4"/>
  <c r="M50" i="4"/>
  <c r="J51" i="4"/>
  <c r="J55" i="4"/>
  <c r="J69" i="4"/>
  <c r="F90" i="4"/>
  <c r="M83" i="4"/>
  <c r="J84" i="4"/>
  <c r="J89" i="4"/>
  <c r="J103" i="4"/>
  <c r="E106" i="4"/>
  <c r="J118" i="4"/>
  <c r="F120" i="4"/>
  <c r="J130" i="4"/>
  <c r="J134" i="4"/>
  <c r="F136" i="4"/>
  <c r="E146" i="4"/>
  <c r="F147" i="4" s="1"/>
  <c r="K10" i="4"/>
  <c r="K33" i="4"/>
  <c r="M35" i="4"/>
  <c r="K35" i="4"/>
  <c r="J39" i="4"/>
  <c r="K39" i="4"/>
  <c r="J50" i="4"/>
  <c r="J56" i="4" s="1"/>
  <c r="K50" i="4"/>
  <c r="M51" i="4"/>
  <c r="J54" i="4"/>
  <c r="K54" i="4"/>
  <c r="J72" i="4"/>
  <c r="K72" i="4"/>
  <c r="F73" i="4"/>
  <c r="J83" i="4"/>
  <c r="J90" i="4" s="1"/>
  <c r="K83" i="4"/>
  <c r="M84" i="4"/>
  <c r="J88" i="4"/>
  <c r="K88" i="4"/>
  <c r="F106" i="4"/>
  <c r="M100" i="4"/>
  <c r="J102" i="4"/>
  <c r="J106" i="4" s="1"/>
  <c r="K102" i="4"/>
  <c r="K106" i="4" s="1"/>
  <c r="E120" i="4"/>
  <c r="J116" i="4"/>
  <c r="J117" i="4"/>
  <c r="K117" i="4"/>
  <c r="K120" i="4" s="1"/>
  <c r="M130" i="4"/>
  <c r="J133" i="4"/>
  <c r="K133" i="4"/>
  <c r="E139" i="4"/>
  <c r="F139" i="4" s="1"/>
  <c r="E144" i="4"/>
  <c r="D143" i="4"/>
  <c r="J66" i="4"/>
  <c r="J73" i="4" s="1"/>
  <c r="J120" i="4" l="1"/>
  <c r="K73" i="4"/>
  <c r="K136" i="4"/>
  <c r="J136" i="4"/>
  <c r="K23" i="4"/>
  <c r="J23" i="4"/>
  <c r="J40" i="4"/>
  <c r="E143" i="4"/>
  <c r="F140" i="4"/>
  <c r="K90" i="4"/>
  <c r="K56" i="4"/>
  <c r="K40" i="4"/>
  <c r="F148" i="4"/>
  <c r="F146" i="4"/>
  <c r="F141" i="4"/>
  <c r="F143" i="4" l="1"/>
  <c r="F145" i="4"/>
  <c r="F144" i="4"/>
  <c r="T36" i="2" l="1"/>
  <c r="Q36" i="2"/>
  <c r="N36" i="2"/>
  <c r="J36" i="2"/>
  <c r="G36" i="2"/>
  <c r="C36" i="2"/>
  <c r="W33" i="2"/>
  <c r="W34" i="2"/>
  <c r="W35" i="2"/>
  <c r="W32" i="2"/>
  <c r="W36" i="2" l="1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<sst xmlns="http://schemas.openxmlformats.org/spreadsheetml/2006/main" count="1758" uniqueCount="373">
  <si>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</si>
  <si>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</si>
  <si>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</si>
  <si>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</si>
  <si>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</si>
  <si>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</si>
  <si>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</si>
  <si>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</si>
  <si>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</si>
  <si>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</si>
  <si>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</si>
  <si>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</si>
  <si>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</si>
  <si>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</si>
  <si>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</si>
  <si>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</si>
  <si>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</si>
  <si>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</si>
  <si>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</si>
  <si>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</si>
  <si>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</si>
  <si>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</si>
  <si>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</si>
  <si>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</si>
  <si>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4 семестр 18 тижнів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</si>
  <si>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</si>
  <si>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</si>
  <si>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</si>
  <si>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</si>
  <si>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</si>
  <si>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</si>
  <si>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Державна атестація (комплексний кваліфікаційний екзамен зі спеціальності)</t>
  </si>
  <si>
    <t>Фізвиховання</t>
  </si>
  <si>
    <t>Іноземна мова</t>
  </si>
  <si>
    <t>Історія України та української культури</t>
  </si>
  <si>
    <t>Вища математика</t>
  </si>
  <si>
    <t>Неорганічна хімія</t>
  </si>
  <si>
    <t>Інформатика</t>
  </si>
  <si>
    <t>Фізика</t>
  </si>
  <si>
    <t>Філософія</t>
  </si>
  <si>
    <t>Аналітична хімія</t>
  </si>
  <si>
    <t>Українська мова за професійним спрямуванням</t>
  </si>
  <si>
    <t>Комп'ютерні та інформаційні технології в хімії</t>
  </si>
  <si>
    <t>Фізична хімія</t>
  </si>
  <si>
    <t>Органічна хімія</t>
  </si>
  <si>
    <t>Колоїдна хімія</t>
  </si>
  <si>
    <t>Безпека життєдіяльності та основи охорони праці</t>
  </si>
  <si>
    <t>Харчова хімія</t>
  </si>
  <si>
    <t>Курсова робота "Харчова хімія"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</si>
  <si>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</si>
  <si>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</si>
  <si>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</si>
  <si>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</si>
  <si>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</si>
  <si>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</si>
  <si>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</si>
  <si>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</si>
  <si>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</si>
  <si>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</si>
  <si>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</si>
  <si>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</si>
  <si>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</si>
  <si>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</si>
  <si>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</si>
  <si>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</si>
  <si>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</si>
  <si>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</si>
  <si>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</si>
  <si>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</si>
  <si>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</si>
  <si>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</si>
  <si>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</si>
  <si>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</si>
  <si>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</si>
  <si>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</si>
  <si>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</si>
  <si>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</si>
  <si>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Екзаменаційна сесія та проміж. контроль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</si>
  <si>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</si>
  <si>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</si>
  <si>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</si>
  <si>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</si>
  <si>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</si>
  <si>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</si>
  <si>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</si>
  <si>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</si>
  <si>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Т</t>
  </si>
  <si>
    <t>Комплексний кваліфікаційний екзамен зі спеціальності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</si>
  <si>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</si>
  <si>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</si>
  <si>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</si>
  <si>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</si>
  <si>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</si>
  <si>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</si>
  <si>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</si>
  <si>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</si>
  <si>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</si>
  <si>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1.1.1.1</t>
  </si>
  <si>
    <t>1.1.1.2</t>
  </si>
  <si>
    <t>Фізичне виховання</t>
  </si>
  <si>
    <t>с*</t>
  </si>
  <si>
    <t>2.1.1</t>
  </si>
  <si>
    <t>2.1.2</t>
  </si>
  <si>
    <t>3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</si>
  <si>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</si>
  <si>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</si>
  <si>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</si>
  <si>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</si>
  <si>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</si>
  <si>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</si>
  <si>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</si>
  <si>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</si>
  <si>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</si>
  <si>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</si>
  <si>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3 курс</t>
  </si>
  <si>
    <t>4 курс</t>
  </si>
  <si>
    <t>1. ОБОВ'ЯЗКОВІ НАВЧАЛЬНІ ДИСЦИПЛІНИ</t>
  </si>
  <si>
    <t>1.1.1.3</t>
  </si>
  <si>
    <t>1.1.1.4</t>
  </si>
  <si>
    <t>1.1.3</t>
  </si>
  <si>
    <t>1.1.4</t>
  </si>
  <si>
    <t xml:space="preserve">Українська мова  (за професійним спрямуванням) </t>
  </si>
  <si>
    <t>1.1.5</t>
  </si>
  <si>
    <t>1.1.6</t>
  </si>
  <si>
    <t>1.2.1</t>
  </si>
  <si>
    <t>2. ДИСЦИПЛІНИ ВІЛЬНОГО ВИБОРУ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</si>
  <si>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</si>
  <si>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</si>
  <si>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</si>
  <si>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</si>
  <si>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</si>
  <si>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</si>
  <si>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</si>
  <si>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</si>
  <si>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</si>
  <si>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7</t>
  </si>
  <si>
    <t>3.1</t>
  </si>
  <si>
    <t>3.2</t>
  </si>
  <si>
    <t>Кількість заліків</t>
  </si>
  <si>
    <t>Кількість курсових проектів</t>
  </si>
  <si>
    <t>1.1.  Цикл загальної підготовки</t>
  </si>
  <si>
    <t>1.1.7</t>
  </si>
  <si>
    <t>1.1.8</t>
  </si>
  <si>
    <t>1.1.9</t>
  </si>
  <si>
    <t>1.2 Цикл професійної підготовки</t>
  </si>
  <si>
    <t>1.2.1.1</t>
  </si>
  <si>
    <t>2.1.  Цикл загальної підготовки</t>
  </si>
  <si>
    <t>Разом п.2.1</t>
  </si>
  <si>
    <t>Курсова робота "Органічна хімія"</t>
  </si>
  <si>
    <t>1.2.1.2</t>
  </si>
  <si>
    <t>1.2.2</t>
  </si>
  <si>
    <t>1.2.2.1</t>
  </si>
  <si>
    <t>1.2.2.2</t>
  </si>
  <si>
    <t>1.2.3</t>
  </si>
  <si>
    <t>1.2.3.1</t>
  </si>
  <si>
    <t>1.2.3.2</t>
  </si>
  <si>
    <t>1.2.4</t>
  </si>
  <si>
    <t>1.2.4.1</t>
  </si>
  <si>
    <t>1.2.4.2</t>
  </si>
  <si>
    <t>1.2.5</t>
  </si>
  <si>
    <t>1.2.6</t>
  </si>
  <si>
    <t>1.2.8</t>
  </si>
  <si>
    <t>Декан факультету ФІТО</t>
  </si>
  <si>
    <t>А.П. Авдєєнко</t>
  </si>
  <si>
    <t>1</t>
  </si>
  <si>
    <t>4</t>
  </si>
  <si>
    <t>6</t>
  </si>
  <si>
    <t>Полімери в харчовій промисловості</t>
  </si>
  <si>
    <t>Хімія харчових добавок</t>
  </si>
  <si>
    <t>2.2.10</t>
  </si>
  <si>
    <t>Термін навчання - 3 роки 10 місяців</t>
  </si>
  <si>
    <t>На основі повної загальної середньої освіти</t>
  </si>
  <si>
    <t>5ф*6ф* 7ф*</t>
  </si>
  <si>
    <t>1 семестр 15 тижнів</t>
  </si>
  <si>
    <t>3 семестр 15 тижнів</t>
  </si>
  <si>
    <t>5 семестр 15 тижнів</t>
  </si>
  <si>
    <t>7 семестр 15 тижнів</t>
  </si>
  <si>
    <t>6 семестр 18 тижнів</t>
  </si>
  <si>
    <t>8 семестр 17 тижнів</t>
  </si>
  <si>
    <t>Екологія / Раціональне природокористування</t>
  </si>
  <si>
    <t>Хімія води / Водопідготовка у виробництві харчових продуктів</t>
  </si>
  <si>
    <t>Фізико-хімічні основи виробництва харчових продуктів / Основи технології виробництва харчових продуктів</t>
  </si>
  <si>
    <t xml:space="preserve">Хімія харчових добавок  </t>
  </si>
  <si>
    <t>Фізіко-хімічні методи модифікації харчових продуктів / Хімія молекулярної кухні</t>
  </si>
  <si>
    <t>Обчислювальні методи в хімії / Обробка результатів  експерименту</t>
  </si>
  <si>
    <t>№ з/п</t>
  </si>
  <si>
    <t>2а</t>
  </si>
  <si>
    <t>2б</t>
  </si>
  <si>
    <t>4а</t>
  </si>
  <si>
    <t>4б</t>
  </si>
  <si>
    <t>6а</t>
  </si>
  <si>
    <t>6б</t>
  </si>
  <si>
    <t>4д</t>
  </si>
  <si>
    <t>Вступ до навчального процесу</t>
  </si>
  <si>
    <t>1.2.7</t>
  </si>
  <si>
    <t>5д</t>
  </si>
  <si>
    <t>6д</t>
  </si>
  <si>
    <t>Разом п.1.2</t>
  </si>
  <si>
    <t>1.3. Практична підготовка</t>
  </si>
  <si>
    <t>Навчальна практика "Вступ до фаху"</t>
  </si>
  <si>
    <t>3.3</t>
  </si>
  <si>
    <t>3.4</t>
  </si>
  <si>
    <t>8д</t>
  </si>
  <si>
    <t>Разом п. 1.3</t>
  </si>
  <si>
    <t>4.2</t>
  </si>
  <si>
    <t>Разом п 1.4</t>
  </si>
  <si>
    <t>Разом обов'язкові компоненти освітньої програми</t>
  </si>
  <si>
    <t>2.2.  Цикл професійної підготовки</t>
  </si>
  <si>
    <t>Разом п. 2.2</t>
  </si>
  <si>
    <t>Разом вибіркові компоненти освітньої програми</t>
  </si>
  <si>
    <t>Загальна кількість</t>
  </si>
  <si>
    <t>Частка кредитів</t>
  </si>
  <si>
    <t>обов'язкові</t>
  </si>
  <si>
    <t>Зав. кафедри</t>
  </si>
  <si>
    <t>1.1.5.1</t>
  </si>
  <si>
    <t>1.1.5.2</t>
  </si>
  <si>
    <t>Вища математика (розділ 1)</t>
  </si>
  <si>
    <t>Вища математика (розділ 2)</t>
  </si>
  <si>
    <t>1.1.7.1</t>
  </si>
  <si>
    <t>1.1.7.2</t>
  </si>
  <si>
    <t>Фізика (розділ 1)</t>
  </si>
  <si>
    <t>Фізика (розділ 2)</t>
  </si>
  <si>
    <t>Неорганічна хімія (розділ 1)</t>
  </si>
  <si>
    <t>Неорганічна хімія (розділ 2)</t>
  </si>
  <si>
    <t>2</t>
  </si>
  <si>
    <t>Фізична хімія (розділ 1)</t>
  </si>
  <si>
    <t>Фізична хімія (розділ 2)</t>
  </si>
  <si>
    <t>Аналітична хімія (розділ 1)</t>
  </si>
  <si>
    <t>Аналітична хімія (розділ 2)</t>
  </si>
  <si>
    <t>1.2.4.3</t>
  </si>
  <si>
    <t>Органічна хімія (розділ 1)</t>
  </si>
  <si>
    <t>Органічна хімія (розділ 2)</t>
  </si>
  <si>
    <t>1.2.6.1</t>
  </si>
  <si>
    <t>1.2.6.2</t>
  </si>
  <si>
    <t>Виробнича практика</t>
  </si>
  <si>
    <t>Екологія</t>
  </si>
  <si>
    <t>Раціональне природокористування</t>
  </si>
  <si>
    <t>Обчислювальні методи в хімії</t>
  </si>
  <si>
    <t>Обробка результатів експерименту</t>
  </si>
  <si>
    <t>Хімія води</t>
  </si>
  <si>
    <t>Водопідготовка у виробництві харчових продуктів</t>
  </si>
  <si>
    <t>Хімія високомолекулярних сполук</t>
  </si>
  <si>
    <t>Фізико-хімічні основи виробництва харчових продуктів</t>
  </si>
  <si>
    <t>Основи технології виробництва харчових продуктів</t>
  </si>
  <si>
    <t>Якість і безпека харчових продуктів</t>
  </si>
  <si>
    <t>Фізико-хімічні методи модифікації харчових продуктів</t>
  </si>
  <si>
    <t>Хімія молекулярної кухні</t>
  </si>
  <si>
    <t>Фізико-хімічні методи ідентифікації речовин</t>
  </si>
  <si>
    <t>М.А. Турчанін</t>
  </si>
  <si>
    <t>Показники якості харчових продуктів /  Якість і безпека харчових продуктів</t>
  </si>
  <si>
    <t>Показники якості харчових продуктів</t>
  </si>
  <si>
    <t>Методи виявлення отруйних речовин в продуктах харчування</t>
  </si>
  <si>
    <t>Методи аналізу харчових продуктів / Фізико-хімічні методи ідентифікації речовин</t>
  </si>
  <si>
    <t>Методи аналізу харчових продуктів</t>
  </si>
  <si>
    <t>Навчальна практика, ознайомча</t>
  </si>
  <si>
    <t>Навчально-виробнича практика</t>
  </si>
  <si>
    <t>Разом п.1.1</t>
  </si>
  <si>
    <t>Хімія високомолекулярних сполук / Полімери в харчовій промисловості</t>
  </si>
  <si>
    <t>Аналіз небезпечних і шкідливих речовин в продуктах харчування / Методи виявлення отруйних речовин в продуктах харчування</t>
  </si>
  <si>
    <t>Аналіз небезпечних і шкідливих речовин в продуктах харчування</t>
  </si>
  <si>
    <t xml:space="preserve">Теоретичні основи біоорганічної хімії </t>
  </si>
  <si>
    <t>Теоретичні основи біоорганічної хімії / Біологічно активні речовини в продуктах харчування</t>
  </si>
  <si>
    <t>Біологічно активні речовини в продуктах харчування</t>
  </si>
  <si>
    <t>О.Г. Гринь</t>
  </si>
  <si>
    <t>Психологія шкільного віку / Психологія</t>
  </si>
  <si>
    <t>Педагогіка середньої школи  / Загальна педагогіка</t>
  </si>
  <si>
    <t>Методика навчання хімії / Викладання хімії у середній школі</t>
  </si>
  <si>
    <t>Психологія</t>
  </si>
  <si>
    <t>Психологія шкільного віку</t>
  </si>
  <si>
    <t xml:space="preserve">Педагогіка середньої школи </t>
  </si>
  <si>
    <t>Загальна педагогіка</t>
  </si>
  <si>
    <t>2.1.3</t>
  </si>
  <si>
    <t xml:space="preserve">Методика навчання хімії </t>
  </si>
  <si>
    <t>Викладання хімії у середній школі</t>
  </si>
  <si>
    <t>Кваліфікація:  бакалавр з хімії</t>
  </si>
  <si>
    <t>МФХ-19-1, ХХП-19-1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</si>
  <si>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</si>
  <si>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</si>
  <si>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</si>
  <si>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</si>
  <si>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</si>
  <si>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</si>
  <si>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-МФХ-19-1, ХХП-19-1</t>
  </si>
  <si>
    <t>мп</t>
  </si>
  <si>
    <t>філ</t>
  </si>
  <si>
    <t>вм</t>
  </si>
  <si>
    <t>хіоп</t>
  </si>
  <si>
    <t>зв</t>
  </si>
  <si>
    <t>ііг</t>
  </si>
  <si>
    <t>вф</t>
  </si>
  <si>
    <t>2 семестр</t>
  </si>
  <si>
    <t>фв</t>
  </si>
  <si>
    <t>фіз</t>
  </si>
  <si>
    <t>1 вступ</t>
  </si>
  <si>
    <t>1 вища математика</t>
  </si>
  <si>
    <t>1 фіз хім</t>
  </si>
  <si>
    <t>1 вища матем</t>
  </si>
  <si>
    <t>0,5 ін мова</t>
  </si>
  <si>
    <t>0,5 укр мова</t>
  </si>
  <si>
    <t xml:space="preserve">1  ін мова </t>
  </si>
  <si>
    <t xml:space="preserve">V. План освітнього процесу                               </t>
  </si>
  <si>
    <t xml:space="preserve"> семестровка 2019/2020 </t>
  </si>
  <si>
    <t xml:space="preserve">проект семестровки 2020/2021 </t>
  </si>
  <si>
    <t>1 неорганическая химия</t>
  </si>
  <si>
    <t>Вступ до освітнього процесу</t>
  </si>
  <si>
    <t>1 неорганічна хімія</t>
  </si>
  <si>
    <t>1 аналітична хімія</t>
  </si>
  <si>
    <t>1 фізична хімія</t>
  </si>
  <si>
    <t xml:space="preserve">1,5 аналітична хімія </t>
  </si>
  <si>
    <t>1,5 органічна хімія</t>
  </si>
  <si>
    <t>1.4 Атестація</t>
  </si>
  <si>
    <t>Атестація (комплексний кваліфікаційний екзамен зі спеціальності)</t>
  </si>
  <si>
    <t>Дисципліни з інших ОП ДДМА</t>
  </si>
  <si>
    <t>І . ГРАФІК ОСВІТНЬОГО ПРОЦЕСУ</t>
  </si>
  <si>
    <t>Атест.</t>
  </si>
  <si>
    <t>№</t>
  </si>
  <si>
    <t xml:space="preserve">       II. ЗВЕДЕНІ ДАНІ ПРО БЮДЖЕТ ЧАСУ, тижні                                                                               ІІІ. ПРАКТИКА                                                                                                            IV. АТЕСТАЦІЯ</t>
  </si>
  <si>
    <t>.</t>
  </si>
  <si>
    <t>1.3 та 1.4</t>
  </si>
  <si>
    <t>цикл 1.1</t>
  </si>
  <si>
    <t>цикл 1.2</t>
  </si>
  <si>
    <t>цикл 1.3 та 1.4</t>
  </si>
  <si>
    <t>цикл 2.1</t>
  </si>
  <si>
    <t>цикл 2.2</t>
  </si>
  <si>
    <t>1.1</t>
  </si>
  <si>
    <t>1, 2б д*</t>
  </si>
  <si>
    <t>1.2</t>
  </si>
  <si>
    <t>3, 4б д*</t>
  </si>
  <si>
    <t>1.3</t>
  </si>
  <si>
    <t>Кількість аудиторних годин за семестрами</t>
  </si>
  <si>
    <t>кількість тижнів у семестрі</t>
  </si>
  <si>
    <t>залік</t>
  </si>
  <si>
    <t>іспит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</si>
  <si>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</si>
  <si>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</si>
  <si>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</si>
  <si>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</si>
  <si>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Гарант освітньої програми</t>
  </si>
  <si>
    <t>Психологія шкільного віку / Психологія/Психологія спілкування</t>
  </si>
  <si>
    <t>Хімія запаху, смаку та кольору / Хімія молекулярної кухні</t>
  </si>
  <si>
    <t>1.1.13</t>
  </si>
  <si>
    <t>Базова загальна військова підготовка (теоретична частина)*</t>
  </si>
  <si>
    <t>Разом п. 1.1 (для осіб, які проходять БЗВП)</t>
  </si>
  <si>
    <t>Разом п. 1.1 (для осіб, які не проходять БЗВП)</t>
  </si>
  <si>
    <t>Разом обов'язкові компоненти освітньої програми (для осіб, які проходять БЗВП)</t>
  </si>
  <si>
    <t>Разом обов'язкові компоненти освітньої програми (для осіб, які не проходять БЗВП)</t>
  </si>
  <si>
    <t>Вибіркова дисципліна 4 семестру (для осіб, які не проходять БЗВП)</t>
  </si>
  <si>
    <t>Ділова риторика</t>
  </si>
  <si>
    <t>Етика сімейних відносин</t>
  </si>
  <si>
    <t>Основи економічної теорії</t>
  </si>
  <si>
    <t>Тайм-менеджмент</t>
  </si>
  <si>
    <t>Технології психічної саморегуляції та взаємодії</t>
  </si>
  <si>
    <t>Соціологія</t>
  </si>
  <si>
    <t>Релігієзнавство</t>
  </si>
  <si>
    <t>Разом п. 2.1 (для осіб, які проходять БЗВП)</t>
  </si>
  <si>
    <t>Разом п. 2.1 (для осіб, які не проходять БЗВП)</t>
  </si>
  <si>
    <t>* БЗВП проводиться впродовж 12 тижнів в 4 семестрі для осіб, що визначені постановою КМУ від 21 червня 2024 р. № 734</t>
  </si>
  <si>
    <t>Разом вибіркові компоненти освітньої програми (для осіб, які проходять БЗВП)</t>
  </si>
  <si>
    <t>Разом вибіркові компоненти освітньої програми (для осіб, які не проходять БЗВП)</t>
  </si>
  <si>
    <t>Кількість годин на тиждень (для осіб, які проходять БЗВП)</t>
  </si>
  <si>
    <t>Кількість годин на тиждень (для осіб, які не проходять БЗВП)</t>
  </si>
  <si>
    <t>Можна запропонувати кафедральні дисципліни або скористатися переліком для технічних спеціальностей (див. нижче). Як варіант - запровадити кафедральну вибіркову дисципліну (3 кредити) в циклі проф. підготовки.</t>
  </si>
  <si>
    <t>1.1.10</t>
  </si>
  <si>
    <t>* БЗВП проводиться впродовж 12 тижнів в 4 семестрі для осіб, що визначені постановою КМУ від 21 червня 2024 р. № 734. Для осіб, які не підлягають проходженню БЗВП, планувати дисципліну "Національна ідентичність"</t>
  </si>
  <si>
    <r>
      <t xml:space="preserve">спеціальність: </t>
    </r>
    <r>
      <rPr>
        <b/>
        <sz val="20"/>
        <rFont val="Times New Roman"/>
        <family val="1"/>
        <charset val="204"/>
      </rPr>
      <t xml:space="preserve">Е3 Хімія 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</si>
  <si>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E  
Природничі науки, математика та статистика</t>
    </r>
  </si>
  <si>
    <t>Психологія спілкування</t>
  </si>
  <si>
    <t>Хімія смаку, запаху та кольору</t>
  </si>
  <si>
    <t>Теоретична підготовка базової загальновійськової підготовки* / Національна ідентичність</t>
  </si>
  <si>
    <t xml:space="preserve">протокол № 9   </t>
  </si>
  <si>
    <t>"   24    "  квітня    2025  р.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</si>
  <si>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кваліфікаційної роботи; А – атестація </t>
  </si>
  <si>
    <t>Форма  атестації (екзамен, кваліфікаційна робота)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</si>
</sst>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name val="Arial"/>
      <family val="2"/>
    </font>
    <font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2D050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0" fontId="24" fillId="0" borderId="0"/>
    <xf numFmtId="0" fontId="36" fillId="0" borderId="0"/>
  </cellStyleXfs>
  <cellXfs count="86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7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77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49" fontId="8" fillId="0" borderId="64" xfId="3" applyNumberFormat="1" applyFont="1" applyFill="1" applyBorder="1" applyAlignment="1">
      <alignment vertical="center"/>
    </xf>
    <xf numFmtId="0" fontId="8" fillId="0" borderId="43" xfId="3" applyFont="1" applyFill="1" applyBorder="1" applyAlignment="1">
      <alignment horizontal="center" vertical="center" wrapText="1"/>
    </xf>
    <xf numFmtId="0" fontId="8" fillId="0" borderId="27" xfId="3" applyFont="1" applyFill="1" applyBorder="1" applyAlignment="1">
      <alignment horizontal="center" vertical="center" wrapText="1"/>
    </xf>
    <xf numFmtId="49" fontId="8" fillId="0" borderId="61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>
      <alignment horizontal="left" vertical="center" wrapText="1"/>
    </xf>
    <xf numFmtId="49" fontId="8" fillId="0" borderId="43" xfId="0" applyNumberFormat="1" applyFont="1" applyFill="1" applyBorder="1" applyAlignment="1">
      <alignment horizontal="center" vertical="center"/>
    </xf>
    <xf numFmtId="49" fontId="8" fillId="0" borderId="44" xfId="0" applyNumberFormat="1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center" vertical="center"/>
    </xf>
    <xf numFmtId="0" fontId="8" fillId="0" borderId="45" xfId="0" applyNumberFormat="1" applyFont="1" applyFill="1" applyBorder="1" applyAlignment="1" applyProtection="1">
      <alignment horizontal="center" vertical="center"/>
    </xf>
    <xf numFmtId="1" fontId="8" fillId="0" borderId="44" xfId="0" applyNumberFormat="1" applyFont="1" applyFill="1" applyBorder="1" applyAlignment="1">
      <alignment horizontal="center" vertical="center"/>
    </xf>
    <xf numFmtId="0" fontId="8" fillId="0" borderId="28" xfId="0" applyNumberFormat="1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8" fillId="0" borderId="45" xfId="3" applyFont="1" applyFill="1" applyBorder="1" applyAlignment="1">
      <alignment horizontal="center" vertical="center" wrapText="1"/>
    </xf>
    <xf numFmtId="0" fontId="8" fillId="0" borderId="28" xfId="3" applyFont="1" applyFill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/>
    </xf>
    <xf numFmtId="167" fontId="2" fillId="0" borderId="3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166" fontId="2" fillId="4" borderId="1" xfId="1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43" fillId="0" borderId="0" xfId="4" applyFont="1" applyFill="1" applyBorder="1"/>
    <xf numFmtId="49" fontId="11" fillId="0" borderId="0" xfId="4" applyNumberFormat="1" applyFont="1" applyFill="1" applyBorder="1" applyAlignment="1">
      <alignment horizontal="center"/>
    </xf>
    <xf numFmtId="49" fontId="42" fillId="0" borderId="0" xfId="4" applyNumberFormat="1" applyFont="1" applyFill="1" applyBorder="1" applyAlignment="1">
      <alignment horizontal="center"/>
    </xf>
    <xf numFmtId="0" fontId="44" fillId="0" borderId="0" xfId="4" applyFont="1" applyFill="1" applyBorder="1" applyAlignment="1">
      <alignment horizontal="center" vertical="center" wrapText="1" shrinkToFit="1"/>
    </xf>
    <xf numFmtId="0" fontId="45" fillId="0" borderId="0" xfId="4" applyFont="1" applyFill="1" applyBorder="1" applyAlignment="1">
      <alignment horizontal="center" vertical="center" wrapText="1" shrinkToFit="1"/>
    </xf>
    <xf numFmtId="49" fontId="46" fillId="0" borderId="0" xfId="4" applyNumberFormat="1" applyFont="1" applyFill="1" applyBorder="1"/>
    <xf numFmtId="0" fontId="46" fillId="0" borderId="0" xfId="4" applyFont="1" applyFill="1" applyBorder="1" applyAlignment="1">
      <alignment horizontal="center"/>
    </xf>
    <xf numFmtId="0" fontId="46" fillId="0" borderId="0" xfId="4" applyFont="1" applyFill="1" applyBorder="1"/>
    <xf numFmtId="0" fontId="46" fillId="0" borderId="0" xfId="4" applyNumberFormat="1" applyFont="1" applyFill="1" applyBorder="1" applyAlignment="1">
      <alignment wrapText="1"/>
    </xf>
    <xf numFmtId="49" fontId="46" fillId="0" borderId="0" xfId="4" applyNumberFormat="1" applyFont="1" applyFill="1" applyBorder="1" applyAlignment="1">
      <alignment wrapText="1"/>
    </xf>
    <xf numFmtId="49" fontId="43" fillId="0" borderId="0" xfId="4" applyNumberFormat="1" applyFont="1" applyFill="1" applyBorder="1"/>
    <xf numFmtId="49" fontId="42" fillId="0" borderId="0" xfId="4" applyNumberFormat="1" applyFont="1" applyFill="1" applyBorder="1" applyAlignment="1"/>
    <xf numFmtId="165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6" fontId="2" fillId="6" borderId="1" xfId="1" applyNumberFormat="1" applyFont="1" applyFill="1" applyBorder="1" applyAlignment="1" applyProtection="1">
      <alignment horizontal="center" vertical="center"/>
    </xf>
    <xf numFmtId="169" fontId="48" fillId="0" borderId="1" xfId="3" applyNumberFormat="1" applyFont="1" applyFill="1" applyBorder="1" applyAlignment="1" applyProtection="1">
      <alignment vertical="center"/>
    </xf>
    <xf numFmtId="169" fontId="49" fillId="0" borderId="1" xfId="3" applyNumberFormat="1" applyFont="1" applyFill="1" applyBorder="1" applyAlignment="1" applyProtection="1">
      <alignment vertical="center"/>
    </xf>
    <xf numFmtId="169" fontId="50" fillId="0" borderId="1" xfId="3" applyNumberFormat="1" applyFont="1" applyFill="1" applyBorder="1" applyAlignment="1" applyProtection="1">
      <alignment vertical="center"/>
    </xf>
    <xf numFmtId="166" fontId="48" fillId="0" borderId="1" xfId="3" applyNumberFormat="1" applyFont="1" applyFill="1" applyBorder="1" applyAlignment="1" applyProtection="1">
      <alignment vertical="center"/>
    </xf>
    <xf numFmtId="166" fontId="8" fillId="0" borderId="0" xfId="3" applyNumberFormat="1" applyFont="1" applyFill="1" applyBorder="1" applyAlignment="1" applyProtection="1">
      <alignment vertical="center"/>
    </xf>
    <xf numFmtId="166" fontId="34" fillId="0" borderId="0" xfId="3" applyNumberFormat="1" applyFont="1" applyFill="1" applyBorder="1" applyAlignment="1" applyProtection="1">
      <alignment vertical="center"/>
    </xf>
    <xf numFmtId="166" fontId="50" fillId="0" borderId="1" xfId="3" applyNumberFormat="1" applyFont="1" applyFill="1" applyBorder="1" applyAlignment="1" applyProtection="1">
      <alignment vertical="center"/>
    </xf>
    <xf numFmtId="166" fontId="35" fillId="0" borderId="0" xfId="3" applyNumberFormat="1" applyFont="1" applyFill="1" applyBorder="1" applyAlignment="1" applyProtection="1">
      <alignment vertical="center"/>
    </xf>
    <xf numFmtId="167" fontId="50" fillId="0" borderId="1" xfId="3" applyNumberFormat="1" applyFont="1" applyFill="1" applyBorder="1" applyAlignment="1" applyProtection="1">
      <alignment vertical="center"/>
    </xf>
    <xf numFmtId="167" fontId="35" fillId="0" borderId="0" xfId="3" applyNumberFormat="1" applyFont="1" applyFill="1" applyBorder="1" applyAlignment="1" applyProtection="1">
      <alignment vertical="center"/>
    </xf>
    <xf numFmtId="1" fontId="8" fillId="0" borderId="73" xfId="3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169" fontId="8" fillId="0" borderId="0" xfId="3" applyNumberFormat="1" applyFont="1" applyFill="1" applyBorder="1" applyAlignment="1" applyProtection="1">
      <alignment vertical="center"/>
    </xf>
    <xf numFmtId="169" fontId="34" fillId="0" borderId="0" xfId="3" applyNumberFormat="1" applyFont="1" applyFill="1" applyBorder="1" applyAlignment="1" applyProtection="1">
      <alignment vertical="center"/>
    </xf>
    <xf numFmtId="169" fontId="35" fillId="0" borderId="0" xfId="3" applyNumberFormat="1" applyFont="1" applyFill="1" applyBorder="1" applyAlignment="1" applyProtection="1">
      <alignment vertical="center"/>
    </xf>
    <xf numFmtId="0" fontId="8" fillId="0" borderId="16" xfId="3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171" fontId="8" fillId="0" borderId="61" xfId="3" applyNumberFormat="1" applyFont="1" applyFill="1" applyBorder="1" applyAlignment="1" applyProtection="1">
      <alignment horizontal="center" vertical="center"/>
    </xf>
    <xf numFmtId="0" fontId="8" fillId="0" borderId="28" xfId="3" applyNumberFormat="1" applyFont="1" applyFill="1" applyBorder="1" applyAlignment="1" applyProtection="1">
      <alignment horizontal="center" vertical="center"/>
    </xf>
    <xf numFmtId="0" fontId="8" fillId="0" borderId="45" xfId="3" applyNumberFormat="1" applyFont="1" applyFill="1" applyBorder="1" applyAlignment="1" applyProtection="1">
      <alignment horizontal="center" vertical="center"/>
    </xf>
    <xf numFmtId="0" fontId="8" fillId="0" borderId="43" xfId="3" applyNumberFormat="1" applyFont="1" applyFill="1" applyBorder="1" applyAlignment="1" applyProtection="1">
      <alignment horizontal="center" vertical="center"/>
    </xf>
    <xf numFmtId="1" fontId="8" fillId="0" borderId="15" xfId="3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9" fontId="8" fillId="0" borderId="14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49" fontId="8" fillId="0" borderId="64" xfId="3" applyNumberFormat="1" applyFont="1" applyFill="1" applyBorder="1" applyAlignment="1">
      <alignment vertical="center" wrapText="1"/>
    </xf>
    <xf numFmtId="171" fontId="8" fillId="0" borderId="41" xfId="3" applyNumberFormat="1" applyFont="1" applyFill="1" applyBorder="1" applyAlignment="1" applyProtection="1">
      <alignment horizontal="center" vertical="center"/>
    </xf>
    <xf numFmtId="1" fontId="8" fillId="0" borderId="1" xfId="3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1" fontId="8" fillId="0" borderId="13" xfId="3" applyNumberFormat="1" applyFont="1" applyFill="1" applyBorder="1" applyAlignment="1">
      <alignment horizontal="center" vertical="center" wrapText="1"/>
    </xf>
    <xf numFmtId="0" fontId="8" fillId="0" borderId="12" xfId="3" applyNumberFormat="1" applyFont="1" applyFill="1" applyBorder="1" applyAlignment="1">
      <alignment horizontal="center" vertical="center" wrapText="1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6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172" fontId="8" fillId="0" borderId="0" xfId="3" applyNumberFormat="1" applyFont="1" applyFill="1" applyBorder="1" applyAlignment="1" applyProtection="1">
      <alignment vertical="center"/>
    </xf>
    <xf numFmtId="169" fontId="29" fillId="0" borderId="0" xfId="3" applyNumberFormat="1" applyFont="1" applyFill="1" applyBorder="1" applyAlignment="1" applyProtection="1">
      <alignment vertical="center"/>
    </xf>
    <xf numFmtId="167" fontId="31" fillId="0" borderId="39" xfId="3" applyNumberFormat="1" applyFont="1" applyFill="1" applyBorder="1" applyAlignment="1">
      <alignment horizontal="center" vertical="center" wrapText="1"/>
    </xf>
    <xf numFmtId="1" fontId="31" fillId="0" borderId="39" xfId="3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/>
    </xf>
    <xf numFmtId="1" fontId="29" fillId="0" borderId="6" xfId="0" applyNumberFormat="1" applyFont="1" applyFill="1" applyBorder="1" applyAlignment="1">
      <alignment horizontal="center" vertical="center"/>
    </xf>
    <xf numFmtId="0" fontId="29" fillId="0" borderId="7" xfId="3" applyFont="1" applyFill="1" applyBorder="1" applyAlignment="1">
      <alignment horizontal="center" vertical="center" wrapText="1"/>
    </xf>
    <xf numFmtId="49" fontId="29" fillId="0" borderId="5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 applyProtection="1">
      <alignment horizontal="center" vertical="center"/>
    </xf>
    <xf numFmtId="1" fontId="8" fillId="0" borderId="12" xfId="3" applyNumberFormat="1" applyFont="1" applyFill="1" applyBorder="1" applyAlignment="1">
      <alignment horizontal="center" vertical="center"/>
    </xf>
    <xf numFmtId="49" fontId="8" fillId="0" borderId="13" xfId="3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/>
    </xf>
    <xf numFmtId="0" fontId="29" fillId="0" borderId="75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29" fillId="0" borderId="75" xfId="3" applyFont="1" applyFill="1" applyBorder="1" applyAlignment="1">
      <alignment horizontal="center" vertical="center" wrapText="1"/>
    </xf>
    <xf numFmtId="0" fontId="29" fillId="0" borderId="5" xfId="3" applyFont="1" applyFill="1" applyBorder="1" applyAlignment="1">
      <alignment horizontal="center" vertical="center" wrapText="1"/>
    </xf>
    <xf numFmtId="166" fontId="29" fillId="0" borderId="40" xfId="0" applyNumberFormat="1" applyFont="1" applyFill="1" applyBorder="1" applyAlignment="1" applyProtection="1">
      <alignment horizontal="center" vertical="center"/>
    </xf>
    <xf numFmtId="49" fontId="29" fillId="0" borderId="3" xfId="0" applyNumberFormat="1" applyFont="1" applyFill="1" applyBorder="1" applyAlignment="1">
      <alignment horizontal="left" vertical="center" wrapText="1"/>
    </xf>
    <xf numFmtId="49" fontId="8" fillId="0" borderId="29" xfId="3" applyNumberFormat="1" applyFont="1" applyFill="1" applyBorder="1" applyAlignment="1">
      <alignment vertical="center" wrapText="1"/>
    </xf>
    <xf numFmtId="49" fontId="29" fillId="0" borderId="40" xfId="0" applyNumberFormat="1" applyFont="1" applyFill="1" applyBorder="1" applyAlignment="1" applyProtection="1">
      <alignment horizontal="center" vertical="center"/>
    </xf>
    <xf numFmtId="49" fontId="34" fillId="0" borderId="41" xfId="0" applyNumberFormat="1" applyFont="1" applyFill="1" applyBorder="1" applyAlignment="1" applyProtection="1">
      <alignment horizontal="center" vertical="center"/>
    </xf>
    <xf numFmtId="170" fontId="8" fillId="0" borderId="1" xfId="3" applyNumberFormat="1" applyFont="1" applyFill="1" applyBorder="1" applyAlignment="1" applyProtection="1">
      <alignment horizontal="center" vertical="center"/>
    </xf>
    <xf numFmtId="170" fontId="8" fillId="0" borderId="13" xfId="3" applyNumberFormat="1" applyFont="1" applyFill="1" applyBorder="1" applyAlignment="1" applyProtection="1">
      <alignment horizontal="center" vertical="center"/>
    </xf>
    <xf numFmtId="0" fontId="8" fillId="0" borderId="86" xfId="3" applyFont="1" applyFill="1" applyBorder="1" applyAlignment="1">
      <alignment horizontal="center" vertical="center" wrapText="1"/>
    </xf>
    <xf numFmtId="1" fontId="8" fillId="0" borderId="79" xfId="3" applyNumberFormat="1" applyFont="1" applyFill="1" applyBorder="1" applyAlignment="1">
      <alignment horizontal="center" vertical="center"/>
    </xf>
    <xf numFmtId="0" fontId="8" fillId="0" borderId="79" xfId="3" applyNumberFormat="1" applyFont="1" applyFill="1" applyBorder="1" applyAlignment="1" applyProtection="1">
      <alignment horizontal="center" vertical="center"/>
    </xf>
    <xf numFmtId="0" fontId="8" fillId="0" borderId="79" xfId="3" applyFont="1" applyFill="1" applyBorder="1" applyAlignment="1">
      <alignment horizontal="center" vertical="center" wrapText="1"/>
    </xf>
    <xf numFmtId="0" fontId="8" fillId="0" borderId="5" xfId="3" applyNumberFormat="1" applyFont="1" applyFill="1" applyBorder="1" applyAlignment="1" applyProtection="1">
      <alignment horizontal="center" vertical="center"/>
    </xf>
    <xf numFmtId="170" fontId="8" fillId="0" borderId="12" xfId="3" applyNumberFormat="1" applyFont="1" applyFill="1" applyBorder="1" applyAlignment="1" applyProtection="1">
      <alignment horizontal="center" vertical="center"/>
    </xf>
    <xf numFmtId="1" fontId="8" fillId="0" borderId="12" xfId="3" applyNumberFormat="1" applyFont="1" applyFill="1" applyBorder="1" applyAlignment="1" applyProtection="1">
      <alignment horizontal="center" vertical="center"/>
    </xf>
    <xf numFmtId="1" fontId="29" fillId="0" borderId="7" xfId="0" applyNumberFormat="1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0" fontId="8" fillId="0" borderId="29" xfId="3" applyNumberFormat="1" applyFont="1" applyFill="1" applyBorder="1" applyAlignment="1">
      <alignment horizontal="center" vertical="center" wrapText="1"/>
    </xf>
    <xf numFmtId="0" fontId="8" fillId="0" borderId="27" xfId="3" applyNumberFormat="1" applyFont="1" applyFill="1" applyBorder="1" applyAlignment="1" applyProtection="1">
      <alignment horizontal="center" vertical="center"/>
    </xf>
    <xf numFmtId="1" fontId="31" fillId="0" borderId="48" xfId="3" applyNumberFormat="1" applyFont="1" applyFill="1" applyBorder="1" applyAlignment="1">
      <alignment horizontal="center" vertical="center" wrapText="1"/>
    </xf>
    <xf numFmtId="0" fontId="8" fillId="0" borderId="62" xfId="3" applyNumberFormat="1" applyFont="1" applyFill="1" applyBorder="1" applyAlignment="1" applyProtection="1">
      <alignment horizontal="center" vertical="center"/>
    </xf>
    <xf numFmtId="0" fontId="8" fillId="0" borderId="47" xfId="3" applyNumberFormat="1" applyFont="1" applyFill="1" applyBorder="1" applyAlignment="1" applyProtection="1">
      <alignment horizontal="center" vertical="center"/>
    </xf>
    <xf numFmtId="0" fontId="8" fillId="0" borderId="83" xfId="3" applyNumberFormat="1" applyFont="1" applyFill="1" applyBorder="1" applyAlignment="1" applyProtection="1">
      <alignment horizontal="center" vertical="center"/>
    </xf>
    <xf numFmtId="0" fontId="8" fillId="0" borderId="63" xfId="3" applyNumberFormat="1" applyFont="1" applyFill="1" applyBorder="1" applyAlignment="1" applyProtection="1">
      <alignment horizontal="center" vertical="center"/>
    </xf>
    <xf numFmtId="0" fontId="8" fillId="0" borderId="70" xfId="3" applyNumberFormat="1" applyFont="1" applyFill="1" applyBorder="1" applyAlignment="1" applyProtection="1">
      <alignment horizontal="center" vertical="center"/>
    </xf>
    <xf numFmtId="0" fontId="8" fillId="0" borderId="65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horizontal="center" vertical="center"/>
    </xf>
    <xf numFmtId="0" fontId="8" fillId="0" borderId="54" xfId="3" applyNumberFormat="1" applyFont="1" applyFill="1" applyBorder="1" applyAlignment="1" applyProtection="1">
      <alignment horizontal="center" vertical="center"/>
    </xf>
    <xf numFmtId="0" fontId="8" fillId="0" borderId="46" xfId="3" applyNumberFormat="1" applyFont="1" applyFill="1" applyBorder="1" applyAlignment="1" applyProtection="1">
      <alignment horizontal="center" vertical="center"/>
    </xf>
    <xf numFmtId="49" fontId="29" fillId="0" borderId="1" xfId="3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center" wrapText="1"/>
    </xf>
    <xf numFmtId="0" fontId="34" fillId="0" borderId="0" xfId="3" applyNumberFormat="1" applyFont="1" applyFill="1" applyBorder="1" applyAlignment="1" applyProtection="1">
      <alignment horizontal="center" vertical="center"/>
    </xf>
    <xf numFmtId="169" fontId="35" fillId="0" borderId="0" xfId="3" applyNumberFormat="1" applyFont="1" applyFill="1" applyBorder="1" applyAlignment="1" applyProtection="1">
      <alignment horizontal="center" vertical="center" wrapText="1"/>
    </xf>
    <xf numFmtId="0" fontId="35" fillId="0" borderId="0" xfId="3" applyNumberFormat="1" applyFont="1" applyFill="1" applyBorder="1" applyAlignment="1" applyProtection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65" fontId="8" fillId="0" borderId="13" xfId="0" applyNumberFormat="1" applyFont="1" applyFill="1" applyBorder="1" applyAlignment="1">
      <alignment horizontal="center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0" fontId="34" fillId="0" borderId="15" xfId="3" applyFont="1" applyFill="1" applyBorder="1" applyAlignment="1">
      <alignment horizontal="center" vertical="center" wrapText="1"/>
    </xf>
    <xf numFmtId="0" fontId="34" fillId="0" borderId="5" xfId="3" applyFont="1" applyFill="1" applyBorder="1" applyAlignment="1">
      <alignment horizontal="center" vertical="center" wrapText="1"/>
    </xf>
    <xf numFmtId="0" fontId="34" fillId="0" borderId="6" xfId="3" applyFont="1" applyFill="1" applyBorder="1" applyAlignment="1">
      <alignment horizontal="center" vertical="center" wrapText="1"/>
    </xf>
    <xf numFmtId="0" fontId="34" fillId="0" borderId="7" xfId="3" applyFont="1" applyFill="1" applyBorder="1" applyAlignment="1">
      <alignment horizontal="center" vertical="center" wrapText="1"/>
    </xf>
    <xf numFmtId="0" fontId="34" fillId="0" borderId="12" xfId="3" applyFont="1" applyFill="1" applyBorder="1" applyAlignment="1">
      <alignment horizontal="center" vertical="center" wrapText="1"/>
    </xf>
    <xf numFmtId="0" fontId="34" fillId="0" borderId="13" xfId="3" applyFont="1" applyFill="1" applyBorder="1" applyAlignment="1">
      <alignment horizontal="center" vertical="center" wrapText="1"/>
    </xf>
    <xf numFmtId="0" fontId="34" fillId="0" borderId="16" xfId="3" applyFont="1" applyFill="1" applyBorder="1" applyAlignment="1">
      <alignment horizontal="center" vertical="center" wrapText="1"/>
    </xf>
    <xf numFmtId="0" fontId="34" fillId="0" borderId="17" xfId="3" applyFont="1" applyFill="1" applyBorder="1" applyAlignment="1">
      <alignment horizontal="center" vertical="center" wrapText="1"/>
    </xf>
    <xf numFmtId="0" fontId="34" fillId="0" borderId="18" xfId="3" applyFont="1" applyFill="1" applyBorder="1" applyAlignment="1">
      <alignment horizontal="center" vertical="center" wrapText="1"/>
    </xf>
    <xf numFmtId="0" fontId="34" fillId="0" borderId="14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vertical="center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7" fontId="29" fillId="0" borderId="6" xfId="0" applyNumberFormat="1" applyFont="1" applyFill="1" applyBorder="1" applyAlignment="1" applyProtection="1">
      <alignment horizontal="center" vertical="center"/>
    </xf>
    <xf numFmtId="167" fontId="29" fillId="0" borderId="78" xfId="0" applyNumberFormat="1" applyFont="1" applyFill="1" applyBorder="1" applyAlignment="1" applyProtection="1">
      <alignment horizontal="center" vertical="center"/>
    </xf>
    <xf numFmtId="0" fontId="34" fillId="0" borderId="75" xfId="3" applyFont="1" applyFill="1" applyBorder="1" applyAlignment="1">
      <alignment horizontal="center" vertical="center" wrapText="1"/>
    </xf>
    <xf numFmtId="0" fontId="34" fillId="0" borderId="78" xfId="3" applyFont="1" applyFill="1" applyBorder="1" applyAlignment="1">
      <alignment horizontal="center" vertical="center" wrapText="1"/>
    </xf>
    <xf numFmtId="1" fontId="8" fillId="0" borderId="93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5" fontId="8" fillId="0" borderId="19" xfId="0" applyNumberFormat="1" applyFont="1" applyFill="1" applyBorder="1" applyAlignment="1">
      <alignment horizontal="center" vertical="center" wrapText="1"/>
    </xf>
    <xf numFmtId="0" fontId="34" fillId="0" borderId="93" xfId="3" applyFont="1" applyFill="1" applyBorder="1" applyAlignment="1">
      <alignment horizontal="center" vertical="center" wrapText="1"/>
    </xf>
    <xf numFmtId="0" fontId="34" fillId="0" borderId="19" xfId="3" applyFont="1" applyFill="1" applyBorder="1" applyAlignment="1">
      <alignment horizontal="center" vertical="center" wrapText="1"/>
    </xf>
    <xf numFmtId="167" fontId="29" fillId="0" borderId="75" xfId="0" applyNumberFormat="1" applyFont="1" applyFill="1" applyBorder="1" applyAlignment="1" applyProtection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165" fontId="29" fillId="0" borderId="7" xfId="0" applyNumberFormat="1" applyFont="1" applyFill="1" applyBorder="1" applyAlignment="1" applyProtection="1">
      <alignment horizontal="center" vertical="center" wrapText="1"/>
    </xf>
    <xf numFmtId="165" fontId="29" fillId="0" borderId="13" xfId="0" applyNumberFormat="1" applyFont="1" applyFill="1" applyBorder="1" applyAlignment="1" applyProtection="1">
      <alignment horizontal="center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65" fontId="29" fillId="0" borderId="18" xfId="0" applyNumberFormat="1" applyFont="1" applyFill="1" applyBorder="1" applyAlignment="1" applyProtection="1">
      <alignment horizontal="center" vertical="center" wrapText="1"/>
    </xf>
    <xf numFmtId="49" fontId="29" fillId="0" borderId="3" xfId="3" applyNumberFormat="1" applyFont="1" applyFill="1" applyBorder="1" applyAlignment="1">
      <alignment horizontal="left" vertical="center" wrapText="1"/>
    </xf>
    <xf numFmtId="49" fontId="34" fillId="0" borderId="29" xfId="3" applyNumberFormat="1" applyFont="1" applyFill="1" applyBorder="1" applyAlignment="1">
      <alignment horizontal="left" vertical="center" wrapText="1"/>
    </xf>
    <xf numFmtId="49" fontId="34" fillId="0" borderId="92" xfId="3" applyNumberFormat="1" applyFont="1" applyFill="1" applyBorder="1" applyAlignment="1">
      <alignment horizontal="left" vertical="center" wrapText="1"/>
    </xf>
    <xf numFmtId="49" fontId="34" fillId="0" borderId="42" xfId="0" applyNumberFormat="1" applyFont="1" applyFill="1" applyBorder="1" applyAlignment="1" applyProtection="1">
      <alignment horizontal="center" vertical="center"/>
    </xf>
    <xf numFmtId="167" fontId="29" fillId="0" borderId="3" xfId="0" applyNumberFormat="1" applyFont="1" applyFill="1" applyBorder="1" applyAlignment="1" applyProtection="1">
      <alignment horizontal="center" vertical="center"/>
    </xf>
    <xf numFmtId="167" fontId="8" fillId="0" borderId="29" xfId="0" applyNumberFormat="1" applyFont="1" applyFill="1" applyBorder="1" applyAlignment="1" applyProtection="1">
      <alignment horizontal="center" vertical="center"/>
    </xf>
    <xf numFmtId="167" fontId="8" fillId="0" borderId="92" xfId="0" applyNumberFormat="1" applyFont="1" applyFill="1" applyBorder="1" applyAlignment="1" applyProtection="1">
      <alignment horizontal="center" vertical="center"/>
    </xf>
    <xf numFmtId="0" fontId="8" fillId="0" borderId="109" xfId="3" applyFont="1" applyFill="1" applyBorder="1" applyAlignment="1">
      <alignment horizontal="center" vertical="center" wrapText="1"/>
    </xf>
    <xf numFmtId="167" fontId="29" fillId="0" borderId="40" xfId="0" applyNumberFormat="1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49" fontId="29" fillId="0" borderId="40" xfId="3" applyNumberFormat="1" applyFont="1" applyFill="1" applyBorder="1" applyAlignment="1">
      <alignment vertical="center" wrapText="1"/>
    </xf>
    <xf numFmtId="49" fontId="29" fillId="0" borderId="6" xfId="3" applyNumberFormat="1" applyFont="1" applyFill="1" applyBorder="1" applyAlignment="1">
      <alignment horizontal="center" vertical="center" wrapText="1"/>
    </xf>
    <xf numFmtId="49" fontId="29" fillId="0" borderId="78" xfId="3" applyNumberFormat="1" applyFont="1" applyFill="1" applyBorder="1" applyAlignment="1">
      <alignment horizontal="center" vertical="center" wrapText="1"/>
    </xf>
    <xf numFmtId="169" fontId="29" fillId="0" borderId="7" xfId="3" applyNumberFormat="1" applyFont="1" applyFill="1" applyBorder="1" applyAlignment="1" applyProtection="1">
      <alignment horizontal="center" vertical="center" wrapText="1"/>
    </xf>
    <xf numFmtId="167" fontId="29" fillId="0" borderId="4" xfId="3" applyNumberFormat="1" applyFont="1" applyFill="1" applyBorder="1" applyAlignment="1" applyProtection="1">
      <alignment horizontal="center" vertical="center"/>
    </xf>
    <xf numFmtId="1" fontId="29" fillId="0" borderId="2" xfId="3" applyNumberFormat="1" applyFont="1" applyFill="1" applyBorder="1" applyAlignment="1" applyProtection="1">
      <alignment horizontal="center" vertical="center"/>
    </xf>
    <xf numFmtId="1" fontId="29" fillId="0" borderId="5" xfId="3" applyNumberFormat="1" applyFont="1" applyFill="1" applyBorder="1" applyAlignment="1" applyProtection="1">
      <alignment horizontal="center" vertical="center"/>
    </xf>
    <xf numFmtId="1" fontId="29" fillId="0" borderId="6" xfId="3" applyNumberFormat="1" applyFont="1" applyFill="1" applyBorder="1" applyAlignment="1" applyProtection="1">
      <alignment horizontal="center" vertical="center"/>
    </xf>
    <xf numFmtId="1" fontId="29" fillId="0" borderId="7" xfId="3" applyNumberFormat="1" applyFont="1" applyFill="1" applyBorder="1" applyAlignment="1" applyProtection="1">
      <alignment horizontal="center" vertical="center"/>
    </xf>
    <xf numFmtId="0" fontId="34" fillId="0" borderId="3" xfId="3" applyFont="1" applyFill="1" applyBorder="1" applyAlignment="1">
      <alignment horizontal="center" vertical="center" wrapText="1"/>
    </xf>
    <xf numFmtId="49" fontId="34" fillId="0" borderId="79" xfId="0" applyNumberFormat="1" applyFont="1" applyFill="1" applyBorder="1" applyAlignment="1" applyProtection="1">
      <alignment horizontal="center" vertical="center"/>
    </xf>
    <xf numFmtId="49" fontId="8" fillId="0" borderId="41" xfId="3" applyNumberFormat="1" applyFont="1" applyFill="1" applyBorder="1" applyAlignment="1">
      <alignment vertical="center" wrapText="1"/>
    </xf>
    <xf numFmtId="0" fontId="29" fillId="0" borderId="12" xfId="3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29" fillId="0" borderId="14" xfId="3" applyNumberFormat="1" applyFont="1" applyFill="1" applyBorder="1" applyAlignment="1">
      <alignment horizontal="center" vertical="center" wrapText="1"/>
    </xf>
    <xf numFmtId="169" fontId="29" fillId="0" borderId="13" xfId="3" applyNumberFormat="1" applyFont="1" applyFill="1" applyBorder="1" applyAlignment="1" applyProtection="1">
      <alignment horizontal="center" vertical="center" wrapText="1"/>
    </xf>
    <xf numFmtId="167" fontId="8" fillId="0" borderId="64" xfId="3" applyNumberFormat="1" applyFont="1" applyFill="1" applyBorder="1" applyAlignment="1" applyProtection="1">
      <alignment horizontal="center" vertical="center"/>
    </xf>
    <xf numFmtId="0" fontId="8" fillId="0" borderId="12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34" fillId="0" borderId="29" xfId="3" applyFont="1" applyFill="1" applyBorder="1" applyAlignment="1">
      <alignment horizontal="center" vertical="center" wrapText="1"/>
    </xf>
    <xf numFmtId="49" fontId="29" fillId="0" borderId="14" xfId="3" applyNumberFormat="1" applyFont="1" applyFill="1" applyBorder="1" applyAlignment="1">
      <alignment horizontal="center" vertical="center" wrapText="1"/>
    </xf>
    <xf numFmtId="169" fontId="34" fillId="0" borderId="12" xfId="3" applyNumberFormat="1" applyFont="1" applyFill="1" applyBorder="1" applyAlignment="1" applyProtection="1">
      <alignment vertical="center"/>
    </xf>
    <xf numFmtId="169" fontId="34" fillId="0" borderId="13" xfId="3" applyNumberFormat="1" applyFont="1" applyFill="1" applyBorder="1" applyAlignment="1" applyProtection="1">
      <alignment vertical="center"/>
    </xf>
    <xf numFmtId="0" fontId="29" fillId="0" borderId="1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9" fontId="29" fillId="0" borderId="13" xfId="0" applyNumberFormat="1" applyFont="1" applyFill="1" applyBorder="1" applyAlignment="1" applyProtection="1">
      <alignment horizontal="center" vertical="center" wrapText="1"/>
    </xf>
    <xf numFmtId="167" fontId="8" fillId="0" borderId="64" xfId="0" applyNumberFormat="1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49" fontId="29" fillId="0" borderId="79" xfId="0" applyNumberFormat="1" applyFont="1" applyFill="1" applyBorder="1" applyAlignment="1" applyProtection="1">
      <alignment horizontal="center" vertical="center"/>
    </xf>
    <xf numFmtId="49" fontId="29" fillId="0" borderId="41" xfId="3" applyNumberFormat="1" applyFont="1" applyFill="1" applyBorder="1" applyAlignment="1">
      <alignment horizontal="left" vertical="center" wrapText="1"/>
    </xf>
    <xf numFmtId="169" fontId="29" fillId="0" borderId="13" xfId="3" applyNumberFormat="1" applyFont="1" applyFill="1" applyBorder="1" applyAlignment="1" applyProtection="1">
      <alignment horizontal="center" vertical="center"/>
    </xf>
    <xf numFmtId="171" fontId="29" fillId="0" borderId="64" xfId="3" applyNumberFormat="1" applyFont="1" applyFill="1" applyBorder="1" applyAlignment="1" applyProtection="1">
      <alignment horizontal="center" vertical="center"/>
    </xf>
    <xf numFmtId="0" fontId="29" fillId="0" borderId="79" xfId="3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13" xfId="3" applyFont="1" applyFill="1" applyBorder="1" applyAlignment="1">
      <alignment horizontal="center" vertical="center" wrapText="1"/>
    </xf>
    <xf numFmtId="169" fontId="34" fillId="0" borderId="13" xfId="3" applyNumberFormat="1" applyFont="1" applyFill="1" applyBorder="1" applyAlignment="1" applyProtection="1">
      <alignment horizontal="center" vertical="center"/>
    </xf>
    <xf numFmtId="0" fontId="29" fillId="0" borderId="14" xfId="3" applyFont="1" applyFill="1" applyBorder="1" applyAlignment="1">
      <alignment horizontal="center" vertical="center" wrapText="1"/>
    </xf>
    <xf numFmtId="170" fontId="33" fillId="0" borderId="13" xfId="3" applyNumberFormat="1" applyFont="1" applyFill="1" applyBorder="1" applyAlignment="1" applyProtection="1">
      <alignment horizontal="center" vertical="center"/>
    </xf>
    <xf numFmtId="0" fontId="8" fillId="0" borderId="15" xfId="3" applyFont="1" applyFill="1" applyBorder="1" applyAlignment="1">
      <alignment horizontal="center" vertical="center" wrapText="1"/>
    </xf>
    <xf numFmtId="0" fontId="8" fillId="0" borderId="29" xfId="3" applyFont="1" applyFill="1" applyBorder="1" applyAlignment="1">
      <alignment horizontal="center" vertical="center" wrapText="1"/>
    </xf>
    <xf numFmtId="169" fontId="8" fillId="0" borderId="13" xfId="3" applyNumberFormat="1" applyFont="1" applyFill="1" applyBorder="1" applyAlignment="1" applyProtection="1">
      <alignment vertical="center"/>
    </xf>
    <xf numFmtId="49" fontId="8" fillId="0" borderId="79" xfId="0" applyNumberFormat="1" applyFont="1" applyFill="1" applyBorder="1" applyAlignment="1" applyProtection="1">
      <alignment horizontal="center" vertical="center"/>
    </xf>
    <xf numFmtId="49" fontId="8" fillId="0" borderId="41" xfId="3" applyNumberFormat="1" applyFont="1" applyFill="1" applyBorder="1" applyAlignment="1">
      <alignment horizontal="left" vertical="center" wrapText="1"/>
    </xf>
    <xf numFmtId="0" fontId="8" fillId="0" borderId="14" xfId="3" applyFont="1" applyFill="1" applyBorder="1" applyAlignment="1">
      <alignment horizontal="center" vertical="center" wrapText="1"/>
    </xf>
    <xf numFmtId="170" fontId="32" fillId="0" borderId="13" xfId="3" applyNumberFormat="1" applyFont="1" applyFill="1" applyBorder="1" applyAlignment="1" applyProtection="1">
      <alignment horizontal="center" vertical="center"/>
    </xf>
    <xf numFmtId="171" fontId="8" fillId="0" borderId="64" xfId="3" applyNumberFormat="1" applyFont="1" applyFill="1" applyBorder="1" applyAlignment="1" applyProtection="1">
      <alignment horizontal="center" vertical="center"/>
    </xf>
    <xf numFmtId="0" fontId="8" fillId="0" borderId="87" xfId="0" applyFont="1" applyFill="1" applyBorder="1" applyAlignment="1">
      <alignment horizontal="center" vertical="center" wrapText="1"/>
    </xf>
    <xf numFmtId="49" fontId="29" fillId="0" borderId="80" xfId="0" applyNumberFormat="1" applyFont="1" applyFill="1" applyBorder="1" applyAlignment="1" applyProtection="1">
      <alignment horizontal="center" vertical="center"/>
    </xf>
    <xf numFmtId="49" fontId="29" fillId="0" borderId="41" xfId="3" applyNumberFormat="1" applyFont="1" applyFill="1" applyBorder="1" applyAlignment="1">
      <alignment vertical="center" wrapText="1"/>
    </xf>
    <xf numFmtId="169" fontId="29" fillId="0" borderId="12" xfId="3" applyNumberFormat="1" applyFont="1" applyFill="1" applyBorder="1" applyAlignment="1" applyProtection="1">
      <alignment horizontal="center" vertical="center"/>
    </xf>
    <xf numFmtId="171" fontId="29" fillId="0" borderId="68" xfId="3" applyNumberFormat="1" applyFont="1" applyFill="1" applyBorder="1" applyAlignment="1" applyProtection="1">
      <alignment horizontal="center" vertical="center"/>
    </xf>
    <xf numFmtId="49" fontId="29" fillId="0" borderId="42" xfId="3" applyNumberFormat="1" applyFont="1" applyFill="1" applyBorder="1" applyAlignment="1">
      <alignment vertical="center" wrapText="1"/>
    </xf>
    <xf numFmtId="169" fontId="29" fillId="0" borderId="16" xfId="3" applyNumberFormat="1" applyFont="1" applyFill="1" applyBorder="1" applyAlignment="1" applyProtection="1">
      <alignment horizontal="center" vertical="center"/>
    </xf>
    <xf numFmtId="0" fontId="29" fillId="0" borderId="17" xfId="3" applyFont="1" applyFill="1" applyBorder="1" applyAlignment="1">
      <alignment horizontal="center" vertical="center" wrapText="1"/>
    </xf>
    <xf numFmtId="0" fontId="29" fillId="0" borderId="18" xfId="3" applyFont="1" applyFill="1" applyBorder="1" applyAlignment="1">
      <alignment horizontal="center" vertical="center" wrapText="1"/>
    </xf>
    <xf numFmtId="171" fontId="29" fillId="0" borderId="21" xfId="3" applyNumberFormat="1" applyFont="1" applyFill="1" applyBorder="1" applyAlignment="1" applyProtection="1">
      <alignment horizontal="center" vertical="center"/>
    </xf>
    <xf numFmtId="0" fontId="29" fillId="0" borderId="20" xfId="3" applyFont="1" applyFill="1" applyBorder="1" applyAlignment="1">
      <alignment horizontal="center" vertical="center" wrapText="1"/>
    </xf>
    <xf numFmtId="0" fontId="29" fillId="0" borderId="16" xfId="3" applyFont="1" applyFill="1" applyBorder="1" applyAlignment="1">
      <alignment horizontal="center" vertical="center" wrapText="1"/>
    </xf>
    <xf numFmtId="0" fontId="34" fillId="0" borderId="22" xfId="3" applyFont="1" applyFill="1" applyBorder="1" applyAlignment="1">
      <alignment horizontal="center" vertical="center" wrapText="1"/>
    </xf>
    <xf numFmtId="0" fontId="34" fillId="0" borderId="23" xfId="3" applyFont="1" applyFill="1" applyBorder="1" applyAlignment="1">
      <alignment horizontal="center" vertical="center" wrapText="1"/>
    </xf>
    <xf numFmtId="0" fontId="34" fillId="0" borderId="10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66" fontId="8" fillId="0" borderId="74" xfId="0" applyNumberFormat="1" applyFont="1" applyFill="1" applyBorder="1" applyAlignment="1" applyProtection="1">
      <alignment horizontal="center" vertical="center"/>
    </xf>
    <xf numFmtId="49" fontId="29" fillId="0" borderId="41" xfId="0" applyNumberFormat="1" applyFont="1" applyFill="1" applyBorder="1" applyAlignment="1" applyProtection="1">
      <alignment horizontal="center" vertical="center"/>
    </xf>
    <xf numFmtId="49" fontId="29" fillId="0" borderId="64" xfId="3" applyNumberFormat="1" applyFont="1" applyFill="1" applyBorder="1" applyAlignment="1">
      <alignment horizontal="left" vertical="center" wrapText="1"/>
    </xf>
    <xf numFmtId="170" fontId="29" fillId="0" borderId="29" xfId="3" applyNumberFormat="1" applyFont="1" applyFill="1" applyBorder="1" applyAlignment="1" applyProtection="1">
      <alignment horizontal="center" vertical="center"/>
    </xf>
    <xf numFmtId="170" fontId="29" fillId="0" borderId="1" xfId="3" applyNumberFormat="1" applyFont="1" applyFill="1" applyBorder="1" applyAlignment="1" applyProtection="1">
      <alignment horizontal="center" vertical="center"/>
    </xf>
    <xf numFmtId="170" fontId="29" fillId="0" borderId="13" xfId="3" applyNumberFormat="1" applyFont="1" applyFill="1" applyBorder="1" applyAlignment="1" applyProtection="1">
      <alignment horizontal="center" vertical="center"/>
    </xf>
    <xf numFmtId="171" fontId="8" fillId="0" borderId="68" xfId="3" applyNumberFormat="1" applyFont="1" applyFill="1" applyBorder="1" applyAlignment="1" applyProtection="1">
      <alignment horizontal="center" vertical="center"/>
    </xf>
    <xf numFmtId="49" fontId="8" fillId="0" borderId="13" xfId="3" applyNumberFormat="1" applyFont="1" applyFill="1" applyBorder="1" applyAlignment="1">
      <alignment vertical="center" wrapText="1"/>
    </xf>
    <xf numFmtId="170" fontId="29" fillId="0" borderId="64" xfId="3" applyNumberFormat="1" applyFont="1" applyFill="1" applyBorder="1" applyAlignment="1" applyProtection="1">
      <alignment horizontal="center" vertical="center"/>
    </xf>
    <xf numFmtId="0" fontId="9" fillId="0" borderId="12" xfId="3" applyNumberFormat="1" applyFont="1" applyFill="1" applyBorder="1" applyAlignment="1">
      <alignment horizontal="center" vertical="center" wrapText="1"/>
    </xf>
    <xf numFmtId="0" fontId="9" fillId="0" borderId="29" xfId="3" applyNumberFormat="1" applyFont="1" applyFill="1" applyBorder="1" applyAlignment="1">
      <alignment horizontal="center" vertical="center" wrapText="1"/>
    </xf>
    <xf numFmtId="49" fontId="29" fillId="0" borderId="69" xfId="0" applyNumberFormat="1" applyFont="1" applyFill="1" applyBorder="1" applyAlignment="1" applyProtection="1">
      <alignment horizontal="center" vertical="center"/>
    </xf>
    <xf numFmtId="49" fontId="29" fillId="0" borderId="64" xfId="3" applyNumberFormat="1" applyFont="1" applyFill="1" applyBorder="1" applyAlignment="1">
      <alignment vertical="center" wrapText="1"/>
    </xf>
    <xf numFmtId="167" fontId="29" fillId="0" borderId="39" xfId="3" applyNumberFormat="1" applyFont="1" applyFill="1" applyBorder="1" applyAlignment="1">
      <alignment horizontal="center" vertical="center" wrapText="1"/>
    </xf>
    <xf numFmtId="1" fontId="29" fillId="0" borderId="39" xfId="3" applyNumberFormat="1" applyFont="1" applyFill="1" applyBorder="1" applyAlignment="1">
      <alignment horizontal="center" vertical="center" wrapText="1"/>
    </xf>
    <xf numFmtId="1" fontId="29" fillId="0" borderId="48" xfId="3" applyNumberFormat="1" applyFont="1" applyFill="1" applyBorder="1" applyAlignment="1">
      <alignment horizontal="center" vertical="center" wrapText="1"/>
    </xf>
    <xf numFmtId="0" fontId="29" fillId="0" borderId="40" xfId="0" applyNumberFormat="1" applyFont="1" applyFill="1" applyBorder="1" applyAlignment="1" applyProtection="1">
      <alignment horizontal="left" vertical="center"/>
    </xf>
    <xf numFmtId="170" fontId="32" fillId="0" borderId="7" xfId="0" applyNumberFormat="1" applyFont="1" applyFill="1" applyBorder="1" applyAlignment="1" applyProtection="1">
      <alignment horizontal="center" vertical="center"/>
    </xf>
    <xf numFmtId="1" fontId="29" fillId="0" borderId="2" xfId="0" applyNumberFormat="1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167" fontId="29" fillId="0" borderId="88" xfId="3" applyNumberFormat="1" applyFont="1" applyFill="1" applyBorder="1" applyAlignment="1" applyProtection="1">
      <alignment horizontal="center" vertical="center"/>
    </xf>
    <xf numFmtId="1" fontId="29" fillId="0" borderId="89" xfId="3" applyNumberFormat="1" applyFont="1" applyFill="1" applyBorder="1" applyAlignment="1" applyProtection="1">
      <alignment horizontal="center" vertical="center"/>
    </xf>
    <xf numFmtId="1" fontId="29" fillId="0" borderId="90" xfId="3" applyNumberFormat="1" applyFont="1" applyFill="1" applyBorder="1" applyAlignment="1" applyProtection="1">
      <alignment horizontal="center" vertical="center"/>
    </xf>
    <xf numFmtId="167" fontId="29" fillId="0" borderId="91" xfId="3" applyNumberFormat="1" applyFont="1" applyFill="1" applyBorder="1" applyAlignment="1" applyProtection="1">
      <alignment horizontal="center" vertical="center"/>
    </xf>
    <xf numFmtId="167" fontId="29" fillId="0" borderId="89" xfId="3" applyNumberFormat="1" applyFont="1" applyFill="1" applyBorder="1" applyAlignment="1" applyProtection="1">
      <alignment horizontal="center" vertical="center"/>
    </xf>
    <xf numFmtId="0" fontId="29" fillId="0" borderId="61" xfId="0" applyNumberFormat="1" applyFont="1" applyFill="1" applyBorder="1" applyAlignment="1" applyProtection="1">
      <alignment horizontal="left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170" fontId="32" fillId="0" borderId="45" xfId="0" applyNumberFormat="1" applyFont="1" applyFill="1" applyBorder="1" applyAlignment="1" applyProtection="1">
      <alignment horizontal="center" vertical="center"/>
    </xf>
    <xf numFmtId="1" fontId="29" fillId="0" borderId="79" xfId="0" applyNumberFormat="1" applyFont="1" applyFill="1" applyBorder="1" applyAlignment="1">
      <alignment horizontal="center" vertical="center" wrapText="1"/>
    </xf>
    <xf numFmtId="167" fontId="29" fillId="0" borderId="28" xfId="3" applyNumberFormat="1" applyFont="1" applyFill="1" applyBorder="1" applyAlignment="1" applyProtection="1">
      <alignment horizontal="center" vertical="center"/>
    </xf>
    <xf numFmtId="167" fontId="29" fillId="0" borderId="27" xfId="3" applyNumberFormat="1" applyFont="1" applyFill="1" applyBorder="1" applyAlignment="1" applyProtection="1">
      <alignment horizontal="center" vertical="center"/>
    </xf>
    <xf numFmtId="1" fontId="29" fillId="0" borderId="45" xfId="3" applyNumberFormat="1" applyFont="1" applyFill="1" applyBorder="1" applyAlignment="1" applyProtection="1">
      <alignment horizontal="center" vertical="center"/>
    </xf>
    <xf numFmtId="167" fontId="29" fillId="0" borderId="43" xfId="3" applyNumberFormat="1" applyFont="1" applyFill="1" applyBorder="1" applyAlignment="1" applyProtection="1">
      <alignment horizontal="center" vertical="center"/>
    </xf>
    <xf numFmtId="0" fontId="29" fillId="0" borderId="41" xfId="0" applyNumberFormat="1" applyFont="1" applyFill="1" applyBorder="1" applyAlignment="1" applyProtection="1">
      <alignment horizontal="left" vertical="center" wrapText="1"/>
    </xf>
    <xf numFmtId="170" fontId="32" fillId="0" borderId="13" xfId="0" applyNumberFormat="1" applyFont="1" applyFill="1" applyBorder="1" applyAlignment="1" applyProtection="1">
      <alignment horizontal="center" vertical="center"/>
    </xf>
    <xf numFmtId="167" fontId="29" fillId="0" borderId="41" xfId="0" applyNumberFormat="1" applyFont="1" applyFill="1" applyBorder="1" applyAlignment="1" applyProtection="1">
      <alignment horizontal="center" vertical="center"/>
    </xf>
    <xf numFmtId="0" fontId="29" fillId="0" borderId="69" xfId="0" applyNumberFormat="1" applyFont="1" applyFill="1" applyBorder="1" applyAlignment="1" applyProtection="1">
      <alignment horizontal="left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0" fontId="32" fillId="0" borderId="10" xfId="0" applyNumberFormat="1" applyFont="1" applyFill="1" applyBorder="1" applyAlignment="1" applyProtection="1">
      <alignment horizontal="center" vertical="center"/>
    </xf>
    <xf numFmtId="167" fontId="29" fillId="0" borderId="42" xfId="0" applyNumberFormat="1" applyFont="1" applyFill="1" applyBorder="1" applyAlignment="1" applyProtection="1">
      <alignment horizontal="center" vertical="center"/>
    </xf>
    <xf numFmtId="1" fontId="29" fillId="0" borderId="20" xfId="0" applyNumberFormat="1" applyFont="1" applyFill="1" applyBorder="1" applyAlignment="1" applyProtection="1">
      <alignment horizontal="center" vertical="center"/>
    </xf>
    <xf numFmtId="167" fontId="29" fillId="0" borderId="15" xfId="3" applyNumberFormat="1" applyFont="1" applyFill="1" applyBorder="1" applyAlignment="1" applyProtection="1">
      <alignment horizontal="center" vertical="center"/>
    </xf>
    <xf numFmtId="167" fontId="29" fillId="0" borderId="29" xfId="3" applyNumberFormat="1" applyFont="1" applyFill="1" applyBorder="1" applyAlignment="1" applyProtection="1">
      <alignment horizontal="center" vertical="center"/>
    </xf>
    <xf numFmtId="1" fontId="29" fillId="0" borderId="13" xfId="3" applyNumberFormat="1" applyFont="1" applyFill="1" applyBorder="1" applyAlignment="1" applyProtection="1">
      <alignment horizontal="center" vertical="center"/>
    </xf>
    <xf numFmtId="167" fontId="29" fillId="0" borderId="12" xfId="3" applyNumberFormat="1" applyFont="1" applyFill="1" applyBorder="1" applyAlignment="1" applyProtection="1">
      <alignment horizontal="center" vertical="center"/>
    </xf>
    <xf numFmtId="167" fontId="29" fillId="0" borderId="0" xfId="3" applyNumberFormat="1" applyFont="1" applyFill="1" applyBorder="1" applyAlignment="1" applyProtection="1">
      <alignment horizontal="center" vertical="center"/>
    </xf>
    <xf numFmtId="1" fontId="29" fillId="0" borderId="49" xfId="0" applyNumberFormat="1" applyFont="1" applyFill="1" applyBorder="1" applyAlignment="1" applyProtection="1">
      <alignment horizontal="center" vertical="center"/>
    </xf>
    <xf numFmtId="49" fontId="29" fillId="0" borderId="42" xfId="0" applyNumberFormat="1" applyFont="1" applyFill="1" applyBorder="1" applyAlignment="1" applyProtection="1">
      <alignment horizontal="center" vertical="center"/>
    </xf>
    <xf numFmtId="170" fontId="29" fillId="0" borderId="92" xfId="0" applyNumberFormat="1" applyFont="1" applyFill="1" applyBorder="1" applyAlignment="1" applyProtection="1">
      <alignment horizontal="left" vertical="center" wrapText="1"/>
    </xf>
    <xf numFmtId="170" fontId="8" fillId="0" borderId="16" xfId="0" applyNumberFormat="1" applyFont="1" applyFill="1" applyBorder="1" applyAlignment="1" applyProtection="1">
      <alignment horizontal="center" vertical="center"/>
    </xf>
    <xf numFmtId="170" fontId="8" fillId="0" borderId="17" xfId="0" applyNumberFormat="1" applyFont="1" applyFill="1" applyBorder="1" applyAlignment="1" applyProtection="1">
      <alignment horizontal="center" vertical="center"/>
    </xf>
    <xf numFmtId="170" fontId="8" fillId="0" borderId="19" xfId="0" applyNumberFormat="1" applyFont="1" applyFill="1" applyBorder="1" applyAlignment="1" applyProtection="1">
      <alignment horizontal="center" vertical="center"/>
    </xf>
    <xf numFmtId="167" fontId="29" fillId="0" borderId="20" xfId="0" applyNumberFormat="1" applyFont="1" applyFill="1" applyBorder="1" applyAlignment="1" applyProtection="1">
      <alignment horizontal="center" vertical="center"/>
    </xf>
    <xf numFmtId="170" fontId="29" fillId="0" borderId="20" xfId="0" applyNumberFormat="1" applyFont="1" applyFill="1" applyBorder="1" applyAlignment="1" applyProtection="1">
      <alignment horizontal="center" vertical="center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left" vertical="top" wrapText="1"/>
    </xf>
    <xf numFmtId="170" fontId="29" fillId="0" borderId="18" xfId="3" applyNumberFormat="1" applyFont="1" applyFill="1" applyBorder="1" applyAlignment="1">
      <alignment horizontal="center" vertical="center" wrapText="1"/>
    </xf>
    <xf numFmtId="0" fontId="29" fillId="0" borderId="93" xfId="0" applyFont="1" applyFill="1" applyBorder="1" applyAlignment="1">
      <alignment horizontal="left" vertical="top" wrapText="1"/>
    </xf>
    <xf numFmtId="0" fontId="29" fillId="0" borderId="92" xfId="0" applyFont="1" applyFill="1" applyBorder="1" applyAlignment="1">
      <alignment horizontal="left" vertical="top" wrapText="1"/>
    </xf>
    <xf numFmtId="0" fontId="29" fillId="0" borderId="19" xfId="0" applyFont="1" applyFill="1" applyBorder="1" applyAlignment="1">
      <alignment horizontal="left" vertical="top" wrapText="1"/>
    </xf>
    <xf numFmtId="0" fontId="29" fillId="0" borderId="16" xfId="0" applyFont="1" applyFill="1" applyBorder="1" applyAlignment="1">
      <alignment horizontal="left" vertical="top" wrapText="1"/>
    </xf>
    <xf numFmtId="0" fontId="29" fillId="0" borderId="18" xfId="0" applyFont="1" applyFill="1" applyBorder="1" applyAlignment="1">
      <alignment horizontal="left" vertical="top" wrapText="1"/>
    </xf>
    <xf numFmtId="167" fontId="29" fillId="0" borderId="94" xfId="0" applyNumberFormat="1" applyFont="1" applyFill="1" applyBorder="1" applyAlignment="1" applyProtection="1">
      <alignment horizontal="center" vertical="center"/>
    </xf>
    <xf numFmtId="1" fontId="29" fillId="0" borderId="94" xfId="0" applyNumberFormat="1" applyFont="1" applyFill="1" applyBorder="1" applyAlignment="1" applyProtection="1">
      <alignment horizontal="center" vertical="center"/>
    </xf>
    <xf numFmtId="1" fontId="29" fillId="0" borderId="59" xfId="0" applyNumberFormat="1" applyFont="1" applyFill="1" applyBorder="1" applyAlignment="1" applyProtection="1">
      <alignment horizontal="center" vertical="center"/>
    </xf>
    <xf numFmtId="167" fontId="29" fillId="0" borderId="49" xfId="3" applyNumberFormat="1" applyFont="1" applyFill="1" applyBorder="1" applyAlignment="1">
      <alignment horizontal="center" vertical="center" wrapText="1"/>
    </xf>
    <xf numFmtId="1" fontId="29" fillId="0" borderId="49" xfId="3" applyNumberFormat="1" applyFont="1" applyFill="1" applyBorder="1" applyAlignment="1">
      <alignment horizontal="center" vertical="center" wrapText="1"/>
    </xf>
    <xf numFmtId="49" fontId="8" fillId="0" borderId="40" xfId="3" applyNumberFormat="1" applyFont="1" applyFill="1" applyBorder="1" applyAlignment="1">
      <alignment vertical="center" wrapText="1"/>
    </xf>
    <xf numFmtId="0" fontId="8" fillId="0" borderId="75" xfId="3" applyNumberFormat="1" applyFont="1" applyFill="1" applyBorder="1" applyAlignment="1" applyProtection="1">
      <alignment horizontal="center" vertical="center"/>
    </xf>
    <xf numFmtId="0" fontId="8" fillId="0" borderId="78" xfId="3" applyNumberFormat="1" applyFont="1" applyFill="1" applyBorder="1" applyAlignment="1" applyProtection="1">
      <alignment horizontal="center" vertical="center"/>
    </xf>
    <xf numFmtId="171" fontId="8" fillId="0" borderId="49" xfId="3" applyNumberFormat="1" applyFont="1" applyFill="1" applyBorder="1" applyAlignment="1" applyProtection="1">
      <alignment horizontal="center" vertical="center"/>
    </xf>
    <xf numFmtId="168" fontId="8" fillId="0" borderId="51" xfId="3" applyNumberFormat="1" applyFont="1" applyFill="1" applyBorder="1" applyAlignment="1" applyProtection="1">
      <alignment horizontal="center" vertical="center"/>
    </xf>
    <xf numFmtId="170" fontId="8" fillId="0" borderId="72" xfId="3" applyNumberFormat="1" applyFont="1" applyFill="1" applyBorder="1" applyAlignment="1" applyProtection="1">
      <alignment horizontal="center" vertical="center"/>
    </xf>
    <xf numFmtId="170" fontId="8" fillId="0" borderId="85" xfId="3" applyNumberFormat="1" applyFont="1" applyFill="1" applyBorder="1" applyAlignment="1" applyProtection="1">
      <alignment horizontal="center" vertical="center"/>
    </xf>
    <xf numFmtId="170" fontId="8" fillId="0" borderId="73" xfId="3" applyNumberFormat="1" applyFont="1" applyFill="1" applyBorder="1" applyAlignment="1" applyProtection="1">
      <alignment horizontal="center" vertical="center"/>
    </xf>
    <xf numFmtId="0" fontId="8" fillId="0" borderId="100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horizontal="center" vertical="center"/>
    </xf>
    <xf numFmtId="49" fontId="8" fillId="0" borderId="61" xfId="3" applyNumberFormat="1" applyFont="1" applyFill="1" applyBorder="1" applyAlignment="1">
      <alignment vertical="center" wrapText="1"/>
    </xf>
    <xf numFmtId="0" fontId="8" fillId="0" borderId="44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 applyProtection="1">
      <alignment horizontal="center" vertical="center"/>
    </xf>
    <xf numFmtId="171" fontId="8" fillId="0" borderId="69" xfId="3" applyNumberFormat="1" applyFont="1" applyFill="1" applyBorder="1" applyAlignment="1" applyProtection="1">
      <alignment horizontal="center" vertical="center"/>
    </xf>
    <xf numFmtId="168" fontId="8" fillId="0" borderId="23" xfId="3" applyNumberFormat="1" applyFont="1" applyFill="1" applyBorder="1" applyAlignment="1" applyProtection="1">
      <alignment horizontal="center" vertical="center"/>
    </xf>
    <xf numFmtId="170" fontId="8" fillId="0" borderId="8" xfId="3" applyNumberFormat="1" applyFont="1" applyFill="1" applyBorder="1" applyAlignment="1" applyProtection="1">
      <alignment horizontal="center" vertical="center"/>
    </xf>
    <xf numFmtId="170" fontId="8" fillId="0" borderId="9" xfId="3" applyNumberFormat="1" applyFont="1" applyFill="1" applyBorder="1" applyAlignment="1" applyProtection="1">
      <alignment horizontal="center" vertical="center"/>
    </xf>
    <xf numFmtId="170" fontId="8" fillId="0" borderId="10" xfId="3" applyNumberFormat="1" applyFont="1" applyFill="1" applyBorder="1" applyAlignment="1" applyProtection="1">
      <alignment horizontal="center" vertical="center"/>
    </xf>
    <xf numFmtId="0" fontId="8" fillId="0" borderId="22" xfId="3" applyNumberFormat="1" applyFont="1" applyFill="1" applyBorder="1" applyAlignment="1" applyProtection="1">
      <alignment horizontal="center" vertical="center"/>
    </xf>
    <xf numFmtId="0" fontId="8" fillId="0" borderId="23" xfId="3" applyNumberFormat="1" applyFont="1" applyFill="1" applyBorder="1" applyAlignment="1" applyProtection="1">
      <alignment horizontal="center" vertical="center"/>
    </xf>
    <xf numFmtId="0" fontId="8" fillId="0" borderId="11" xfId="3" applyNumberFormat="1" applyFont="1" applyFill="1" applyBorder="1" applyAlignment="1" applyProtection="1">
      <alignment horizontal="center" vertical="center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0" xfId="3" applyNumberFormat="1" applyFont="1" applyFill="1" applyBorder="1" applyAlignment="1" applyProtection="1">
      <alignment horizontal="center" vertical="center"/>
    </xf>
    <xf numFmtId="168" fontId="8" fillId="0" borderId="29" xfId="3" applyNumberFormat="1" applyFont="1" applyFill="1" applyBorder="1" applyAlignment="1" applyProtection="1">
      <alignment horizontal="center" vertical="center"/>
    </xf>
    <xf numFmtId="0" fontId="8" fillId="0" borderId="14" xfId="3" applyNumberFormat="1" applyFont="1" applyFill="1" applyBorder="1" applyAlignment="1" applyProtection="1">
      <alignment horizontal="center" vertical="center"/>
    </xf>
    <xf numFmtId="168" fontId="8" fillId="0" borderId="27" xfId="3" applyNumberFormat="1" applyFont="1" applyFill="1" applyBorder="1" applyAlignment="1" applyProtection="1">
      <alignment horizontal="center" vertical="center"/>
    </xf>
    <xf numFmtId="170" fontId="8" fillId="0" borderId="43" xfId="3" applyNumberFormat="1" applyFont="1" applyFill="1" applyBorder="1" applyAlignment="1" applyProtection="1">
      <alignment horizontal="center" vertical="center"/>
    </xf>
    <xf numFmtId="170" fontId="8" fillId="0" borderId="44" xfId="3" applyNumberFormat="1" applyFont="1" applyFill="1" applyBorder="1" applyAlignment="1" applyProtection="1">
      <alignment horizontal="center" vertical="center"/>
    </xf>
    <xf numFmtId="170" fontId="8" fillId="0" borderId="45" xfId="3" applyNumberFormat="1" applyFont="1" applyFill="1" applyBorder="1" applyAlignment="1" applyProtection="1">
      <alignment horizontal="center" vertical="center"/>
    </xf>
    <xf numFmtId="0" fontId="8" fillId="0" borderId="67" xfId="3" applyNumberFormat="1" applyFont="1" applyFill="1" applyBorder="1" applyAlignment="1" applyProtection="1">
      <alignment horizontal="center" vertical="center"/>
    </xf>
    <xf numFmtId="49" fontId="8" fillId="0" borderId="42" xfId="3" applyNumberFormat="1" applyFont="1" applyFill="1" applyBorder="1" applyAlignment="1">
      <alignment vertical="center" wrapText="1"/>
    </xf>
    <xf numFmtId="0" fontId="8" fillId="0" borderId="9" xfId="3" applyNumberFormat="1" applyFont="1" applyFill="1" applyBorder="1" applyAlignment="1" applyProtection="1">
      <alignment horizontal="center" vertical="center"/>
    </xf>
    <xf numFmtId="1" fontId="29" fillId="0" borderId="47" xfId="3" applyNumberFormat="1" applyFont="1" applyFill="1" applyBorder="1" applyAlignment="1">
      <alignment horizontal="center" vertical="center" wrapText="1"/>
    </xf>
    <xf numFmtId="1" fontId="29" fillId="0" borderId="46" xfId="3" applyNumberFormat="1" applyFont="1" applyFill="1" applyBorder="1" applyAlignment="1">
      <alignment horizontal="center" vertical="center" wrapText="1"/>
    </xf>
    <xf numFmtId="49" fontId="8" fillId="0" borderId="64" xfId="0" applyNumberFormat="1" applyFont="1" applyFill="1" applyBorder="1" applyAlignment="1">
      <alignment vertical="center" wrapText="1"/>
    </xf>
    <xf numFmtId="49" fontId="8" fillId="0" borderId="74" xfId="0" applyNumberFormat="1" applyFont="1" applyFill="1" applyBorder="1" applyAlignment="1">
      <alignment vertical="center" wrapText="1"/>
    </xf>
    <xf numFmtId="167" fontId="29" fillId="0" borderId="39" xfId="3" applyNumberFormat="1" applyFont="1" applyFill="1" applyBorder="1" applyAlignment="1" applyProtection="1">
      <alignment horizontal="center" vertical="center"/>
    </xf>
    <xf numFmtId="1" fontId="29" fillId="0" borderId="39" xfId="3" applyNumberFormat="1" applyFont="1" applyFill="1" applyBorder="1" applyAlignment="1" applyProtection="1">
      <alignment horizontal="center" vertical="center"/>
    </xf>
    <xf numFmtId="167" fontId="37" fillId="0" borderId="59" xfId="3" applyNumberFormat="1" applyFont="1" applyFill="1" applyBorder="1" applyAlignment="1" applyProtection="1">
      <alignment horizontal="center" vertical="center"/>
    </xf>
    <xf numFmtId="1" fontId="29" fillId="0" borderId="58" xfId="3" applyNumberFormat="1" applyFont="1" applyFill="1" applyBorder="1" applyAlignment="1">
      <alignment horizontal="center" vertical="center" wrapText="1"/>
    </xf>
    <xf numFmtId="0" fontId="29" fillId="0" borderId="58" xfId="0" applyFont="1" applyFill="1" applyBorder="1" applyAlignment="1">
      <alignment horizontal="center" vertical="center" wrapText="1"/>
    </xf>
    <xf numFmtId="1" fontId="29" fillId="0" borderId="95" xfId="3" applyNumberFormat="1" applyFont="1" applyFill="1" applyBorder="1" applyAlignment="1">
      <alignment horizontal="center" vertical="center" wrapText="1"/>
    </xf>
    <xf numFmtId="0" fontId="29" fillId="0" borderId="95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169" fontId="8" fillId="0" borderId="0" xfId="3" applyNumberFormat="1" applyFont="1" applyFill="1" applyBorder="1" applyAlignment="1" applyProtection="1">
      <alignment horizontal="right" vertical="center"/>
    </xf>
    <xf numFmtId="167" fontId="8" fillId="0" borderId="0" xfId="3" applyNumberFormat="1" applyFont="1" applyFill="1" applyBorder="1" applyAlignment="1" applyProtection="1">
      <alignment horizontal="center" vertical="center"/>
    </xf>
    <xf numFmtId="171" fontId="8" fillId="0" borderId="0" xfId="3" applyNumberFormat="1" applyFont="1" applyFill="1" applyBorder="1" applyAlignment="1" applyProtection="1">
      <alignment horizontal="center" vertical="center"/>
    </xf>
    <xf numFmtId="49" fontId="31" fillId="0" borderId="3" xfId="0" applyNumberFormat="1" applyFont="1" applyFill="1" applyBorder="1" applyAlignment="1">
      <alignment vertical="center" wrapText="1"/>
    </xf>
    <xf numFmtId="169" fontId="29" fillId="0" borderId="7" xfId="0" applyNumberFormat="1" applyFont="1" applyFill="1" applyBorder="1" applyAlignment="1" applyProtection="1">
      <alignment horizontal="center" vertical="center" wrapText="1"/>
    </xf>
    <xf numFmtId="167" fontId="29" fillId="0" borderId="3" xfId="3" applyNumberFormat="1" applyFont="1" applyFill="1" applyBorder="1" applyAlignment="1" applyProtection="1">
      <alignment horizontal="center" vertical="center"/>
    </xf>
    <xf numFmtId="167" fontId="29" fillId="0" borderId="40" xfId="3" applyNumberFormat="1" applyFont="1" applyFill="1" applyBorder="1" applyAlignment="1" applyProtection="1">
      <alignment horizontal="center" vertical="center"/>
    </xf>
    <xf numFmtId="167" fontId="29" fillId="0" borderId="75" xfId="3" applyNumberFormat="1" applyFont="1" applyFill="1" applyBorder="1" applyAlignment="1" applyProtection="1">
      <alignment horizontal="center" vertical="center"/>
    </xf>
    <xf numFmtId="167" fontId="29" fillId="0" borderId="6" xfId="3" applyNumberFormat="1" applyFont="1" applyFill="1" applyBorder="1" applyAlignment="1" applyProtection="1">
      <alignment horizontal="center" vertical="center"/>
    </xf>
    <xf numFmtId="167" fontId="29" fillId="0" borderId="78" xfId="3" applyNumberFormat="1" applyFont="1" applyFill="1" applyBorder="1" applyAlignment="1" applyProtection="1">
      <alignment horizontal="center" vertical="center"/>
    </xf>
    <xf numFmtId="0" fontId="34" fillId="0" borderId="5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29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 wrapText="1"/>
    </xf>
    <xf numFmtId="165" fontId="29" fillId="0" borderId="105" xfId="0" applyNumberFormat="1" applyFont="1" applyFill="1" applyBorder="1" applyAlignment="1" applyProtection="1">
      <alignment horizontal="center" vertical="center" wrapText="1"/>
    </xf>
    <xf numFmtId="167" fontId="8" fillId="0" borderId="107" xfId="0" applyNumberFormat="1" applyFont="1" applyFill="1" applyBorder="1" applyAlignment="1" applyProtection="1">
      <alignment horizontal="center" vertical="center"/>
    </xf>
    <xf numFmtId="0" fontId="8" fillId="0" borderId="102" xfId="0" applyFont="1" applyFill="1" applyBorder="1" applyAlignment="1">
      <alignment horizontal="center" vertical="center" wrapText="1"/>
    </xf>
    <xf numFmtId="165" fontId="8" fillId="0" borderId="26" xfId="0" applyNumberFormat="1" applyFont="1" applyFill="1" applyBorder="1" applyAlignment="1">
      <alignment horizontal="center" vertical="center" wrapText="1"/>
    </xf>
    <xf numFmtId="0" fontId="8" fillId="0" borderId="12" xfId="3" applyNumberFormat="1" applyFont="1" applyFill="1" applyBorder="1" applyAlignment="1" applyProtection="1">
      <alignment vertical="center"/>
    </xf>
    <xf numFmtId="0" fontId="8" fillId="0" borderId="29" xfId="3" applyNumberFormat="1" applyFont="1" applyFill="1" applyBorder="1" applyAlignment="1" applyProtection="1">
      <alignment vertical="center"/>
    </xf>
    <xf numFmtId="0" fontId="29" fillId="0" borderId="1" xfId="3" applyNumberFormat="1" applyFont="1" applyFill="1" applyBorder="1" applyAlignment="1">
      <alignment horizontal="center" vertical="center" wrapText="1"/>
    </xf>
    <xf numFmtId="167" fontId="8" fillId="0" borderId="38" xfId="0" applyNumberFormat="1" applyFont="1" applyFill="1" applyBorder="1" applyAlignment="1" applyProtection="1">
      <alignment horizontal="center" vertical="center"/>
    </xf>
    <xf numFmtId="0" fontId="8" fillId="0" borderId="103" xfId="0" applyFont="1" applyFill="1" applyBorder="1" applyAlignment="1">
      <alignment horizontal="center" vertical="center" wrapText="1"/>
    </xf>
    <xf numFmtId="49" fontId="3" fillId="0" borderId="101" xfId="0" applyNumberFormat="1" applyFont="1" applyFill="1" applyBorder="1" applyAlignment="1">
      <alignment horizontal="center" vertical="center" wrapText="1"/>
    </xf>
    <xf numFmtId="49" fontId="29" fillId="0" borderId="101" xfId="0" applyNumberFormat="1" applyFont="1" applyFill="1" applyBorder="1" applyAlignment="1">
      <alignment horizontal="center" vertical="center" wrapText="1"/>
    </xf>
    <xf numFmtId="165" fontId="29" fillId="0" borderId="106" xfId="0" applyNumberFormat="1" applyFont="1" applyFill="1" applyBorder="1" applyAlignment="1" applyProtection="1">
      <alignment horizontal="center" vertical="center" wrapText="1"/>
    </xf>
    <xf numFmtId="167" fontId="8" fillId="0" borderId="108" xfId="0" applyNumberFormat="1" applyFont="1" applyFill="1" applyBorder="1" applyAlignment="1" applyProtection="1">
      <alignment horizontal="center" vertical="center"/>
    </xf>
    <xf numFmtId="0" fontId="8" fillId="0" borderId="104" xfId="0" applyFont="1" applyFill="1" applyBorder="1" applyAlignment="1">
      <alignment horizontal="center" vertical="center" wrapText="1"/>
    </xf>
    <xf numFmtId="165" fontId="8" fillId="0" borderId="93" xfId="0" applyNumberFormat="1" applyFont="1" applyFill="1" applyBorder="1" applyAlignment="1">
      <alignment horizontal="center" vertical="center" wrapText="1"/>
    </xf>
    <xf numFmtId="0" fontId="34" fillId="0" borderId="92" xfId="3" applyFont="1" applyFill="1" applyBorder="1" applyAlignment="1">
      <alignment horizontal="center" vertical="center" wrapText="1"/>
    </xf>
    <xf numFmtId="0" fontId="8" fillId="0" borderId="92" xfId="0" applyNumberFormat="1" applyFont="1" applyFill="1" applyBorder="1" applyAlignment="1" applyProtection="1">
      <alignment horizontal="center" vertic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49" fontId="34" fillId="0" borderId="0" xfId="0" applyNumberFormat="1" applyFont="1" applyFill="1" applyBorder="1" applyAlignment="1" applyProtection="1">
      <alignment horizontal="center" vertical="center"/>
    </xf>
    <xf numFmtId="49" fontId="34" fillId="0" borderId="0" xfId="3" applyNumberFormat="1" applyFont="1" applyFill="1" applyBorder="1" applyAlignment="1">
      <alignment horizontal="left" vertical="center" wrapText="1"/>
    </xf>
    <xf numFmtId="1" fontId="8" fillId="0" borderId="0" xfId="3" applyNumberFormat="1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Fill="1" applyBorder="1" applyAlignment="1" applyProtection="1">
      <alignment horizontal="center" vertical="center" wrapText="1"/>
    </xf>
    <xf numFmtId="167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vertical="center"/>
    </xf>
    <xf numFmtId="0" fontId="15" fillId="0" borderId="0" xfId="0" applyFont="1" applyFill="1"/>
    <xf numFmtId="0" fontId="11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5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40" fillId="0" borderId="17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16" fillId="0" borderId="0" xfId="2" applyFont="1" applyFill="1"/>
    <xf numFmtId="0" fontId="25" fillId="0" borderId="0" xfId="2" applyFont="1" applyFill="1"/>
    <xf numFmtId="0" fontId="26" fillId="0" borderId="0" xfId="2" applyFont="1" applyFill="1"/>
    <xf numFmtId="0" fontId="21" fillId="0" borderId="0" xfId="2" applyFont="1" applyFill="1"/>
    <xf numFmtId="0" fontId="27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67" fontId="2" fillId="9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 applyProtection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49" fontId="29" fillId="0" borderId="2" xfId="0" applyNumberFormat="1" applyFont="1" applyFill="1" applyBorder="1" applyAlignment="1" applyProtection="1">
      <alignment horizontal="center" vertical="center"/>
    </xf>
    <xf numFmtId="49" fontId="8" fillId="0" borderId="53" xfId="3" applyNumberFormat="1" applyFont="1" applyFill="1" applyBorder="1" applyAlignment="1" applyProtection="1">
      <alignment horizontal="center" vertical="center"/>
    </xf>
    <xf numFmtId="0" fontId="8" fillId="0" borderId="72" xfId="3" applyNumberFormat="1" applyFont="1" applyFill="1" applyBorder="1" applyAlignment="1" applyProtection="1">
      <alignment horizontal="center" vertical="center"/>
    </xf>
    <xf numFmtId="0" fontId="8" fillId="0" borderId="85" xfId="3" applyNumberFormat="1" applyFont="1" applyFill="1" applyBorder="1" applyAlignment="1" applyProtection="1">
      <alignment horizontal="center" vertical="center"/>
    </xf>
    <xf numFmtId="170" fontId="29" fillId="0" borderId="12" xfId="3" applyNumberFormat="1" applyFont="1" applyFill="1" applyBorder="1" applyAlignment="1" applyProtection="1">
      <alignment horizontal="center" vertical="center"/>
    </xf>
    <xf numFmtId="0" fontId="48" fillId="0" borderId="1" xfId="3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8" fillId="0" borderId="1" xfId="3" applyNumberFormat="1" applyFont="1" applyFill="1" applyBorder="1" applyAlignment="1" applyProtection="1">
      <alignment horizontal="center" vertical="center"/>
    </xf>
    <xf numFmtId="170" fontId="29" fillId="0" borderId="12" xfId="3" applyNumberFormat="1" applyFont="1" applyFill="1" applyBorder="1" applyAlignment="1" applyProtection="1">
      <alignment horizontal="center" vertical="center"/>
    </xf>
    <xf numFmtId="0" fontId="8" fillId="0" borderId="51" xfId="3" applyNumberFormat="1" applyFont="1" applyFill="1" applyBorder="1" applyAlignment="1" applyProtection="1">
      <alignment horizontal="center" vertical="center"/>
    </xf>
    <xf numFmtId="0" fontId="8" fillId="0" borderId="72" xfId="3" applyNumberFormat="1" applyFont="1" applyFill="1" applyBorder="1" applyAlignment="1" applyProtection="1">
      <alignment horizontal="center" vertical="center"/>
    </xf>
    <xf numFmtId="0" fontId="8" fillId="0" borderId="84" xfId="3" applyNumberFormat="1" applyFont="1" applyFill="1" applyBorder="1" applyAlignment="1" applyProtection="1">
      <alignment horizontal="center" vertical="center"/>
    </xf>
    <xf numFmtId="0" fontId="8" fillId="0" borderId="85" xfId="3" applyNumberFormat="1" applyFont="1" applyFill="1" applyBorder="1" applyAlignment="1" applyProtection="1">
      <alignment horizontal="center" vertical="center"/>
    </xf>
    <xf numFmtId="0" fontId="8" fillId="0" borderId="73" xfId="3" applyNumberFormat="1" applyFont="1" applyFill="1" applyBorder="1" applyAlignment="1" applyProtection="1">
      <alignment horizontal="center" vertical="center"/>
    </xf>
    <xf numFmtId="49" fontId="29" fillId="0" borderId="2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169" fontId="29" fillId="0" borderId="1" xfId="3" applyNumberFormat="1" applyFont="1" applyFill="1" applyBorder="1" applyAlignment="1" applyProtection="1">
      <alignment horizontal="center" vertical="center"/>
    </xf>
    <xf numFmtId="171" fontId="29" fillId="0" borderId="1" xfId="3" applyNumberFormat="1" applyFont="1" applyFill="1" applyBorder="1" applyAlignment="1" applyProtection="1">
      <alignment horizontal="center" vertical="center"/>
    </xf>
    <xf numFmtId="1" fontId="29" fillId="3" borderId="1" xfId="0" applyNumberFormat="1" applyFont="1" applyFill="1" applyBorder="1" applyAlignment="1">
      <alignment horizontal="center" vertical="center" wrapText="1"/>
    </xf>
    <xf numFmtId="1" fontId="29" fillId="0" borderId="1" xfId="0" applyNumberFormat="1" applyFont="1" applyFill="1" applyBorder="1" applyAlignment="1">
      <alignment horizontal="center" vertical="center" wrapText="1"/>
    </xf>
    <xf numFmtId="167" fontId="8" fillId="3" borderId="64" xfId="3" applyNumberFormat="1" applyFont="1" applyFill="1" applyBorder="1" applyAlignment="1" applyProtection="1">
      <alignment horizontal="center" vertical="center"/>
    </xf>
    <xf numFmtId="167" fontId="8" fillId="3" borderId="64" xfId="0" applyNumberFormat="1" applyFont="1" applyFill="1" applyBorder="1" applyAlignment="1" applyProtection="1">
      <alignment horizontal="center" vertical="center"/>
    </xf>
    <xf numFmtId="167" fontId="31" fillId="0" borderId="0" xfId="3" applyNumberFormat="1" applyFont="1" applyFill="1" applyBorder="1" applyAlignment="1">
      <alignment horizontal="center" vertical="center" wrapText="1"/>
    </xf>
    <xf numFmtId="1" fontId="31" fillId="0" borderId="0" xfId="3" applyNumberFormat="1" applyFont="1" applyFill="1" applyBorder="1" applyAlignment="1">
      <alignment horizontal="center" vertical="center" wrapText="1"/>
    </xf>
    <xf numFmtId="1" fontId="31" fillId="0" borderId="46" xfId="3" applyNumberFormat="1" applyFont="1" applyFill="1" applyBorder="1" applyAlignment="1">
      <alignment horizontal="center" vertical="center" wrapText="1"/>
    </xf>
    <xf numFmtId="1" fontId="31" fillId="0" borderId="49" xfId="3" applyNumberFormat="1" applyFont="1" applyFill="1" applyBorder="1" applyAlignment="1">
      <alignment horizontal="center" vertical="center" wrapText="1"/>
    </xf>
    <xf numFmtId="1" fontId="31" fillId="0" borderId="1" xfId="3" applyNumberFormat="1" applyFont="1" applyFill="1" applyBorder="1" applyAlignment="1">
      <alignment horizontal="center" vertical="center" wrapText="1"/>
    </xf>
    <xf numFmtId="167" fontId="29" fillId="3" borderId="61" xfId="0" applyNumberFormat="1" applyFont="1" applyFill="1" applyBorder="1" applyAlignment="1" applyProtection="1">
      <alignment horizontal="center" vertical="center"/>
    </xf>
    <xf numFmtId="167" fontId="29" fillId="0" borderId="51" xfId="3" applyNumberFormat="1" applyFont="1" applyFill="1" applyBorder="1" applyAlignment="1">
      <alignment horizontal="center" vertical="center" wrapText="1"/>
    </xf>
    <xf numFmtId="171" fontId="8" fillId="0" borderId="53" xfId="3" applyNumberFormat="1" applyFont="1" applyFill="1" applyBorder="1" applyAlignment="1" applyProtection="1">
      <alignment horizontal="center" vertical="center"/>
    </xf>
    <xf numFmtId="168" fontId="8" fillId="0" borderId="0" xfId="3" applyNumberFormat="1" applyFont="1" applyFill="1" applyBorder="1" applyAlignment="1" applyProtection="1">
      <alignment horizontal="center" vertical="center"/>
    </xf>
    <xf numFmtId="170" fontId="8" fillId="0" borderId="65" xfId="3" applyNumberFormat="1" applyFont="1" applyFill="1" applyBorder="1" applyAlignment="1" applyProtection="1">
      <alignment horizontal="center" vertical="center"/>
    </xf>
    <xf numFmtId="170" fontId="8" fillId="0" borderId="66" xfId="3" applyNumberFormat="1" applyFont="1" applyFill="1" applyBorder="1" applyAlignment="1" applyProtection="1">
      <alignment horizontal="center" vertical="center"/>
    </xf>
    <xf numFmtId="170" fontId="8" fillId="0" borderId="67" xfId="3" applyNumberFormat="1" applyFont="1" applyFill="1" applyBorder="1" applyAlignment="1" applyProtection="1">
      <alignment horizontal="center" vertical="center"/>
    </xf>
    <xf numFmtId="0" fontId="8" fillId="0" borderId="25" xfId="3" applyNumberFormat="1" applyFont="1" applyFill="1" applyBorder="1" applyAlignment="1" applyProtection="1">
      <alignment horizontal="center" vertical="center"/>
    </xf>
    <xf numFmtId="0" fontId="8" fillId="0" borderId="24" xfId="3" applyNumberFormat="1" applyFont="1" applyFill="1" applyBorder="1" applyAlignment="1" applyProtection="1">
      <alignment horizontal="center" vertical="center"/>
    </xf>
    <xf numFmtId="0" fontId="29" fillId="0" borderId="1" xfId="3" applyNumberFormat="1" applyFont="1" applyFill="1" applyBorder="1" applyAlignment="1" applyProtection="1">
      <alignment horizontal="center" vertical="center"/>
    </xf>
    <xf numFmtId="170" fontId="29" fillId="0" borderId="1" xfId="3" applyNumberFormat="1" applyFont="1" applyFill="1" applyBorder="1" applyAlignment="1" applyProtection="1">
      <alignment horizontal="right" vertical="center"/>
    </xf>
    <xf numFmtId="49" fontId="8" fillId="0" borderId="1" xfId="3" applyNumberFormat="1" applyFont="1" applyFill="1" applyBorder="1" applyAlignment="1">
      <alignment vertical="center" wrapText="1"/>
    </xf>
    <xf numFmtId="0" fontId="8" fillId="3" borderId="111" xfId="0" applyFont="1" applyFill="1" applyBorder="1" applyAlignment="1">
      <alignment horizontal="left" vertical="center"/>
    </xf>
    <xf numFmtId="0" fontId="8" fillId="3" borderId="111" xfId="0" applyFont="1" applyFill="1" applyBorder="1" applyAlignment="1">
      <alignment horizontal="left" vertical="center" wrapText="1"/>
    </xf>
    <xf numFmtId="167" fontId="8" fillId="0" borderId="112" xfId="0" applyNumberFormat="1" applyFont="1" applyFill="1" applyBorder="1" applyAlignment="1">
      <alignment horizontal="center" vertical="center"/>
    </xf>
    <xf numFmtId="0" fontId="8" fillId="0" borderId="112" xfId="0" applyFont="1" applyFill="1" applyBorder="1" applyAlignment="1">
      <alignment horizontal="center" vertical="center"/>
    </xf>
    <xf numFmtId="0" fontId="8" fillId="0" borderId="113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114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115" xfId="0" applyFont="1" applyFill="1" applyBorder="1" applyAlignment="1">
      <alignment horizontal="center" vertical="center"/>
    </xf>
    <xf numFmtId="1" fontId="29" fillId="0" borderId="0" xfId="3" applyNumberFormat="1" applyFont="1" applyFill="1" applyBorder="1" applyAlignment="1">
      <alignment horizontal="center" vertical="center" wrapText="1"/>
    </xf>
    <xf numFmtId="167" fontId="29" fillId="0" borderId="0" xfId="3" applyNumberFormat="1" applyFont="1" applyFill="1" applyBorder="1" applyAlignment="1">
      <alignment horizontal="center" vertical="center" wrapText="1"/>
    </xf>
    <xf numFmtId="0" fontId="29" fillId="0" borderId="0" xfId="3" applyFont="1" applyFill="1" applyBorder="1" applyAlignment="1">
      <alignment horizontal="center" vertical="center" wrapText="1"/>
    </xf>
    <xf numFmtId="0" fontId="29" fillId="3" borderId="95" xfId="0" applyFont="1" applyFill="1" applyBorder="1" applyAlignment="1">
      <alignment horizontal="center" vertical="center" wrapText="1"/>
    </xf>
    <xf numFmtId="1" fontId="31" fillId="0" borderId="66" xfId="3" applyNumberFormat="1" applyFont="1" applyFill="1" applyBorder="1" applyAlignment="1">
      <alignment horizontal="center" vertical="center" wrapText="1"/>
    </xf>
    <xf numFmtId="1" fontId="31" fillId="0" borderId="24" xfId="3" applyNumberFormat="1" applyFont="1" applyFill="1" applyBorder="1" applyAlignment="1">
      <alignment horizontal="center" vertical="center" wrapText="1"/>
    </xf>
    <xf numFmtId="1" fontId="29" fillId="0" borderId="59" xfId="3" applyNumberFormat="1" applyFont="1" applyFill="1" applyBorder="1" applyAlignment="1">
      <alignment horizontal="center" vertical="center" wrapText="1"/>
    </xf>
    <xf numFmtId="166" fontId="29" fillId="0" borderId="79" xfId="3" applyNumberFormat="1" applyFont="1" applyFill="1" applyBorder="1" applyAlignment="1">
      <alignment horizontal="center" vertical="center" wrapText="1"/>
    </xf>
    <xf numFmtId="49" fontId="29" fillId="10" borderId="1" xfId="0" applyNumberFormat="1" applyFont="1" applyFill="1" applyBorder="1" applyAlignment="1">
      <alignment horizontal="left" vertical="center" wrapText="1"/>
    </xf>
    <xf numFmtId="0" fontId="29" fillId="0" borderId="19" xfId="3" applyFont="1" applyFill="1" applyBorder="1" applyAlignment="1">
      <alignment horizontal="center" vertical="center" wrapText="1"/>
    </xf>
    <xf numFmtId="1" fontId="29" fillId="0" borderId="14" xfId="0" applyNumberFormat="1" applyFont="1" applyFill="1" applyBorder="1" applyAlignment="1">
      <alignment horizontal="center" vertical="center" wrapText="1"/>
    </xf>
    <xf numFmtId="1" fontId="31" fillId="0" borderId="59" xfId="3" applyNumberFormat="1" applyFont="1" applyFill="1" applyBorder="1" applyAlignment="1">
      <alignment horizontal="center" vertical="center" wrapText="1"/>
    </xf>
    <xf numFmtId="169" fontId="8" fillId="0" borderId="1" xfId="3" applyNumberFormat="1" applyFont="1" applyFill="1" applyBorder="1" applyAlignment="1" applyProtection="1">
      <alignment vertical="center"/>
    </xf>
    <xf numFmtId="167" fontId="29" fillId="2" borderId="61" xfId="0" applyNumberFormat="1" applyFont="1" applyFill="1" applyBorder="1" applyAlignment="1" applyProtection="1">
      <alignment horizontal="center" vertical="center"/>
    </xf>
    <xf numFmtId="49" fontId="29" fillId="0" borderId="2" xfId="0" applyNumberFormat="1" applyFont="1" applyFill="1" applyBorder="1" applyAlignment="1" applyProtection="1">
      <alignment horizontal="center" vertical="center"/>
    </xf>
    <xf numFmtId="0" fontId="51" fillId="0" borderId="0" xfId="0" applyFont="1"/>
    <xf numFmtId="49" fontId="29" fillId="0" borderId="1" xfId="0" applyNumberFormat="1" applyFont="1" applyFill="1" applyBorder="1" applyAlignment="1">
      <alignment horizontal="left" vertical="center" wrapText="1"/>
    </xf>
    <xf numFmtId="0" fontId="29" fillId="2" borderId="95" xfId="0" applyFont="1" applyFill="1" applyBorder="1" applyAlignment="1">
      <alignment horizontal="center" vertical="center" wrapText="1"/>
    </xf>
    <xf numFmtId="0" fontId="46" fillId="0" borderId="0" xfId="4" applyNumberFormat="1" applyFont="1" applyFill="1" applyBorder="1" applyAlignment="1">
      <alignment horizontal="center"/>
    </xf>
    <xf numFmtId="49" fontId="42" fillId="0" borderId="0" xfId="4" applyNumberFormat="1" applyFont="1" applyFill="1" applyBorder="1" applyAlignment="1">
      <alignment horizontal="center"/>
    </xf>
    <xf numFmtId="49" fontId="44" fillId="0" borderId="0" xfId="4" applyNumberFormat="1" applyFont="1" applyFill="1" applyBorder="1" applyAlignment="1">
      <alignment horizontal="center"/>
    </xf>
    <xf numFmtId="0" fontId="44" fillId="0" borderId="0" xfId="4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vertical="top" wrapText="1"/>
    </xf>
    <xf numFmtId="0" fontId="4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textRotation="90"/>
    </xf>
    <xf numFmtId="0" fontId="8" fillId="0" borderId="16" xfId="0" applyFont="1" applyFill="1" applyBorder="1" applyAlignment="1">
      <alignment horizontal="center" vertical="center" textRotation="90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center" vertical="center"/>
    </xf>
    <xf numFmtId="0" fontId="23" fillId="0" borderId="0" xfId="0" applyFont="1" applyFill="1" applyAlignment="1">
      <alignment wrapText="1"/>
    </xf>
    <xf numFmtId="0" fontId="28" fillId="0" borderId="11" xfId="2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29" fillId="0" borderId="23" xfId="2" applyFont="1" applyFill="1" applyBorder="1" applyAlignment="1">
      <alignment horizontal="center" vertical="center" wrapText="1"/>
    </xf>
    <xf numFmtId="0" fontId="29" fillId="0" borderId="22" xfId="2" applyFont="1" applyFill="1" applyBorder="1" applyAlignment="1">
      <alignment horizontal="center" vertical="center" wrapText="1"/>
    </xf>
    <xf numFmtId="0" fontId="29" fillId="0" borderId="24" xfId="2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center" vertical="center" wrapText="1"/>
    </xf>
    <xf numFmtId="0" fontId="29" fillId="0" borderId="25" xfId="2" applyFont="1" applyFill="1" applyBorder="1" applyAlignment="1">
      <alignment horizontal="center" vertical="center" wrapText="1"/>
    </xf>
    <xf numFmtId="0" fontId="29" fillId="0" borderId="26" xfId="2" applyFont="1" applyFill="1" applyBorder="1" applyAlignment="1">
      <alignment horizontal="center" vertical="center" wrapText="1"/>
    </xf>
    <xf numFmtId="0" fontId="29" fillId="0" borderId="27" xfId="2" applyFont="1" applyFill="1" applyBorder="1" applyAlignment="1">
      <alignment horizontal="center" vertical="center" wrapText="1"/>
    </xf>
    <xf numFmtId="0" fontId="29" fillId="0" borderId="28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wrapText="1"/>
    </xf>
    <xf numFmtId="0" fontId="23" fillId="0" borderId="22" xfId="0" applyFont="1" applyFill="1" applyBorder="1" applyAlignment="1">
      <alignment wrapText="1"/>
    </xf>
    <xf numFmtId="0" fontId="23" fillId="0" borderId="24" xfId="0" applyFont="1" applyFill="1" applyBorder="1" applyAlignment="1">
      <alignment wrapText="1"/>
    </xf>
    <xf numFmtId="0" fontId="23" fillId="0" borderId="25" xfId="0" applyFont="1" applyFill="1" applyBorder="1" applyAlignment="1">
      <alignment wrapText="1"/>
    </xf>
    <xf numFmtId="0" fontId="23" fillId="0" borderId="26" xfId="0" applyFont="1" applyFill="1" applyBorder="1" applyAlignment="1">
      <alignment wrapText="1"/>
    </xf>
    <xf numFmtId="0" fontId="23" fillId="0" borderId="27" xfId="0" applyFont="1" applyFill="1" applyBorder="1" applyAlignment="1">
      <alignment wrapText="1"/>
    </xf>
    <xf numFmtId="0" fontId="23" fillId="0" borderId="28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wrapText="1"/>
    </xf>
    <xf numFmtId="0" fontId="23" fillId="0" borderId="36" xfId="0" applyFont="1" applyFill="1" applyBorder="1" applyAlignment="1">
      <alignment horizontal="center" wrapText="1"/>
    </xf>
    <xf numFmtId="0" fontId="25" fillId="0" borderId="32" xfId="0" applyFont="1" applyFill="1" applyBorder="1" applyAlignment="1">
      <alignment horizontal="center" wrapText="1"/>
    </xf>
    <xf numFmtId="0" fontId="23" fillId="0" borderId="33" xfId="0" applyFont="1" applyFill="1" applyBorder="1" applyAlignment="1">
      <alignment horizontal="center" wrapText="1"/>
    </xf>
    <xf numFmtId="0" fontId="23" fillId="0" borderId="31" xfId="0" applyFont="1" applyFill="1" applyBorder="1" applyAlignment="1">
      <alignment horizontal="center" wrapText="1"/>
    </xf>
    <xf numFmtId="0" fontId="25" fillId="0" borderId="37" xfId="0" applyFont="1" applyFill="1" applyBorder="1" applyAlignment="1">
      <alignment horizontal="center" wrapText="1"/>
    </xf>
    <xf numFmtId="0" fontId="23" fillId="0" borderId="38" xfId="0" applyFont="1" applyFill="1" applyBorder="1" applyAlignment="1">
      <alignment horizontal="center" wrapText="1"/>
    </xf>
    <xf numFmtId="0" fontId="16" fillId="0" borderId="14" xfId="2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wrapText="1"/>
    </xf>
    <xf numFmtId="0" fontId="25" fillId="0" borderId="15" xfId="0" applyFont="1" applyFill="1" applyBorder="1" applyAlignment="1">
      <alignment wrapText="1"/>
    </xf>
    <xf numFmtId="0" fontId="39" fillId="0" borderId="33" xfId="0" applyFont="1" applyFill="1" applyBorder="1" applyAlignment="1">
      <alignment horizontal="center" wrapText="1"/>
    </xf>
    <xf numFmtId="0" fontId="39" fillId="0" borderId="31" xfId="0" applyFont="1" applyFill="1" applyBorder="1" applyAlignment="1">
      <alignment horizontal="center" wrapText="1"/>
    </xf>
    <xf numFmtId="0" fontId="39" fillId="0" borderId="34" xfId="0" applyFont="1" applyFill="1" applyBorder="1" applyAlignment="1">
      <alignment horizontal="center" wrapText="1"/>
    </xf>
    <xf numFmtId="0" fontId="39" fillId="0" borderId="38" xfId="0" applyFont="1" applyFill="1" applyBorder="1" applyAlignment="1">
      <alignment horizontal="center" wrapText="1"/>
    </xf>
    <xf numFmtId="0" fontId="39" fillId="0" borderId="36" xfId="0" applyFont="1" applyFill="1" applyBorder="1" applyAlignment="1">
      <alignment horizontal="center" wrapText="1"/>
    </xf>
    <xf numFmtId="0" fontId="25" fillId="0" borderId="30" xfId="0" applyFont="1" applyFill="1" applyBorder="1" applyAlignment="1">
      <alignment horizontal="center" wrapText="1"/>
    </xf>
    <xf numFmtId="0" fontId="25" fillId="0" borderId="35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1" fontId="25" fillId="0" borderId="37" xfId="0" applyNumberFormat="1" applyFont="1" applyFill="1" applyBorder="1" applyAlignment="1">
      <alignment horizontal="center" vertical="center" wrapText="1"/>
    </xf>
    <xf numFmtId="1" fontId="23" fillId="0" borderId="38" xfId="0" applyNumberFormat="1" applyFont="1" applyFill="1" applyBorder="1" applyAlignment="1">
      <alignment horizontal="center" vertical="center" wrapText="1"/>
    </xf>
    <xf numFmtId="1" fontId="23" fillId="0" borderId="36" xfId="0" applyNumberFormat="1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39" fillId="0" borderId="38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>
      <alignment horizontal="left" vertical="center" wrapText="1"/>
    </xf>
    <xf numFmtId="0" fontId="0" fillId="0" borderId="29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5" fillId="0" borderId="37" xfId="0" applyNumberFormat="1" applyFont="1" applyFill="1" applyBorder="1" applyAlignment="1">
      <alignment horizontal="center" wrapText="1"/>
    </xf>
    <xf numFmtId="49" fontId="25" fillId="0" borderId="11" xfId="2" applyNumberFormat="1" applyFont="1" applyFill="1" applyBorder="1" applyAlignment="1">
      <alignment horizontal="left" vertical="center" wrapText="1"/>
    </xf>
    <xf numFmtId="0" fontId="0" fillId="0" borderId="23" xfId="0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22" xfId="0" applyFont="1" applyFill="1" applyBorder="1" applyAlignment="1">
      <alignment horizontal="center" vertical="center" wrapText="1"/>
    </xf>
    <xf numFmtId="0" fontId="39" fillId="0" borderId="26" xfId="0" applyFont="1" applyFill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center" vertical="center" wrapText="1"/>
    </xf>
    <xf numFmtId="0" fontId="39" fillId="0" borderId="28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 wrapText="1"/>
    </xf>
    <xf numFmtId="49" fontId="25" fillId="0" borderId="11" xfId="2" applyNumberFormat="1" applyFont="1" applyFill="1" applyBorder="1" applyAlignment="1" applyProtection="1">
      <alignment horizontal="left" vertical="center" wrapText="1"/>
      <protection locked="0"/>
    </xf>
    <xf numFmtId="0" fontId="39" fillId="0" borderId="1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wrapText="1"/>
    </xf>
    <xf numFmtId="49" fontId="25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23" fillId="0" borderId="29" xfId="0" applyFont="1" applyFill="1" applyBorder="1" applyAlignment="1">
      <alignment horizontal="left" vertical="center" wrapText="1"/>
    </xf>
    <xf numFmtId="1" fontId="25" fillId="0" borderId="14" xfId="0" applyNumberFormat="1" applyFont="1" applyFill="1" applyBorder="1" applyAlignment="1">
      <alignment horizontal="center" vertical="center" wrapText="1"/>
    </xf>
    <xf numFmtId="1" fontId="39" fillId="0" borderId="29" xfId="0" applyNumberFormat="1" applyFont="1" applyFill="1" applyBorder="1" applyAlignment="1">
      <alignment horizontal="center" vertical="center" wrapText="1"/>
    </xf>
    <xf numFmtId="1" fontId="39" fillId="0" borderId="15" xfId="0" applyNumberFormat="1" applyFont="1" applyFill="1" applyBorder="1" applyAlignment="1">
      <alignment horizontal="center" vertical="center" wrapText="1"/>
    </xf>
    <xf numFmtId="49" fontId="16" fillId="0" borderId="11" xfId="2" applyNumberFormat="1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vertical="center" wrapText="1"/>
    </xf>
    <xf numFmtId="0" fontId="23" fillId="0" borderId="26" xfId="0" applyFont="1" applyFill="1" applyBorder="1" applyAlignment="1">
      <alignment vertical="center" wrapText="1"/>
    </xf>
    <xf numFmtId="0" fontId="23" fillId="0" borderId="27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169" fontId="21" fillId="0" borderId="50" xfId="3" applyNumberFormat="1" applyFont="1" applyFill="1" applyBorder="1" applyAlignment="1" applyProtection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30" fillId="0" borderId="52" xfId="0" applyFont="1" applyFill="1" applyBorder="1" applyAlignment="1">
      <alignment horizontal="center" vertical="center" wrapText="1"/>
    </xf>
    <xf numFmtId="0" fontId="8" fillId="0" borderId="49" xfId="3" applyNumberFormat="1" applyFont="1" applyFill="1" applyBorder="1" applyAlignment="1" applyProtection="1">
      <alignment horizontal="center" vertical="center" textRotation="90"/>
    </xf>
    <xf numFmtId="0" fontId="8" fillId="0" borderId="53" xfId="3" applyNumberFormat="1" applyFont="1" applyFill="1" applyBorder="1" applyAlignment="1" applyProtection="1">
      <alignment horizontal="center" vertical="center" textRotation="90"/>
    </xf>
    <xf numFmtId="0" fontId="8" fillId="0" borderId="59" xfId="3" applyNumberFormat="1" applyFont="1" applyFill="1" applyBorder="1" applyAlignment="1" applyProtection="1">
      <alignment horizontal="center" vertical="center" textRotation="90"/>
    </xf>
    <xf numFmtId="169" fontId="8" fillId="0" borderId="49" xfId="3" applyNumberFormat="1" applyFont="1" applyFill="1" applyBorder="1" applyAlignment="1" applyProtection="1">
      <alignment horizontal="center" vertical="center"/>
    </xf>
    <xf numFmtId="169" fontId="8" fillId="0" borderId="53" xfId="3" applyNumberFormat="1" applyFont="1" applyFill="1" applyBorder="1" applyAlignment="1" applyProtection="1">
      <alignment horizontal="center" vertical="center"/>
    </xf>
    <xf numFmtId="169" fontId="8" fillId="0" borderId="59" xfId="3" applyNumberFormat="1" applyFont="1" applyFill="1" applyBorder="1" applyAlignment="1" applyProtection="1">
      <alignment horizontal="center" vertical="center"/>
    </xf>
    <xf numFmtId="169" fontId="8" fillId="0" borderId="5" xfId="3" applyNumberFormat="1" applyFont="1" applyFill="1" applyBorder="1" applyAlignment="1" applyProtection="1">
      <alignment horizontal="center" vertical="center" wrapText="1"/>
    </xf>
    <xf numFmtId="169" fontId="8" fillId="0" borderId="6" xfId="3" applyNumberFormat="1" applyFont="1" applyFill="1" applyBorder="1" applyAlignment="1" applyProtection="1">
      <alignment horizontal="center" vertical="center" wrapText="1"/>
    </xf>
    <xf numFmtId="169" fontId="8" fillId="0" borderId="7" xfId="3" applyNumberFormat="1" applyFont="1" applyFill="1" applyBorder="1" applyAlignment="1" applyProtection="1">
      <alignment horizontal="center" vertical="center" wrapText="1"/>
    </xf>
    <xf numFmtId="169" fontId="8" fillId="0" borderId="49" xfId="3" applyNumberFormat="1" applyFont="1" applyFill="1" applyBorder="1" applyAlignment="1" applyProtection="1">
      <alignment horizontal="center" vertical="center" textRotation="90" wrapText="1"/>
    </xf>
    <xf numFmtId="169" fontId="8" fillId="0" borderId="53" xfId="3" applyNumberFormat="1" applyFont="1" applyFill="1" applyBorder="1" applyAlignment="1" applyProtection="1">
      <alignment horizontal="center" vertical="center" textRotation="90" wrapText="1"/>
    </xf>
    <xf numFmtId="169" fontId="8" fillId="0" borderId="59" xfId="3" applyNumberFormat="1" applyFont="1" applyFill="1" applyBorder="1" applyAlignment="1" applyProtection="1">
      <alignment horizontal="center" vertical="center" textRotation="90" wrapText="1"/>
    </xf>
    <xf numFmtId="169" fontId="8" fillId="0" borderId="2" xfId="3" applyNumberFormat="1" applyFont="1" applyFill="1" applyBorder="1" applyAlignment="1" applyProtection="1">
      <alignment horizontal="center" vertical="center" wrapText="1"/>
    </xf>
    <xf numFmtId="169" fontId="8" fillId="0" borderId="3" xfId="3" applyNumberFormat="1" applyFont="1" applyFill="1" applyBorder="1" applyAlignment="1" applyProtection="1">
      <alignment horizontal="center" vertical="center" wrapText="1"/>
    </xf>
    <xf numFmtId="169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50" xfId="3" applyNumberFormat="1" applyFont="1" applyFill="1" applyBorder="1" applyAlignment="1" applyProtection="1">
      <alignment horizontal="center" vertical="center" wrapText="1"/>
    </xf>
    <xf numFmtId="0" fontId="8" fillId="0" borderId="51" xfId="3" applyNumberFormat="1" applyFont="1" applyFill="1" applyBorder="1" applyAlignment="1" applyProtection="1">
      <alignment horizontal="center" vertical="center" wrapText="1"/>
    </xf>
    <xf numFmtId="0" fontId="8" fillId="0" borderId="52" xfId="3" applyNumberFormat="1" applyFont="1" applyFill="1" applyBorder="1" applyAlignment="1" applyProtection="1">
      <alignment horizontal="center" vertical="center" wrapText="1"/>
    </xf>
    <xf numFmtId="0" fontId="8" fillId="0" borderId="56" xfId="3" applyNumberFormat="1" applyFont="1" applyFill="1" applyBorder="1" applyAlignment="1" applyProtection="1">
      <alignment horizontal="center" vertical="center" wrapText="1"/>
    </xf>
    <xf numFmtId="0" fontId="8" fillId="0" borderId="57" xfId="3" applyNumberFormat="1" applyFont="1" applyFill="1" applyBorder="1" applyAlignment="1" applyProtection="1">
      <alignment horizontal="center" vertical="center" wrapText="1"/>
    </xf>
    <xf numFmtId="0" fontId="8" fillId="0" borderId="58" xfId="3" applyNumberFormat="1" applyFont="1" applyFill="1" applyBorder="1" applyAlignment="1" applyProtection="1">
      <alignment horizontal="center" vertical="center" wrapText="1"/>
    </xf>
    <xf numFmtId="169" fontId="8" fillId="0" borderId="1" xfId="3" applyNumberFormat="1" applyFont="1" applyFill="1" applyBorder="1" applyAlignment="1" applyProtection="1">
      <alignment horizontal="center" vertical="center" textRotation="90" wrapText="1"/>
    </xf>
    <xf numFmtId="169" fontId="8" fillId="0" borderId="17" xfId="3" applyNumberFormat="1" applyFont="1" applyFill="1" applyBorder="1" applyAlignment="1" applyProtection="1">
      <alignment horizontal="center" vertical="center" textRotation="90" wrapText="1"/>
    </xf>
    <xf numFmtId="169" fontId="8" fillId="0" borderId="13" xfId="3" applyNumberFormat="1" applyFont="1" applyFill="1" applyBorder="1" applyAlignment="1" applyProtection="1">
      <alignment horizontal="center" vertical="center" textRotation="90" wrapText="1"/>
    </xf>
    <xf numFmtId="169" fontId="8" fillId="0" borderId="18" xfId="3" applyNumberFormat="1" applyFont="1" applyFill="1" applyBorder="1" applyAlignment="1" applyProtection="1">
      <alignment horizontal="center" vertical="center" textRotation="90" wrapText="1"/>
    </xf>
    <xf numFmtId="169" fontId="8" fillId="0" borderId="9" xfId="3" applyNumberFormat="1" applyFont="1" applyFill="1" applyBorder="1" applyAlignment="1" applyProtection="1">
      <alignment horizontal="center" vertical="center" textRotation="90" wrapText="1"/>
    </xf>
    <xf numFmtId="169" fontId="8" fillId="0" borderId="66" xfId="3" applyNumberFormat="1" applyFont="1" applyFill="1" applyBorder="1" applyAlignment="1" applyProtection="1">
      <alignment horizontal="center" vertical="center" textRotation="90" wrapText="1"/>
    </xf>
    <xf numFmtId="169" fontId="8" fillId="0" borderId="77" xfId="3" applyNumberFormat="1" applyFont="1" applyFill="1" applyBorder="1" applyAlignment="1" applyProtection="1">
      <alignment horizontal="center" vertical="center" textRotation="90" wrapText="1"/>
    </xf>
    <xf numFmtId="0" fontId="48" fillId="0" borderId="1" xfId="3" applyNumberFormat="1" applyFont="1" applyFill="1" applyBorder="1" applyAlignment="1" applyProtection="1">
      <alignment horizontal="center" vertical="center"/>
    </xf>
    <xf numFmtId="169" fontId="8" fillId="0" borderId="12" xfId="3" applyNumberFormat="1" applyFont="1" applyFill="1" applyBorder="1" applyAlignment="1" applyProtection="1">
      <alignment horizontal="center" vertical="center" textRotation="90" wrapText="1"/>
    </xf>
    <xf numFmtId="169" fontId="8" fillId="0" borderId="16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wrapText="1"/>
    </xf>
    <xf numFmtId="169" fontId="8" fillId="0" borderId="13" xfId="3" applyNumberFormat="1" applyFont="1" applyFill="1" applyBorder="1" applyAlignment="1" applyProtection="1">
      <alignment horizontal="center" vertical="center" wrapText="1"/>
    </xf>
    <xf numFmtId="169" fontId="8" fillId="0" borderId="8" xfId="3" applyNumberFormat="1" applyFont="1" applyFill="1" applyBorder="1" applyAlignment="1" applyProtection="1">
      <alignment horizontal="center" vertical="center" textRotation="90" wrapText="1"/>
    </xf>
    <xf numFmtId="169" fontId="8" fillId="0" borderId="65" xfId="3" applyNumberFormat="1" applyFont="1" applyFill="1" applyBorder="1" applyAlignment="1" applyProtection="1">
      <alignment horizontal="center" vertical="center" textRotation="90" wrapText="1"/>
    </xf>
    <xf numFmtId="169" fontId="8" fillId="0" borderId="76" xfId="3" applyNumberFormat="1" applyFont="1" applyFill="1" applyBorder="1" applyAlignment="1" applyProtection="1">
      <alignment horizontal="center" vertical="center" textRotation="90" wrapText="1"/>
    </xf>
    <xf numFmtId="169" fontId="8" fillId="0" borderId="14" xfId="3" applyNumberFormat="1" applyFont="1" applyFill="1" applyBorder="1" applyAlignment="1" applyProtection="1">
      <alignment horizontal="center" vertical="center"/>
    </xf>
    <xf numFmtId="169" fontId="8" fillId="0" borderId="29" xfId="3" applyNumberFormat="1" applyFont="1" applyFill="1" applyBorder="1" applyAlignment="1" applyProtection="1">
      <alignment horizontal="center" vertical="center"/>
    </xf>
    <xf numFmtId="169" fontId="8" fillId="0" borderId="15" xfId="3" applyNumberFormat="1" applyFont="1" applyFill="1" applyBorder="1" applyAlignment="1" applyProtection="1">
      <alignment horizontal="center" vertical="center"/>
    </xf>
    <xf numFmtId="169" fontId="8" fillId="0" borderId="10" xfId="3" applyNumberFormat="1" applyFont="1" applyFill="1" applyBorder="1" applyAlignment="1" applyProtection="1">
      <alignment horizontal="center" vertical="center" textRotation="90" wrapText="1"/>
    </xf>
    <xf numFmtId="169" fontId="8" fillId="0" borderId="67" xfId="3" applyNumberFormat="1" applyFont="1" applyFill="1" applyBorder="1" applyAlignment="1" applyProtection="1">
      <alignment horizontal="center" vertical="center" textRotation="90" wrapText="1"/>
    </xf>
    <xf numFmtId="169" fontId="8" fillId="0" borderId="24" xfId="3" applyNumberFormat="1" applyFont="1" applyFill="1" applyBorder="1" applyAlignment="1" applyProtection="1">
      <alignment horizontal="center" vertical="center" textRotation="90" wrapText="1"/>
    </xf>
    <xf numFmtId="169" fontId="8" fillId="0" borderId="82" xfId="3" applyNumberFormat="1" applyFont="1" applyFill="1" applyBorder="1" applyAlignment="1" applyProtection="1">
      <alignment horizontal="center" vertical="center" textRotation="90" wrapText="1"/>
    </xf>
    <xf numFmtId="0" fontId="8" fillId="0" borderId="50" xfId="3" applyNumberFormat="1" applyFont="1" applyFill="1" applyBorder="1" applyAlignment="1" applyProtection="1">
      <alignment horizontal="center" vertical="center"/>
    </xf>
    <xf numFmtId="0" fontId="8" fillId="0" borderId="51" xfId="3" applyNumberFormat="1" applyFont="1" applyFill="1" applyBorder="1" applyAlignment="1" applyProtection="1">
      <alignment horizontal="center" vertical="center"/>
    </xf>
    <xf numFmtId="0" fontId="8" fillId="0" borderId="52" xfId="3" applyNumberFormat="1" applyFont="1" applyFill="1" applyBorder="1" applyAlignment="1" applyProtection="1">
      <alignment horizontal="center" vertical="center"/>
    </xf>
    <xf numFmtId="0" fontId="8" fillId="0" borderId="72" xfId="3" applyNumberFormat="1" applyFont="1" applyFill="1" applyBorder="1" applyAlignment="1" applyProtection="1">
      <alignment horizontal="center" vertical="center"/>
    </xf>
    <xf numFmtId="0" fontId="8" fillId="0" borderId="84" xfId="3" applyNumberFormat="1" applyFont="1" applyFill="1" applyBorder="1" applyAlignment="1" applyProtection="1">
      <alignment horizontal="center" vertical="center"/>
    </xf>
    <xf numFmtId="0" fontId="8" fillId="0" borderId="85" xfId="3" applyNumberFormat="1" applyFont="1" applyFill="1" applyBorder="1" applyAlignment="1" applyProtection="1">
      <alignment horizontal="center" vertical="center"/>
    </xf>
    <xf numFmtId="0" fontId="8" fillId="0" borderId="73" xfId="3" applyNumberFormat="1" applyFont="1" applyFill="1" applyBorder="1" applyAlignment="1" applyProtection="1">
      <alignment horizontal="center" vertical="center"/>
    </xf>
    <xf numFmtId="165" fontId="29" fillId="0" borderId="97" xfId="0" applyNumberFormat="1" applyFont="1" applyFill="1" applyBorder="1" applyAlignment="1" applyProtection="1">
      <alignment horizontal="center" vertical="center"/>
    </xf>
    <xf numFmtId="165" fontId="29" fillId="0" borderId="81" xfId="0" applyNumberFormat="1" applyFont="1" applyFill="1" applyBorder="1" applyAlignment="1" applyProtection="1">
      <alignment horizontal="center" vertical="center"/>
    </xf>
    <xf numFmtId="165" fontId="29" fillId="0" borderId="71" xfId="0" applyNumberFormat="1" applyFont="1" applyFill="1" applyBorder="1" applyAlignment="1" applyProtection="1">
      <alignment horizontal="center" vertical="center"/>
    </xf>
    <xf numFmtId="165" fontId="29" fillId="0" borderId="98" xfId="0" applyNumberFormat="1" applyFont="1" applyFill="1" applyBorder="1" applyAlignment="1" applyProtection="1">
      <alignment horizontal="center" vertical="center"/>
    </xf>
    <xf numFmtId="0" fontId="29" fillId="0" borderId="56" xfId="3" applyFont="1" applyFill="1" applyBorder="1" applyAlignment="1">
      <alignment horizontal="right" vertical="center" wrapText="1"/>
    </xf>
    <xf numFmtId="0" fontId="29" fillId="0" borderId="57" xfId="3" applyFont="1" applyFill="1" applyBorder="1" applyAlignment="1">
      <alignment horizontal="right" vertical="center" wrapText="1"/>
    </xf>
    <xf numFmtId="0" fontId="29" fillId="0" borderId="58" xfId="3" applyFont="1" applyFill="1" applyBorder="1" applyAlignment="1">
      <alignment horizontal="right" vertical="center" wrapText="1"/>
    </xf>
    <xf numFmtId="170" fontId="29" fillId="0" borderId="12" xfId="3" applyNumberFormat="1" applyFont="1" applyFill="1" applyBorder="1" applyAlignment="1" applyProtection="1">
      <alignment horizontal="center" vertical="center"/>
    </xf>
    <xf numFmtId="170" fontId="29" fillId="0" borderId="9" xfId="3" applyNumberFormat="1" applyFont="1" applyFill="1" applyBorder="1" applyAlignment="1" applyProtection="1">
      <alignment horizontal="center" vertical="center"/>
    </xf>
    <xf numFmtId="170" fontId="29" fillId="0" borderId="10" xfId="3" applyNumberFormat="1" applyFont="1" applyFill="1" applyBorder="1" applyAlignment="1" applyProtection="1">
      <alignment horizontal="center" vertical="center"/>
    </xf>
    <xf numFmtId="49" fontId="29" fillId="0" borderId="50" xfId="0" applyNumberFormat="1" applyFont="1" applyFill="1" applyBorder="1" applyAlignment="1" applyProtection="1">
      <alignment horizontal="center" vertical="center"/>
    </xf>
    <xf numFmtId="49" fontId="29" fillId="0" borderId="51" xfId="0" applyNumberFormat="1" applyFont="1" applyFill="1" applyBorder="1" applyAlignment="1" applyProtection="1">
      <alignment horizontal="center" vertical="center"/>
    </xf>
    <xf numFmtId="49" fontId="29" fillId="0" borderId="52" xfId="0" applyNumberFormat="1" applyFont="1" applyFill="1" applyBorder="1" applyAlignment="1" applyProtection="1">
      <alignment horizontal="center" vertical="center"/>
    </xf>
    <xf numFmtId="165" fontId="29" fillId="0" borderId="56" xfId="0" applyNumberFormat="1" applyFont="1" applyFill="1" applyBorder="1" applyAlignment="1" applyProtection="1">
      <alignment horizontal="center" vertical="center" wrapText="1"/>
    </xf>
    <xf numFmtId="165" fontId="29" fillId="0" borderId="57" xfId="0" applyNumberFormat="1" applyFont="1" applyFill="1" applyBorder="1" applyAlignment="1" applyProtection="1">
      <alignment horizontal="center" vertical="center" wrapText="1"/>
    </xf>
    <xf numFmtId="165" fontId="29" fillId="0" borderId="58" xfId="0" applyNumberFormat="1" applyFont="1" applyFill="1" applyBorder="1" applyAlignment="1" applyProtection="1">
      <alignment horizontal="center" vertical="center" wrapText="1"/>
    </xf>
    <xf numFmtId="0" fontId="29" fillId="0" borderId="116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46" xfId="3" applyFont="1" applyFill="1" applyBorder="1" applyAlignment="1">
      <alignment horizontal="center" vertical="center" wrapText="1"/>
    </xf>
    <xf numFmtId="0" fontId="29" fillId="0" borderId="47" xfId="3" applyFont="1" applyFill="1" applyBorder="1" applyAlignment="1">
      <alignment horizontal="center" vertical="center" wrapText="1"/>
    </xf>
    <xf numFmtId="0" fontId="29" fillId="0" borderId="48" xfId="3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 applyProtection="1">
      <alignment horizontal="center" vertical="center"/>
    </xf>
    <xf numFmtId="49" fontId="29" fillId="0" borderId="3" xfId="0" applyNumberFormat="1" applyFont="1" applyFill="1" applyBorder="1" applyAlignment="1" applyProtection="1">
      <alignment horizontal="center" vertical="center"/>
    </xf>
    <xf numFmtId="49" fontId="29" fillId="0" borderId="4" xfId="0" applyNumberFormat="1" applyFont="1" applyFill="1" applyBorder="1" applyAlignment="1" applyProtection="1">
      <alignment horizontal="center" vertical="center"/>
    </xf>
    <xf numFmtId="0" fontId="29" fillId="0" borderId="8" xfId="3" applyFont="1" applyFill="1" applyBorder="1" applyAlignment="1">
      <alignment horizontal="center" vertical="center" wrapText="1"/>
    </xf>
    <xf numFmtId="0" fontId="29" fillId="0" borderId="9" xfId="3" applyFont="1" applyFill="1" applyBorder="1" applyAlignment="1">
      <alignment horizontal="center" vertical="center" wrapText="1"/>
    </xf>
    <xf numFmtId="0" fontId="29" fillId="0" borderId="66" xfId="3" applyFont="1" applyFill="1" applyBorder="1" applyAlignment="1">
      <alignment horizontal="center" vertical="center" wrapText="1"/>
    </xf>
    <xf numFmtId="0" fontId="29" fillId="0" borderId="67" xfId="3" applyFont="1" applyFill="1" applyBorder="1" applyAlignment="1">
      <alignment horizontal="center" vertical="center" wrapText="1"/>
    </xf>
    <xf numFmtId="0" fontId="29" fillId="0" borderId="110" xfId="0" applyFont="1" applyFill="1" applyBorder="1" applyAlignment="1">
      <alignment horizontal="right" vertical="center" wrapText="1"/>
    </xf>
    <xf numFmtId="0" fontId="29" fillId="0" borderId="47" xfId="0" applyFont="1" applyFill="1" applyBorder="1" applyAlignment="1">
      <alignment horizontal="right" vertical="center" wrapText="1"/>
    </xf>
    <xf numFmtId="0" fontId="29" fillId="0" borderId="48" xfId="0" applyFont="1" applyFill="1" applyBorder="1" applyAlignment="1">
      <alignment horizontal="right" vertical="center" wrapText="1"/>
    </xf>
    <xf numFmtId="49" fontId="8" fillId="0" borderId="69" xfId="3" applyNumberFormat="1" applyFont="1" applyFill="1" applyBorder="1" applyAlignment="1">
      <alignment horizontal="center" vertical="center" wrapText="1"/>
    </xf>
    <xf numFmtId="49" fontId="8" fillId="0" borderId="61" xfId="3" applyNumberFormat="1" applyFont="1" applyFill="1" applyBorder="1" applyAlignment="1">
      <alignment horizontal="center" vertical="center" wrapText="1"/>
    </xf>
    <xf numFmtId="0" fontId="29" fillId="0" borderId="50" xfId="3" applyNumberFormat="1" applyFont="1" applyFill="1" applyBorder="1" applyAlignment="1" applyProtection="1">
      <alignment horizontal="center" vertical="center"/>
    </xf>
    <xf numFmtId="0" fontId="29" fillId="0" borderId="51" xfId="3" applyNumberFormat="1" applyFont="1" applyFill="1" applyBorder="1" applyAlignment="1" applyProtection="1">
      <alignment horizontal="center" vertical="center"/>
    </xf>
    <xf numFmtId="0" fontId="29" fillId="0" borderId="52" xfId="3" applyNumberFormat="1" applyFont="1" applyFill="1" applyBorder="1" applyAlignment="1" applyProtection="1">
      <alignment horizontal="center" vertical="center"/>
    </xf>
    <xf numFmtId="170" fontId="29" fillId="0" borderId="8" xfId="3" applyNumberFormat="1" applyFont="1" applyFill="1" applyBorder="1" applyAlignment="1" applyProtection="1">
      <alignment horizontal="center" vertical="center"/>
    </xf>
    <xf numFmtId="49" fontId="8" fillId="0" borderId="54" xfId="3" applyNumberFormat="1" applyFont="1" applyFill="1" applyBorder="1" applyAlignment="1" applyProtection="1">
      <alignment horizontal="center" vertical="center"/>
    </xf>
    <xf numFmtId="49" fontId="8" fillId="0" borderId="53" xfId="3" applyNumberFormat="1" applyFont="1" applyFill="1" applyBorder="1" applyAlignment="1" applyProtection="1">
      <alignment horizontal="center" vertical="center"/>
    </xf>
    <xf numFmtId="49" fontId="8" fillId="0" borderId="61" xfId="3" applyNumberFormat="1" applyFont="1" applyFill="1" applyBorder="1" applyAlignment="1" applyProtection="1">
      <alignment horizontal="center" vertical="center"/>
    </xf>
    <xf numFmtId="49" fontId="8" fillId="0" borderId="69" xfId="3" applyNumberFormat="1" applyFont="1" applyFill="1" applyBorder="1" applyAlignment="1" applyProtection="1">
      <alignment horizontal="center" vertical="center"/>
    </xf>
    <xf numFmtId="49" fontId="8" fillId="0" borderId="59" xfId="3" applyNumberFormat="1" applyFont="1" applyFill="1" applyBorder="1" applyAlignment="1" applyProtection="1">
      <alignment horizontal="center" vertical="center"/>
    </xf>
    <xf numFmtId="170" fontId="29" fillId="10" borderId="1" xfId="3" applyNumberFormat="1" applyFont="1" applyFill="1" applyBorder="1" applyAlignment="1" applyProtection="1">
      <alignment horizontal="left" vertical="center" wrapText="1"/>
    </xf>
    <xf numFmtId="170" fontId="29" fillId="0" borderId="11" xfId="3" applyNumberFormat="1" applyFont="1" applyFill="1" applyBorder="1" applyAlignment="1" applyProtection="1">
      <alignment horizontal="left" vertical="center" wrapText="1"/>
    </xf>
    <xf numFmtId="170" fontId="29" fillId="0" borderId="23" xfId="3" applyNumberFormat="1" applyFont="1" applyFill="1" applyBorder="1" applyAlignment="1" applyProtection="1">
      <alignment horizontal="left" vertical="center" wrapText="1"/>
    </xf>
    <xf numFmtId="170" fontId="29" fillId="0" borderId="22" xfId="3" applyNumberFormat="1" applyFont="1" applyFill="1" applyBorder="1" applyAlignment="1" applyProtection="1">
      <alignment horizontal="left" vertical="center" wrapText="1"/>
    </xf>
    <xf numFmtId="0" fontId="29" fillId="0" borderId="46" xfId="3" applyFont="1" applyFill="1" applyBorder="1" applyAlignment="1">
      <alignment horizontal="right" vertical="center" wrapText="1"/>
    </xf>
    <xf numFmtId="0" fontId="29" fillId="0" borderId="47" xfId="3" applyFont="1" applyFill="1" applyBorder="1" applyAlignment="1">
      <alignment horizontal="right" vertical="center" wrapText="1"/>
    </xf>
    <xf numFmtId="0" fontId="29" fillId="0" borderId="48" xfId="3" applyFont="1" applyFill="1" applyBorder="1" applyAlignment="1">
      <alignment horizontal="right" vertical="center" wrapText="1"/>
    </xf>
    <xf numFmtId="167" fontId="29" fillId="0" borderId="82" xfId="3" applyNumberFormat="1" applyFont="1" applyFill="1" applyBorder="1" applyAlignment="1" applyProtection="1">
      <alignment horizontal="center" vertical="center"/>
    </xf>
    <xf numFmtId="167" fontId="29" fillId="0" borderId="57" xfId="3" applyNumberFormat="1" applyFont="1" applyFill="1" applyBorder="1" applyAlignment="1" applyProtection="1">
      <alignment horizontal="center" vertical="center"/>
    </xf>
    <xf numFmtId="0" fontId="29" fillId="0" borderId="58" xfId="3" applyNumberFormat="1" applyFont="1" applyFill="1" applyBorder="1" applyAlignment="1" applyProtection="1">
      <alignment horizontal="center" vertical="center"/>
    </xf>
    <xf numFmtId="170" fontId="29" fillId="0" borderId="46" xfId="3" applyNumberFormat="1" applyFont="1" applyFill="1" applyBorder="1" applyAlignment="1" applyProtection="1">
      <alignment horizontal="center" vertical="center"/>
    </xf>
    <xf numFmtId="170" fontId="29" fillId="0" borderId="47" xfId="3" applyNumberFormat="1" applyFont="1" applyFill="1" applyBorder="1" applyAlignment="1" applyProtection="1">
      <alignment horizontal="center" vertical="center"/>
    </xf>
    <xf numFmtId="170" fontId="29" fillId="0" borderId="48" xfId="3" applyNumberFormat="1" applyFont="1" applyFill="1" applyBorder="1" applyAlignment="1" applyProtection="1">
      <alignment horizontal="center" vertical="center"/>
    </xf>
    <xf numFmtId="170" fontId="29" fillId="0" borderId="59" xfId="3" applyNumberFormat="1" applyFont="1" applyFill="1" applyBorder="1" applyAlignment="1" applyProtection="1">
      <alignment horizontal="center" vertical="center"/>
    </xf>
    <xf numFmtId="0" fontId="29" fillId="0" borderId="39" xfId="3" applyFont="1" applyFill="1" applyBorder="1" applyAlignment="1">
      <alignment horizontal="right" vertical="center"/>
    </xf>
    <xf numFmtId="0" fontId="29" fillId="0" borderId="39" xfId="3" applyFont="1" applyFill="1" applyBorder="1" applyAlignment="1" applyProtection="1">
      <alignment horizontal="right" vertical="center"/>
    </xf>
    <xf numFmtId="0" fontId="29" fillId="0" borderId="27" xfId="0" applyFont="1" applyFill="1" applyBorder="1" applyAlignment="1" applyProtection="1">
      <alignment horizontal="right" vertical="center"/>
    </xf>
    <xf numFmtId="0" fontId="36" fillId="0" borderId="27" xfId="0" applyFont="1" applyFill="1" applyBorder="1" applyAlignment="1">
      <alignment horizontal="right" vertical="center"/>
    </xf>
    <xf numFmtId="0" fontId="29" fillId="0" borderId="0" xfId="0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0" fontId="29" fillId="0" borderId="49" xfId="3" applyFont="1" applyFill="1" applyBorder="1" applyAlignment="1" applyProtection="1">
      <alignment horizontal="right" vertical="center"/>
    </xf>
    <xf numFmtId="169" fontId="29" fillId="0" borderId="62" xfId="3" applyNumberFormat="1" applyFont="1" applyFill="1" applyBorder="1" applyAlignment="1" applyProtection="1">
      <alignment horizontal="right" vertical="center"/>
    </xf>
    <xf numFmtId="169" fontId="29" fillId="0" borderId="96" xfId="3" applyNumberFormat="1" applyFont="1" applyFill="1" applyBorder="1" applyAlignment="1" applyProtection="1">
      <alignment horizontal="right" vertical="center"/>
    </xf>
    <xf numFmtId="169" fontId="29" fillId="0" borderId="63" xfId="3" applyNumberFormat="1" applyFont="1" applyFill="1" applyBorder="1" applyAlignment="1" applyProtection="1">
      <alignment horizontal="right" vertical="center"/>
    </xf>
    <xf numFmtId="167" fontId="31" fillId="0" borderId="56" xfId="3" applyNumberFormat="1" applyFont="1" applyFill="1" applyBorder="1" applyAlignment="1" applyProtection="1">
      <alignment horizontal="center" vertical="center"/>
    </xf>
    <xf numFmtId="167" fontId="31" fillId="0" borderId="57" xfId="3" applyNumberFormat="1" applyFont="1" applyFill="1" applyBorder="1" applyAlignment="1" applyProtection="1">
      <alignment horizontal="center" vertical="center"/>
    </xf>
    <xf numFmtId="0" fontId="31" fillId="0" borderId="58" xfId="3" applyNumberFormat="1" applyFont="1" applyFill="1" applyBorder="1" applyAlignment="1" applyProtection="1">
      <alignment horizontal="center" vertical="center"/>
    </xf>
    <xf numFmtId="169" fontId="38" fillId="0" borderId="0" xfId="3" applyNumberFormat="1" applyFont="1" applyFill="1" applyBorder="1" applyAlignment="1" applyProtection="1">
      <alignment horizontal="left"/>
    </xf>
    <xf numFmtId="0" fontId="29" fillId="2" borderId="27" xfId="0" applyFont="1" applyFill="1" applyBorder="1" applyAlignment="1" applyProtection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170" fontId="29" fillId="0" borderId="16" xfId="3" applyNumberFormat="1" applyFont="1" applyFill="1" applyBorder="1" applyAlignment="1" applyProtection="1">
      <alignment horizontal="center" vertical="center"/>
    </xf>
    <xf numFmtId="170" fontId="29" fillId="0" borderId="17" xfId="3" applyNumberFormat="1" applyFont="1" applyFill="1" applyBorder="1" applyAlignment="1" applyProtection="1">
      <alignment horizontal="center" vertical="center"/>
    </xf>
    <xf numFmtId="170" fontId="29" fillId="0" borderId="18" xfId="3" applyNumberFormat="1" applyFont="1" applyFill="1" applyBorder="1" applyAlignment="1" applyProtection="1">
      <alignment horizontal="center" vertical="center"/>
    </xf>
    <xf numFmtId="49" fontId="8" fillId="0" borderId="49" xfId="3" applyNumberFormat="1" applyFont="1" applyFill="1" applyBorder="1" applyAlignment="1">
      <alignment horizontal="center" vertical="center" wrapText="1"/>
    </xf>
    <xf numFmtId="0" fontId="29" fillId="0" borderId="99" xfId="0" applyFont="1" applyFill="1" applyBorder="1" applyAlignment="1">
      <alignment horizontal="center" vertical="center" wrapText="1"/>
    </xf>
    <xf numFmtId="0" fontId="29" fillId="0" borderId="60" xfId="0" applyFont="1" applyFill="1" applyBorder="1" applyAlignment="1">
      <alignment horizontal="center" vertical="center" wrapText="1"/>
    </xf>
    <xf numFmtId="49" fontId="8" fillId="0" borderId="49" xfId="3" applyNumberFormat="1" applyFont="1" applyFill="1" applyBorder="1" applyAlignment="1" applyProtection="1">
      <alignment horizontal="center" vertical="center"/>
    </xf>
    <xf numFmtId="0" fontId="29" fillId="0" borderId="117" xfId="0" applyFont="1" applyFill="1" applyBorder="1" applyAlignment="1">
      <alignment horizontal="left" vertical="center" wrapText="1"/>
    </xf>
    <xf numFmtId="0" fontId="29" fillId="0" borderId="8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47" fillId="5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23" fillId="0" borderId="0" xfId="0" applyFont="1" applyAlignment="1">
      <alignment wrapText="1"/>
    </xf>
  </cellXfs>
  <cellStyles count="5">
    <cellStyle name="Обычный" xfId="0" builtinId="0"/>
    <cellStyle name="Обычный 2" xfId="2"/>
    <cellStyle name="Обычный 3" xfId="4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"/>
  <sheetViews>
    <sheetView view="pageBreakPreview" zoomScaleNormal="115" zoomScaleSheetLayoutView="115" workbookViewId="0">
      <pane xSplit="1" ySplit="3" topLeftCell="B40" activePane="bottomRight" state="frozen"/>
      <selection pane="topRight" activeCell="B1" sqref="B1"/>
      <selection pane="bottomLeft" activeCell="A4" sqref="A4"/>
      <selection pane="bottomRight" activeCell="D15" sqref="D15"/>
    </sheetView>
  </sheetViews>
  <sheetFormatPr defaultColWidth="9.140625" defaultRowHeight="16.5" x14ac:dyDescent="0.25"/>
  <cols>
    <col min="1" max="1" width="21.7109375" style="83" customWidth="1"/>
    <col min="2" max="2" width="10.7109375" style="73" customWidth="1"/>
    <col min="3" max="3" width="9.28515625" style="73" bestFit="1" customWidth="1"/>
    <col min="4" max="4" width="8.28515625" style="73" customWidth="1"/>
    <col min="5" max="5" width="8.5703125" style="73" customWidth="1"/>
    <col min="6" max="6" width="8" style="73" customWidth="1"/>
    <col min="7" max="7" width="2.7109375" style="73" customWidth="1"/>
    <col min="8" max="8" width="1.85546875" style="73" customWidth="1"/>
    <col min="9" max="9" width="13.140625" style="73" customWidth="1"/>
    <col min="10" max="17" width="9.140625" style="73" hidden="1" customWidth="1"/>
    <col min="18" max="18" width="11" style="73" hidden="1" customWidth="1"/>
    <col min="19" max="23" width="9.140625" style="73" hidden="1" customWidth="1"/>
    <col min="24" max="24" width="15.85546875" style="73" hidden="1" customWidth="1"/>
    <col min="25" max="28" width="9.140625" style="73" hidden="1" customWidth="1"/>
    <col min="29" max="29" width="9.140625" style="73" customWidth="1"/>
    <col min="30" max="16384" width="9.140625" style="73"/>
  </cols>
  <sheetData>
    <row r="1" spans="1:29" ht="24" customHeight="1" x14ac:dyDescent="0.25">
      <c r="A1" s="570" t="s">
        <v>275</v>
      </c>
      <c r="B1" s="570"/>
      <c r="C1" s="570"/>
      <c r="D1" s="570"/>
      <c r="E1" s="570"/>
      <c r="F1" s="570"/>
      <c r="G1" s="570"/>
      <c r="H1" s="570"/>
      <c r="I1" s="570"/>
    </row>
    <row r="2" spans="1:29" ht="19.5" customHeight="1" x14ac:dyDescent="0.25">
      <c r="A2" s="571"/>
      <c r="B2" s="571"/>
    </row>
    <row r="3" spans="1:29" ht="17.25" customHeight="1" x14ac:dyDescent="0.4">
      <c r="A3" s="74"/>
      <c r="B3" s="75"/>
      <c r="C3" s="76" t="s">
        <v>276</v>
      </c>
      <c r="D3" s="77" t="s">
        <v>277</v>
      </c>
      <c r="E3" s="77" t="s">
        <v>278</v>
      </c>
      <c r="F3" s="77" t="s">
        <v>279</v>
      </c>
      <c r="G3" s="572" t="s">
        <v>280</v>
      </c>
      <c r="H3" s="572"/>
      <c r="I3" s="572"/>
    </row>
    <row r="4" spans="1:29" ht="17.25" customHeight="1" x14ac:dyDescent="0.4">
      <c r="A4" s="74"/>
      <c r="B4" s="75"/>
      <c r="C4" s="75"/>
      <c r="D4" s="75"/>
      <c r="E4" s="75"/>
      <c r="F4" s="75"/>
      <c r="G4" s="75"/>
      <c r="H4" s="75"/>
      <c r="I4" s="75"/>
    </row>
    <row r="5" spans="1:29" x14ac:dyDescent="0.25">
      <c r="A5" s="569" t="s">
        <v>32</v>
      </c>
      <c r="B5" s="569"/>
      <c r="C5" s="569"/>
      <c r="D5" s="569"/>
      <c r="E5" s="569"/>
      <c r="F5" s="569"/>
      <c r="G5" s="569"/>
      <c r="H5" s="569"/>
      <c r="I5" s="569"/>
    </row>
    <row r="6" spans="1:29" x14ac:dyDescent="0.25">
      <c r="A6" s="78" t="s">
        <v>281</v>
      </c>
      <c r="C6" s="79">
        <v>4</v>
      </c>
      <c r="D6" s="79">
        <v>8</v>
      </c>
      <c r="E6" s="79">
        <v>0</v>
      </c>
      <c r="F6" s="79">
        <v>52</v>
      </c>
      <c r="G6" s="80"/>
      <c r="H6" s="78"/>
      <c r="I6" s="81" t="s">
        <v>331</v>
      </c>
      <c r="AC6" s="73" t="s">
        <v>291</v>
      </c>
    </row>
    <row r="7" spans="1:29" x14ac:dyDescent="0.25">
      <c r="A7" s="78" t="s">
        <v>282</v>
      </c>
      <c r="C7" s="79"/>
      <c r="D7" s="79"/>
      <c r="E7" s="79"/>
      <c r="F7" s="79"/>
      <c r="G7" s="80"/>
      <c r="H7" s="78"/>
      <c r="I7" s="81"/>
    </row>
    <row r="8" spans="1:29" x14ac:dyDescent="0.25">
      <c r="A8" s="569" t="s">
        <v>33</v>
      </c>
      <c r="B8" s="569"/>
      <c r="C8" s="569"/>
      <c r="D8" s="569"/>
      <c r="E8" s="569"/>
      <c r="F8" s="569"/>
      <c r="G8" s="569"/>
      <c r="H8" s="569"/>
      <c r="I8" s="569"/>
      <c r="AC8" s="73" t="s">
        <v>283</v>
      </c>
    </row>
    <row r="9" spans="1:29" x14ac:dyDescent="0.25">
      <c r="A9" s="78" t="s">
        <v>281</v>
      </c>
      <c r="C9" s="79">
        <v>2</v>
      </c>
      <c r="D9" s="79">
        <v>0</v>
      </c>
      <c r="E9" s="79">
        <v>0</v>
      </c>
      <c r="F9" s="79">
        <v>30</v>
      </c>
      <c r="G9" s="80"/>
      <c r="H9" s="78"/>
      <c r="I9" s="81" t="s">
        <v>331</v>
      </c>
      <c r="AC9" s="73" t="s">
        <v>283</v>
      </c>
    </row>
    <row r="10" spans="1:29" x14ac:dyDescent="0.25">
      <c r="A10" s="78" t="s">
        <v>282</v>
      </c>
      <c r="C10" s="79"/>
      <c r="D10" s="79"/>
      <c r="E10" s="79"/>
      <c r="F10" s="79"/>
      <c r="G10" s="80"/>
      <c r="H10" s="78"/>
      <c r="I10" s="81"/>
      <c r="AC10" s="73" t="s">
        <v>283</v>
      </c>
    </row>
    <row r="11" spans="1:29" x14ac:dyDescent="0.25">
      <c r="A11" s="569" t="s">
        <v>34</v>
      </c>
      <c r="B11" s="569"/>
      <c r="C11" s="569"/>
      <c r="D11" s="569"/>
      <c r="E11" s="569"/>
      <c r="F11" s="569"/>
      <c r="G11" s="569"/>
      <c r="H11" s="569"/>
      <c r="I11" s="569"/>
      <c r="AC11" s="73" t="s">
        <v>284</v>
      </c>
    </row>
    <row r="12" spans="1:29" x14ac:dyDescent="0.25">
      <c r="A12" s="78" t="s">
        <v>281</v>
      </c>
      <c r="C12" s="79">
        <v>5</v>
      </c>
      <c r="D12" s="79">
        <v>45</v>
      </c>
      <c r="E12" s="79">
        <v>0</v>
      </c>
      <c r="F12" s="79">
        <v>30</v>
      </c>
      <c r="G12" s="80"/>
      <c r="H12" s="78"/>
      <c r="I12" s="81" t="s">
        <v>332</v>
      </c>
      <c r="AC12" s="73" t="s">
        <v>284</v>
      </c>
    </row>
    <row r="13" spans="1:29" x14ac:dyDescent="0.25">
      <c r="A13" s="78" t="s">
        <v>282</v>
      </c>
      <c r="C13" s="79"/>
      <c r="D13" s="79"/>
      <c r="E13" s="79"/>
      <c r="F13" s="79"/>
      <c r="G13" s="80"/>
      <c r="H13" s="78"/>
      <c r="I13" s="81"/>
      <c r="AC13" s="73" t="s">
        <v>284</v>
      </c>
    </row>
    <row r="14" spans="1:29" x14ac:dyDescent="0.25">
      <c r="A14" s="569" t="s">
        <v>35</v>
      </c>
      <c r="B14" s="569"/>
      <c r="C14" s="569"/>
      <c r="D14" s="569"/>
      <c r="E14" s="569"/>
      <c r="F14" s="569"/>
      <c r="G14" s="569"/>
      <c r="H14" s="569"/>
      <c r="I14" s="569"/>
      <c r="AC14" s="73" t="s">
        <v>285</v>
      </c>
    </row>
    <row r="15" spans="1:29" x14ac:dyDescent="0.25">
      <c r="A15" s="78" t="s">
        <v>281</v>
      </c>
      <c r="C15" s="79">
        <v>4</v>
      </c>
      <c r="D15" s="79">
        <v>30</v>
      </c>
      <c r="E15" s="79">
        <v>0</v>
      </c>
      <c r="F15" s="79">
        <v>30</v>
      </c>
      <c r="G15" s="80"/>
      <c r="H15" s="78"/>
      <c r="I15" s="81" t="s">
        <v>22</v>
      </c>
      <c r="AC15" s="73" t="s">
        <v>285</v>
      </c>
    </row>
    <row r="16" spans="1:29" x14ac:dyDescent="0.25">
      <c r="A16" s="78" t="s">
        <v>282</v>
      </c>
      <c r="C16" s="79"/>
      <c r="D16" s="79"/>
      <c r="E16" s="79"/>
      <c r="F16" s="79"/>
      <c r="G16" s="80"/>
      <c r="H16" s="78"/>
      <c r="I16" s="81"/>
      <c r="AC16" s="73" t="s">
        <v>285</v>
      </c>
    </row>
    <row r="17" spans="1:29" x14ac:dyDescent="0.25">
      <c r="A17" s="569" t="s">
        <v>36</v>
      </c>
      <c r="B17" s="569"/>
      <c r="C17" s="569"/>
      <c r="D17" s="569"/>
      <c r="E17" s="569"/>
      <c r="F17" s="569"/>
      <c r="G17" s="569"/>
      <c r="H17" s="569"/>
      <c r="I17" s="569"/>
      <c r="AC17" s="73" t="s">
        <v>286</v>
      </c>
    </row>
    <row r="18" spans="1:29" x14ac:dyDescent="0.25">
      <c r="A18" s="78" t="s">
        <v>281</v>
      </c>
      <c r="C18" s="79">
        <v>6</v>
      </c>
      <c r="D18" s="79">
        <v>45</v>
      </c>
      <c r="E18" s="79">
        <v>15</v>
      </c>
      <c r="F18" s="79">
        <v>30</v>
      </c>
      <c r="G18" s="80"/>
      <c r="H18" s="78"/>
      <c r="I18" s="81" t="s">
        <v>332</v>
      </c>
      <c r="AC18" s="73" t="s">
        <v>286</v>
      </c>
    </row>
    <row r="19" spans="1:29" x14ac:dyDescent="0.25">
      <c r="A19" s="78" t="s">
        <v>282</v>
      </c>
      <c r="C19" s="79"/>
      <c r="D19" s="79"/>
      <c r="E19" s="79"/>
      <c r="F19" s="79"/>
      <c r="G19" s="80"/>
      <c r="H19" s="78"/>
      <c r="I19" s="81"/>
      <c r="AC19" s="73" t="s">
        <v>286</v>
      </c>
    </row>
    <row r="20" spans="1:29" x14ac:dyDescent="0.25">
      <c r="A20" s="569" t="s">
        <v>193</v>
      </c>
      <c r="B20" s="569"/>
      <c r="C20" s="569"/>
      <c r="D20" s="569"/>
      <c r="E20" s="569"/>
      <c r="F20" s="569"/>
      <c r="G20" s="569"/>
      <c r="H20" s="569"/>
      <c r="I20" s="569"/>
      <c r="AC20" s="73" t="s">
        <v>287</v>
      </c>
    </row>
    <row r="21" spans="1:29" x14ac:dyDescent="0.25">
      <c r="A21" s="78" t="s">
        <v>281</v>
      </c>
      <c r="C21" s="79">
        <v>1</v>
      </c>
      <c r="D21" s="79">
        <v>8</v>
      </c>
      <c r="E21" s="79">
        <v>0</v>
      </c>
      <c r="F21" s="79">
        <v>7</v>
      </c>
      <c r="G21" s="80"/>
      <c r="H21" s="78"/>
      <c r="I21" s="81" t="s">
        <v>331</v>
      </c>
      <c r="AC21" s="73" t="s">
        <v>287</v>
      </c>
    </row>
    <row r="22" spans="1:29" x14ac:dyDescent="0.25">
      <c r="A22" s="78" t="s">
        <v>282</v>
      </c>
      <c r="C22" s="79"/>
      <c r="D22" s="79"/>
      <c r="E22" s="79"/>
      <c r="F22" s="79"/>
      <c r="G22" s="80"/>
      <c r="H22" s="78"/>
      <c r="I22" s="81"/>
      <c r="AC22" s="73" t="s">
        <v>287</v>
      </c>
    </row>
    <row r="23" spans="1:29" x14ac:dyDescent="0.25">
      <c r="A23" s="569" t="s">
        <v>37</v>
      </c>
      <c r="B23" s="569"/>
      <c r="C23" s="569"/>
      <c r="D23" s="569"/>
      <c r="E23" s="569"/>
      <c r="F23" s="569"/>
      <c r="G23" s="569"/>
      <c r="H23" s="569"/>
      <c r="I23" s="569"/>
      <c r="AC23" s="73" t="s">
        <v>288</v>
      </c>
    </row>
    <row r="24" spans="1:29" x14ac:dyDescent="0.25">
      <c r="A24" s="78" t="s">
        <v>281</v>
      </c>
      <c r="C24" s="79">
        <v>3</v>
      </c>
      <c r="D24" s="79">
        <v>15</v>
      </c>
      <c r="E24" s="79">
        <v>30</v>
      </c>
      <c r="F24" s="79">
        <v>0</v>
      </c>
      <c r="G24" s="80"/>
      <c r="H24" s="78"/>
      <c r="I24" s="81" t="s">
        <v>331</v>
      </c>
      <c r="AC24" s="73" t="s">
        <v>288</v>
      </c>
    </row>
    <row r="25" spans="1:29" x14ac:dyDescent="0.25">
      <c r="A25" s="78" t="s">
        <v>282</v>
      </c>
      <c r="C25" s="79"/>
      <c r="D25" s="79"/>
      <c r="E25" s="79"/>
      <c r="F25" s="79"/>
      <c r="G25" s="80"/>
      <c r="H25" s="78"/>
      <c r="I25" s="81"/>
      <c r="AC25" s="73" t="s">
        <v>288</v>
      </c>
    </row>
    <row r="26" spans="1:29" x14ac:dyDescent="0.25">
      <c r="A26" s="78"/>
      <c r="C26" s="79"/>
      <c r="D26" s="79"/>
      <c r="E26" s="79"/>
      <c r="F26" s="79"/>
      <c r="G26" s="80"/>
      <c r="H26" s="78"/>
      <c r="I26" s="81"/>
    </row>
    <row r="27" spans="1:29" x14ac:dyDescent="0.25">
      <c r="A27" s="569" t="s">
        <v>32</v>
      </c>
      <c r="B27" s="569"/>
      <c r="C27" s="569"/>
      <c r="D27" s="569"/>
      <c r="E27" s="569"/>
      <c r="F27" s="569"/>
      <c r="G27" s="569"/>
      <c r="H27" s="569"/>
      <c r="I27" s="569"/>
      <c r="AC27" s="73" t="s">
        <v>289</v>
      </c>
    </row>
    <row r="28" spans="1:29" x14ac:dyDescent="0.25">
      <c r="A28" s="78" t="s">
        <v>290</v>
      </c>
      <c r="C28" s="79">
        <v>4</v>
      </c>
      <c r="D28" s="79">
        <v>0</v>
      </c>
      <c r="E28" s="79">
        <v>0</v>
      </c>
      <c r="F28" s="79">
        <v>72</v>
      </c>
      <c r="G28" s="80"/>
      <c r="H28" s="78"/>
      <c r="I28" s="81" t="s">
        <v>22</v>
      </c>
      <c r="AC28" s="73" t="s">
        <v>291</v>
      </c>
    </row>
    <row r="29" spans="1:29" x14ac:dyDescent="0.25">
      <c r="A29" s="78" t="s">
        <v>282</v>
      </c>
      <c r="C29" s="79"/>
      <c r="D29" s="79"/>
      <c r="E29" s="79"/>
      <c r="F29" s="79"/>
      <c r="G29" s="80"/>
      <c r="H29" s="78"/>
      <c r="I29" s="81"/>
      <c r="AC29" s="73" t="s">
        <v>291</v>
      </c>
    </row>
    <row r="30" spans="1:29" x14ac:dyDescent="0.25">
      <c r="A30" s="569" t="s">
        <v>199</v>
      </c>
      <c r="B30" s="569"/>
      <c r="C30" s="569"/>
      <c r="D30" s="569"/>
      <c r="E30" s="569"/>
      <c r="F30" s="569"/>
      <c r="G30" s="569"/>
      <c r="H30" s="569"/>
      <c r="I30" s="569"/>
      <c r="AC30" s="73" t="s">
        <v>286</v>
      </c>
    </row>
    <row r="31" spans="1:29" x14ac:dyDescent="0.25">
      <c r="A31" s="78" t="s">
        <v>290</v>
      </c>
      <c r="C31" s="79">
        <v>1</v>
      </c>
      <c r="D31" s="79">
        <v>0</v>
      </c>
      <c r="E31" s="79">
        <v>0</v>
      </c>
      <c r="F31" s="79">
        <v>18</v>
      </c>
      <c r="G31" s="80"/>
      <c r="H31" s="78"/>
      <c r="I31" s="81" t="s">
        <v>331</v>
      </c>
      <c r="AC31" s="73" t="s">
        <v>286</v>
      </c>
    </row>
    <row r="32" spans="1:29" x14ac:dyDescent="0.25">
      <c r="A32" s="78" t="s">
        <v>282</v>
      </c>
      <c r="C32" s="79"/>
      <c r="D32" s="79"/>
      <c r="E32" s="79"/>
      <c r="F32" s="79"/>
      <c r="G32" s="80"/>
      <c r="H32" s="78"/>
      <c r="I32" s="81"/>
      <c r="AC32" s="73" t="s">
        <v>286</v>
      </c>
    </row>
    <row r="33" spans="1:29" x14ac:dyDescent="0.25">
      <c r="A33" s="569" t="s">
        <v>33</v>
      </c>
      <c r="B33" s="569"/>
      <c r="C33" s="569"/>
      <c r="D33" s="569"/>
      <c r="E33" s="569"/>
      <c r="F33" s="569"/>
      <c r="G33" s="569"/>
      <c r="H33" s="569"/>
      <c r="I33" s="569"/>
      <c r="AC33" s="73" t="s">
        <v>283</v>
      </c>
    </row>
    <row r="34" spans="1:29" x14ac:dyDescent="0.25">
      <c r="A34" s="78" t="s">
        <v>290</v>
      </c>
      <c r="C34" s="79">
        <v>2</v>
      </c>
      <c r="D34" s="79">
        <v>0</v>
      </c>
      <c r="E34" s="79">
        <v>0</v>
      </c>
      <c r="F34" s="79">
        <v>36</v>
      </c>
      <c r="G34" s="80"/>
      <c r="H34" s="78"/>
      <c r="I34" s="81" t="s">
        <v>331</v>
      </c>
      <c r="AC34" s="73" t="s">
        <v>283</v>
      </c>
    </row>
    <row r="35" spans="1:29" x14ac:dyDescent="0.25">
      <c r="A35" s="78" t="s">
        <v>282</v>
      </c>
      <c r="C35" s="79"/>
      <c r="D35" s="79"/>
      <c r="E35" s="79"/>
      <c r="F35" s="79"/>
      <c r="G35" s="80"/>
      <c r="H35" s="78"/>
      <c r="I35" s="81"/>
      <c r="AC35" s="73" t="s">
        <v>283</v>
      </c>
    </row>
    <row r="36" spans="1:29" x14ac:dyDescent="0.25">
      <c r="A36" s="569" t="s">
        <v>36</v>
      </c>
      <c r="B36" s="569"/>
      <c r="C36" s="569"/>
      <c r="D36" s="569"/>
      <c r="E36" s="569"/>
      <c r="F36" s="569"/>
      <c r="G36" s="569"/>
      <c r="H36" s="569"/>
      <c r="I36" s="569"/>
      <c r="AC36" s="73" t="s">
        <v>286</v>
      </c>
    </row>
    <row r="37" spans="1:29" x14ac:dyDescent="0.25">
      <c r="A37" s="78" t="s">
        <v>290</v>
      </c>
      <c r="C37" s="79">
        <v>3</v>
      </c>
      <c r="D37" s="79">
        <v>36</v>
      </c>
      <c r="E37" s="79">
        <v>18</v>
      </c>
      <c r="F37" s="79">
        <v>0</v>
      </c>
      <c r="G37" s="80"/>
      <c r="H37" s="78"/>
      <c r="I37" s="81" t="s">
        <v>332</v>
      </c>
      <c r="AC37" s="73" t="s">
        <v>286</v>
      </c>
    </row>
    <row r="38" spans="1:29" x14ac:dyDescent="0.25">
      <c r="A38" s="78" t="s">
        <v>282</v>
      </c>
      <c r="C38" s="79"/>
      <c r="D38" s="79"/>
      <c r="E38" s="79"/>
      <c r="F38" s="79"/>
      <c r="G38" s="80"/>
      <c r="H38" s="78"/>
      <c r="I38" s="81"/>
      <c r="AC38" s="73" t="s">
        <v>286</v>
      </c>
    </row>
    <row r="39" spans="1:29" x14ac:dyDescent="0.25">
      <c r="A39" s="569" t="s">
        <v>35</v>
      </c>
      <c r="B39" s="569"/>
      <c r="C39" s="569"/>
      <c r="D39" s="569"/>
      <c r="E39" s="569"/>
      <c r="F39" s="569"/>
      <c r="G39" s="569"/>
      <c r="H39" s="569"/>
      <c r="I39" s="569"/>
      <c r="AC39" s="73" t="s">
        <v>285</v>
      </c>
    </row>
    <row r="40" spans="1:29" x14ac:dyDescent="0.25">
      <c r="A40" s="78" t="s">
        <v>290</v>
      </c>
      <c r="C40" s="79">
        <v>3</v>
      </c>
      <c r="D40" s="79">
        <v>18</v>
      </c>
      <c r="E40" s="79">
        <v>0</v>
      </c>
      <c r="F40" s="79">
        <v>36</v>
      </c>
      <c r="G40" s="80"/>
      <c r="H40" s="78"/>
      <c r="I40" s="81" t="s">
        <v>332</v>
      </c>
      <c r="AC40" s="73" t="s">
        <v>285</v>
      </c>
    </row>
    <row r="41" spans="1:29" x14ac:dyDescent="0.25">
      <c r="A41" s="78" t="s">
        <v>282</v>
      </c>
      <c r="C41" s="79"/>
      <c r="D41" s="79"/>
      <c r="E41" s="79"/>
      <c r="F41" s="79"/>
      <c r="G41" s="80"/>
      <c r="H41" s="78"/>
      <c r="I41" s="81"/>
      <c r="AC41" s="73" t="s">
        <v>285</v>
      </c>
    </row>
    <row r="42" spans="1:29" x14ac:dyDescent="0.25">
      <c r="A42" s="569" t="s">
        <v>38</v>
      </c>
      <c r="B42" s="569"/>
      <c r="C42" s="569"/>
      <c r="D42" s="569"/>
      <c r="E42" s="569"/>
      <c r="F42" s="569"/>
      <c r="G42" s="569"/>
      <c r="H42" s="569"/>
      <c r="I42" s="569"/>
      <c r="AC42" s="73" t="s">
        <v>292</v>
      </c>
    </row>
    <row r="43" spans="1:29" x14ac:dyDescent="0.25">
      <c r="A43" s="78" t="s">
        <v>290</v>
      </c>
      <c r="C43" s="79">
        <v>3</v>
      </c>
      <c r="D43" s="79">
        <v>18</v>
      </c>
      <c r="E43" s="79">
        <v>18</v>
      </c>
      <c r="F43" s="79">
        <v>18</v>
      </c>
      <c r="G43" s="80"/>
      <c r="H43" s="78"/>
      <c r="I43" s="81" t="s">
        <v>331</v>
      </c>
      <c r="AC43" s="73" t="s">
        <v>292</v>
      </c>
    </row>
    <row r="44" spans="1:29" x14ac:dyDescent="0.25">
      <c r="A44" s="78" t="s">
        <v>282</v>
      </c>
      <c r="C44" s="79"/>
      <c r="D44" s="79"/>
      <c r="E44" s="79"/>
      <c r="F44" s="79"/>
      <c r="G44" s="80"/>
      <c r="H44" s="78"/>
      <c r="I44" s="81"/>
      <c r="AC44" s="73" t="s">
        <v>292</v>
      </c>
    </row>
    <row r="45" spans="1:29" x14ac:dyDescent="0.25">
      <c r="A45" s="569" t="s">
        <v>43</v>
      </c>
      <c r="B45" s="569"/>
      <c r="C45" s="569"/>
      <c r="D45" s="569"/>
      <c r="E45" s="569"/>
      <c r="F45" s="569"/>
      <c r="G45" s="569"/>
      <c r="H45" s="569"/>
      <c r="I45" s="569"/>
      <c r="AC45" s="73" t="s">
        <v>286</v>
      </c>
    </row>
    <row r="46" spans="1:29" x14ac:dyDescent="0.25">
      <c r="A46" s="78" t="s">
        <v>290</v>
      </c>
      <c r="C46" s="79">
        <v>4</v>
      </c>
      <c r="D46" s="79">
        <v>18</v>
      </c>
      <c r="E46" s="79">
        <v>36</v>
      </c>
      <c r="F46" s="79">
        <v>18</v>
      </c>
      <c r="G46" s="80"/>
      <c r="H46" s="78"/>
      <c r="I46" s="81" t="s">
        <v>331</v>
      </c>
      <c r="AC46" s="73" t="s">
        <v>286</v>
      </c>
    </row>
    <row r="47" spans="1:29" x14ac:dyDescent="0.25">
      <c r="A47" s="78" t="s">
        <v>282</v>
      </c>
      <c r="B47" s="84"/>
      <c r="C47" s="84"/>
      <c r="D47" s="84"/>
      <c r="E47" s="84"/>
      <c r="F47" s="84"/>
      <c r="G47" s="84"/>
      <c r="H47" s="84"/>
      <c r="I47" s="84"/>
      <c r="AC47" s="73" t="s">
        <v>286</v>
      </c>
    </row>
    <row r="48" spans="1:29" x14ac:dyDescent="0.25">
      <c r="A48" s="78"/>
      <c r="B48" s="80"/>
      <c r="C48" s="79"/>
      <c r="D48" s="79"/>
      <c r="E48" s="79"/>
      <c r="F48" s="79"/>
      <c r="G48" s="80"/>
      <c r="H48" s="78"/>
      <c r="I48" s="82"/>
    </row>
    <row r="49" spans="1:9" x14ac:dyDescent="0.25">
      <c r="A49" s="78"/>
      <c r="B49" s="80"/>
      <c r="C49" s="79"/>
      <c r="D49" s="79"/>
      <c r="E49" s="79"/>
      <c r="F49" s="79"/>
      <c r="G49" s="80"/>
      <c r="H49" s="78"/>
      <c r="I49" s="82"/>
    </row>
    <row r="51" spans="1:9" x14ac:dyDescent="0.25">
      <c r="A51" s="570"/>
      <c r="B51" s="570"/>
      <c r="C51" s="570"/>
      <c r="D51" s="570"/>
      <c r="E51" s="570"/>
      <c r="F51" s="570"/>
      <c r="G51" s="570"/>
      <c r="H51" s="570"/>
      <c r="I51" s="570"/>
    </row>
    <row r="52" spans="1:9" x14ac:dyDescent="0.25">
      <c r="A52" s="78"/>
      <c r="B52" s="80"/>
      <c r="C52" s="79"/>
      <c r="D52" s="79"/>
      <c r="E52" s="79"/>
      <c r="F52" s="79"/>
      <c r="G52" s="80"/>
      <c r="H52" s="78"/>
      <c r="I52" s="82"/>
    </row>
    <row r="53" spans="1:9" x14ac:dyDescent="0.25">
      <c r="A53" s="78"/>
      <c r="B53" s="80"/>
      <c r="C53" s="79"/>
      <c r="D53" s="79"/>
      <c r="E53" s="79"/>
      <c r="F53" s="79"/>
      <c r="G53" s="80"/>
      <c r="H53" s="78"/>
      <c r="I53" s="82"/>
    </row>
    <row r="60" spans="1:9" x14ac:dyDescent="0.25">
      <c r="E60" s="73" t="s">
        <v>75</v>
      </c>
    </row>
  </sheetData>
  <sheetProtection selectLockedCells="1" selectUnlockedCells="1"/>
  <mergeCells count="18">
    <mergeCell ref="A51:I51"/>
    <mergeCell ref="A14:I14"/>
    <mergeCell ref="A17:I17"/>
    <mergeCell ref="A20:I20"/>
    <mergeCell ref="A23:I23"/>
    <mergeCell ref="A27:I27"/>
    <mergeCell ref="A30:I30"/>
    <mergeCell ref="A33:I33"/>
    <mergeCell ref="A36:I36"/>
    <mergeCell ref="A39:I39"/>
    <mergeCell ref="A42:I42"/>
    <mergeCell ref="A45:I45"/>
    <mergeCell ref="A11:I11"/>
    <mergeCell ref="A1:I1"/>
    <mergeCell ref="A2:B2"/>
    <mergeCell ref="G3:I3"/>
    <mergeCell ref="A5:I5"/>
    <mergeCell ref="A8:I8"/>
  </mergeCells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tabSelected="1" topLeftCell="A7" zoomScale="70" zoomScaleNormal="70" workbookViewId="0">
      <selection activeCell="F12" sqref="F12"/>
    </sheetView>
  </sheetViews>
  <sheetFormatPr defaultColWidth="3.28515625" defaultRowHeight="15.75" x14ac:dyDescent="0.25"/>
  <cols>
    <col min="1" max="1" width="6.5703125" style="23" customWidth="1"/>
    <col min="2" max="2" width="5.140625" style="23" customWidth="1"/>
    <col min="3" max="3" width="4.42578125" style="23" customWidth="1"/>
    <col min="4" max="4" width="6.42578125" style="23" customWidth="1"/>
    <col min="5" max="5" width="4.28515625" style="23" customWidth="1"/>
    <col min="6" max="6" width="4.42578125" style="23" customWidth="1"/>
    <col min="7" max="7" width="3.7109375" style="23" customWidth="1"/>
    <col min="8" max="8" width="3.85546875" style="23" customWidth="1"/>
    <col min="9" max="9" width="4" style="23" customWidth="1"/>
    <col min="10" max="10" width="4.140625" style="23" customWidth="1"/>
    <col min="11" max="11" width="4.7109375" style="23" customWidth="1"/>
    <col min="12" max="12" width="4.85546875" style="23" customWidth="1"/>
    <col min="13" max="13" width="4" style="23" customWidth="1"/>
    <col min="14" max="14" width="5" style="23" customWidth="1"/>
    <col min="15" max="15" width="5.140625" style="23" customWidth="1"/>
    <col min="16" max="16" width="5.7109375" style="23" customWidth="1"/>
    <col min="17" max="18" width="4" style="23" customWidth="1"/>
    <col min="19" max="19" width="3.85546875" style="23" customWidth="1"/>
    <col min="20" max="20" width="4.85546875" style="23" customWidth="1"/>
    <col min="21" max="21" width="4.7109375" style="23" customWidth="1"/>
    <col min="22" max="22" width="6" style="23" customWidth="1"/>
    <col min="23" max="23" width="6.7109375" style="23" customWidth="1"/>
    <col min="24" max="24" width="6.140625" style="23" customWidth="1"/>
    <col min="25" max="25" width="7" style="23" customWidth="1"/>
    <col min="26" max="26" width="6.85546875" style="23" customWidth="1"/>
    <col min="27" max="27" width="6.7109375" style="23" customWidth="1"/>
    <col min="28" max="28" width="6" style="23" customWidth="1"/>
    <col min="29" max="29" width="7.5703125" style="23" customWidth="1"/>
    <col min="30" max="30" width="7.140625" style="23" customWidth="1"/>
    <col min="31" max="31" width="5.7109375" style="23" customWidth="1"/>
    <col min="32" max="32" width="7.42578125" style="23" customWidth="1"/>
    <col min="33" max="33" width="7" style="23" customWidth="1"/>
    <col min="34" max="34" width="7.4257812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6.7109375" style="23" customWidth="1"/>
    <col min="39" max="39" width="6" style="23" customWidth="1"/>
    <col min="40" max="40" width="8.140625" style="23" customWidth="1"/>
    <col min="41" max="41" width="7.42578125" style="23" customWidth="1"/>
    <col min="42" max="42" width="5.140625" style="23" customWidth="1"/>
    <col min="43" max="43" width="4.5703125" style="23" customWidth="1"/>
    <col min="44" max="44" width="4.7109375" style="23" customWidth="1"/>
    <col min="45" max="45" width="3.85546875" style="23" customWidth="1"/>
    <col min="46" max="46" width="4.5703125" style="23" customWidth="1"/>
    <col min="47" max="47" width="5.42578125" style="23" customWidth="1"/>
    <col min="48" max="48" width="4.42578125" style="23" customWidth="1"/>
    <col min="49" max="49" width="6.7109375" style="23" customWidth="1"/>
    <col min="50" max="50" width="4.7109375" style="23" customWidth="1"/>
    <col min="51" max="51" width="5.42578125" style="23" customWidth="1"/>
    <col min="52" max="52" width="5.5703125" style="23" customWidth="1"/>
    <col min="53" max="53" width="4" style="23" customWidth="1"/>
    <col min="54" max="16384" width="3.28515625" style="23"/>
  </cols>
  <sheetData>
    <row r="1" spans="1:53" ht="33.75" customHeight="1" x14ac:dyDescent="0.4">
      <c r="A1" s="575" t="s">
        <v>50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80" t="s">
        <v>51</v>
      </c>
      <c r="Q1" s="580"/>
      <c r="R1" s="580"/>
      <c r="S1" s="580"/>
      <c r="T1" s="580"/>
      <c r="U1" s="580"/>
      <c r="V1" s="580"/>
      <c r="W1" s="580"/>
      <c r="X1" s="580"/>
      <c r="Y1" s="580"/>
      <c r="Z1" s="580"/>
      <c r="AA1" s="580"/>
      <c r="AB1" s="580"/>
      <c r="AC1" s="580"/>
      <c r="AD1" s="580"/>
      <c r="AE1" s="580"/>
      <c r="AF1" s="580"/>
      <c r="AG1" s="580"/>
      <c r="AH1" s="580"/>
      <c r="AI1" s="580"/>
      <c r="AJ1" s="580"/>
      <c r="AK1" s="580"/>
      <c r="AL1" s="580"/>
      <c r="AM1" s="580"/>
      <c r="AN1" s="22"/>
    </row>
    <row r="2" spans="1:53" ht="30" x14ac:dyDescent="0.4">
      <c r="A2" s="575" t="s">
        <v>52</v>
      </c>
      <c r="B2" s="575"/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ht="33" customHeight="1" x14ac:dyDescent="0.45">
      <c r="A3" s="575" t="s">
        <v>369</v>
      </c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81" t="s">
        <v>53</v>
      </c>
      <c r="Q3" s="581"/>
      <c r="R3" s="581"/>
      <c r="S3" s="581"/>
      <c r="T3" s="581"/>
      <c r="U3" s="581"/>
      <c r="V3" s="581"/>
      <c r="W3" s="581"/>
      <c r="X3" s="581"/>
      <c r="Y3" s="581"/>
      <c r="Z3" s="581"/>
      <c r="AA3" s="581"/>
      <c r="AB3" s="581"/>
      <c r="AC3" s="581"/>
      <c r="AD3" s="581"/>
      <c r="AE3" s="581"/>
      <c r="AF3" s="581"/>
      <c r="AG3" s="581"/>
      <c r="AH3" s="581"/>
      <c r="AI3" s="581"/>
      <c r="AJ3" s="581"/>
      <c r="AK3" s="581"/>
      <c r="AL3" s="581"/>
      <c r="AM3" s="581"/>
      <c r="AN3" s="582" t="s">
        <v>274</v>
      </c>
      <c r="AO3" s="582"/>
      <c r="AP3" s="582"/>
      <c r="AQ3" s="582"/>
      <c r="AR3" s="582"/>
      <c r="AS3" s="582"/>
      <c r="AT3" s="582"/>
      <c r="AU3" s="582"/>
      <c r="AV3" s="582"/>
      <c r="AW3" s="582"/>
      <c r="AX3" s="582"/>
      <c r="AY3" s="582"/>
      <c r="AZ3" s="582"/>
      <c r="BA3" s="582"/>
    </row>
    <row r="4" spans="1:53" ht="30.75" x14ac:dyDescent="0.45">
      <c r="A4" s="583" t="s">
        <v>370</v>
      </c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582"/>
      <c r="AO4" s="582"/>
      <c r="AP4" s="582"/>
      <c r="AQ4" s="582"/>
      <c r="AR4" s="582"/>
      <c r="AS4" s="582"/>
      <c r="AT4" s="582"/>
      <c r="AU4" s="582"/>
      <c r="AV4" s="582"/>
      <c r="AW4" s="582"/>
      <c r="AX4" s="582"/>
      <c r="AY4" s="582"/>
      <c r="AZ4" s="582"/>
      <c r="BA4" s="582"/>
    </row>
    <row r="5" spans="1:53" ht="36.75" customHeight="1" x14ac:dyDescent="0.4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573" t="s">
        <v>54</v>
      </c>
      <c r="Q5" s="574"/>
      <c r="R5" s="574"/>
      <c r="S5" s="574"/>
      <c r="T5" s="574"/>
      <c r="U5" s="574"/>
      <c r="V5" s="574"/>
      <c r="W5" s="574"/>
      <c r="X5" s="574"/>
      <c r="Y5" s="574"/>
      <c r="Z5" s="574"/>
      <c r="AA5" s="574"/>
      <c r="AB5" s="574"/>
      <c r="AC5" s="574"/>
      <c r="AD5" s="574"/>
      <c r="AE5" s="574"/>
      <c r="AF5" s="574"/>
      <c r="AG5" s="574"/>
      <c r="AH5" s="574"/>
      <c r="AI5" s="574"/>
      <c r="AJ5" s="574"/>
      <c r="AK5" s="574"/>
      <c r="AL5" s="574"/>
      <c r="AM5" s="574"/>
    </row>
    <row r="6" spans="1:53" s="28" customFormat="1" ht="24.75" customHeight="1" x14ac:dyDescent="0.4">
      <c r="A6" s="575" t="s">
        <v>55</v>
      </c>
      <c r="B6" s="575"/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  <c r="O6" s="575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576"/>
      <c r="AP6" s="576"/>
      <c r="AQ6" s="576"/>
      <c r="AR6" s="576"/>
      <c r="AS6" s="576"/>
      <c r="AT6" s="576"/>
      <c r="AU6" s="576"/>
      <c r="AV6" s="576"/>
      <c r="AW6" s="576"/>
      <c r="AX6" s="576"/>
      <c r="AY6" s="576"/>
      <c r="AZ6" s="576"/>
      <c r="BA6" s="576"/>
    </row>
    <row r="7" spans="1:53" s="28" customFormat="1" ht="27" customHeight="1" x14ac:dyDescent="0.4">
      <c r="A7" s="575" t="s">
        <v>56</v>
      </c>
      <c r="B7" s="575"/>
      <c r="C7" s="575"/>
      <c r="D7" s="575"/>
      <c r="E7" s="575"/>
      <c r="F7" s="575"/>
      <c r="G7" s="575"/>
      <c r="H7" s="575"/>
      <c r="I7" s="575"/>
      <c r="J7" s="575"/>
      <c r="K7" s="575"/>
      <c r="L7" s="575"/>
      <c r="M7" s="575"/>
      <c r="N7" s="575"/>
      <c r="O7" s="575"/>
      <c r="P7" s="577" t="s">
        <v>84</v>
      </c>
      <c r="Q7" s="577"/>
      <c r="R7" s="577"/>
      <c r="S7" s="577"/>
      <c r="T7" s="577"/>
      <c r="U7" s="577"/>
      <c r="V7" s="577"/>
      <c r="W7" s="577"/>
      <c r="X7" s="577"/>
      <c r="Y7" s="577"/>
      <c r="Z7" s="577"/>
      <c r="AA7" s="577"/>
      <c r="AB7" s="577"/>
      <c r="AC7" s="577"/>
      <c r="AD7" s="577"/>
      <c r="AE7" s="577"/>
      <c r="AF7" s="577"/>
      <c r="AG7" s="577"/>
      <c r="AH7" s="577"/>
      <c r="AI7" s="577"/>
      <c r="AJ7" s="577"/>
      <c r="AK7" s="577"/>
      <c r="AL7" s="577"/>
      <c r="AM7" s="29"/>
      <c r="AN7" s="578" t="s">
        <v>170</v>
      </c>
      <c r="AO7" s="579"/>
      <c r="AP7" s="579"/>
      <c r="AQ7" s="579"/>
      <c r="AR7" s="579"/>
      <c r="AS7" s="579"/>
      <c r="AT7" s="579"/>
      <c r="AU7" s="579"/>
      <c r="AV7" s="579"/>
      <c r="AW7" s="579"/>
      <c r="AX7" s="579"/>
      <c r="AY7" s="579"/>
      <c r="AZ7" s="579"/>
      <c r="BA7" s="579"/>
    </row>
    <row r="8" spans="1:53" s="28" customFormat="1" ht="27.75" customHeight="1" x14ac:dyDescent="0.4">
      <c r="P8" s="577" t="s">
        <v>365</v>
      </c>
      <c r="Q8" s="584"/>
      <c r="R8" s="584"/>
      <c r="S8" s="584"/>
      <c r="T8" s="584"/>
      <c r="U8" s="584"/>
      <c r="V8" s="584"/>
      <c r="W8" s="584"/>
      <c r="X8" s="584"/>
      <c r="Y8" s="584"/>
      <c r="Z8" s="584"/>
      <c r="AA8" s="584"/>
      <c r="AB8" s="584"/>
      <c r="AC8" s="584"/>
      <c r="AD8" s="584"/>
      <c r="AE8" s="584"/>
      <c r="AF8" s="584"/>
      <c r="AG8" s="584"/>
      <c r="AH8" s="584"/>
      <c r="AI8" s="584"/>
      <c r="AJ8" s="584"/>
      <c r="AK8" s="584"/>
      <c r="AL8" s="584"/>
      <c r="AM8" s="29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</row>
    <row r="9" spans="1:53" s="28" customFormat="1" ht="27.75" customHeight="1" x14ac:dyDescent="0.4">
      <c r="P9" s="577" t="s">
        <v>364</v>
      </c>
      <c r="Q9" s="577"/>
      <c r="R9" s="577"/>
      <c r="S9" s="577"/>
      <c r="T9" s="577"/>
      <c r="U9" s="577"/>
      <c r="V9" s="577"/>
      <c r="W9" s="577"/>
      <c r="X9" s="577"/>
      <c r="Y9" s="577"/>
      <c r="Z9" s="577"/>
      <c r="AA9" s="577"/>
      <c r="AB9" s="577"/>
      <c r="AC9" s="577"/>
      <c r="AD9" s="577"/>
      <c r="AE9" s="577"/>
      <c r="AF9" s="577"/>
      <c r="AG9" s="577"/>
      <c r="AH9" s="577"/>
      <c r="AI9" s="577"/>
      <c r="AJ9" s="577"/>
      <c r="AK9" s="577"/>
      <c r="AL9" s="577"/>
      <c r="AM9" s="29"/>
      <c r="AN9" s="585" t="s">
        <v>171</v>
      </c>
      <c r="AO9" s="585"/>
      <c r="AP9" s="585"/>
      <c r="AQ9" s="585"/>
      <c r="AR9" s="585"/>
      <c r="AS9" s="585"/>
      <c r="AT9" s="585"/>
      <c r="AU9" s="585"/>
      <c r="AV9" s="585"/>
      <c r="AW9" s="585"/>
      <c r="AX9" s="585"/>
      <c r="AY9" s="585"/>
      <c r="AZ9" s="585"/>
      <c r="BA9" s="585"/>
    </row>
    <row r="10" spans="1:53" s="28" customFormat="1" ht="27.75" customHeight="1" x14ac:dyDescent="0.35">
      <c r="P10" s="587" t="s">
        <v>57</v>
      </c>
      <c r="Q10" s="588"/>
      <c r="R10" s="588"/>
      <c r="S10" s="588"/>
      <c r="T10" s="588"/>
      <c r="U10" s="588"/>
      <c r="V10" s="588"/>
      <c r="W10" s="588"/>
      <c r="X10" s="588"/>
      <c r="Y10" s="588"/>
      <c r="Z10" s="588"/>
      <c r="AA10" s="588"/>
      <c r="AB10" s="588"/>
      <c r="AC10" s="588"/>
      <c r="AD10" s="588"/>
      <c r="AE10" s="588"/>
      <c r="AF10" s="588"/>
      <c r="AG10" s="588"/>
      <c r="AH10" s="588"/>
      <c r="AI10" s="588"/>
      <c r="AJ10" s="588"/>
      <c r="AK10" s="588"/>
      <c r="AL10" s="589"/>
      <c r="AM10" s="589"/>
      <c r="AN10" s="586"/>
      <c r="AO10" s="586"/>
      <c r="AP10" s="586"/>
      <c r="AQ10" s="586"/>
      <c r="AR10" s="586"/>
      <c r="AS10" s="586"/>
      <c r="AT10" s="586"/>
      <c r="AU10" s="586"/>
      <c r="AV10" s="586"/>
      <c r="AW10" s="586"/>
      <c r="AX10" s="586"/>
      <c r="AY10" s="586"/>
      <c r="AZ10" s="586"/>
      <c r="BA10" s="586"/>
    </row>
    <row r="11" spans="1:53" s="28" customFormat="1" ht="27.75" customHeight="1" x14ac:dyDescent="0.4">
      <c r="P11" s="587" t="s">
        <v>85</v>
      </c>
      <c r="Q11" s="587"/>
      <c r="R11" s="587"/>
      <c r="S11" s="587"/>
      <c r="T11" s="587"/>
      <c r="U11" s="587"/>
      <c r="V11" s="587"/>
      <c r="W11" s="587"/>
      <c r="X11" s="587"/>
      <c r="Y11" s="587"/>
      <c r="Z11" s="587"/>
      <c r="AA11" s="587"/>
      <c r="AB11" s="587"/>
      <c r="AC11" s="587"/>
      <c r="AD11" s="587"/>
      <c r="AE11" s="587"/>
      <c r="AF11" s="587"/>
      <c r="AG11" s="587"/>
      <c r="AH11" s="587"/>
      <c r="AI11" s="587"/>
      <c r="AJ11" s="587"/>
      <c r="AK11" s="587"/>
      <c r="AL11" s="587"/>
      <c r="AM11" s="58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</row>
    <row r="12" spans="1:53" s="28" customFormat="1" ht="27.75" customHeight="1" x14ac:dyDescent="0.4">
      <c r="P12" s="31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3"/>
      <c r="AM12" s="33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</row>
    <row r="13" spans="1:53" s="28" customFormat="1" ht="27.75" customHeight="1" x14ac:dyDescent="0.4">
      <c r="A13" s="465"/>
      <c r="B13" s="465"/>
      <c r="C13" s="465"/>
      <c r="D13" s="465"/>
      <c r="E13" s="465"/>
      <c r="F13" s="465"/>
      <c r="G13" s="465"/>
      <c r="H13" s="465"/>
      <c r="I13" s="465"/>
      <c r="J13" s="465"/>
      <c r="K13" s="465"/>
      <c r="L13" s="465"/>
      <c r="M13" s="465"/>
      <c r="N13" s="465"/>
      <c r="O13" s="465"/>
      <c r="P13" s="466"/>
      <c r="Q13" s="467"/>
      <c r="R13" s="467"/>
      <c r="S13" s="467"/>
      <c r="T13" s="467"/>
      <c r="U13" s="467"/>
      <c r="V13" s="467"/>
      <c r="W13" s="467"/>
      <c r="X13" s="467"/>
      <c r="Y13" s="467"/>
      <c r="Z13" s="467"/>
      <c r="AA13" s="467"/>
      <c r="AB13" s="467"/>
      <c r="AC13" s="467"/>
      <c r="AD13" s="467"/>
      <c r="AE13" s="467"/>
      <c r="AF13" s="467"/>
      <c r="AG13" s="467"/>
      <c r="AH13" s="467"/>
      <c r="AI13" s="467"/>
      <c r="AJ13" s="467"/>
      <c r="AK13" s="467"/>
      <c r="AL13" s="468"/>
      <c r="AM13" s="468"/>
      <c r="AN13" s="469"/>
      <c r="AO13" s="469"/>
      <c r="AP13" s="469"/>
      <c r="AQ13" s="469"/>
      <c r="AR13" s="469"/>
      <c r="AS13" s="469"/>
      <c r="AT13" s="469"/>
      <c r="AU13" s="469"/>
      <c r="AV13" s="469"/>
      <c r="AW13" s="469"/>
      <c r="AX13" s="469"/>
      <c r="AY13" s="469"/>
      <c r="AZ13" s="469"/>
      <c r="BA13" s="469"/>
    </row>
    <row r="14" spans="1:53" s="28" customFormat="1" ht="18.75" x14ac:dyDescent="0.3">
      <c r="A14" s="465"/>
      <c r="B14" s="465"/>
      <c r="C14" s="465"/>
      <c r="D14" s="465"/>
      <c r="E14" s="465"/>
      <c r="F14" s="465"/>
      <c r="G14" s="465"/>
      <c r="H14" s="465"/>
      <c r="I14" s="465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5"/>
      <c r="U14" s="465"/>
      <c r="V14" s="465"/>
      <c r="W14" s="465"/>
      <c r="X14" s="465"/>
      <c r="Y14" s="465"/>
      <c r="Z14" s="465"/>
      <c r="AA14" s="465"/>
      <c r="AB14" s="465"/>
      <c r="AC14" s="465"/>
      <c r="AD14" s="465"/>
      <c r="AE14" s="465"/>
      <c r="AF14" s="465"/>
      <c r="AG14" s="465"/>
      <c r="AH14" s="465"/>
      <c r="AI14" s="465"/>
      <c r="AJ14" s="465"/>
      <c r="AK14" s="465"/>
      <c r="AL14" s="465"/>
      <c r="AM14" s="465"/>
      <c r="AN14" s="465"/>
      <c r="AO14" s="470"/>
      <c r="AP14" s="470"/>
      <c r="AQ14" s="470"/>
      <c r="AR14" s="470"/>
      <c r="AS14" s="470"/>
      <c r="AT14" s="470"/>
      <c r="AU14" s="470"/>
      <c r="AV14" s="470"/>
      <c r="AW14" s="470"/>
      <c r="AX14" s="470"/>
      <c r="AY14" s="470"/>
      <c r="AZ14" s="470"/>
      <c r="BA14" s="470"/>
    </row>
    <row r="15" spans="1:53" s="28" customFormat="1" ht="22.5" x14ac:dyDescent="0.3">
      <c r="A15" s="590" t="s">
        <v>313</v>
      </c>
      <c r="B15" s="590"/>
      <c r="C15" s="590"/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  <c r="W15" s="590"/>
      <c r="X15" s="590"/>
      <c r="Y15" s="590"/>
      <c r="Z15" s="590"/>
      <c r="AA15" s="590"/>
      <c r="AB15" s="590"/>
      <c r="AC15" s="590"/>
      <c r="AD15" s="590"/>
      <c r="AE15" s="590"/>
      <c r="AF15" s="590"/>
      <c r="AG15" s="590"/>
      <c r="AH15" s="590"/>
      <c r="AI15" s="590"/>
      <c r="AJ15" s="590"/>
      <c r="AK15" s="590"/>
      <c r="AL15" s="590"/>
      <c r="AM15" s="590"/>
      <c r="AN15" s="590"/>
      <c r="AO15" s="590"/>
      <c r="AP15" s="590"/>
      <c r="AQ15" s="590"/>
      <c r="AR15" s="590"/>
      <c r="AS15" s="590"/>
      <c r="AT15" s="590"/>
      <c r="AU15" s="590"/>
      <c r="AV15" s="590"/>
      <c r="AW15" s="590"/>
      <c r="AX15" s="590"/>
      <c r="AY15" s="590"/>
      <c r="AZ15" s="590"/>
      <c r="BA15" s="590"/>
    </row>
    <row r="16" spans="1:53" s="28" customFormat="1" ht="19.5" thickBot="1" x14ac:dyDescent="0.35">
      <c r="A16" s="471"/>
      <c r="B16" s="471"/>
      <c r="C16" s="471"/>
      <c r="D16" s="471"/>
      <c r="E16" s="471"/>
      <c r="F16" s="471"/>
      <c r="G16" s="471"/>
      <c r="H16" s="471"/>
      <c r="I16" s="471"/>
      <c r="J16" s="471"/>
      <c r="K16" s="471"/>
      <c r="L16" s="471"/>
      <c r="M16" s="471"/>
      <c r="N16" s="471"/>
      <c r="O16" s="471"/>
      <c r="P16" s="471"/>
      <c r="Q16" s="471"/>
      <c r="R16" s="471"/>
      <c r="S16" s="471"/>
      <c r="T16" s="471"/>
      <c r="U16" s="471"/>
      <c r="V16" s="471"/>
      <c r="W16" s="471"/>
      <c r="X16" s="471"/>
      <c r="Y16" s="471"/>
      <c r="Z16" s="471"/>
      <c r="AA16" s="471"/>
      <c r="AB16" s="471"/>
      <c r="AC16" s="471"/>
      <c r="AD16" s="471"/>
      <c r="AE16" s="471"/>
      <c r="AF16" s="471"/>
      <c r="AG16" s="471"/>
      <c r="AH16" s="471"/>
      <c r="AI16" s="471"/>
      <c r="AJ16" s="471"/>
      <c r="AK16" s="471"/>
      <c r="AL16" s="471"/>
      <c r="AM16" s="471"/>
      <c r="AN16" s="471"/>
      <c r="AO16" s="471"/>
      <c r="AP16" s="471"/>
      <c r="AQ16" s="471"/>
      <c r="AR16" s="471"/>
      <c r="AS16" s="471"/>
      <c r="AT16" s="471"/>
      <c r="AU16" s="471"/>
      <c r="AV16" s="471"/>
      <c r="AW16" s="471"/>
      <c r="AX16" s="471"/>
      <c r="AY16" s="471"/>
      <c r="AZ16" s="471"/>
      <c r="BA16" s="471"/>
    </row>
    <row r="17" spans="1:53" ht="18" customHeight="1" x14ac:dyDescent="0.25">
      <c r="A17" s="591" t="s">
        <v>58</v>
      </c>
      <c r="B17" s="593" t="s">
        <v>59</v>
      </c>
      <c r="C17" s="594"/>
      <c r="D17" s="594"/>
      <c r="E17" s="595"/>
      <c r="F17" s="593" t="s">
        <v>60</v>
      </c>
      <c r="G17" s="594"/>
      <c r="H17" s="594"/>
      <c r="I17" s="595"/>
      <c r="J17" s="596" t="s">
        <v>61</v>
      </c>
      <c r="K17" s="597"/>
      <c r="L17" s="597"/>
      <c r="M17" s="597"/>
      <c r="N17" s="596" t="s">
        <v>62</v>
      </c>
      <c r="O17" s="597"/>
      <c r="P17" s="597"/>
      <c r="Q17" s="597"/>
      <c r="R17" s="598"/>
      <c r="S17" s="596" t="s">
        <v>63</v>
      </c>
      <c r="T17" s="643"/>
      <c r="U17" s="643"/>
      <c r="V17" s="643"/>
      <c r="W17" s="598"/>
      <c r="X17" s="596" t="s">
        <v>64</v>
      </c>
      <c r="Y17" s="597"/>
      <c r="Z17" s="597"/>
      <c r="AA17" s="598"/>
      <c r="AB17" s="593" t="s">
        <v>65</v>
      </c>
      <c r="AC17" s="594"/>
      <c r="AD17" s="594"/>
      <c r="AE17" s="595"/>
      <c r="AF17" s="593" t="s">
        <v>66</v>
      </c>
      <c r="AG17" s="594"/>
      <c r="AH17" s="594"/>
      <c r="AI17" s="595"/>
      <c r="AJ17" s="596" t="s">
        <v>67</v>
      </c>
      <c r="AK17" s="643"/>
      <c r="AL17" s="643"/>
      <c r="AM17" s="643"/>
      <c r="AN17" s="598"/>
      <c r="AO17" s="596" t="s">
        <v>68</v>
      </c>
      <c r="AP17" s="597"/>
      <c r="AQ17" s="597"/>
      <c r="AR17" s="597"/>
      <c r="AS17" s="601" t="s">
        <v>69</v>
      </c>
      <c r="AT17" s="602"/>
      <c r="AU17" s="602"/>
      <c r="AV17" s="602"/>
      <c r="AW17" s="603"/>
      <c r="AX17" s="596" t="s">
        <v>70</v>
      </c>
      <c r="AY17" s="597"/>
      <c r="AZ17" s="597"/>
      <c r="BA17" s="598"/>
    </row>
    <row r="18" spans="1:53" s="1" customFormat="1" ht="20.25" customHeight="1" thickBot="1" x14ac:dyDescent="0.3">
      <c r="A18" s="592"/>
      <c r="B18" s="472">
        <v>1</v>
      </c>
      <c r="C18" s="473">
        <v>2</v>
      </c>
      <c r="D18" s="473">
        <v>3</v>
      </c>
      <c r="E18" s="474">
        <v>4</v>
      </c>
      <c r="F18" s="472">
        <v>5</v>
      </c>
      <c r="G18" s="473">
        <v>6</v>
      </c>
      <c r="H18" s="473">
        <v>7</v>
      </c>
      <c r="I18" s="474">
        <v>8</v>
      </c>
      <c r="J18" s="472">
        <v>9</v>
      </c>
      <c r="K18" s="473">
        <v>10</v>
      </c>
      <c r="L18" s="473">
        <v>11</v>
      </c>
      <c r="M18" s="475">
        <v>12</v>
      </c>
      <c r="N18" s="472">
        <v>13</v>
      </c>
      <c r="O18" s="473">
        <v>14</v>
      </c>
      <c r="P18" s="473">
        <v>15</v>
      </c>
      <c r="Q18" s="473">
        <v>16</v>
      </c>
      <c r="R18" s="474">
        <v>17</v>
      </c>
      <c r="S18" s="472">
        <v>18</v>
      </c>
      <c r="T18" s="473">
        <v>19</v>
      </c>
      <c r="U18" s="473">
        <v>20</v>
      </c>
      <c r="V18" s="473">
        <v>21</v>
      </c>
      <c r="W18" s="474">
        <v>22</v>
      </c>
      <c r="X18" s="472">
        <v>23</v>
      </c>
      <c r="Y18" s="473">
        <v>24</v>
      </c>
      <c r="Z18" s="473">
        <v>25</v>
      </c>
      <c r="AA18" s="474">
        <v>26</v>
      </c>
      <c r="AB18" s="472">
        <v>27</v>
      </c>
      <c r="AC18" s="473">
        <v>28</v>
      </c>
      <c r="AD18" s="473">
        <v>29</v>
      </c>
      <c r="AE18" s="474">
        <v>30</v>
      </c>
      <c r="AF18" s="472">
        <v>31</v>
      </c>
      <c r="AG18" s="473">
        <v>32</v>
      </c>
      <c r="AH18" s="473">
        <v>33</v>
      </c>
      <c r="AI18" s="474">
        <v>34</v>
      </c>
      <c r="AJ18" s="472">
        <v>35</v>
      </c>
      <c r="AK18" s="473">
        <v>36</v>
      </c>
      <c r="AL18" s="473">
        <v>37</v>
      </c>
      <c r="AM18" s="473">
        <v>38</v>
      </c>
      <c r="AN18" s="474">
        <v>39</v>
      </c>
      <c r="AO18" s="472">
        <v>40</v>
      </c>
      <c r="AP18" s="473">
        <v>41</v>
      </c>
      <c r="AQ18" s="473">
        <v>42</v>
      </c>
      <c r="AR18" s="475">
        <v>43</v>
      </c>
      <c r="AS18" s="472">
        <v>44</v>
      </c>
      <c r="AT18" s="473">
        <v>45</v>
      </c>
      <c r="AU18" s="473">
        <v>46</v>
      </c>
      <c r="AV18" s="473">
        <v>47</v>
      </c>
      <c r="AW18" s="474">
        <v>48</v>
      </c>
      <c r="AX18" s="472">
        <v>49</v>
      </c>
      <c r="AY18" s="473">
        <v>50</v>
      </c>
      <c r="AZ18" s="473">
        <v>51</v>
      </c>
      <c r="BA18" s="474">
        <v>52</v>
      </c>
    </row>
    <row r="19" spans="1:53" ht="20.100000000000001" customHeight="1" x14ac:dyDescent="0.3">
      <c r="A19" s="476">
        <v>1</v>
      </c>
      <c r="B19" s="46" t="s">
        <v>71</v>
      </c>
      <c r="C19" s="45" t="s">
        <v>71</v>
      </c>
      <c r="D19" s="45" t="s">
        <v>71</v>
      </c>
      <c r="E19" s="45" t="s">
        <v>71</v>
      </c>
      <c r="F19" s="45" t="s">
        <v>71</v>
      </c>
      <c r="G19" s="45" t="s">
        <v>71</v>
      </c>
      <c r="H19" s="45" t="s">
        <v>71</v>
      </c>
      <c r="I19" s="45" t="s">
        <v>71</v>
      </c>
      <c r="J19" s="45" t="s">
        <v>71</v>
      </c>
      <c r="K19" s="45" t="s">
        <v>71</v>
      </c>
      <c r="L19" s="45" t="s">
        <v>71</v>
      </c>
      <c r="M19" s="45" t="s">
        <v>71</v>
      </c>
      <c r="N19" s="45" t="s">
        <v>71</v>
      </c>
      <c r="O19" s="45" t="s">
        <v>71</v>
      </c>
      <c r="P19" s="45" t="s">
        <v>71</v>
      </c>
      <c r="Q19" s="45" t="s">
        <v>72</v>
      </c>
      <c r="R19" s="45" t="s">
        <v>72</v>
      </c>
      <c r="S19" s="45" t="s">
        <v>73</v>
      </c>
      <c r="T19" s="45" t="s">
        <v>71</v>
      </c>
      <c r="U19" s="45" t="s">
        <v>71</v>
      </c>
      <c r="V19" s="45" t="s">
        <v>71</v>
      </c>
      <c r="W19" s="45" t="s">
        <v>71</v>
      </c>
      <c r="X19" s="45" t="s">
        <v>71</v>
      </c>
      <c r="Y19" s="45" t="s">
        <v>71</v>
      </c>
      <c r="Z19" s="45" t="s">
        <v>71</v>
      </c>
      <c r="AA19" s="45" t="s">
        <v>71</v>
      </c>
      <c r="AB19" s="45" t="s">
        <v>71</v>
      </c>
      <c r="AC19" s="45" t="s">
        <v>73</v>
      </c>
      <c r="AD19" s="45" t="s">
        <v>11</v>
      </c>
      <c r="AE19" s="45" t="s">
        <v>11</v>
      </c>
      <c r="AF19" s="45" t="s">
        <v>11</v>
      </c>
      <c r="AG19" s="45" t="s">
        <v>71</v>
      </c>
      <c r="AH19" s="45" t="s">
        <v>71</v>
      </c>
      <c r="AI19" s="45" t="s">
        <v>71</v>
      </c>
      <c r="AJ19" s="45" t="s">
        <v>71</v>
      </c>
      <c r="AK19" s="45" t="s">
        <v>71</v>
      </c>
      <c r="AL19" s="45" t="s">
        <v>71</v>
      </c>
      <c r="AM19" s="45" t="s">
        <v>71</v>
      </c>
      <c r="AN19" s="45" t="s">
        <v>71</v>
      </c>
      <c r="AO19" s="45" t="s">
        <v>71</v>
      </c>
      <c r="AP19" s="45" t="s">
        <v>72</v>
      </c>
      <c r="AQ19" s="45" t="s">
        <v>72</v>
      </c>
      <c r="AR19" s="45" t="s">
        <v>73</v>
      </c>
      <c r="AS19" s="45" t="s">
        <v>73</v>
      </c>
      <c r="AT19" s="45" t="s">
        <v>73</v>
      </c>
      <c r="AU19" s="45" t="s">
        <v>73</v>
      </c>
      <c r="AV19" s="45" t="s">
        <v>73</v>
      </c>
      <c r="AW19" s="45" t="s">
        <v>73</v>
      </c>
      <c r="AX19" s="45" t="s">
        <v>73</v>
      </c>
      <c r="AY19" s="45" t="s">
        <v>73</v>
      </c>
      <c r="AZ19" s="45" t="s">
        <v>73</v>
      </c>
      <c r="BA19" s="44" t="s">
        <v>73</v>
      </c>
    </row>
    <row r="20" spans="1:53" ht="20.100000000000001" customHeight="1" x14ac:dyDescent="0.3">
      <c r="A20" s="477">
        <v>2</v>
      </c>
      <c r="B20" s="35" t="s">
        <v>71</v>
      </c>
      <c r="C20" s="36" t="s">
        <v>71</v>
      </c>
      <c r="D20" s="36" t="s">
        <v>71</v>
      </c>
      <c r="E20" s="36" t="s">
        <v>71</v>
      </c>
      <c r="F20" s="36" t="s">
        <v>71</v>
      </c>
      <c r="G20" s="36" t="s">
        <v>71</v>
      </c>
      <c r="H20" s="36" t="s">
        <v>71</v>
      </c>
      <c r="I20" s="36" t="s">
        <v>71</v>
      </c>
      <c r="J20" s="36" t="s">
        <v>71</v>
      </c>
      <c r="K20" s="36" t="s">
        <v>71</v>
      </c>
      <c r="L20" s="36" t="s">
        <v>71</v>
      </c>
      <c r="M20" s="36" t="s">
        <v>71</v>
      </c>
      <c r="N20" s="36" t="s">
        <v>71</v>
      </c>
      <c r="O20" s="36" t="s">
        <v>71</v>
      </c>
      <c r="P20" s="36" t="s">
        <v>71</v>
      </c>
      <c r="Q20" s="36" t="s">
        <v>72</v>
      </c>
      <c r="R20" s="36" t="s">
        <v>72</v>
      </c>
      <c r="S20" s="36" t="s">
        <v>73</v>
      </c>
      <c r="T20" s="36" t="s">
        <v>71</v>
      </c>
      <c r="U20" s="36" t="s">
        <v>71</v>
      </c>
      <c r="V20" s="36" t="s">
        <v>71</v>
      </c>
      <c r="W20" s="36" t="s">
        <v>71</v>
      </c>
      <c r="X20" s="36" t="s">
        <v>71</v>
      </c>
      <c r="Y20" s="36" t="s">
        <v>71</v>
      </c>
      <c r="Z20" s="36" t="s">
        <v>71</v>
      </c>
      <c r="AA20" s="36" t="s">
        <v>71</v>
      </c>
      <c r="AB20" s="36" t="s">
        <v>71</v>
      </c>
      <c r="AC20" s="36" t="s">
        <v>73</v>
      </c>
      <c r="AD20" s="36" t="s">
        <v>11</v>
      </c>
      <c r="AE20" s="36" t="s">
        <v>11</v>
      </c>
      <c r="AF20" s="36" t="s">
        <v>11</v>
      </c>
      <c r="AG20" s="36" t="s">
        <v>71</v>
      </c>
      <c r="AH20" s="36" t="s">
        <v>71</v>
      </c>
      <c r="AI20" s="36" t="s">
        <v>71</v>
      </c>
      <c r="AJ20" s="36" t="s">
        <v>71</v>
      </c>
      <c r="AK20" s="36" t="s">
        <v>71</v>
      </c>
      <c r="AL20" s="36" t="s">
        <v>71</v>
      </c>
      <c r="AM20" s="36" t="s">
        <v>71</v>
      </c>
      <c r="AN20" s="36" t="s">
        <v>71</v>
      </c>
      <c r="AO20" s="36" t="s">
        <v>71</v>
      </c>
      <c r="AP20" s="36" t="s">
        <v>72</v>
      </c>
      <c r="AQ20" s="36" t="s">
        <v>72</v>
      </c>
      <c r="AR20" s="36" t="s">
        <v>73</v>
      </c>
      <c r="AS20" s="36" t="s">
        <v>73</v>
      </c>
      <c r="AT20" s="36" t="s">
        <v>73</v>
      </c>
      <c r="AU20" s="36" t="s">
        <v>73</v>
      </c>
      <c r="AV20" s="36" t="s">
        <v>73</v>
      </c>
      <c r="AW20" s="36" t="s">
        <v>73</v>
      </c>
      <c r="AX20" s="36" t="s">
        <v>73</v>
      </c>
      <c r="AY20" s="36" t="s">
        <v>73</v>
      </c>
      <c r="AZ20" s="36" t="s">
        <v>73</v>
      </c>
      <c r="BA20" s="37" t="s">
        <v>73</v>
      </c>
    </row>
    <row r="21" spans="1:53" ht="20.100000000000001" customHeight="1" x14ac:dyDescent="0.3">
      <c r="A21" s="477">
        <v>3</v>
      </c>
      <c r="B21" s="35" t="s">
        <v>71</v>
      </c>
      <c r="C21" s="36" t="s">
        <v>71</v>
      </c>
      <c r="D21" s="36" t="s">
        <v>71</v>
      </c>
      <c r="E21" s="36" t="s">
        <v>71</v>
      </c>
      <c r="F21" s="36" t="s">
        <v>71</v>
      </c>
      <c r="G21" s="36" t="s">
        <v>71</v>
      </c>
      <c r="H21" s="36" t="s">
        <v>71</v>
      </c>
      <c r="I21" s="36" t="s">
        <v>71</v>
      </c>
      <c r="J21" s="36" t="s">
        <v>71</v>
      </c>
      <c r="K21" s="36" t="s">
        <v>71</v>
      </c>
      <c r="L21" s="36" t="s">
        <v>71</v>
      </c>
      <c r="M21" s="36" t="s">
        <v>71</v>
      </c>
      <c r="N21" s="36" t="s">
        <v>71</v>
      </c>
      <c r="O21" s="36" t="s">
        <v>71</v>
      </c>
      <c r="P21" s="36" t="s">
        <v>71</v>
      </c>
      <c r="Q21" s="36" t="s">
        <v>72</v>
      </c>
      <c r="R21" s="36" t="s">
        <v>72</v>
      </c>
      <c r="S21" s="36" t="s">
        <v>73</v>
      </c>
      <c r="T21" s="36" t="s">
        <v>71</v>
      </c>
      <c r="U21" s="36" t="s">
        <v>71</v>
      </c>
      <c r="V21" s="36" t="s">
        <v>71</v>
      </c>
      <c r="W21" s="36" t="s">
        <v>71</v>
      </c>
      <c r="X21" s="36" t="s">
        <v>86</v>
      </c>
      <c r="Y21" s="36" t="s">
        <v>86</v>
      </c>
      <c r="Z21" s="36" t="s">
        <v>86</v>
      </c>
      <c r="AA21" s="36" t="s">
        <v>86</v>
      </c>
      <c r="AB21" s="36" t="s">
        <v>71</v>
      </c>
      <c r="AC21" s="36" t="s">
        <v>73</v>
      </c>
      <c r="AD21" s="36" t="s">
        <v>11</v>
      </c>
      <c r="AE21" s="36" t="s">
        <v>11</v>
      </c>
      <c r="AF21" s="36" t="s">
        <v>11</v>
      </c>
      <c r="AG21" s="36" t="s">
        <v>71</v>
      </c>
      <c r="AH21" s="36" t="s">
        <v>71</v>
      </c>
      <c r="AI21" s="36" t="s">
        <v>71</v>
      </c>
      <c r="AJ21" s="36" t="s">
        <v>71</v>
      </c>
      <c r="AK21" s="36" t="s">
        <v>71</v>
      </c>
      <c r="AL21" s="36" t="s">
        <v>71</v>
      </c>
      <c r="AM21" s="36" t="s">
        <v>71</v>
      </c>
      <c r="AN21" s="36" t="s">
        <v>71</v>
      </c>
      <c r="AO21" s="36" t="s">
        <v>71</v>
      </c>
      <c r="AP21" s="36" t="s">
        <v>72</v>
      </c>
      <c r="AQ21" s="36" t="s">
        <v>72</v>
      </c>
      <c r="AR21" s="36" t="s">
        <v>73</v>
      </c>
      <c r="AS21" s="36" t="s">
        <v>73</v>
      </c>
      <c r="AT21" s="36" t="s">
        <v>73</v>
      </c>
      <c r="AU21" s="36" t="s">
        <v>73</v>
      </c>
      <c r="AV21" s="36" t="s">
        <v>73</v>
      </c>
      <c r="AW21" s="36" t="s">
        <v>73</v>
      </c>
      <c r="AX21" s="36" t="s">
        <v>73</v>
      </c>
      <c r="AY21" s="36" t="s">
        <v>73</v>
      </c>
      <c r="AZ21" s="36" t="s">
        <v>73</v>
      </c>
      <c r="BA21" s="37" t="s">
        <v>73</v>
      </c>
    </row>
    <row r="22" spans="1:53" ht="19.5" customHeight="1" thickBot="1" x14ac:dyDescent="0.35">
      <c r="A22" s="477">
        <v>4</v>
      </c>
      <c r="B22" s="38" t="s">
        <v>71</v>
      </c>
      <c r="C22" s="39" t="s">
        <v>71</v>
      </c>
      <c r="D22" s="39" t="s">
        <v>71</v>
      </c>
      <c r="E22" s="39" t="s">
        <v>71</v>
      </c>
      <c r="F22" s="39" t="s">
        <v>71</v>
      </c>
      <c r="G22" s="39" t="s">
        <v>71</v>
      </c>
      <c r="H22" s="39" t="s">
        <v>71</v>
      </c>
      <c r="I22" s="39" t="s">
        <v>71</v>
      </c>
      <c r="J22" s="39" t="s">
        <v>71</v>
      </c>
      <c r="K22" s="39" t="s">
        <v>71</v>
      </c>
      <c r="L22" s="39" t="s">
        <v>71</v>
      </c>
      <c r="M22" s="39" t="s">
        <v>71</v>
      </c>
      <c r="N22" s="39" t="s">
        <v>71</v>
      </c>
      <c r="O22" s="39" t="s">
        <v>71</v>
      </c>
      <c r="P22" s="39" t="s">
        <v>71</v>
      </c>
      <c r="Q22" s="39" t="s">
        <v>72</v>
      </c>
      <c r="R22" s="39" t="s">
        <v>72</v>
      </c>
      <c r="S22" s="39" t="s">
        <v>73</v>
      </c>
      <c r="T22" s="39" t="s">
        <v>86</v>
      </c>
      <c r="U22" s="39" t="s">
        <v>86</v>
      </c>
      <c r="V22" s="39" t="s">
        <v>86</v>
      </c>
      <c r="W22" s="39" t="s">
        <v>86</v>
      </c>
      <c r="X22" s="48" t="s">
        <v>86</v>
      </c>
      <c r="Y22" s="48" t="s">
        <v>86</v>
      </c>
      <c r="Z22" s="48" t="s">
        <v>86</v>
      </c>
      <c r="AA22" s="48" t="s">
        <v>86</v>
      </c>
      <c r="AB22" s="39" t="s">
        <v>86</v>
      </c>
      <c r="AC22" s="39" t="s">
        <v>73</v>
      </c>
      <c r="AD22" s="39" t="s">
        <v>11</v>
      </c>
      <c r="AE22" s="39" t="s">
        <v>11</v>
      </c>
      <c r="AF22" s="39" t="s">
        <v>11</v>
      </c>
      <c r="AG22" s="39" t="s">
        <v>86</v>
      </c>
      <c r="AH22" s="39" t="s">
        <v>86</v>
      </c>
      <c r="AI22" s="39" t="s">
        <v>86</v>
      </c>
      <c r="AJ22" s="39" t="s">
        <v>86</v>
      </c>
      <c r="AK22" s="39" t="s">
        <v>86</v>
      </c>
      <c r="AL22" s="39" t="s">
        <v>86</v>
      </c>
      <c r="AM22" s="39" t="s">
        <v>86</v>
      </c>
      <c r="AN22" s="39" t="s">
        <v>86</v>
      </c>
      <c r="AO22" s="39" t="s">
        <v>72</v>
      </c>
      <c r="AP22" s="39" t="s">
        <v>72</v>
      </c>
      <c r="AQ22" s="39" t="s">
        <v>74</v>
      </c>
      <c r="AR22" s="39"/>
      <c r="AS22" s="604"/>
      <c r="AT22" s="605"/>
      <c r="AU22" s="605"/>
      <c r="AV22" s="605"/>
      <c r="AW22" s="605"/>
      <c r="AX22" s="478"/>
      <c r="AY22" s="478"/>
      <c r="AZ22" s="478"/>
      <c r="BA22" s="479"/>
    </row>
    <row r="23" spans="1:53" ht="19.5" customHeight="1" x14ac:dyDescent="0.3">
      <c r="A23" s="48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1"/>
      <c r="AG23" s="41"/>
      <c r="AH23" s="41"/>
      <c r="AI23" s="41"/>
      <c r="AJ23" s="40"/>
      <c r="AK23" s="40"/>
      <c r="AL23" s="40"/>
      <c r="AM23" s="40"/>
      <c r="AN23" s="40"/>
      <c r="AO23" s="40"/>
      <c r="AP23" s="40"/>
      <c r="AQ23" s="40"/>
      <c r="AR23" s="40"/>
      <c r="AS23" s="42"/>
      <c r="AT23" s="481"/>
      <c r="AU23" s="481"/>
      <c r="AV23" s="481"/>
      <c r="AW23" s="481"/>
      <c r="AX23" s="481"/>
      <c r="AY23" s="481"/>
      <c r="AZ23" s="481"/>
      <c r="BA23" s="481"/>
    </row>
    <row r="24" spans="1:53" ht="20.100000000000001" customHeight="1" x14ac:dyDescent="0.25">
      <c r="A24" s="482"/>
      <c r="B24" s="482"/>
      <c r="C24" s="482"/>
      <c r="D24" s="482"/>
      <c r="E24" s="482"/>
      <c r="F24" s="482"/>
      <c r="G24" s="482"/>
      <c r="H24" s="482"/>
      <c r="I24" s="482"/>
      <c r="J24" s="482"/>
      <c r="K24" s="482"/>
      <c r="L24" s="482"/>
      <c r="M24" s="482"/>
      <c r="N24" s="482"/>
      <c r="O24" s="482"/>
      <c r="P24" s="482"/>
      <c r="Q24" s="482"/>
      <c r="R24" s="482"/>
      <c r="S24" s="482"/>
      <c r="T24" s="482"/>
      <c r="U24" s="482"/>
      <c r="V24" s="482"/>
      <c r="W24" s="482"/>
      <c r="X24" s="482"/>
      <c r="Y24" s="482"/>
      <c r="Z24" s="482" t="s">
        <v>75</v>
      </c>
      <c r="AA24" s="482"/>
      <c r="AB24" s="482"/>
      <c r="AC24" s="482"/>
      <c r="AD24" s="482"/>
      <c r="AE24" s="482"/>
      <c r="AF24" s="482"/>
      <c r="AG24" s="482"/>
      <c r="AH24" s="482"/>
      <c r="AI24" s="482"/>
      <c r="AJ24" s="482"/>
      <c r="AK24" s="482"/>
      <c r="AL24" s="482"/>
      <c r="AM24" s="482"/>
      <c r="AN24" s="482"/>
      <c r="AO24" s="482"/>
      <c r="AP24" s="482"/>
      <c r="AQ24" s="482"/>
      <c r="AR24" s="482"/>
      <c r="AS24" s="482"/>
      <c r="AT24" s="482"/>
      <c r="AU24" s="482"/>
      <c r="AV24" s="482"/>
      <c r="AW24" s="482"/>
      <c r="AX24" s="482"/>
      <c r="AY24" s="482"/>
      <c r="AZ24" s="482"/>
      <c r="BA24" s="482"/>
    </row>
    <row r="25" spans="1:53" s="43" customFormat="1" ht="21" customHeight="1" x14ac:dyDescent="0.3">
      <c r="A25" s="863" t="s">
        <v>371</v>
      </c>
      <c r="B25" s="863"/>
      <c r="C25" s="863"/>
      <c r="D25" s="863"/>
      <c r="E25" s="863"/>
      <c r="F25" s="863"/>
      <c r="G25" s="863"/>
      <c r="H25" s="863"/>
      <c r="I25" s="863"/>
      <c r="J25" s="864"/>
      <c r="K25" s="864"/>
      <c r="L25" s="864"/>
      <c r="M25" s="864"/>
      <c r="N25" s="864"/>
      <c r="O25" s="864"/>
      <c r="P25" s="864"/>
      <c r="Q25" s="864"/>
      <c r="R25" s="864"/>
      <c r="S25" s="864"/>
      <c r="T25" s="864"/>
      <c r="U25" s="864"/>
      <c r="V25" s="864"/>
      <c r="W25" s="864"/>
      <c r="X25" s="864"/>
      <c r="Y25" s="864"/>
      <c r="Z25" s="864"/>
      <c r="AA25" s="864"/>
      <c r="AB25" s="864"/>
      <c r="AC25" s="864"/>
      <c r="AD25" s="864"/>
      <c r="AE25" s="864"/>
      <c r="AF25" s="864"/>
      <c r="AG25" s="864"/>
      <c r="AH25" s="864"/>
      <c r="AI25" s="864"/>
      <c r="AJ25" s="864"/>
      <c r="AK25" s="864"/>
      <c r="AL25" s="864"/>
      <c r="AM25" s="864"/>
      <c r="AN25" s="864"/>
      <c r="AO25" s="864"/>
      <c r="AP25" s="864"/>
      <c r="AQ25" s="864"/>
      <c r="AR25" s="864"/>
      <c r="AS25" s="864"/>
      <c r="AT25" s="864"/>
      <c r="AU25" s="864"/>
      <c r="AV25" s="483"/>
      <c r="AW25" s="483"/>
      <c r="AX25" s="483"/>
      <c r="AY25" s="483"/>
      <c r="AZ25" s="483"/>
      <c r="BA25" s="484"/>
    </row>
    <row r="26" spans="1:53" x14ac:dyDescent="0.25">
      <c r="A26" s="484"/>
      <c r="B26" s="484"/>
      <c r="C26" s="484"/>
      <c r="D26" s="484"/>
      <c r="E26" s="484"/>
      <c r="F26" s="484"/>
      <c r="G26" s="484"/>
      <c r="H26" s="484"/>
      <c r="I26" s="484"/>
      <c r="J26" s="484"/>
      <c r="K26" s="484"/>
      <c r="L26" s="484"/>
      <c r="M26" s="484"/>
      <c r="N26" s="484"/>
      <c r="O26" s="484"/>
      <c r="P26" s="484"/>
      <c r="Q26" s="484"/>
      <c r="R26" s="484"/>
      <c r="S26" s="484"/>
      <c r="T26" s="484"/>
      <c r="U26" s="484"/>
      <c r="V26" s="484"/>
      <c r="W26" s="484"/>
      <c r="X26" s="484"/>
      <c r="Y26" s="484"/>
      <c r="Z26" s="484"/>
      <c r="AA26" s="484"/>
      <c r="AB26" s="484"/>
      <c r="AC26" s="484"/>
      <c r="AD26" s="484"/>
      <c r="AE26" s="484"/>
      <c r="AF26" s="484"/>
      <c r="AG26" s="484"/>
      <c r="AH26" s="484"/>
      <c r="AI26" s="484"/>
      <c r="AJ26" s="484"/>
      <c r="AK26" s="484"/>
      <c r="AL26" s="484"/>
      <c r="AM26" s="484"/>
      <c r="AN26" s="484"/>
      <c r="AO26" s="484"/>
      <c r="AP26" s="484"/>
      <c r="AQ26" s="484"/>
      <c r="AR26" s="484"/>
      <c r="AS26" s="484"/>
      <c r="AT26" s="484"/>
      <c r="AU26" s="484"/>
      <c r="AV26" s="483"/>
      <c r="AW26" s="483"/>
      <c r="AX26" s="483"/>
      <c r="AY26" s="483"/>
      <c r="AZ26" s="483"/>
      <c r="BA26" s="484"/>
    </row>
    <row r="27" spans="1:53" ht="21.75" customHeight="1" x14ac:dyDescent="0.3">
      <c r="A27" s="485" t="s">
        <v>316</v>
      </c>
      <c r="B27" s="486"/>
      <c r="C27" s="486"/>
      <c r="D27" s="486"/>
      <c r="E27" s="486"/>
      <c r="F27" s="486"/>
      <c r="G27" s="486"/>
      <c r="H27" s="486"/>
      <c r="I27" s="486"/>
      <c r="J27" s="486"/>
      <c r="K27" s="486"/>
      <c r="L27" s="486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6"/>
      <c r="AD27" s="486"/>
      <c r="AE27" s="486"/>
      <c r="AF27" s="486"/>
      <c r="AG27" s="486"/>
      <c r="AH27" s="486"/>
      <c r="AI27" s="486"/>
      <c r="AJ27" s="486"/>
      <c r="AK27" s="486"/>
      <c r="AL27" s="486"/>
      <c r="AM27" s="486"/>
      <c r="AN27" s="486"/>
      <c r="AO27" s="486"/>
      <c r="AP27" s="486"/>
      <c r="AQ27" s="486"/>
      <c r="AR27" s="486"/>
      <c r="AS27" s="486"/>
      <c r="AT27" s="486"/>
      <c r="AU27" s="486"/>
      <c r="AV27" s="486"/>
      <c r="AW27" s="487"/>
      <c r="AX27" s="487"/>
      <c r="AY27" s="487"/>
      <c r="AZ27" s="487"/>
      <c r="BA27" s="465"/>
    </row>
    <row r="28" spans="1:53" ht="11.25" customHeight="1" x14ac:dyDescent="0.3">
      <c r="A28" s="488"/>
      <c r="B28" s="489"/>
      <c r="C28" s="489"/>
      <c r="D28" s="489"/>
      <c r="E28" s="489"/>
      <c r="F28" s="489"/>
      <c r="G28" s="489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  <c r="T28" s="489"/>
      <c r="U28" s="489"/>
      <c r="V28" s="489"/>
      <c r="W28" s="489"/>
      <c r="X28" s="489"/>
      <c r="Y28" s="489"/>
      <c r="Z28" s="489"/>
      <c r="AA28" s="489"/>
      <c r="AB28" s="489"/>
      <c r="AC28" s="489"/>
      <c r="AD28" s="489"/>
      <c r="AE28" s="489"/>
      <c r="AF28" s="489"/>
      <c r="AG28" s="489"/>
      <c r="AH28" s="489"/>
      <c r="AI28" s="489"/>
      <c r="AJ28" s="489"/>
      <c r="AK28" s="489"/>
      <c r="AL28" s="489"/>
      <c r="AM28" s="489"/>
      <c r="AN28" s="489"/>
      <c r="AO28" s="489"/>
      <c r="AP28" s="489"/>
      <c r="AQ28" s="489"/>
      <c r="AR28" s="489"/>
      <c r="AS28" s="489"/>
      <c r="AT28" s="489"/>
      <c r="AU28" s="489"/>
      <c r="AV28" s="489"/>
      <c r="AW28" s="489"/>
      <c r="AX28" s="489"/>
      <c r="AY28" s="489"/>
      <c r="AZ28" s="489"/>
      <c r="BA28" s="465"/>
    </row>
    <row r="29" spans="1:53" ht="22.5" customHeight="1" x14ac:dyDescent="0.25">
      <c r="A29" s="607" t="s">
        <v>58</v>
      </c>
      <c r="B29" s="608"/>
      <c r="C29" s="613" t="s">
        <v>76</v>
      </c>
      <c r="D29" s="614"/>
      <c r="E29" s="614"/>
      <c r="F29" s="608"/>
      <c r="G29" s="617" t="s">
        <v>77</v>
      </c>
      <c r="H29" s="618"/>
      <c r="I29" s="619"/>
      <c r="J29" s="626" t="s">
        <v>49</v>
      </c>
      <c r="K29" s="614"/>
      <c r="L29" s="614"/>
      <c r="M29" s="608"/>
      <c r="N29" s="627" t="s">
        <v>78</v>
      </c>
      <c r="O29" s="628"/>
      <c r="P29" s="629"/>
      <c r="Q29" s="626" t="s">
        <v>314</v>
      </c>
      <c r="R29" s="636"/>
      <c r="S29" s="637"/>
      <c r="T29" s="626" t="s">
        <v>79</v>
      </c>
      <c r="U29" s="614"/>
      <c r="V29" s="608"/>
      <c r="W29" s="626" t="s">
        <v>80</v>
      </c>
      <c r="X29" s="614"/>
      <c r="Y29" s="608"/>
      <c r="Z29" s="481"/>
      <c r="AA29" s="710" t="s">
        <v>81</v>
      </c>
      <c r="AB29" s="711"/>
      <c r="AC29" s="711"/>
      <c r="AD29" s="711"/>
      <c r="AE29" s="711"/>
      <c r="AF29" s="687"/>
      <c r="AG29" s="688"/>
      <c r="AH29" s="703" t="s">
        <v>82</v>
      </c>
      <c r="AI29" s="714"/>
      <c r="AJ29" s="714"/>
      <c r="AK29" s="613" t="s">
        <v>83</v>
      </c>
      <c r="AL29" s="715"/>
      <c r="AM29" s="716"/>
      <c r="AN29" s="490"/>
      <c r="AO29" s="599" t="s">
        <v>315</v>
      </c>
      <c r="AP29" s="600"/>
      <c r="AQ29" s="600"/>
      <c r="AR29" s="600"/>
      <c r="AS29" s="627" t="s">
        <v>372</v>
      </c>
      <c r="AT29" s="628"/>
      <c r="AU29" s="628"/>
      <c r="AV29" s="628"/>
      <c r="AW29" s="629"/>
      <c r="AX29" s="703" t="s">
        <v>82</v>
      </c>
      <c r="AY29" s="703"/>
      <c r="AZ29" s="703"/>
      <c r="BA29" s="704"/>
    </row>
    <row r="30" spans="1:53" ht="15.75" customHeight="1" x14ac:dyDescent="0.25">
      <c r="A30" s="609"/>
      <c r="B30" s="610"/>
      <c r="C30" s="609"/>
      <c r="D30" s="615"/>
      <c r="E30" s="615"/>
      <c r="F30" s="610"/>
      <c r="G30" s="620"/>
      <c r="H30" s="621"/>
      <c r="I30" s="622"/>
      <c r="J30" s="609"/>
      <c r="K30" s="615"/>
      <c r="L30" s="615"/>
      <c r="M30" s="610"/>
      <c r="N30" s="630"/>
      <c r="O30" s="631"/>
      <c r="P30" s="632"/>
      <c r="Q30" s="638"/>
      <c r="R30" s="606"/>
      <c r="S30" s="639"/>
      <c r="T30" s="609"/>
      <c r="U30" s="615"/>
      <c r="V30" s="610"/>
      <c r="W30" s="609"/>
      <c r="X30" s="615"/>
      <c r="Y30" s="610"/>
      <c r="Z30" s="481"/>
      <c r="AA30" s="712"/>
      <c r="AB30" s="713"/>
      <c r="AC30" s="713"/>
      <c r="AD30" s="713"/>
      <c r="AE30" s="713"/>
      <c r="AF30" s="690"/>
      <c r="AG30" s="691"/>
      <c r="AH30" s="714"/>
      <c r="AI30" s="714"/>
      <c r="AJ30" s="714"/>
      <c r="AK30" s="717"/>
      <c r="AL30" s="718"/>
      <c r="AM30" s="719"/>
      <c r="AN30" s="490"/>
      <c r="AO30" s="600"/>
      <c r="AP30" s="600"/>
      <c r="AQ30" s="600"/>
      <c r="AR30" s="600"/>
      <c r="AS30" s="630"/>
      <c r="AT30" s="631"/>
      <c r="AU30" s="631"/>
      <c r="AV30" s="631"/>
      <c r="AW30" s="632"/>
      <c r="AX30" s="703"/>
      <c r="AY30" s="703"/>
      <c r="AZ30" s="703"/>
      <c r="BA30" s="704"/>
    </row>
    <row r="31" spans="1:53" ht="42" customHeight="1" x14ac:dyDescent="0.25">
      <c r="A31" s="611"/>
      <c r="B31" s="612"/>
      <c r="C31" s="611"/>
      <c r="D31" s="616"/>
      <c r="E31" s="616"/>
      <c r="F31" s="612"/>
      <c r="G31" s="623"/>
      <c r="H31" s="624"/>
      <c r="I31" s="625"/>
      <c r="J31" s="611"/>
      <c r="K31" s="616"/>
      <c r="L31" s="616"/>
      <c r="M31" s="612"/>
      <c r="N31" s="633"/>
      <c r="O31" s="634"/>
      <c r="P31" s="635"/>
      <c r="Q31" s="640"/>
      <c r="R31" s="641"/>
      <c r="S31" s="642"/>
      <c r="T31" s="611"/>
      <c r="U31" s="616"/>
      <c r="V31" s="612"/>
      <c r="W31" s="611"/>
      <c r="X31" s="616"/>
      <c r="Y31" s="612"/>
      <c r="Z31" s="481"/>
      <c r="AA31" s="705" t="s">
        <v>199</v>
      </c>
      <c r="AB31" s="706"/>
      <c r="AC31" s="706"/>
      <c r="AD31" s="706"/>
      <c r="AE31" s="706"/>
      <c r="AF31" s="678"/>
      <c r="AG31" s="679"/>
      <c r="AH31" s="707">
        <v>2</v>
      </c>
      <c r="AI31" s="708"/>
      <c r="AJ31" s="709"/>
      <c r="AK31" s="675">
        <v>3</v>
      </c>
      <c r="AL31" s="675"/>
      <c r="AM31" s="675"/>
      <c r="AN31" s="490"/>
      <c r="AO31" s="600"/>
      <c r="AP31" s="600"/>
      <c r="AQ31" s="600"/>
      <c r="AR31" s="600"/>
      <c r="AS31" s="630"/>
      <c r="AT31" s="631"/>
      <c r="AU31" s="631"/>
      <c r="AV31" s="631"/>
      <c r="AW31" s="632"/>
      <c r="AX31" s="703"/>
      <c r="AY31" s="703"/>
      <c r="AZ31" s="703"/>
      <c r="BA31" s="704"/>
    </row>
    <row r="32" spans="1:53" ht="26.25" customHeight="1" x14ac:dyDescent="0.35">
      <c r="A32" s="659">
        <v>1</v>
      </c>
      <c r="B32" s="648"/>
      <c r="C32" s="646">
        <v>33</v>
      </c>
      <c r="D32" s="647"/>
      <c r="E32" s="647"/>
      <c r="F32" s="648"/>
      <c r="G32" s="646">
        <v>4</v>
      </c>
      <c r="H32" s="647"/>
      <c r="I32" s="648"/>
      <c r="J32" s="646">
        <v>3</v>
      </c>
      <c r="K32" s="647"/>
      <c r="L32" s="647"/>
      <c r="M32" s="648"/>
      <c r="N32" s="646"/>
      <c r="O32" s="647"/>
      <c r="P32" s="648"/>
      <c r="Q32" s="651"/>
      <c r="R32" s="652"/>
      <c r="S32" s="653"/>
      <c r="T32" s="646">
        <v>12</v>
      </c>
      <c r="U32" s="654"/>
      <c r="V32" s="655"/>
      <c r="W32" s="646">
        <f>C32+G32+J32+N32+Q32+T32</f>
        <v>52</v>
      </c>
      <c r="X32" s="654"/>
      <c r="Y32" s="656"/>
      <c r="Z32" s="481"/>
      <c r="AA32" s="701" t="s">
        <v>254</v>
      </c>
      <c r="AB32" s="687"/>
      <c r="AC32" s="687"/>
      <c r="AD32" s="687"/>
      <c r="AE32" s="687"/>
      <c r="AF32" s="687"/>
      <c r="AG32" s="688"/>
      <c r="AH32" s="675">
        <v>4</v>
      </c>
      <c r="AI32" s="702"/>
      <c r="AJ32" s="702"/>
      <c r="AK32" s="675">
        <v>3</v>
      </c>
      <c r="AL32" s="702"/>
      <c r="AM32" s="702"/>
      <c r="AN32" s="490"/>
      <c r="AO32" s="600"/>
      <c r="AP32" s="600"/>
      <c r="AQ32" s="600"/>
      <c r="AR32" s="600"/>
      <c r="AS32" s="633"/>
      <c r="AT32" s="634"/>
      <c r="AU32" s="634"/>
      <c r="AV32" s="634"/>
      <c r="AW32" s="635"/>
      <c r="AX32" s="703"/>
      <c r="AY32" s="703"/>
      <c r="AZ32" s="703"/>
      <c r="BA32" s="704"/>
    </row>
    <row r="33" spans="1:53" ht="23.25" customHeight="1" x14ac:dyDescent="0.35">
      <c r="A33" s="644">
        <v>2</v>
      </c>
      <c r="B33" s="645"/>
      <c r="C33" s="646">
        <v>33</v>
      </c>
      <c r="D33" s="647"/>
      <c r="E33" s="647"/>
      <c r="F33" s="648"/>
      <c r="G33" s="649">
        <v>4</v>
      </c>
      <c r="H33" s="650"/>
      <c r="I33" s="645"/>
      <c r="J33" s="649">
        <v>3</v>
      </c>
      <c r="K33" s="650"/>
      <c r="L33" s="650"/>
      <c r="M33" s="645"/>
      <c r="N33" s="649"/>
      <c r="O33" s="650"/>
      <c r="P33" s="645"/>
      <c r="Q33" s="651"/>
      <c r="R33" s="652"/>
      <c r="S33" s="653"/>
      <c r="T33" s="649">
        <v>12</v>
      </c>
      <c r="U33" s="657"/>
      <c r="V33" s="658"/>
      <c r="W33" s="646">
        <f t="shared" ref="W33:W35" si="0">C33+G33+J33+N33+Q33+T33</f>
        <v>52</v>
      </c>
      <c r="X33" s="654"/>
      <c r="Y33" s="656"/>
      <c r="Z33" s="481"/>
      <c r="AA33" s="689"/>
      <c r="AB33" s="690"/>
      <c r="AC33" s="690"/>
      <c r="AD33" s="690"/>
      <c r="AE33" s="690"/>
      <c r="AF33" s="690"/>
      <c r="AG33" s="691"/>
      <c r="AH33" s="702"/>
      <c r="AI33" s="702"/>
      <c r="AJ33" s="702"/>
      <c r="AK33" s="702"/>
      <c r="AL33" s="702"/>
      <c r="AM33" s="702"/>
      <c r="AN33" s="490"/>
      <c r="AO33" s="675">
        <v>1</v>
      </c>
      <c r="AP33" s="675"/>
      <c r="AQ33" s="675"/>
      <c r="AR33" s="675"/>
      <c r="AS33" s="676" t="s">
        <v>87</v>
      </c>
      <c r="AT33" s="676"/>
      <c r="AU33" s="676"/>
      <c r="AV33" s="676"/>
      <c r="AW33" s="676"/>
      <c r="AX33" s="676">
        <v>8</v>
      </c>
      <c r="AY33" s="676"/>
      <c r="AZ33" s="676"/>
      <c r="BA33" s="676"/>
    </row>
    <row r="34" spans="1:53" ht="21.75" customHeight="1" x14ac:dyDescent="0.35">
      <c r="A34" s="644">
        <v>3</v>
      </c>
      <c r="B34" s="645"/>
      <c r="C34" s="646">
        <v>33</v>
      </c>
      <c r="D34" s="647"/>
      <c r="E34" s="647"/>
      <c r="F34" s="648"/>
      <c r="G34" s="649">
        <v>4</v>
      </c>
      <c r="H34" s="650"/>
      <c r="I34" s="645"/>
      <c r="J34" s="649">
        <v>3</v>
      </c>
      <c r="K34" s="650"/>
      <c r="L34" s="650"/>
      <c r="M34" s="645"/>
      <c r="N34" s="649"/>
      <c r="O34" s="650"/>
      <c r="P34" s="645"/>
      <c r="Q34" s="651"/>
      <c r="R34" s="652"/>
      <c r="S34" s="653"/>
      <c r="T34" s="649">
        <v>12</v>
      </c>
      <c r="U34" s="657"/>
      <c r="V34" s="658"/>
      <c r="W34" s="646">
        <f t="shared" si="0"/>
        <v>52</v>
      </c>
      <c r="X34" s="654"/>
      <c r="Y34" s="656"/>
      <c r="Z34" s="481"/>
      <c r="AA34" s="686" t="s">
        <v>255</v>
      </c>
      <c r="AB34" s="687"/>
      <c r="AC34" s="687"/>
      <c r="AD34" s="687"/>
      <c r="AE34" s="687"/>
      <c r="AF34" s="687"/>
      <c r="AG34" s="688"/>
      <c r="AH34" s="692">
        <v>6</v>
      </c>
      <c r="AI34" s="693"/>
      <c r="AJ34" s="694"/>
      <c r="AK34" s="698">
        <v>3</v>
      </c>
      <c r="AL34" s="699"/>
      <c r="AM34" s="700"/>
      <c r="AN34" s="490"/>
      <c r="AO34" s="675"/>
      <c r="AP34" s="675"/>
      <c r="AQ34" s="675"/>
      <c r="AR34" s="675"/>
      <c r="AS34" s="676"/>
      <c r="AT34" s="676"/>
      <c r="AU34" s="676"/>
      <c r="AV34" s="676"/>
      <c r="AW34" s="676"/>
      <c r="AX34" s="676"/>
      <c r="AY34" s="676"/>
      <c r="AZ34" s="676"/>
      <c r="BA34" s="676"/>
    </row>
    <row r="35" spans="1:53" ht="22.5" customHeight="1" x14ac:dyDescent="0.35">
      <c r="A35" s="644">
        <v>4</v>
      </c>
      <c r="B35" s="645"/>
      <c r="C35" s="646">
        <v>32</v>
      </c>
      <c r="D35" s="647"/>
      <c r="E35" s="647"/>
      <c r="F35" s="648"/>
      <c r="G35" s="649">
        <v>4</v>
      </c>
      <c r="H35" s="650"/>
      <c r="I35" s="645"/>
      <c r="J35" s="649">
        <v>3</v>
      </c>
      <c r="K35" s="650"/>
      <c r="L35" s="650"/>
      <c r="M35" s="645"/>
      <c r="N35" s="649"/>
      <c r="O35" s="650"/>
      <c r="P35" s="645"/>
      <c r="Q35" s="670">
        <v>1</v>
      </c>
      <c r="R35" s="652"/>
      <c r="S35" s="653"/>
      <c r="T35" s="685">
        <v>2</v>
      </c>
      <c r="U35" s="657"/>
      <c r="V35" s="658"/>
      <c r="W35" s="646">
        <f t="shared" si="0"/>
        <v>42</v>
      </c>
      <c r="X35" s="654"/>
      <c r="Y35" s="656"/>
      <c r="Z35" s="481"/>
      <c r="AA35" s="689"/>
      <c r="AB35" s="690"/>
      <c r="AC35" s="690"/>
      <c r="AD35" s="690"/>
      <c r="AE35" s="690"/>
      <c r="AF35" s="690"/>
      <c r="AG35" s="691"/>
      <c r="AH35" s="695"/>
      <c r="AI35" s="696"/>
      <c r="AJ35" s="697"/>
      <c r="AK35" s="695"/>
      <c r="AL35" s="696"/>
      <c r="AM35" s="697"/>
      <c r="AN35" s="491"/>
      <c r="AO35" s="675"/>
      <c r="AP35" s="675"/>
      <c r="AQ35" s="675"/>
      <c r="AR35" s="675"/>
      <c r="AS35" s="676"/>
      <c r="AT35" s="676"/>
      <c r="AU35" s="676"/>
      <c r="AV35" s="676"/>
      <c r="AW35" s="676"/>
      <c r="AX35" s="676"/>
      <c r="AY35" s="676"/>
      <c r="AZ35" s="676"/>
      <c r="BA35" s="676"/>
    </row>
    <row r="36" spans="1:53" ht="34.5" customHeight="1" x14ac:dyDescent="0.25">
      <c r="A36" s="660" t="s">
        <v>15</v>
      </c>
      <c r="B36" s="661"/>
      <c r="C36" s="662">
        <f>SUM(C32:F35)</f>
        <v>131</v>
      </c>
      <c r="D36" s="663"/>
      <c r="E36" s="663"/>
      <c r="F36" s="664"/>
      <c r="G36" s="665">
        <f>SUM(G32:I35)</f>
        <v>16</v>
      </c>
      <c r="H36" s="666"/>
      <c r="I36" s="661"/>
      <c r="J36" s="667">
        <f>SUM(J32:M35)</f>
        <v>12</v>
      </c>
      <c r="K36" s="668"/>
      <c r="L36" s="668"/>
      <c r="M36" s="669"/>
      <c r="N36" s="667">
        <f>SUM(N32:P35)</f>
        <v>0</v>
      </c>
      <c r="O36" s="668"/>
      <c r="P36" s="669"/>
      <c r="Q36" s="670">
        <f>SUM(Q32:S35)</f>
        <v>1</v>
      </c>
      <c r="R36" s="671"/>
      <c r="S36" s="672"/>
      <c r="T36" s="665">
        <f>SUM(T32:V35)</f>
        <v>38</v>
      </c>
      <c r="U36" s="673"/>
      <c r="V36" s="674"/>
      <c r="W36" s="665">
        <f>SUM(W32:Y35)</f>
        <v>198</v>
      </c>
      <c r="X36" s="673"/>
      <c r="Y36" s="674"/>
      <c r="Z36" s="481"/>
      <c r="AA36" s="677" t="s">
        <v>234</v>
      </c>
      <c r="AB36" s="678"/>
      <c r="AC36" s="678"/>
      <c r="AD36" s="678"/>
      <c r="AE36" s="678"/>
      <c r="AF36" s="678"/>
      <c r="AG36" s="679"/>
      <c r="AH36" s="680">
        <v>8</v>
      </c>
      <c r="AI36" s="681"/>
      <c r="AJ36" s="682"/>
      <c r="AK36" s="680">
        <v>3</v>
      </c>
      <c r="AL36" s="683"/>
      <c r="AM36" s="684"/>
      <c r="AN36" s="492"/>
      <c r="AO36" s="675"/>
      <c r="AP36" s="675"/>
      <c r="AQ36" s="675"/>
      <c r="AR36" s="675"/>
      <c r="AS36" s="676"/>
      <c r="AT36" s="676"/>
      <c r="AU36" s="676"/>
      <c r="AV36" s="676"/>
      <c r="AW36" s="676"/>
      <c r="AX36" s="676"/>
      <c r="AY36" s="676"/>
      <c r="AZ36" s="676"/>
      <c r="BA36" s="676"/>
    </row>
  </sheetData>
  <mergeCells count="103">
    <mergeCell ref="AO33:AR36"/>
    <mergeCell ref="AS33:AW36"/>
    <mergeCell ref="AX33:BA36"/>
    <mergeCell ref="AA36:AG36"/>
    <mergeCell ref="AH36:AJ36"/>
    <mergeCell ref="AK36:AM36"/>
    <mergeCell ref="T35:V35"/>
    <mergeCell ref="W35:Y35"/>
    <mergeCell ref="AA34:AG35"/>
    <mergeCell ref="AH34:AJ35"/>
    <mergeCell ref="AK34:AM35"/>
    <mergeCell ref="AA32:AG33"/>
    <mergeCell ref="AH32:AJ33"/>
    <mergeCell ref="AK32:AM33"/>
    <mergeCell ref="AS29:AW32"/>
    <mergeCell ref="AX29:BA32"/>
    <mergeCell ref="AA31:AG31"/>
    <mergeCell ref="AH31:AJ31"/>
    <mergeCell ref="AK31:AM31"/>
    <mergeCell ref="T29:V31"/>
    <mergeCell ref="W29:Y31"/>
    <mergeCell ref="AA29:AG30"/>
    <mergeCell ref="AH29:AJ30"/>
    <mergeCell ref="AK29:AM30"/>
    <mergeCell ref="A36:B36"/>
    <mergeCell ref="C36:F36"/>
    <mergeCell ref="G36:I36"/>
    <mergeCell ref="J36:M36"/>
    <mergeCell ref="N36:P36"/>
    <mergeCell ref="Q36:S36"/>
    <mergeCell ref="T36:V36"/>
    <mergeCell ref="W36:Y36"/>
    <mergeCell ref="W34:Y34"/>
    <mergeCell ref="A35:B35"/>
    <mergeCell ref="C35:F35"/>
    <mergeCell ref="G35:I35"/>
    <mergeCell ref="J35:M35"/>
    <mergeCell ref="N35:P35"/>
    <mergeCell ref="Q35:S35"/>
    <mergeCell ref="A34:B34"/>
    <mergeCell ref="C34:F34"/>
    <mergeCell ref="G34:I34"/>
    <mergeCell ref="J34:M34"/>
    <mergeCell ref="N34:P34"/>
    <mergeCell ref="Q34:S34"/>
    <mergeCell ref="T34:V34"/>
    <mergeCell ref="A33:B33"/>
    <mergeCell ref="C33:F33"/>
    <mergeCell ref="G33:I33"/>
    <mergeCell ref="J33:M33"/>
    <mergeCell ref="N33:P33"/>
    <mergeCell ref="Q33:S33"/>
    <mergeCell ref="Q32:S32"/>
    <mergeCell ref="T32:V32"/>
    <mergeCell ref="W32:Y32"/>
    <mergeCell ref="T33:V33"/>
    <mergeCell ref="W33:Y33"/>
    <mergeCell ref="A32:B32"/>
    <mergeCell ref="C32:F32"/>
    <mergeCell ref="G32:I32"/>
    <mergeCell ref="J32:M32"/>
    <mergeCell ref="N32:P32"/>
    <mergeCell ref="AO29:AR32"/>
    <mergeCell ref="AS17:AW17"/>
    <mergeCell ref="AX17:BA17"/>
    <mergeCell ref="AS22:AW22"/>
    <mergeCell ref="A25:AU25"/>
    <mergeCell ref="A29:B31"/>
    <mergeCell ref="C29:F31"/>
    <mergeCell ref="G29:I31"/>
    <mergeCell ref="J29:M31"/>
    <mergeCell ref="N29:P31"/>
    <mergeCell ref="Q29:S31"/>
    <mergeCell ref="S17:W17"/>
    <mergeCell ref="X17:AA17"/>
    <mergeCell ref="AB17:AE17"/>
    <mergeCell ref="AF17:AI17"/>
    <mergeCell ref="AJ17:AN17"/>
    <mergeCell ref="AO17:AR17"/>
    <mergeCell ref="P8:AL8"/>
    <mergeCell ref="P9:AL9"/>
    <mergeCell ref="AN9:BA10"/>
    <mergeCell ref="P10:AM10"/>
    <mergeCell ref="A15:BA15"/>
    <mergeCell ref="A17:A18"/>
    <mergeCell ref="B17:E17"/>
    <mergeCell ref="F17:I17"/>
    <mergeCell ref="J17:M17"/>
    <mergeCell ref="N17:R17"/>
    <mergeCell ref="P11:AM11"/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  <mergeCell ref="AN3:BA4"/>
    <mergeCell ref="A4:O4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6"/>
  <sheetViews>
    <sheetView view="pageBreakPreview" topLeftCell="A58" zoomScaleNormal="70" zoomScaleSheetLayoutView="100" zoomScalePageLayoutView="50" workbookViewId="0">
      <selection activeCell="B28" sqref="B28:S28"/>
    </sheetView>
  </sheetViews>
  <sheetFormatPr defaultColWidth="9.140625" defaultRowHeight="15.75" x14ac:dyDescent="0.25"/>
  <cols>
    <col min="1" max="1" width="11.28515625" style="182" customWidth="1"/>
    <col min="2" max="2" width="46.5703125" style="105" customWidth="1"/>
    <col min="3" max="3" width="6.7109375" style="183" customWidth="1"/>
    <col min="4" max="4" width="12" style="184" customWidth="1"/>
    <col min="5" max="5" width="7.28515625" style="184" customWidth="1"/>
    <col min="6" max="6" width="6.42578125" style="183" customWidth="1"/>
    <col min="7" max="7" width="7.42578125" style="183" customWidth="1"/>
    <col min="8" max="8" width="9.85546875" style="183" customWidth="1"/>
    <col min="9" max="9" width="8.7109375" style="105" customWidth="1"/>
    <col min="10" max="10" width="8" style="105" customWidth="1"/>
    <col min="11" max="11" width="5.85546875" style="105" customWidth="1"/>
    <col min="12" max="12" width="7.85546875" style="105" customWidth="1"/>
    <col min="13" max="13" width="8.85546875" style="105" customWidth="1"/>
    <col min="14" max="18" width="3.85546875" style="105" customWidth="1"/>
    <col min="19" max="19" width="4" style="105" customWidth="1"/>
    <col min="20" max="22" width="3.85546875" style="105" customWidth="1"/>
    <col min="23" max="24" width="4" style="105" customWidth="1"/>
    <col min="25" max="31" width="0" style="105" hidden="1" customWidth="1"/>
    <col min="32" max="32" width="12.85546875" style="93" hidden="1" customWidth="1"/>
    <col min="33" max="33" width="9.85546875" style="93" hidden="1" customWidth="1"/>
    <col min="34" max="34" width="13.85546875" style="93" hidden="1" customWidth="1"/>
    <col min="35" max="42" width="9.85546875" style="93" hidden="1" customWidth="1"/>
    <col min="43" max="45" width="0" style="105" hidden="1" customWidth="1"/>
    <col min="46" max="16384" width="9.140625" style="105"/>
  </cols>
  <sheetData>
    <row r="1" spans="1:42" s="103" customFormat="1" ht="18.75" thickBot="1" x14ac:dyDescent="0.3">
      <c r="A1" s="720" t="s">
        <v>300</v>
      </c>
      <c r="B1" s="721"/>
      <c r="C1" s="721"/>
      <c r="D1" s="721"/>
      <c r="E1" s="721"/>
      <c r="F1" s="721"/>
      <c r="G1" s="721"/>
      <c r="H1" s="721"/>
      <c r="I1" s="721"/>
      <c r="J1" s="721"/>
      <c r="K1" s="721"/>
      <c r="L1" s="721"/>
      <c r="M1" s="721"/>
      <c r="N1" s="721"/>
      <c r="O1" s="721"/>
      <c r="P1" s="721"/>
      <c r="Q1" s="721"/>
      <c r="R1" s="721"/>
      <c r="S1" s="721"/>
      <c r="T1" s="721"/>
      <c r="U1" s="721"/>
      <c r="V1" s="721"/>
      <c r="W1" s="721"/>
      <c r="X1" s="722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</row>
    <row r="2" spans="1:42" s="103" customFormat="1" x14ac:dyDescent="0.25">
      <c r="A2" s="723" t="s">
        <v>185</v>
      </c>
      <c r="B2" s="726" t="s">
        <v>107</v>
      </c>
      <c r="C2" s="729" t="s">
        <v>88</v>
      </c>
      <c r="D2" s="730"/>
      <c r="E2" s="730"/>
      <c r="F2" s="731"/>
      <c r="G2" s="732" t="s">
        <v>108</v>
      </c>
      <c r="H2" s="735" t="s">
        <v>109</v>
      </c>
      <c r="I2" s="736"/>
      <c r="J2" s="736"/>
      <c r="K2" s="736"/>
      <c r="L2" s="736"/>
      <c r="M2" s="737"/>
      <c r="N2" s="738" t="s">
        <v>329</v>
      </c>
      <c r="O2" s="739"/>
      <c r="P2" s="739"/>
      <c r="Q2" s="739"/>
      <c r="R2" s="739"/>
      <c r="S2" s="739"/>
      <c r="T2" s="739"/>
      <c r="U2" s="739"/>
      <c r="V2" s="739"/>
      <c r="W2" s="739"/>
      <c r="X2" s="740"/>
      <c r="AF2" s="751" t="s">
        <v>89</v>
      </c>
      <c r="AG2" s="751"/>
      <c r="AH2" s="751"/>
      <c r="AI2" s="751" t="s">
        <v>90</v>
      </c>
      <c r="AJ2" s="751"/>
      <c r="AK2" s="751"/>
      <c r="AL2" s="751" t="s">
        <v>114</v>
      </c>
      <c r="AM2" s="751"/>
      <c r="AN2" s="751"/>
      <c r="AO2" s="751" t="s">
        <v>115</v>
      </c>
      <c r="AP2" s="751"/>
    </row>
    <row r="3" spans="1:42" s="103" customFormat="1" ht="16.5" thickBot="1" x14ac:dyDescent="0.3">
      <c r="A3" s="724"/>
      <c r="B3" s="727"/>
      <c r="C3" s="752" t="s">
        <v>91</v>
      </c>
      <c r="D3" s="744" t="s">
        <v>92</v>
      </c>
      <c r="E3" s="754" t="s">
        <v>93</v>
      </c>
      <c r="F3" s="755"/>
      <c r="G3" s="733"/>
      <c r="H3" s="756" t="s">
        <v>6</v>
      </c>
      <c r="I3" s="759" t="s">
        <v>110</v>
      </c>
      <c r="J3" s="760"/>
      <c r="K3" s="760"/>
      <c r="L3" s="761"/>
      <c r="M3" s="762" t="s">
        <v>111</v>
      </c>
      <c r="N3" s="741"/>
      <c r="O3" s="742"/>
      <c r="P3" s="742"/>
      <c r="Q3" s="742"/>
      <c r="R3" s="742"/>
      <c r="S3" s="742"/>
      <c r="T3" s="742"/>
      <c r="U3" s="742"/>
      <c r="V3" s="742"/>
      <c r="W3" s="742"/>
      <c r="X3" s="743"/>
      <c r="AF3" s="505">
        <v>1</v>
      </c>
      <c r="AG3" s="505" t="s">
        <v>186</v>
      </c>
      <c r="AH3" s="505" t="s">
        <v>187</v>
      </c>
      <c r="AI3" s="505">
        <v>3</v>
      </c>
      <c r="AJ3" s="505" t="s">
        <v>188</v>
      </c>
      <c r="AK3" s="505" t="s">
        <v>189</v>
      </c>
      <c r="AL3" s="505">
        <v>5</v>
      </c>
      <c r="AM3" s="505" t="s">
        <v>190</v>
      </c>
      <c r="AN3" s="505" t="s">
        <v>191</v>
      </c>
      <c r="AO3" s="505">
        <v>7</v>
      </c>
      <c r="AP3" s="505">
        <v>8</v>
      </c>
    </row>
    <row r="4" spans="1:42" s="103" customFormat="1" ht="16.5" thickBot="1" x14ac:dyDescent="0.3">
      <c r="A4" s="724"/>
      <c r="B4" s="727"/>
      <c r="C4" s="752"/>
      <c r="D4" s="744"/>
      <c r="E4" s="744" t="s">
        <v>94</v>
      </c>
      <c r="F4" s="746" t="s">
        <v>95</v>
      </c>
      <c r="G4" s="733"/>
      <c r="H4" s="757"/>
      <c r="I4" s="748" t="s">
        <v>15</v>
      </c>
      <c r="J4" s="748" t="s">
        <v>19</v>
      </c>
      <c r="K4" s="748" t="s">
        <v>112</v>
      </c>
      <c r="L4" s="748" t="s">
        <v>113</v>
      </c>
      <c r="M4" s="763"/>
      <c r="N4" s="766" t="s">
        <v>89</v>
      </c>
      <c r="O4" s="767"/>
      <c r="P4" s="768"/>
      <c r="Q4" s="766" t="s">
        <v>90</v>
      </c>
      <c r="R4" s="767"/>
      <c r="S4" s="768"/>
      <c r="T4" s="766" t="s">
        <v>114</v>
      </c>
      <c r="U4" s="767"/>
      <c r="V4" s="768"/>
      <c r="W4" s="766" t="s">
        <v>115</v>
      </c>
      <c r="X4" s="768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</row>
    <row r="5" spans="1:42" s="103" customFormat="1" ht="16.5" thickBot="1" x14ac:dyDescent="0.3">
      <c r="A5" s="724"/>
      <c r="B5" s="727"/>
      <c r="C5" s="752"/>
      <c r="D5" s="744"/>
      <c r="E5" s="744"/>
      <c r="F5" s="746"/>
      <c r="G5" s="733"/>
      <c r="H5" s="757"/>
      <c r="I5" s="749"/>
      <c r="J5" s="749"/>
      <c r="K5" s="749"/>
      <c r="L5" s="749"/>
      <c r="M5" s="763"/>
      <c r="N5" s="169">
        <v>1</v>
      </c>
      <c r="O5" s="170" t="s">
        <v>186</v>
      </c>
      <c r="P5" s="171" t="s">
        <v>187</v>
      </c>
      <c r="Q5" s="169">
        <v>3</v>
      </c>
      <c r="R5" s="170" t="s">
        <v>188</v>
      </c>
      <c r="S5" s="172" t="s">
        <v>189</v>
      </c>
      <c r="T5" s="173">
        <v>5</v>
      </c>
      <c r="U5" s="170" t="s">
        <v>190</v>
      </c>
      <c r="V5" s="172" t="s">
        <v>191</v>
      </c>
      <c r="W5" s="169">
        <v>7</v>
      </c>
      <c r="X5" s="172">
        <v>8</v>
      </c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</row>
    <row r="6" spans="1:42" s="103" customFormat="1" ht="16.5" thickBot="1" x14ac:dyDescent="0.3">
      <c r="A6" s="724"/>
      <c r="B6" s="727"/>
      <c r="C6" s="752"/>
      <c r="D6" s="744"/>
      <c r="E6" s="744"/>
      <c r="F6" s="746"/>
      <c r="G6" s="733"/>
      <c r="H6" s="757"/>
      <c r="I6" s="749"/>
      <c r="J6" s="749"/>
      <c r="K6" s="749"/>
      <c r="L6" s="749"/>
      <c r="M6" s="764"/>
      <c r="N6" s="769" t="s">
        <v>330</v>
      </c>
      <c r="O6" s="770"/>
      <c r="P6" s="771"/>
      <c r="Q6" s="771"/>
      <c r="R6" s="771"/>
      <c r="S6" s="771"/>
      <c r="T6" s="771"/>
      <c r="U6" s="771"/>
      <c r="V6" s="771"/>
      <c r="W6" s="771"/>
      <c r="X6" s="772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</row>
    <row r="7" spans="1:42" s="103" customFormat="1" ht="16.5" thickBot="1" x14ac:dyDescent="0.3">
      <c r="A7" s="725"/>
      <c r="B7" s="728"/>
      <c r="C7" s="753"/>
      <c r="D7" s="745"/>
      <c r="E7" s="745"/>
      <c r="F7" s="747"/>
      <c r="G7" s="734"/>
      <c r="H7" s="758"/>
      <c r="I7" s="750"/>
      <c r="J7" s="750"/>
      <c r="K7" s="750"/>
      <c r="L7" s="750"/>
      <c r="M7" s="765"/>
      <c r="N7" s="169">
        <v>15</v>
      </c>
      <c r="O7" s="170">
        <v>9</v>
      </c>
      <c r="P7" s="172">
        <v>9</v>
      </c>
      <c r="Q7" s="169">
        <v>15</v>
      </c>
      <c r="R7" s="170">
        <v>9</v>
      </c>
      <c r="S7" s="172">
        <v>9</v>
      </c>
      <c r="T7" s="169">
        <v>15</v>
      </c>
      <c r="U7" s="170">
        <v>9</v>
      </c>
      <c r="V7" s="172">
        <v>9</v>
      </c>
      <c r="W7" s="169">
        <v>15</v>
      </c>
      <c r="X7" s="172">
        <v>17</v>
      </c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</row>
    <row r="8" spans="1:42" s="103" customFormat="1" ht="16.5" thickBot="1" x14ac:dyDescent="0.3">
      <c r="A8" s="174">
        <v>1</v>
      </c>
      <c r="B8" s="175">
        <v>2</v>
      </c>
      <c r="C8" s="176">
        <v>3</v>
      </c>
      <c r="D8" s="174">
        <v>4</v>
      </c>
      <c r="E8" s="174">
        <v>5</v>
      </c>
      <c r="F8" s="174">
        <v>6</v>
      </c>
      <c r="G8" s="174">
        <v>7</v>
      </c>
      <c r="H8" s="174">
        <v>8</v>
      </c>
      <c r="I8" s="174">
        <v>9</v>
      </c>
      <c r="J8" s="174">
        <v>10</v>
      </c>
      <c r="K8" s="174">
        <v>11</v>
      </c>
      <c r="L8" s="174">
        <v>12</v>
      </c>
      <c r="M8" s="177">
        <v>13</v>
      </c>
      <c r="N8" s="169">
        <v>14</v>
      </c>
      <c r="O8" s="178">
        <v>15</v>
      </c>
      <c r="P8" s="169">
        <v>16</v>
      </c>
      <c r="Q8" s="178">
        <v>17</v>
      </c>
      <c r="R8" s="169">
        <v>18</v>
      </c>
      <c r="S8" s="178">
        <v>19</v>
      </c>
      <c r="T8" s="169">
        <v>20</v>
      </c>
      <c r="U8" s="178">
        <v>21</v>
      </c>
      <c r="V8" s="169">
        <v>22</v>
      </c>
      <c r="W8" s="178">
        <v>23</v>
      </c>
      <c r="X8" s="175">
        <v>24</v>
      </c>
      <c r="Y8" s="176">
        <v>25</v>
      </c>
      <c r="Z8" s="174">
        <v>26</v>
      </c>
      <c r="AA8" s="177">
        <v>27</v>
      </c>
      <c r="AB8" s="174">
        <v>28</v>
      </c>
      <c r="AC8" s="177">
        <v>29</v>
      </c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</row>
    <row r="9" spans="1:42" s="103" customFormat="1" ht="16.5" thickBot="1" x14ac:dyDescent="0.3">
      <c r="A9" s="773" t="s">
        <v>116</v>
      </c>
      <c r="B9" s="774"/>
      <c r="C9" s="775"/>
      <c r="D9" s="775"/>
      <c r="E9" s="775"/>
      <c r="F9" s="775"/>
      <c r="G9" s="775"/>
      <c r="H9" s="775"/>
      <c r="I9" s="775"/>
      <c r="J9" s="775"/>
      <c r="K9" s="775"/>
      <c r="L9" s="775"/>
      <c r="M9" s="775"/>
      <c r="N9" s="774"/>
      <c r="O9" s="774"/>
      <c r="P9" s="774"/>
      <c r="Q9" s="774"/>
      <c r="R9" s="774"/>
      <c r="S9" s="774"/>
      <c r="T9" s="774"/>
      <c r="U9" s="774"/>
      <c r="V9" s="774"/>
      <c r="W9" s="774"/>
      <c r="X9" s="776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</row>
    <row r="10" spans="1:42" s="103" customFormat="1" ht="16.5" thickBot="1" x14ac:dyDescent="0.3">
      <c r="A10" s="780" t="s">
        <v>140</v>
      </c>
      <c r="B10" s="781"/>
      <c r="C10" s="781"/>
      <c r="D10" s="781"/>
      <c r="E10" s="781"/>
      <c r="F10" s="781"/>
      <c r="G10" s="781"/>
      <c r="H10" s="781"/>
      <c r="I10" s="781"/>
      <c r="J10" s="781"/>
      <c r="K10" s="781"/>
      <c r="L10" s="781"/>
      <c r="M10" s="781"/>
      <c r="N10" s="781"/>
      <c r="O10" s="781"/>
      <c r="P10" s="781"/>
      <c r="Q10" s="781"/>
      <c r="R10" s="781"/>
      <c r="S10" s="781"/>
      <c r="T10" s="781"/>
      <c r="U10" s="781"/>
      <c r="V10" s="781"/>
      <c r="W10" s="781"/>
      <c r="X10" s="782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</row>
    <row r="11" spans="1:42" s="104" customFormat="1" x14ac:dyDescent="0.25">
      <c r="A11" s="500" t="s">
        <v>96</v>
      </c>
      <c r="B11" s="236" t="s">
        <v>33</v>
      </c>
      <c r="C11" s="146"/>
      <c r="D11" s="237"/>
      <c r="E11" s="238"/>
      <c r="F11" s="239"/>
      <c r="G11" s="240">
        <f>G12+G13+G14+G15</f>
        <v>12.5</v>
      </c>
      <c r="H11" s="241">
        <f>SUM(H12:H15)</f>
        <v>375</v>
      </c>
      <c r="I11" s="242">
        <f>SUM(I12:I15)</f>
        <v>147</v>
      </c>
      <c r="J11" s="243"/>
      <c r="K11" s="243"/>
      <c r="L11" s="243">
        <f>SUM(L12:L15)</f>
        <v>147</v>
      </c>
      <c r="M11" s="244">
        <f>SUM(M12:M15)</f>
        <v>228</v>
      </c>
      <c r="N11" s="212"/>
      <c r="O11" s="245"/>
      <c r="P11" s="193"/>
      <c r="Q11" s="191"/>
      <c r="R11" s="245"/>
      <c r="S11" s="193"/>
      <c r="T11" s="191"/>
      <c r="U11" s="245"/>
      <c r="V11" s="193"/>
      <c r="W11" s="191"/>
      <c r="X11" s="193"/>
      <c r="AD11" s="104" t="s">
        <v>89</v>
      </c>
      <c r="AE11" s="96">
        <f>AF29+AG29</f>
        <v>33.5</v>
      </c>
      <c r="AF11" s="92" t="b">
        <f>ISBLANK(N11)</f>
        <v>1</v>
      </c>
      <c r="AG11" s="92" t="b">
        <f>ISBLANK(O11)</f>
        <v>1</v>
      </c>
      <c r="AH11" s="92"/>
      <c r="AI11" s="92" t="b">
        <f>ISBLANK(Q11)</f>
        <v>1</v>
      </c>
      <c r="AJ11" s="92" t="b">
        <f>ISBLANK(R11)</f>
        <v>1</v>
      </c>
      <c r="AK11" s="92"/>
      <c r="AL11" s="92" t="b">
        <f>ISBLANK(T11)</f>
        <v>1</v>
      </c>
      <c r="AM11" s="92" t="b">
        <f>ISBLANK(U11)</f>
        <v>1</v>
      </c>
      <c r="AN11" s="92"/>
      <c r="AO11" s="92" t="b">
        <f>ISBLANK(W11)</f>
        <v>1</v>
      </c>
      <c r="AP11" s="92" t="b">
        <f>ISBLANK(X11)</f>
        <v>1</v>
      </c>
    </row>
    <row r="12" spans="1:42" s="104" customFormat="1" x14ac:dyDescent="0.25">
      <c r="A12" s="246" t="s">
        <v>97</v>
      </c>
      <c r="B12" s="247" t="s">
        <v>33</v>
      </c>
      <c r="C12" s="248"/>
      <c r="D12" s="249">
        <v>1</v>
      </c>
      <c r="E12" s="250"/>
      <c r="F12" s="251"/>
      <c r="G12" s="252">
        <v>3</v>
      </c>
      <c r="H12" s="157">
        <f t="shared" ref="H12:H28" si="0">G12*30</f>
        <v>90</v>
      </c>
      <c r="I12" s="253">
        <f>J12+K12+L12</f>
        <v>30</v>
      </c>
      <c r="J12" s="254"/>
      <c r="K12" s="254"/>
      <c r="L12" s="254">
        <v>30</v>
      </c>
      <c r="M12" s="127">
        <f t="shared" ref="M12:M27" si="1">H12-I12</f>
        <v>60</v>
      </c>
      <c r="N12" s="190">
        <v>2</v>
      </c>
      <c r="O12" s="255"/>
      <c r="P12" s="195"/>
      <c r="Q12" s="194"/>
      <c r="R12" s="255"/>
      <c r="S12" s="195"/>
      <c r="T12" s="194"/>
      <c r="U12" s="255"/>
      <c r="V12" s="195"/>
      <c r="W12" s="194"/>
      <c r="X12" s="195"/>
      <c r="AD12" s="104" t="s">
        <v>90</v>
      </c>
      <c r="AE12" s="96">
        <f>AI29+AJ29</f>
        <v>19.5</v>
      </c>
      <c r="AF12" s="92" t="b">
        <f t="shared" ref="AF12:AP27" si="2">ISBLANK(N12)</f>
        <v>0</v>
      </c>
      <c r="AG12" s="92" t="b">
        <f t="shared" si="2"/>
        <v>1</v>
      </c>
      <c r="AH12" s="92"/>
      <c r="AI12" s="92" t="b">
        <f t="shared" si="2"/>
        <v>1</v>
      </c>
      <c r="AJ12" s="92" t="b">
        <f t="shared" si="2"/>
        <v>1</v>
      </c>
      <c r="AK12" s="92"/>
      <c r="AL12" s="92" t="b">
        <f t="shared" si="2"/>
        <v>1</v>
      </c>
      <c r="AM12" s="92" t="b">
        <f t="shared" si="2"/>
        <v>1</v>
      </c>
      <c r="AN12" s="92"/>
      <c r="AO12" s="92" t="b">
        <f t="shared" si="2"/>
        <v>1</v>
      </c>
      <c r="AP12" s="92" t="b">
        <f t="shared" si="2"/>
        <v>1</v>
      </c>
    </row>
    <row r="13" spans="1:42" s="104" customFormat="1" x14ac:dyDescent="0.25">
      <c r="A13" s="246" t="s">
        <v>98</v>
      </c>
      <c r="B13" s="247" t="s">
        <v>33</v>
      </c>
      <c r="C13" s="248"/>
      <c r="D13" s="249">
        <v>2</v>
      </c>
      <c r="E13" s="250"/>
      <c r="F13" s="251"/>
      <c r="G13" s="252">
        <v>3.5</v>
      </c>
      <c r="H13" s="157">
        <f t="shared" si="0"/>
        <v>105</v>
      </c>
      <c r="I13" s="253">
        <f t="shared" ref="I13:I15" si="3">J13+K13+L13</f>
        <v>36</v>
      </c>
      <c r="J13" s="254"/>
      <c r="K13" s="254"/>
      <c r="L13" s="254">
        <v>36</v>
      </c>
      <c r="M13" s="127">
        <f t="shared" si="1"/>
        <v>69</v>
      </c>
      <c r="N13" s="190"/>
      <c r="O13" s="255">
        <v>2</v>
      </c>
      <c r="P13" s="195">
        <v>2</v>
      </c>
      <c r="Q13" s="194"/>
      <c r="R13" s="255"/>
      <c r="S13" s="195"/>
      <c r="T13" s="194"/>
      <c r="U13" s="255"/>
      <c r="V13" s="195"/>
      <c r="W13" s="194"/>
      <c r="X13" s="195"/>
      <c r="AD13" s="104" t="s">
        <v>114</v>
      </c>
      <c r="AE13" s="96">
        <f>AL29+AM29</f>
        <v>3</v>
      </c>
      <c r="AF13" s="92" t="b">
        <f t="shared" si="2"/>
        <v>1</v>
      </c>
      <c r="AG13" s="92" t="b">
        <f t="shared" si="2"/>
        <v>0</v>
      </c>
      <c r="AH13" s="92"/>
      <c r="AI13" s="92" t="b">
        <f t="shared" si="2"/>
        <v>1</v>
      </c>
      <c r="AJ13" s="92" t="b">
        <f t="shared" si="2"/>
        <v>1</v>
      </c>
      <c r="AK13" s="92"/>
      <c r="AL13" s="92" t="b">
        <f t="shared" si="2"/>
        <v>1</v>
      </c>
      <c r="AM13" s="92" t="b">
        <f t="shared" si="2"/>
        <v>1</v>
      </c>
      <c r="AN13" s="92"/>
      <c r="AO13" s="92" t="b">
        <f t="shared" si="2"/>
        <v>1</v>
      </c>
      <c r="AP13" s="92" t="b">
        <f t="shared" si="2"/>
        <v>1</v>
      </c>
    </row>
    <row r="14" spans="1:42" s="104" customFormat="1" x14ac:dyDescent="0.25">
      <c r="A14" s="246" t="s">
        <v>117</v>
      </c>
      <c r="B14" s="247" t="s">
        <v>33</v>
      </c>
      <c r="C14" s="248"/>
      <c r="D14" s="249">
        <v>3</v>
      </c>
      <c r="E14" s="256"/>
      <c r="F14" s="251"/>
      <c r="G14" s="522">
        <v>3</v>
      </c>
      <c r="H14" s="157">
        <f t="shared" si="0"/>
        <v>90</v>
      </c>
      <c r="I14" s="253">
        <f t="shared" si="3"/>
        <v>45</v>
      </c>
      <c r="J14" s="254"/>
      <c r="K14" s="254"/>
      <c r="L14" s="254">
        <v>45</v>
      </c>
      <c r="M14" s="127">
        <f t="shared" si="1"/>
        <v>45</v>
      </c>
      <c r="N14" s="190"/>
      <c r="O14" s="255"/>
      <c r="P14" s="195"/>
      <c r="Q14" s="194">
        <v>3</v>
      </c>
      <c r="R14" s="255"/>
      <c r="S14" s="195"/>
      <c r="T14" s="194"/>
      <c r="U14" s="255"/>
      <c r="V14" s="195"/>
      <c r="W14" s="257"/>
      <c r="X14" s="258"/>
      <c r="AD14" s="104" t="s">
        <v>115</v>
      </c>
      <c r="AE14" s="96">
        <f>AO29+AP29</f>
        <v>0</v>
      </c>
      <c r="AF14" s="92" t="b">
        <f t="shared" si="2"/>
        <v>1</v>
      </c>
      <c r="AG14" s="92" t="b">
        <f t="shared" si="2"/>
        <v>1</v>
      </c>
      <c r="AH14" s="92"/>
      <c r="AI14" s="92" t="b">
        <f t="shared" si="2"/>
        <v>0</v>
      </c>
      <c r="AJ14" s="92" t="b">
        <f t="shared" si="2"/>
        <v>1</v>
      </c>
      <c r="AK14" s="92"/>
      <c r="AL14" s="92" t="b">
        <f t="shared" si="2"/>
        <v>1</v>
      </c>
      <c r="AM14" s="92" t="b">
        <f t="shared" si="2"/>
        <v>1</v>
      </c>
      <c r="AN14" s="92"/>
      <c r="AO14" s="92" t="b">
        <f t="shared" si="2"/>
        <v>1</v>
      </c>
      <c r="AP14" s="92" t="b">
        <f t="shared" si="2"/>
        <v>1</v>
      </c>
    </row>
    <row r="15" spans="1:42" s="104" customFormat="1" x14ac:dyDescent="0.25">
      <c r="A15" s="246" t="s">
        <v>118</v>
      </c>
      <c r="B15" s="247" t="s">
        <v>33</v>
      </c>
      <c r="C15" s="259"/>
      <c r="D15" s="260" t="s">
        <v>165</v>
      </c>
      <c r="E15" s="185"/>
      <c r="F15" s="261"/>
      <c r="G15" s="523">
        <v>3</v>
      </c>
      <c r="H15" s="157">
        <f t="shared" si="0"/>
        <v>90</v>
      </c>
      <c r="I15" s="253">
        <f t="shared" si="3"/>
        <v>36</v>
      </c>
      <c r="J15" s="263"/>
      <c r="K15" s="263"/>
      <c r="L15" s="263">
        <v>36</v>
      </c>
      <c r="M15" s="127">
        <f t="shared" si="1"/>
        <v>54</v>
      </c>
      <c r="N15" s="264"/>
      <c r="O15" s="265"/>
      <c r="P15" s="266"/>
      <c r="Q15" s="267"/>
      <c r="R15" s="265">
        <v>2</v>
      </c>
      <c r="S15" s="266">
        <v>2</v>
      </c>
      <c r="T15" s="267"/>
      <c r="U15" s="265"/>
      <c r="V15" s="266"/>
      <c r="W15" s="267"/>
      <c r="X15" s="266"/>
      <c r="AE15" s="96">
        <f>SUM(AE11:AE14)</f>
        <v>56</v>
      </c>
      <c r="AF15" s="92" t="b">
        <f t="shared" si="2"/>
        <v>1</v>
      </c>
      <c r="AG15" s="92" t="b">
        <f t="shared" si="2"/>
        <v>1</v>
      </c>
      <c r="AH15" s="92"/>
      <c r="AI15" s="92" t="b">
        <f t="shared" si="2"/>
        <v>1</v>
      </c>
      <c r="AJ15" s="92" t="b">
        <f t="shared" si="2"/>
        <v>0</v>
      </c>
      <c r="AK15" s="92"/>
      <c r="AL15" s="92" t="b">
        <f t="shared" si="2"/>
        <v>1</v>
      </c>
      <c r="AM15" s="92" t="b">
        <f t="shared" si="2"/>
        <v>1</v>
      </c>
      <c r="AN15" s="92"/>
      <c r="AO15" s="92" t="b">
        <f t="shared" si="2"/>
        <v>1</v>
      </c>
      <c r="AP15" s="92" t="b">
        <f t="shared" si="2"/>
        <v>1</v>
      </c>
    </row>
    <row r="16" spans="1:42" s="104" customFormat="1" ht="17.25" customHeight="1" x14ac:dyDescent="0.25">
      <c r="A16" s="268" t="s">
        <v>119</v>
      </c>
      <c r="B16" s="269" t="s">
        <v>304</v>
      </c>
      <c r="C16" s="248"/>
      <c r="D16" s="179" t="s">
        <v>164</v>
      </c>
      <c r="E16" s="256"/>
      <c r="F16" s="270"/>
      <c r="G16" s="271">
        <v>3</v>
      </c>
      <c r="H16" s="272">
        <f t="shared" si="0"/>
        <v>90</v>
      </c>
      <c r="I16" s="248">
        <f t="shared" ref="I16:I21" si="4">J16+L16</f>
        <v>30</v>
      </c>
      <c r="J16" s="273">
        <v>15</v>
      </c>
      <c r="K16" s="273"/>
      <c r="L16" s="273">
        <v>15</v>
      </c>
      <c r="M16" s="274">
        <f t="shared" si="1"/>
        <v>60</v>
      </c>
      <c r="N16" s="190">
        <v>2</v>
      </c>
      <c r="O16" s="255"/>
      <c r="P16" s="195"/>
      <c r="Q16" s="194"/>
      <c r="R16" s="255"/>
      <c r="S16" s="195"/>
      <c r="T16" s="194"/>
      <c r="U16" s="255"/>
      <c r="V16" s="195"/>
      <c r="W16" s="194"/>
      <c r="X16" s="275"/>
      <c r="AF16" s="92" t="b">
        <f t="shared" si="2"/>
        <v>0</v>
      </c>
      <c r="AG16" s="92" t="b">
        <f t="shared" si="2"/>
        <v>1</v>
      </c>
      <c r="AH16" s="92"/>
      <c r="AI16" s="92" t="b">
        <f t="shared" si="2"/>
        <v>1</v>
      </c>
      <c r="AJ16" s="92" t="b">
        <f t="shared" si="2"/>
        <v>1</v>
      </c>
      <c r="AK16" s="92"/>
      <c r="AL16" s="92" t="b">
        <f t="shared" si="2"/>
        <v>1</v>
      </c>
      <c r="AM16" s="92" t="b">
        <f t="shared" si="2"/>
        <v>1</v>
      </c>
      <c r="AN16" s="92"/>
      <c r="AO16" s="92" t="b">
        <f t="shared" si="2"/>
        <v>1</v>
      </c>
      <c r="AP16" s="92" t="b">
        <f t="shared" si="2"/>
        <v>1</v>
      </c>
    </row>
    <row r="17" spans="1:43" s="104" customFormat="1" x14ac:dyDescent="0.25">
      <c r="A17" s="268" t="s">
        <v>120</v>
      </c>
      <c r="B17" s="269" t="s">
        <v>34</v>
      </c>
      <c r="C17" s="248">
        <v>1</v>
      </c>
      <c r="D17" s="179"/>
      <c r="E17" s="256"/>
      <c r="F17" s="270"/>
      <c r="G17" s="271">
        <v>6</v>
      </c>
      <c r="H17" s="272">
        <f t="shared" si="0"/>
        <v>180</v>
      </c>
      <c r="I17" s="248">
        <f t="shared" si="4"/>
        <v>75</v>
      </c>
      <c r="J17" s="273">
        <v>45</v>
      </c>
      <c r="K17" s="273"/>
      <c r="L17" s="273">
        <v>30</v>
      </c>
      <c r="M17" s="274">
        <f t="shared" si="1"/>
        <v>105</v>
      </c>
      <c r="N17" s="190">
        <v>5</v>
      </c>
      <c r="O17" s="255"/>
      <c r="P17" s="195"/>
      <c r="Q17" s="194"/>
      <c r="R17" s="255"/>
      <c r="S17" s="195"/>
      <c r="T17" s="194"/>
      <c r="U17" s="255"/>
      <c r="V17" s="195"/>
      <c r="W17" s="194"/>
      <c r="X17" s="275"/>
      <c r="AF17" s="92" t="b">
        <f t="shared" si="2"/>
        <v>0</v>
      </c>
      <c r="AG17" s="92" t="b">
        <f t="shared" si="2"/>
        <v>1</v>
      </c>
      <c r="AH17" s="92"/>
      <c r="AI17" s="92" t="b">
        <f t="shared" si="2"/>
        <v>1</v>
      </c>
      <c r="AJ17" s="92" t="b">
        <f t="shared" si="2"/>
        <v>1</v>
      </c>
      <c r="AK17" s="92"/>
      <c r="AL17" s="92" t="b">
        <f t="shared" si="2"/>
        <v>1</v>
      </c>
      <c r="AM17" s="92" t="b">
        <f t="shared" si="2"/>
        <v>1</v>
      </c>
      <c r="AN17" s="92"/>
      <c r="AO17" s="92" t="b">
        <f t="shared" si="2"/>
        <v>1</v>
      </c>
      <c r="AP17" s="92" t="b">
        <f t="shared" si="2"/>
        <v>1</v>
      </c>
    </row>
    <row r="18" spans="1:43" s="132" customFormat="1" x14ac:dyDescent="0.25">
      <c r="A18" s="268" t="s">
        <v>122</v>
      </c>
      <c r="B18" s="269" t="s">
        <v>35</v>
      </c>
      <c r="C18" s="248"/>
      <c r="D18" s="273"/>
      <c r="E18" s="276"/>
      <c r="F18" s="277"/>
      <c r="G18" s="271">
        <f>G19+G20</f>
        <v>11</v>
      </c>
      <c r="H18" s="272">
        <f>H19+H20</f>
        <v>330</v>
      </c>
      <c r="I18" s="248">
        <f>I19+I20</f>
        <v>129</v>
      </c>
      <c r="J18" s="273">
        <f>J19+J20</f>
        <v>48</v>
      </c>
      <c r="K18" s="273">
        <f t="shared" ref="K18:L18" si="5">K19+K20</f>
        <v>0</v>
      </c>
      <c r="L18" s="273">
        <f t="shared" si="5"/>
        <v>81</v>
      </c>
      <c r="M18" s="274">
        <f>M19+M20</f>
        <v>201</v>
      </c>
      <c r="N18" s="278"/>
      <c r="O18" s="279"/>
      <c r="P18" s="280"/>
      <c r="Q18" s="253"/>
      <c r="R18" s="279"/>
      <c r="S18" s="127"/>
      <c r="T18" s="253"/>
      <c r="U18" s="279"/>
      <c r="V18" s="127"/>
      <c r="W18" s="253"/>
      <c r="X18" s="127"/>
      <c r="AF18" s="92" t="b">
        <f t="shared" si="2"/>
        <v>1</v>
      </c>
      <c r="AG18" s="92" t="b">
        <f t="shared" si="2"/>
        <v>1</v>
      </c>
      <c r="AH18" s="92"/>
      <c r="AI18" s="92" t="b">
        <f t="shared" si="2"/>
        <v>1</v>
      </c>
      <c r="AJ18" s="92" t="b">
        <f t="shared" si="2"/>
        <v>1</v>
      </c>
      <c r="AK18" s="92"/>
      <c r="AL18" s="92" t="b">
        <f t="shared" si="2"/>
        <v>1</v>
      </c>
      <c r="AM18" s="92" t="b">
        <f t="shared" si="2"/>
        <v>1</v>
      </c>
      <c r="AN18" s="92"/>
      <c r="AO18" s="92" t="b">
        <f t="shared" si="2"/>
        <v>1</v>
      </c>
      <c r="AP18" s="92" t="b">
        <f t="shared" si="2"/>
        <v>1</v>
      </c>
    </row>
    <row r="19" spans="1:43" s="103" customFormat="1" x14ac:dyDescent="0.25">
      <c r="A19" s="281" t="s">
        <v>214</v>
      </c>
      <c r="B19" s="282" t="s">
        <v>216</v>
      </c>
      <c r="C19" s="253"/>
      <c r="D19" s="254">
        <v>1</v>
      </c>
      <c r="E19" s="283"/>
      <c r="F19" s="284"/>
      <c r="G19" s="285">
        <v>6</v>
      </c>
      <c r="H19" s="286">
        <f t="shared" ref="H19:H20" si="6">G19*30</f>
        <v>180</v>
      </c>
      <c r="I19" s="253">
        <f t="shared" ref="I19:I20" si="7">J19+K19+L19</f>
        <v>75</v>
      </c>
      <c r="J19" s="36">
        <v>30</v>
      </c>
      <c r="K19" s="36"/>
      <c r="L19" s="36">
        <v>45</v>
      </c>
      <c r="M19" s="188">
        <f t="shared" ref="M19:M20" si="8">H19-I19</f>
        <v>105</v>
      </c>
      <c r="N19" s="278">
        <v>5</v>
      </c>
      <c r="O19" s="279"/>
      <c r="P19" s="280"/>
      <c r="Q19" s="253"/>
      <c r="R19" s="279"/>
      <c r="S19" s="127"/>
      <c r="T19" s="253"/>
      <c r="U19" s="279"/>
      <c r="V19" s="127"/>
      <c r="W19" s="253"/>
      <c r="X19" s="127"/>
      <c r="AF19" s="92" t="b">
        <f t="shared" si="2"/>
        <v>0</v>
      </c>
      <c r="AG19" s="92" t="b">
        <f t="shared" si="2"/>
        <v>1</v>
      </c>
      <c r="AH19" s="92"/>
      <c r="AI19" s="92" t="b">
        <f t="shared" si="2"/>
        <v>1</v>
      </c>
      <c r="AJ19" s="92" t="b">
        <f t="shared" si="2"/>
        <v>1</v>
      </c>
      <c r="AK19" s="92"/>
      <c r="AL19" s="92" t="b">
        <f t="shared" si="2"/>
        <v>1</v>
      </c>
      <c r="AM19" s="92" t="b">
        <f t="shared" si="2"/>
        <v>1</v>
      </c>
      <c r="AN19" s="92"/>
      <c r="AO19" s="92" t="b">
        <f t="shared" si="2"/>
        <v>1</v>
      </c>
      <c r="AP19" s="92" t="b">
        <f t="shared" si="2"/>
        <v>1</v>
      </c>
    </row>
    <row r="20" spans="1:43" s="103" customFormat="1" x14ac:dyDescent="0.25">
      <c r="A20" s="281" t="s">
        <v>215</v>
      </c>
      <c r="B20" s="282" t="s">
        <v>217</v>
      </c>
      <c r="C20" s="253">
        <v>2</v>
      </c>
      <c r="D20" s="254"/>
      <c r="E20" s="283"/>
      <c r="F20" s="284"/>
      <c r="G20" s="285">
        <v>5</v>
      </c>
      <c r="H20" s="286">
        <f t="shared" si="6"/>
        <v>150</v>
      </c>
      <c r="I20" s="253">
        <f t="shared" si="7"/>
        <v>54</v>
      </c>
      <c r="J20" s="36">
        <v>18</v>
      </c>
      <c r="K20" s="36"/>
      <c r="L20" s="36">
        <v>36</v>
      </c>
      <c r="M20" s="188">
        <f t="shared" si="8"/>
        <v>96</v>
      </c>
      <c r="N20" s="278"/>
      <c r="O20" s="279">
        <v>3</v>
      </c>
      <c r="P20" s="280">
        <v>3</v>
      </c>
      <c r="Q20" s="253"/>
      <c r="R20" s="279"/>
      <c r="S20" s="127"/>
      <c r="T20" s="253"/>
      <c r="U20" s="279"/>
      <c r="V20" s="127"/>
      <c r="W20" s="253"/>
      <c r="X20" s="127"/>
      <c r="AF20" s="92" t="b">
        <f t="shared" si="2"/>
        <v>1</v>
      </c>
      <c r="AG20" s="92" t="b">
        <f t="shared" si="2"/>
        <v>0</v>
      </c>
      <c r="AH20" s="92"/>
      <c r="AI20" s="92" t="b">
        <f t="shared" si="2"/>
        <v>1</v>
      </c>
      <c r="AJ20" s="92" t="b">
        <f t="shared" si="2"/>
        <v>1</v>
      </c>
      <c r="AK20" s="92"/>
      <c r="AL20" s="92" t="b">
        <f t="shared" si="2"/>
        <v>1</v>
      </c>
      <c r="AM20" s="92" t="b">
        <f t="shared" si="2"/>
        <v>1</v>
      </c>
      <c r="AN20" s="92"/>
      <c r="AO20" s="92" t="b">
        <f t="shared" si="2"/>
        <v>1</v>
      </c>
      <c r="AP20" s="92" t="b">
        <f t="shared" si="2"/>
        <v>1</v>
      </c>
    </row>
    <row r="21" spans="1:43" s="104" customFormat="1" ht="31.5" x14ac:dyDescent="0.25">
      <c r="A21" s="268" t="s">
        <v>122</v>
      </c>
      <c r="B21" s="269" t="s">
        <v>121</v>
      </c>
      <c r="C21" s="248"/>
      <c r="D21" s="273">
        <v>4</v>
      </c>
      <c r="E21" s="276"/>
      <c r="F21" s="277"/>
      <c r="G21" s="271">
        <v>3.5</v>
      </c>
      <c r="H21" s="272">
        <f t="shared" si="0"/>
        <v>105</v>
      </c>
      <c r="I21" s="248">
        <f t="shared" si="4"/>
        <v>36</v>
      </c>
      <c r="J21" s="273">
        <v>18</v>
      </c>
      <c r="K21" s="273"/>
      <c r="L21" s="273">
        <v>18</v>
      </c>
      <c r="M21" s="274">
        <f t="shared" si="1"/>
        <v>69</v>
      </c>
      <c r="N21" s="190"/>
      <c r="O21" s="255"/>
      <c r="P21" s="275"/>
      <c r="Q21" s="194"/>
      <c r="R21" s="255">
        <v>2</v>
      </c>
      <c r="S21" s="195">
        <v>2</v>
      </c>
      <c r="T21" s="194"/>
      <c r="U21" s="255"/>
      <c r="V21" s="195"/>
      <c r="W21" s="194"/>
      <c r="X21" s="195"/>
      <c r="AF21" s="92" t="b">
        <f t="shared" si="2"/>
        <v>1</v>
      </c>
      <c r="AG21" s="92" t="b">
        <f t="shared" si="2"/>
        <v>1</v>
      </c>
      <c r="AH21" s="92"/>
      <c r="AI21" s="92" t="b">
        <f t="shared" si="2"/>
        <v>1</v>
      </c>
      <c r="AJ21" s="92" t="b">
        <f t="shared" si="2"/>
        <v>0</v>
      </c>
      <c r="AK21" s="92"/>
      <c r="AL21" s="92" t="b">
        <f t="shared" si="2"/>
        <v>1</v>
      </c>
      <c r="AM21" s="92" t="b">
        <f t="shared" si="2"/>
        <v>1</v>
      </c>
      <c r="AN21" s="92"/>
      <c r="AO21" s="92" t="b">
        <f t="shared" si="2"/>
        <v>1</v>
      </c>
      <c r="AP21" s="92" t="b">
        <f t="shared" si="2"/>
        <v>1</v>
      </c>
    </row>
    <row r="22" spans="1:43" s="104" customFormat="1" x14ac:dyDescent="0.25">
      <c r="A22" s="268" t="s">
        <v>123</v>
      </c>
      <c r="B22" s="269" t="s">
        <v>39</v>
      </c>
      <c r="C22" s="248">
        <v>4</v>
      </c>
      <c r="D22" s="273"/>
      <c r="E22" s="276"/>
      <c r="F22" s="277"/>
      <c r="G22" s="271">
        <v>4</v>
      </c>
      <c r="H22" s="272">
        <f>G22*30</f>
        <v>120</v>
      </c>
      <c r="I22" s="248">
        <f>J22+L22</f>
        <v>54</v>
      </c>
      <c r="J22" s="273">
        <v>36</v>
      </c>
      <c r="K22" s="273"/>
      <c r="L22" s="273">
        <v>18</v>
      </c>
      <c r="M22" s="274">
        <f>H22-I22</f>
        <v>66</v>
      </c>
      <c r="N22" s="190"/>
      <c r="O22" s="255"/>
      <c r="P22" s="275"/>
      <c r="Q22" s="194"/>
      <c r="R22" s="255">
        <v>3</v>
      </c>
      <c r="S22" s="195">
        <v>3</v>
      </c>
      <c r="T22" s="194"/>
      <c r="U22" s="255"/>
      <c r="V22" s="195"/>
      <c r="W22" s="194"/>
      <c r="X22" s="195"/>
      <c r="AF22" s="92" t="b">
        <f t="shared" si="2"/>
        <v>1</v>
      </c>
      <c r="AG22" s="92" t="b">
        <f t="shared" si="2"/>
        <v>1</v>
      </c>
      <c r="AH22" s="92"/>
      <c r="AI22" s="92" t="b">
        <f t="shared" si="2"/>
        <v>1</v>
      </c>
      <c r="AJ22" s="92" t="b">
        <f t="shared" si="2"/>
        <v>0</v>
      </c>
      <c r="AK22" s="92"/>
      <c r="AL22" s="92" t="b">
        <f t="shared" si="2"/>
        <v>1</v>
      </c>
      <c r="AM22" s="92" t="b">
        <f t="shared" si="2"/>
        <v>1</v>
      </c>
      <c r="AN22" s="92"/>
      <c r="AO22" s="92" t="b">
        <f t="shared" si="2"/>
        <v>1</v>
      </c>
      <c r="AP22" s="92" t="b">
        <f t="shared" si="2"/>
        <v>1</v>
      </c>
    </row>
    <row r="23" spans="1:43" s="132" customFormat="1" x14ac:dyDescent="0.25">
      <c r="A23" s="268" t="s">
        <v>141</v>
      </c>
      <c r="B23" s="269" t="s">
        <v>38</v>
      </c>
      <c r="C23" s="248"/>
      <c r="D23" s="273"/>
      <c r="E23" s="276"/>
      <c r="F23" s="277"/>
      <c r="G23" s="271">
        <f>G24+G25</f>
        <v>10</v>
      </c>
      <c r="H23" s="272">
        <f>H24+H25</f>
        <v>300</v>
      </c>
      <c r="I23" s="248">
        <f>I24+I25</f>
        <v>129</v>
      </c>
      <c r="J23" s="273">
        <f>J24+J25</f>
        <v>48</v>
      </c>
      <c r="K23" s="273">
        <f t="shared" ref="K23:L23" si="9">K24+K25</f>
        <v>48</v>
      </c>
      <c r="L23" s="273">
        <f t="shared" si="9"/>
        <v>33</v>
      </c>
      <c r="M23" s="274">
        <f>M24+M25</f>
        <v>171</v>
      </c>
      <c r="N23" s="278"/>
      <c r="O23" s="279"/>
      <c r="P23" s="280"/>
      <c r="Q23" s="253"/>
      <c r="R23" s="279"/>
      <c r="S23" s="127"/>
      <c r="T23" s="253"/>
      <c r="U23" s="279"/>
      <c r="V23" s="127"/>
      <c r="W23" s="253"/>
      <c r="X23" s="127"/>
      <c r="AF23" s="92" t="b">
        <f t="shared" si="2"/>
        <v>1</v>
      </c>
      <c r="AG23" s="92" t="b">
        <f t="shared" si="2"/>
        <v>1</v>
      </c>
      <c r="AH23" s="92"/>
      <c r="AI23" s="92" t="b">
        <f t="shared" si="2"/>
        <v>1</v>
      </c>
      <c r="AJ23" s="92" t="b">
        <f t="shared" si="2"/>
        <v>1</v>
      </c>
      <c r="AK23" s="92"/>
      <c r="AL23" s="92" t="b">
        <f t="shared" si="2"/>
        <v>1</v>
      </c>
      <c r="AM23" s="92" t="b">
        <f t="shared" si="2"/>
        <v>1</v>
      </c>
      <c r="AN23" s="92"/>
      <c r="AO23" s="92" t="b">
        <f t="shared" si="2"/>
        <v>1</v>
      </c>
      <c r="AP23" s="92" t="b">
        <f t="shared" si="2"/>
        <v>1</v>
      </c>
    </row>
    <row r="24" spans="1:43" s="103" customFormat="1" x14ac:dyDescent="0.25">
      <c r="A24" s="281" t="s">
        <v>218</v>
      </c>
      <c r="B24" s="282" t="s">
        <v>220</v>
      </c>
      <c r="C24" s="253"/>
      <c r="D24" s="254">
        <v>2</v>
      </c>
      <c r="E24" s="283"/>
      <c r="F24" s="284"/>
      <c r="G24" s="285">
        <v>4</v>
      </c>
      <c r="H24" s="286">
        <f t="shared" ref="H24:H25" si="10">G24*30</f>
        <v>120</v>
      </c>
      <c r="I24" s="253">
        <f t="shared" ref="I24:I27" si="11">J24+K24+L24</f>
        <v>54</v>
      </c>
      <c r="J24" s="36">
        <v>18</v>
      </c>
      <c r="K24" s="36">
        <v>18</v>
      </c>
      <c r="L24" s="36">
        <v>18</v>
      </c>
      <c r="M24" s="188">
        <f t="shared" ref="M24:M25" si="12">H24-I24</f>
        <v>66</v>
      </c>
      <c r="N24" s="278"/>
      <c r="O24" s="279">
        <v>3</v>
      </c>
      <c r="P24" s="280">
        <v>3</v>
      </c>
      <c r="Q24" s="253"/>
      <c r="R24" s="279"/>
      <c r="S24" s="127"/>
      <c r="T24" s="253"/>
      <c r="U24" s="279"/>
      <c r="V24" s="127"/>
      <c r="W24" s="253"/>
      <c r="X24" s="127"/>
      <c r="AF24" s="92" t="b">
        <f t="shared" si="2"/>
        <v>1</v>
      </c>
      <c r="AG24" s="92" t="b">
        <f t="shared" si="2"/>
        <v>0</v>
      </c>
      <c r="AH24" s="92"/>
      <c r="AI24" s="92" t="b">
        <f t="shared" si="2"/>
        <v>1</v>
      </c>
      <c r="AJ24" s="92" t="b">
        <f t="shared" si="2"/>
        <v>1</v>
      </c>
      <c r="AK24" s="92"/>
      <c r="AL24" s="92" t="b">
        <f t="shared" si="2"/>
        <v>1</v>
      </c>
      <c r="AM24" s="92" t="b">
        <f t="shared" si="2"/>
        <v>1</v>
      </c>
      <c r="AN24" s="92"/>
      <c r="AO24" s="92" t="b">
        <f t="shared" si="2"/>
        <v>1</v>
      </c>
      <c r="AP24" s="92" t="b">
        <f t="shared" si="2"/>
        <v>1</v>
      </c>
    </row>
    <row r="25" spans="1:43" s="103" customFormat="1" x14ac:dyDescent="0.25">
      <c r="A25" s="281" t="s">
        <v>219</v>
      </c>
      <c r="B25" s="282" t="s">
        <v>221</v>
      </c>
      <c r="C25" s="253">
        <v>3</v>
      </c>
      <c r="D25" s="254"/>
      <c r="E25" s="283"/>
      <c r="F25" s="284"/>
      <c r="G25" s="285">
        <v>6</v>
      </c>
      <c r="H25" s="286">
        <f t="shared" si="10"/>
        <v>180</v>
      </c>
      <c r="I25" s="253">
        <f t="shared" si="11"/>
        <v>75</v>
      </c>
      <c r="J25" s="36">
        <v>30</v>
      </c>
      <c r="K25" s="36">
        <v>30</v>
      </c>
      <c r="L25" s="36">
        <v>15</v>
      </c>
      <c r="M25" s="188">
        <f t="shared" si="12"/>
        <v>105</v>
      </c>
      <c r="N25" s="278"/>
      <c r="O25" s="279"/>
      <c r="P25" s="280"/>
      <c r="Q25" s="253">
        <v>5</v>
      </c>
      <c r="R25" s="279"/>
      <c r="S25" s="127"/>
      <c r="T25" s="253"/>
      <c r="U25" s="279"/>
      <c r="V25" s="127"/>
      <c r="W25" s="253"/>
      <c r="X25" s="127"/>
      <c r="AF25" s="92" t="b">
        <f t="shared" si="2"/>
        <v>1</v>
      </c>
      <c r="AG25" s="92" t="b">
        <f t="shared" si="2"/>
        <v>1</v>
      </c>
      <c r="AH25" s="92"/>
      <c r="AI25" s="92" t="b">
        <f t="shared" si="2"/>
        <v>0</v>
      </c>
      <c r="AJ25" s="92" t="b">
        <f t="shared" si="2"/>
        <v>1</v>
      </c>
      <c r="AK25" s="92"/>
      <c r="AL25" s="92" t="b">
        <f t="shared" si="2"/>
        <v>1</v>
      </c>
      <c r="AM25" s="92" t="b">
        <f t="shared" si="2"/>
        <v>1</v>
      </c>
      <c r="AN25" s="92"/>
      <c r="AO25" s="92" t="b">
        <f t="shared" si="2"/>
        <v>1</v>
      </c>
      <c r="AP25" s="92" t="b">
        <f t="shared" si="2"/>
        <v>1</v>
      </c>
    </row>
    <row r="26" spans="1:43" s="104" customFormat="1" ht="16.5" customHeight="1" x14ac:dyDescent="0.25">
      <c r="A26" s="287" t="s">
        <v>142</v>
      </c>
      <c r="B26" s="288" t="s">
        <v>37</v>
      </c>
      <c r="C26" s="289"/>
      <c r="D26" s="273">
        <v>1</v>
      </c>
      <c r="E26" s="273"/>
      <c r="F26" s="274"/>
      <c r="G26" s="290">
        <v>3</v>
      </c>
      <c r="H26" s="272">
        <f t="shared" si="0"/>
        <v>90</v>
      </c>
      <c r="I26" s="248">
        <f t="shared" si="11"/>
        <v>45</v>
      </c>
      <c r="J26" s="273">
        <v>15</v>
      </c>
      <c r="K26" s="273">
        <v>30</v>
      </c>
      <c r="L26" s="273"/>
      <c r="M26" s="274">
        <f t="shared" si="1"/>
        <v>45</v>
      </c>
      <c r="N26" s="278">
        <v>3</v>
      </c>
      <c r="O26" s="279"/>
      <c r="P26" s="127"/>
      <c r="Q26" s="253"/>
      <c r="R26" s="279"/>
      <c r="S26" s="127"/>
      <c r="T26" s="253"/>
      <c r="U26" s="279"/>
      <c r="V26" s="127"/>
      <c r="W26" s="253"/>
      <c r="X26" s="127"/>
      <c r="AF26" s="92" t="b">
        <f t="shared" si="2"/>
        <v>0</v>
      </c>
      <c r="AG26" s="92" t="b">
        <f t="shared" si="2"/>
        <v>1</v>
      </c>
      <c r="AH26" s="92"/>
      <c r="AI26" s="92" t="b">
        <f t="shared" si="2"/>
        <v>1</v>
      </c>
      <c r="AJ26" s="92" t="b">
        <f t="shared" si="2"/>
        <v>1</v>
      </c>
      <c r="AK26" s="92"/>
      <c r="AL26" s="92" t="b">
        <f t="shared" si="2"/>
        <v>1</v>
      </c>
      <c r="AM26" s="92" t="b">
        <f t="shared" si="2"/>
        <v>1</v>
      </c>
      <c r="AN26" s="92"/>
      <c r="AO26" s="92" t="b">
        <f t="shared" si="2"/>
        <v>1</v>
      </c>
      <c r="AP26" s="92" t="b">
        <f t="shared" si="2"/>
        <v>1</v>
      </c>
    </row>
    <row r="27" spans="1:43" s="104" customFormat="1" ht="32.25" thickBot="1" x14ac:dyDescent="0.3">
      <c r="A27" s="268" t="s">
        <v>143</v>
      </c>
      <c r="B27" s="291" t="s">
        <v>46</v>
      </c>
      <c r="C27" s="292">
        <v>5</v>
      </c>
      <c r="D27" s="293"/>
      <c r="E27" s="293"/>
      <c r="F27" s="294"/>
      <c r="G27" s="295">
        <v>3</v>
      </c>
      <c r="H27" s="296">
        <f t="shared" si="0"/>
        <v>90</v>
      </c>
      <c r="I27" s="297">
        <f t="shared" si="11"/>
        <v>30</v>
      </c>
      <c r="J27" s="293">
        <v>15</v>
      </c>
      <c r="K27" s="293">
        <v>15</v>
      </c>
      <c r="L27" s="293"/>
      <c r="M27" s="294">
        <f t="shared" si="1"/>
        <v>60</v>
      </c>
      <c r="N27" s="298"/>
      <c r="O27" s="299"/>
      <c r="P27" s="300"/>
      <c r="Q27" s="301"/>
      <c r="R27" s="299"/>
      <c r="S27" s="300"/>
      <c r="T27" s="301">
        <v>2</v>
      </c>
      <c r="U27" s="299"/>
      <c r="V27" s="300"/>
      <c r="W27" s="301"/>
      <c r="X27" s="300"/>
      <c r="AF27" s="92" t="b">
        <f t="shared" si="2"/>
        <v>1</v>
      </c>
      <c r="AG27" s="92" t="b">
        <f t="shared" si="2"/>
        <v>1</v>
      </c>
      <c r="AH27" s="92"/>
      <c r="AI27" s="92" t="b">
        <f t="shared" si="2"/>
        <v>1</v>
      </c>
      <c r="AJ27" s="92" t="b">
        <f t="shared" si="2"/>
        <v>1</v>
      </c>
      <c r="AK27" s="92"/>
      <c r="AL27" s="92" t="b">
        <f t="shared" si="2"/>
        <v>0</v>
      </c>
      <c r="AM27" s="92" t="b">
        <f t="shared" si="2"/>
        <v>1</v>
      </c>
      <c r="AN27" s="92"/>
      <c r="AO27" s="92" t="b">
        <f t="shared" si="2"/>
        <v>1</v>
      </c>
      <c r="AP27" s="92" t="b">
        <f t="shared" si="2"/>
        <v>1</v>
      </c>
    </row>
    <row r="28" spans="1:43" s="104" customFormat="1" ht="32.25" thickBot="1" x14ac:dyDescent="0.3">
      <c r="A28" s="287" t="s">
        <v>340</v>
      </c>
      <c r="B28" s="559" t="s">
        <v>341</v>
      </c>
      <c r="C28" s="518"/>
      <c r="D28" s="273" t="s">
        <v>192</v>
      </c>
      <c r="E28" s="273"/>
      <c r="F28" s="273"/>
      <c r="G28" s="519">
        <v>3</v>
      </c>
      <c r="H28" s="273">
        <f t="shared" si="0"/>
        <v>90</v>
      </c>
      <c r="I28" s="520">
        <v>62</v>
      </c>
      <c r="J28" s="520">
        <v>38</v>
      </c>
      <c r="K28" s="520"/>
      <c r="L28" s="520">
        <v>24</v>
      </c>
      <c r="M28" s="521">
        <f>H28-I28</f>
        <v>28</v>
      </c>
      <c r="N28" s="186"/>
      <c r="O28" s="186"/>
      <c r="P28" s="186"/>
      <c r="Q28" s="186"/>
      <c r="R28" s="186">
        <v>5</v>
      </c>
      <c r="S28" s="186">
        <v>5</v>
      </c>
      <c r="T28" s="186"/>
      <c r="U28" s="186"/>
      <c r="V28" s="186"/>
      <c r="W28" s="186"/>
      <c r="X28" s="186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</row>
    <row r="29" spans="1:43" s="103" customFormat="1" ht="16.5" customHeight="1" thickBot="1" x14ac:dyDescent="0.3">
      <c r="A29" s="777" t="s">
        <v>342</v>
      </c>
      <c r="B29" s="778"/>
      <c r="C29" s="778"/>
      <c r="D29" s="778"/>
      <c r="E29" s="778"/>
      <c r="F29" s="779"/>
      <c r="G29" s="133">
        <f>G11+G16+G17+G18+G21+G22+G23+G26+G27+G28</f>
        <v>59</v>
      </c>
      <c r="H29" s="133">
        <f t="shared" ref="H29:M29" si="13">H11+H16+H17+H18+H21+H22+H23+H26+H27+H28</f>
        <v>1770</v>
      </c>
      <c r="I29" s="133">
        <f t="shared" si="13"/>
        <v>737</v>
      </c>
      <c r="J29" s="133">
        <f t="shared" si="13"/>
        <v>278</v>
      </c>
      <c r="K29" s="133">
        <f t="shared" si="13"/>
        <v>93</v>
      </c>
      <c r="L29" s="133">
        <f t="shared" si="13"/>
        <v>366</v>
      </c>
      <c r="M29" s="133">
        <f t="shared" si="13"/>
        <v>1033</v>
      </c>
      <c r="N29" s="527">
        <f t="shared" ref="N29:AC29" si="14">SUM(N11:N27)</f>
        <v>17</v>
      </c>
      <c r="O29" s="527">
        <f t="shared" si="14"/>
        <v>8</v>
      </c>
      <c r="P29" s="527">
        <f t="shared" si="14"/>
        <v>8</v>
      </c>
      <c r="Q29" s="527">
        <f t="shared" si="14"/>
        <v>8</v>
      </c>
      <c r="R29" s="527">
        <f>SUM(R11:R27)+R28</f>
        <v>12</v>
      </c>
      <c r="S29" s="527">
        <f>SUM(S11:S27)+S28</f>
        <v>12</v>
      </c>
      <c r="T29" s="527">
        <f t="shared" si="14"/>
        <v>2</v>
      </c>
      <c r="U29" s="527">
        <f t="shared" si="14"/>
        <v>0</v>
      </c>
      <c r="V29" s="527">
        <f t="shared" si="14"/>
        <v>0</v>
      </c>
      <c r="W29" s="527">
        <f t="shared" si="14"/>
        <v>0</v>
      </c>
      <c r="X29" s="527">
        <f t="shared" si="14"/>
        <v>0</v>
      </c>
      <c r="Y29" s="168">
        <f t="shared" si="14"/>
        <v>0</v>
      </c>
      <c r="Z29" s="134">
        <f t="shared" si="14"/>
        <v>0</v>
      </c>
      <c r="AA29" s="134">
        <f t="shared" si="14"/>
        <v>0</v>
      </c>
      <c r="AB29" s="134">
        <f t="shared" si="14"/>
        <v>0</v>
      </c>
      <c r="AC29" s="134">
        <f t="shared" si="14"/>
        <v>0</v>
      </c>
      <c r="AF29" s="94">
        <f>SUMIF(AF11:AF27,FALSE,$G11:$G27)</f>
        <v>21</v>
      </c>
      <c r="AG29" s="94">
        <f t="shared" ref="AG29:AP29" si="15">SUMIF(AG11:AG27,FALSE,$G11:$G27)</f>
        <v>12.5</v>
      </c>
      <c r="AH29" s="94">
        <f t="shared" si="15"/>
        <v>0</v>
      </c>
      <c r="AI29" s="94">
        <f t="shared" si="15"/>
        <v>9</v>
      </c>
      <c r="AJ29" s="94">
        <f t="shared" si="15"/>
        <v>10.5</v>
      </c>
      <c r="AK29" s="94">
        <f t="shared" si="15"/>
        <v>0</v>
      </c>
      <c r="AL29" s="94">
        <f t="shared" si="15"/>
        <v>3</v>
      </c>
      <c r="AM29" s="94">
        <f t="shared" si="15"/>
        <v>0</v>
      </c>
      <c r="AN29" s="94">
        <f t="shared" si="15"/>
        <v>0</v>
      </c>
      <c r="AO29" s="94">
        <f t="shared" si="15"/>
        <v>0</v>
      </c>
      <c r="AP29" s="94">
        <f t="shared" si="15"/>
        <v>0</v>
      </c>
      <c r="AQ29" s="95">
        <f>SUM(AF29:AP29)</f>
        <v>56</v>
      </c>
    </row>
    <row r="30" spans="1:43" s="103" customFormat="1" ht="16.5" customHeight="1" thickBot="1" x14ac:dyDescent="0.3">
      <c r="A30" s="777" t="s">
        <v>343</v>
      </c>
      <c r="B30" s="778"/>
      <c r="C30" s="778"/>
      <c r="D30" s="778"/>
      <c r="E30" s="778"/>
      <c r="F30" s="779"/>
      <c r="G30" s="524">
        <f>G11+G16+G17+G18+G21+G22+G23+G26+G27</f>
        <v>56</v>
      </c>
      <c r="H30" s="134">
        <f t="shared" ref="H30:M30" si="16">H11+H16+H17+H18+H21+H22+H23+H26+H27</f>
        <v>1680</v>
      </c>
      <c r="I30" s="134">
        <f t="shared" si="16"/>
        <v>675</v>
      </c>
      <c r="J30" s="134">
        <f t="shared" si="16"/>
        <v>240</v>
      </c>
      <c r="K30" s="134">
        <f t="shared" si="16"/>
        <v>93</v>
      </c>
      <c r="L30" s="134">
        <f t="shared" si="16"/>
        <v>342</v>
      </c>
      <c r="M30" s="526">
        <f t="shared" si="16"/>
        <v>1005</v>
      </c>
      <c r="N30" s="528">
        <f>N29</f>
        <v>17</v>
      </c>
      <c r="O30" s="528">
        <f t="shared" ref="O30:X30" si="17">O29</f>
        <v>8</v>
      </c>
      <c r="P30" s="528">
        <f t="shared" si="17"/>
        <v>8</v>
      </c>
      <c r="Q30" s="528">
        <f t="shared" si="17"/>
        <v>8</v>
      </c>
      <c r="R30" s="528">
        <f>R29-R28</f>
        <v>7</v>
      </c>
      <c r="S30" s="528">
        <f>S29-S28</f>
        <v>7</v>
      </c>
      <c r="T30" s="528">
        <f t="shared" si="17"/>
        <v>2</v>
      </c>
      <c r="U30" s="528">
        <f t="shared" si="17"/>
        <v>0</v>
      </c>
      <c r="V30" s="528">
        <f t="shared" si="17"/>
        <v>0</v>
      </c>
      <c r="W30" s="528">
        <f t="shared" si="17"/>
        <v>0</v>
      </c>
      <c r="X30" s="528">
        <f t="shared" si="17"/>
        <v>0</v>
      </c>
      <c r="Y30" s="525"/>
      <c r="Z30" s="525"/>
      <c r="AA30" s="525"/>
      <c r="AB30" s="525"/>
      <c r="AC30" s="525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5"/>
    </row>
    <row r="31" spans="1:43" s="103" customFormat="1" ht="16.5" customHeight="1" x14ac:dyDescent="0.25">
      <c r="A31" s="789" t="s">
        <v>356</v>
      </c>
      <c r="B31" s="790"/>
      <c r="C31" s="790"/>
      <c r="D31" s="790"/>
      <c r="E31" s="790"/>
      <c r="F31" s="790"/>
      <c r="G31" s="790"/>
      <c r="H31" s="790"/>
      <c r="I31" s="790"/>
      <c r="J31" s="790"/>
      <c r="K31" s="790"/>
      <c r="L31" s="790"/>
      <c r="M31" s="791"/>
      <c r="N31" s="555"/>
      <c r="O31" s="555"/>
      <c r="P31" s="555"/>
      <c r="Q31" s="555"/>
      <c r="R31" s="555"/>
      <c r="S31" s="555"/>
      <c r="T31" s="555"/>
      <c r="U31" s="555"/>
      <c r="V31" s="555"/>
      <c r="W31" s="555"/>
      <c r="X31" s="556"/>
      <c r="Y31" s="525"/>
      <c r="Z31" s="525"/>
      <c r="AA31" s="525"/>
      <c r="AB31" s="525"/>
      <c r="AC31" s="525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5"/>
    </row>
    <row r="32" spans="1:43" ht="16.5" customHeight="1" thickBot="1" x14ac:dyDescent="0.3">
      <c r="A32" s="798" t="s">
        <v>144</v>
      </c>
      <c r="B32" s="799"/>
      <c r="C32" s="799"/>
      <c r="D32" s="799"/>
      <c r="E32" s="799"/>
      <c r="F32" s="799"/>
      <c r="G32" s="799"/>
      <c r="H32" s="799"/>
      <c r="I32" s="799"/>
      <c r="J32" s="799"/>
      <c r="K32" s="799"/>
      <c r="L32" s="799"/>
      <c r="M32" s="799"/>
      <c r="N32" s="800"/>
      <c r="O32" s="800"/>
      <c r="P32" s="800"/>
      <c r="Q32" s="800"/>
      <c r="R32" s="800"/>
      <c r="S32" s="800"/>
      <c r="T32" s="800"/>
      <c r="U32" s="800"/>
      <c r="V32" s="800"/>
      <c r="W32" s="800"/>
      <c r="X32" s="801"/>
    </row>
    <row r="33" spans="1:42" ht="16.5" customHeight="1" x14ac:dyDescent="0.25">
      <c r="A33" s="150" t="s">
        <v>124</v>
      </c>
      <c r="B33" s="148" t="s">
        <v>36</v>
      </c>
      <c r="C33" s="138"/>
      <c r="D33" s="135"/>
      <c r="E33" s="135"/>
      <c r="F33" s="139"/>
      <c r="G33" s="147">
        <f t="shared" ref="G33:M33" si="18">G34+G35</f>
        <v>15</v>
      </c>
      <c r="H33" s="142">
        <f t="shared" si="18"/>
        <v>450</v>
      </c>
      <c r="I33" s="144">
        <f t="shared" si="18"/>
        <v>177</v>
      </c>
      <c r="J33" s="136">
        <f t="shared" si="18"/>
        <v>81</v>
      </c>
      <c r="K33" s="136">
        <f t="shared" si="18"/>
        <v>48</v>
      </c>
      <c r="L33" s="136">
        <f t="shared" si="18"/>
        <v>48</v>
      </c>
      <c r="M33" s="161">
        <f t="shared" si="18"/>
        <v>273</v>
      </c>
      <c r="N33" s="143"/>
      <c r="O33" s="163"/>
      <c r="P33" s="137"/>
      <c r="Q33" s="162"/>
      <c r="R33" s="164"/>
      <c r="S33" s="137"/>
      <c r="T33" s="146"/>
      <c r="U33" s="165"/>
      <c r="V33" s="137"/>
      <c r="W33" s="145"/>
      <c r="X33" s="137"/>
      <c r="AD33" s="104" t="s">
        <v>89</v>
      </c>
      <c r="AE33" s="98">
        <f>AF52+AG52</f>
        <v>22</v>
      </c>
      <c r="AF33" s="92" t="b">
        <f>ISBLANK(N33)</f>
        <v>1</v>
      </c>
      <c r="AG33" s="92" t="b">
        <f>ISBLANK(O33)</f>
        <v>1</v>
      </c>
      <c r="AI33" s="92" t="b">
        <f>ISBLANK(Q33)</f>
        <v>1</v>
      </c>
      <c r="AJ33" s="92" t="b">
        <f>ISBLANK(R33)</f>
        <v>1</v>
      </c>
      <c r="AL33" s="92" t="b">
        <f>ISBLANK(T33)</f>
        <v>1</v>
      </c>
      <c r="AM33" s="92" t="b">
        <f>ISBLANK(U33)</f>
        <v>1</v>
      </c>
      <c r="AO33" s="92" t="b">
        <f>ISBLANK(W33)</f>
        <v>1</v>
      </c>
      <c r="AP33" s="92" t="b">
        <f>ISBLANK(X33)</f>
        <v>1</v>
      </c>
    </row>
    <row r="34" spans="1:42" x14ac:dyDescent="0.25">
      <c r="A34" s="54" t="s">
        <v>145</v>
      </c>
      <c r="B34" s="55" t="s">
        <v>222</v>
      </c>
      <c r="C34" s="56" t="s">
        <v>164</v>
      </c>
      <c r="D34" s="57"/>
      <c r="E34" s="58"/>
      <c r="F34" s="59"/>
      <c r="G34" s="302">
        <v>9</v>
      </c>
      <c r="H34" s="286">
        <f t="shared" ref="H34:H35" si="19">G34*30</f>
        <v>270</v>
      </c>
      <c r="I34" s="253">
        <f t="shared" ref="I34:I35" si="20">J34+K34+L34</f>
        <v>105</v>
      </c>
      <c r="J34" s="60">
        <v>45</v>
      </c>
      <c r="K34" s="60">
        <v>30</v>
      </c>
      <c r="L34" s="60">
        <v>30</v>
      </c>
      <c r="M34" s="188">
        <f t="shared" ref="M34:M35" si="21">H34-I34</f>
        <v>165</v>
      </c>
      <c r="N34" s="61">
        <v>7</v>
      </c>
      <c r="O34" s="62"/>
      <c r="P34" s="63"/>
      <c r="Q34" s="52"/>
      <c r="R34" s="53"/>
      <c r="S34" s="63"/>
      <c r="T34" s="52"/>
      <c r="U34" s="53"/>
      <c r="V34" s="63"/>
      <c r="W34" s="64"/>
      <c r="X34" s="63"/>
      <c r="AD34" s="104" t="s">
        <v>90</v>
      </c>
      <c r="AE34" s="98">
        <f>AI52+AJ52</f>
        <v>34.5</v>
      </c>
      <c r="AF34" s="92" t="b">
        <f t="shared" ref="AF34:AP51" si="22">ISBLANK(N34)</f>
        <v>0</v>
      </c>
      <c r="AG34" s="92" t="b">
        <f t="shared" si="22"/>
        <v>1</v>
      </c>
      <c r="AI34" s="92" t="b">
        <f t="shared" si="22"/>
        <v>1</v>
      </c>
      <c r="AJ34" s="92" t="b">
        <f t="shared" si="22"/>
        <v>1</v>
      </c>
      <c r="AL34" s="92" t="b">
        <f t="shared" si="22"/>
        <v>1</v>
      </c>
      <c r="AM34" s="92" t="b">
        <f t="shared" si="22"/>
        <v>1</v>
      </c>
      <c r="AO34" s="92" t="b">
        <f t="shared" si="22"/>
        <v>1</v>
      </c>
      <c r="AP34" s="92" t="b">
        <f t="shared" si="22"/>
        <v>1</v>
      </c>
    </row>
    <row r="35" spans="1:42" x14ac:dyDescent="0.25">
      <c r="A35" s="54" t="s">
        <v>149</v>
      </c>
      <c r="B35" s="55" t="s">
        <v>223</v>
      </c>
      <c r="C35" s="56" t="s">
        <v>224</v>
      </c>
      <c r="D35" s="57"/>
      <c r="E35" s="58"/>
      <c r="F35" s="59"/>
      <c r="G35" s="302">
        <v>6</v>
      </c>
      <c r="H35" s="286">
        <f t="shared" si="19"/>
        <v>180</v>
      </c>
      <c r="I35" s="253">
        <f t="shared" si="20"/>
        <v>72</v>
      </c>
      <c r="J35" s="60">
        <v>36</v>
      </c>
      <c r="K35" s="60">
        <v>18</v>
      </c>
      <c r="L35" s="60">
        <v>18</v>
      </c>
      <c r="M35" s="188">
        <f t="shared" si="21"/>
        <v>108</v>
      </c>
      <c r="N35" s="61"/>
      <c r="O35" s="62">
        <v>4</v>
      </c>
      <c r="P35" s="63">
        <v>4</v>
      </c>
      <c r="Q35" s="52"/>
      <c r="R35" s="53"/>
      <c r="S35" s="63"/>
      <c r="T35" s="52"/>
      <c r="U35" s="53"/>
      <c r="V35" s="63"/>
      <c r="W35" s="64"/>
      <c r="X35" s="63"/>
      <c r="AD35" s="104" t="s">
        <v>114</v>
      </c>
      <c r="AE35" s="98">
        <f>AL52+AM52</f>
        <v>27</v>
      </c>
      <c r="AF35" s="92" t="b">
        <f t="shared" si="22"/>
        <v>1</v>
      </c>
      <c r="AG35" s="92" t="b">
        <f t="shared" si="22"/>
        <v>0</v>
      </c>
      <c r="AI35" s="92" t="b">
        <f t="shared" si="22"/>
        <v>1</v>
      </c>
      <c r="AJ35" s="92" t="b">
        <f t="shared" si="22"/>
        <v>1</v>
      </c>
      <c r="AL35" s="92" t="b">
        <f t="shared" si="22"/>
        <v>1</v>
      </c>
      <c r="AM35" s="92" t="b">
        <f t="shared" si="22"/>
        <v>1</v>
      </c>
      <c r="AO35" s="92" t="b">
        <f t="shared" si="22"/>
        <v>1</v>
      </c>
      <c r="AP35" s="92" t="b">
        <f t="shared" si="22"/>
        <v>1</v>
      </c>
    </row>
    <row r="36" spans="1:42" x14ac:dyDescent="0.25">
      <c r="A36" s="303" t="s">
        <v>150</v>
      </c>
      <c r="B36" s="304" t="s">
        <v>43</v>
      </c>
      <c r="C36" s="248"/>
      <c r="D36" s="273"/>
      <c r="E36" s="276"/>
      <c r="F36" s="277"/>
      <c r="G36" s="271">
        <f>G37+G38</f>
        <v>14</v>
      </c>
      <c r="H36" s="305">
        <f>H37+H38</f>
        <v>420</v>
      </c>
      <c r="I36" s="504">
        <f t="shared" ref="I36:M36" si="23">I37+I38</f>
        <v>147</v>
      </c>
      <c r="J36" s="306">
        <f t="shared" si="23"/>
        <v>66</v>
      </c>
      <c r="K36" s="306">
        <f t="shared" si="23"/>
        <v>48</v>
      </c>
      <c r="L36" s="306">
        <f t="shared" si="23"/>
        <v>33</v>
      </c>
      <c r="M36" s="307">
        <f t="shared" si="23"/>
        <v>273</v>
      </c>
      <c r="N36" s="190"/>
      <c r="O36" s="255"/>
      <c r="P36" s="258"/>
      <c r="Q36" s="194"/>
      <c r="R36" s="255"/>
      <c r="S36" s="195"/>
      <c r="T36" s="194"/>
      <c r="U36" s="255"/>
      <c r="V36" s="195"/>
      <c r="W36" s="194"/>
      <c r="X36" s="195"/>
      <c r="AD36" s="104" t="s">
        <v>115</v>
      </c>
      <c r="AE36" s="98">
        <f>AO52+AP52</f>
        <v>10</v>
      </c>
      <c r="AF36" s="92" t="b">
        <f t="shared" si="22"/>
        <v>1</v>
      </c>
      <c r="AG36" s="92" t="b">
        <f t="shared" si="22"/>
        <v>1</v>
      </c>
      <c r="AI36" s="92" t="b">
        <f t="shared" si="22"/>
        <v>1</v>
      </c>
      <c r="AJ36" s="92" t="b">
        <f t="shared" si="22"/>
        <v>1</v>
      </c>
      <c r="AL36" s="92" t="b">
        <f t="shared" si="22"/>
        <v>1</v>
      </c>
      <c r="AM36" s="92" t="b">
        <f t="shared" si="22"/>
        <v>1</v>
      </c>
      <c r="AO36" s="92" t="b">
        <f t="shared" si="22"/>
        <v>1</v>
      </c>
      <c r="AP36" s="92" t="b">
        <f t="shared" si="22"/>
        <v>1</v>
      </c>
    </row>
    <row r="37" spans="1:42" ht="17.25" customHeight="1" x14ac:dyDescent="0.25">
      <c r="A37" s="151" t="s">
        <v>151</v>
      </c>
      <c r="B37" s="149" t="s">
        <v>225</v>
      </c>
      <c r="C37" s="140"/>
      <c r="D37" s="114" t="s">
        <v>224</v>
      </c>
      <c r="E37" s="114"/>
      <c r="F37" s="141"/>
      <c r="G37" s="308">
        <v>7</v>
      </c>
      <c r="H37" s="157">
        <f>G37*30</f>
        <v>210</v>
      </c>
      <c r="I37" s="253">
        <f>J37+K37+L37</f>
        <v>72</v>
      </c>
      <c r="J37" s="254">
        <v>36</v>
      </c>
      <c r="K37" s="254">
        <v>18</v>
      </c>
      <c r="L37" s="254">
        <v>18</v>
      </c>
      <c r="M37" s="127">
        <f>H37-I37</f>
        <v>138</v>
      </c>
      <c r="N37" s="125"/>
      <c r="O37" s="166">
        <v>4</v>
      </c>
      <c r="P37" s="124">
        <v>4</v>
      </c>
      <c r="Q37" s="123"/>
      <c r="R37" s="166"/>
      <c r="S37" s="124"/>
      <c r="T37" s="123"/>
      <c r="U37" s="166"/>
      <c r="V37" s="124"/>
      <c r="W37" s="125"/>
      <c r="X37" s="124"/>
      <c r="AE37" s="98">
        <f>SUM(AE33:AE36)</f>
        <v>93.5</v>
      </c>
      <c r="AF37" s="92" t="b">
        <f t="shared" si="22"/>
        <v>1</v>
      </c>
      <c r="AG37" s="92" t="b">
        <f t="shared" si="22"/>
        <v>0</v>
      </c>
      <c r="AI37" s="92" t="b">
        <f t="shared" si="22"/>
        <v>1</v>
      </c>
      <c r="AJ37" s="92" t="b">
        <f t="shared" si="22"/>
        <v>1</v>
      </c>
      <c r="AL37" s="92" t="b">
        <f t="shared" si="22"/>
        <v>1</v>
      </c>
      <c r="AM37" s="92" t="b">
        <f t="shared" si="22"/>
        <v>1</v>
      </c>
      <c r="AO37" s="92" t="b">
        <f t="shared" si="22"/>
        <v>1</v>
      </c>
      <c r="AP37" s="92" t="b">
        <f t="shared" si="22"/>
        <v>1</v>
      </c>
    </row>
    <row r="38" spans="1:42" x14ac:dyDescent="0.25">
      <c r="A38" s="151" t="s">
        <v>152</v>
      </c>
      <c r="B38" s="149" t="s">
        <v>226</v>
      </c>
      <c r="C38" s="140">
        <v>3</v>
      </c>
      <c r="D38" s="121"/>
      <c r="E38" s="116"/>
      <c r="F38" s="141"/>
      <c r="G38" s="308">
        <v>7</v>
      </c>
      <c r="H38" s="157">
        <f>G38*30</f>
        <v>210</v>
      </c>
      <c r="I38" s="253">
        <f>J38+K38+L38</f>
        <v>75</v>
      </c>
      <c r="J38" s="254">
        <v>30</v>
      </c>
      <c r="K38" s="254">
        <v>30</v>
      </c>
      <c r="L38" s="254">
        <v>15</v>
      </c>
      <c r="M38" s="127">
        <f>H38-I38</f>
        <v>135</v>
      </c>
      <c r="N38" s="125"/>
      <c r="O38" s="166"/>
      <c r="P38" s="124"/>
      <c r="Q38" s="123">
        <v>5</v>
      </c>
      <c r="R38" s="166"/>
      <c r="S38" s="309"/>
      <c r="T38" s="123"/>
      <c r="U38" s="166"/>
      <c r="V38" s="124"/>
      <c r="W38" s="125"/>
      <c r="X38" s="124"/>
      <c r="AF38" s="92" t="b">
        <f t="shared" si="22"/>
        <v>1</v>
      </c>
      <c r="AG38" s="92" t="b">
        <f t="shared" si="22"/>
        <v>1</v>
      </c>
      <c r="AI38" s="92" t="b">
        <f t="shared" si="22"/>
        <v>0</v>
      </c>
      <c r="AJ38" s="92" t="b">
        <f t="shared" si="22"/>
        <v>1</v>
      </c>
      <c r="AL38" s="92" t="b">
        <f t="shared" si="22"/>
        <v>1</v>
      </c>
      <c r="AM38" s="92" t="b">
        <f t="shared" si="22"/>
        <v>1</v>
      </c>
      <c r="AO38" s="92" t="b">
        <f t="shared" si="22"/>
        <v>1</v>
      </c>
      <c r="AP38" s="92" t="b">
        <f t="shared" si="22"/>
        <v>1</v>
      </c>
    </row>
    <row r="39" spans="1:42" x14ac:dyDescent="0.25">
      <c r="A39" s="303" t="s">
        <v>153</v>
      </c>
      <c r="B39" s="304" t="s">
        <v>40</v>
      </c>
      <c r="C39" s="248"/>
      <c r="D39" s="273"/>
      <c r="E39" s="276"/>
      <c r="F39" s="277"/>
      <c r="G39" s="271">
        <f>G40+G41</f>
        <v>18</v>
      </c>
      <c r="H39" s="305">
        <f>H40+H41</f>
        <v>540</v>
      </c>
      <c r="I39" s="504">
        <f t="shared" ref="I39:M39" si="24">I40+I41</f>
        <v>195</v>
      </c>
      <c r="J39" s="306">
        <f t="shared" si="24"/>
        <v>66</v>
      </c>
      <c r="K39" s="306">
        <f t="shared" si="24"/>
        <v>96</v>
      </c>
      <c r="L39" s="306">
        <f t="shared" si="24"/>
        <v>33</v>
      </c>
      <c r="M39" s="307">
        <f t="shared" si="24"/>
        <v>345</v>
      </c>
      <c r="N39" s="190"/>
      <c r="O39" s="255"/>
      <c r="P39" s="258"/>
      <c r="Q39" s="194"/>
      <c r="R39" s="255"/>
      <c r="S39" s="195"/>
      <c r="T39" s="194"/>
      <c r="U39" s="255"/>
      <c r="V39" s="195"/>
      <c r="W39" s="194"/>
      <c r="X39" s="195"/>
      <c r="AF39" s="92" t="b">
        <f t="shared" si="22"/>
        <v>1</v>
      </c>
      <c r="AG39" s="92" t="b">
        <f t="shared" si="22"/>
        <v>1</v>
      </c>
      <c r="AI39" s="92" t="b">
        <f t="shared" si="22"/>
        <v>1</v>
      </c>
      <c r="AJ39" s="92" t="b">
        <f t="shared" si="22"/>
        <v>1</v>
      </c>
      <c r="AL39" s="92" t="b">
        <f t="shared" si="22"/>
        <v>1</v>
      </c>
      <c r="AM39" s="92" t="b">
        <f t="shared" si="22"/>
        <v>1</v>
      </c>
      <c r="AO39" s="92" t="b">
        <f t="shared" si="22"/>
        <v>1</v>
      </c>
      <c r="AP39" s="92" t="b">
        <f t="shared" si="22"/>
        <v>1</v>
      </c>
    </row>
    <row r="40" spans="1:42" ht="20.25" customHeight="1" x14ac:dyDescent="0.25">
      <c r="A40" s="151" t="s">
        <v>154</v>
      </c>
      <c r="B40" s="149" t="s">
        <v>227</v>
      </c>
      <c r="C40" s="140"/>
      <c r="D40" s="114" t="s">
        <v>103</v>
      </c>
      <c r="E40" s="114"/>
      <c r="F40" s="141"/>
      <c r="G40" s="308">
        <v>10</v>
      </c>
      <c r="H40" s="157">
        <f>G40*30</f>
        <v>300</v>
      </c>
      <c r="I40" s="253">
        <f>J40+K40+L40</f>
        <v>105</v>
      </c>
      <c r="J40" s="254">
        <v>30</v>
      </c>
      <c r="K40" s="254">
        <v>60</v>
      </c>
      <c r="L40" s="254">
        <v>15</v>
      </c>
      <c r="M40" s="127">
        <f>H40-I40</f>
        <v>195</v>
      </c>
      <c r="N40" s="125"/>
      <c r="O40" s="166"/>
      <c r="P40" s="124"/>
      <c r="Q40" s="123">
        <v>7</v>
      </c>
      <c r="R40" s="166"/>
      <c r="S40" s="124"/>
      <c r="T40" s="123"/>
      <c r="U40" s="166"/>
      <c r="V40" s="124"/>
      <c r="W40" s="125"/>
      <c r="X40" s="124"/>
      <c r="AF40" s="92" t="b">
        <f t="shared" si="22"/>
        <v>1</v>
      </c>
      <c r="AG40" s="92" t="b">
        <f t="shared" si="22"/>
        <v>1</v>
      </c>
      <c r="AI40" s="92" t="b">
        <f t="shared" si="22"/>
        <v>0</v>
      </c>
      <c r="AJ40" s="92" t="b">
        <f t="shared" si="22"/>
        <v>1</v>
      </c>
      <c r="AL40" s="92" t="b">
        <f t="shared" si="22"/>
        <v>1</v>
      </c>
      <c r="AM40" s="92" t="b">
        <f t="shared" si="22"/>
        <v>1</v>
      </c>
      <c r="AO40" s="92" t="b">
        <f t="shared" si="22"/>
        <v>1</v>
      </c>
      <c r="AP40" s="92" t="b">
        <f t="shared" si="22"/>
        <v>1</v>
      </c>
    </row>
    <row r="41" spans="1:42" x14ac:dyDescent="0.25">
      <c r="A41" s="151" t="s">
        <v>155</v>
      </c>
      <c r="B41" s="149" t="s">
        <v>228</v>
      </c>
      <c r="C41" s="140">
        <v>4</v>
      </c>
      <c r="D41" s="121"/>
      <c r="E41" s="116"/>
      <c r="F41" s="141"/>
      <c r="G41" s="308">
        <v>8</v>
      </c>
      <c r="H41" s="157">
        <f>G41*30</f>
        <v>240</v>
      </c>
      <c r="I41" s="253">
        <f>J41+K41+L41</f>
        <v>90</v>
      </c>
      <c r="J41" s="254">
        <v>36</v>
      </c>
      <c r="K41" s="254">
        <v>36</v>
      </c>
      <c r="L41" s="254">
        <v>18</v>
      </c>
      <c r="M41" s="127">
        <f>H41-I41</f>
        <v>150</v>
      </c>
      <c r="N41" s="125"/>
      <c r="O41" s="166"/>
      <c r="P41" s="124"/>
      <c r="Q41" s="123"/>
      <c r="R41" s="166">
        <v>5</v>
      </c>
      <c r="S41" s="124">
        <v>5</v>
      </c>
      <c r="T41" s="123"/>
      <c r="U41" s="166"/>
      <c r="V41" s="124"/>
      <c r="W41" s="125"/>
      <c r="X41" s="124"/>
      <c r="AF41" s="92" t="b">
        <f t="shared" si="22"/>
        <v>1</v>
      </c>
      <c r="AG41" s="92" t="b">
        <f t="shared" si="22"/>
        <v>1</v>
      </c>
      <c r="AI41" s="92" t="b">
        <f t="shared" si="22"/>
        <v>1</v>
      </c>
      <c r="AJ41" s="92" t="b">
        <f t="shared" si="22"/>
        <v>0</v>
      </c>
      <c r="AL41" s="92" t="b">
        <f t="shared" si="22"/>
        <v>1</v>
      </c>
      <c r="AM41" s="92" t="b">
        <f t="shared" si="22"/>
        <v>1</v>
      </c>
      <c r="AO41" s="92" t="b">
        <f t="shared" si="22"/>
        <v>1</v>
      </c>
      <c r="AP41" s="92" t="b">
        <f t="shared" si="22"/>
        <v>1</v>
      </c>
    </row>
    <row r="42" spans="1:42" x14ac:dyDescent="0.25">
      <c r="A42" s="303" t="s">
        <v>156</v>
      </c>
      <c r="B42" s="304" t="s">
        <v>44</v>
      </c>
      <c r="C42" s="248"/>
      <c r="D42" s="273"/>
      <c r="E42" s="276"/>
      <c r="F42" s="277"/>
      <c r="G42" s="271">
        <f>G43+G44+G45</f>
        <v>17.5</v>
      </c>
      <c r="H42" s="310">
        <f>H43+H44+H45</f>
        <v>525</v>
      </c>
      <c r="I42" s="504">
        <f>I43+I44+I45</f>
        <v>177</v>
      </c>
      <c r="J42" s="306">
        <f>J43+J44+J45</f>
        <v>63</v>
      </c>
      <c r="K42" s="306">
        <f t="shared" ref="K42:L42" si="25">K43+K44+K45</f>
        <v>96</v>
      </c>
      <c r="L42" s="306">
        <f t="shared" si="25"/>
        <v>18</v>
      </c>
      <c r="M42" s="307">
        <f>M43+M44+M45</f>
        <v>348</v>
      </c>
      <c r="N42" s="190"/>
      <c r="O42" s="255"/>
      <c r="P42" s="258"/>
      <c r="Q42" s="194"/>
      <c r="R42" s="255"/>
      <c r="S42" s="195"/>
      <c r="T42" s="194"/>
      <c r="U42" s="255"/>
      <c r="V42" s="195"/>
      <c r="W42" s="194"/>
      <c r="X42" s="195"/>
      <c r="AF42" s="92" t="b">
        <f t="shared" si="22"/>
        <v>1</v>
      </c>
      <c r="AG42" s="92" t="b">
        <f t="shared" si="22"/>
        <v>1</v>
      </c>
      <c r="AI42" s="92" t="b">
        <f t="shared" si="22"/>
        <v>1</v>
      </c>
      <c r="AJ42" s="92" t="b">
        <f t="shared" si="22"/>
        <v>1</v>
      </c>
      <c r="AL42" s="92" t="b">
        <f t="shared" si="22"/>
        <v>1</v>
      </c>
      <c r="AM42" s="92" t="b">
        <f t="shared" si="22"/>
        <v>1</v>
      </c>
      <c r="AO42" s="92" t="b">
        <f t="shared" si="22"/>
        <v>1</v>
      </c>
      <c r="AP42" s="92" t="b">
        <f t="shared" si="22"/>
        <v>1</v>
      </c>
    </row>
    <row r="43" spans="1:42" ht="17.25" customHeight="1" x14ac:dyDescent="0.25">
      <c r="A43" s="151" t="s">
        <v>157</v>
      </c>
      <c r="B43" s="149" t="s">
        <v>230</v>
      </c>
      <c r="C43" s="140"/>
      <c r="D43" s="114" t="s">
        <v>165</v>
      </c>
      <c r="E43" s="114"/>
      <c r="F43" s="141"/>
      <c r="G43" s="308">
        <v>6.5</v>
      </c>
      <c r="H43" s="157">
        <f>G43*30</f>
        <v>195</v>
      </c>
      <c r="I43" s="253">
        <f>J43+K43+L43</f>
        <v>72</v>
      </c>
      <c r="J43" s="254">
        <v>18</v>
      </c>
      <c r="K43" s="254">
        <v>36</v>
      </c>
      <c r="L43" s="254">
        <v>18</v>
      </c>
      <c r="M43" s="127">
        <f>H43-I43</f>
        <v>123</v>
      </c>
      <c r="N43" s="125"/>
      <c r="O43" s="166"/>
      <c r="P43" s="124"/>
      <c r="Q43" s="123"/>
      <c r="R43" s="166">
        <v>4</v>
      </c>
      <c r="S43" s="124">
        <v>4</v>
      </c>
      <c r="T43" s="123"/>
      <c r="U43" s="166"/>
      <c r="V43" s="124"/>
      <c r="W43" s="125"/>
      <c r="X43" s="124"/>
      <c r="AF43" s="92" t="b">
        <f t="shared" si="22"/>
        <v>1</v>
      </c>
      <c r="AG43" s="92" t="b">
        <f t="shared" si="22"/>
        <v>1</v>
      </c>
      <c r="AI43" s="92" t="b">
        <f t="shared" si="22"/>
        <v>1</v>
      </c>
      <c r="AJ43" s="92" t="b">
        <f t="shared" si="22"/>
        <v>0</v>
      </c>
      <c r="AL43" s="92" t="b">
        <f t="shared" si="22"/>
        <v>1</v>
      </c>
      <c r="AM43" s="92" t="b">
        <f t="shared" si="22"/>
        <v>1</v>
      </c>
      <c r="AO43" s="92" t="b">
        <f t="shared" si="22"/>
        <v>1</v>
      </c>
      <c r="AP43" s="92" t="b">
        <f t="shared" si="22"/>
        <v>1</v>
      </c>
    </row>
    <row r="44" spans="1:42" x14ac:dyDescent="0.25">
      <c r="A44" s="151" t="s">
        <v>158</v>
      </c>
      <c r="B44" s="149" t="s">
        <v>231</v>
      </c>
      <c r="C44" s="140">
        <v>5</v>
      </c>
      <c r="D44" s="121"/>
      <c r="E44" s="116"/>
      <c r="F44" s="141"/>
      <c r="G44" s="308">
        <v>10</v>
      </c>
      <c r="H44" s="157">
        <f>G44*30</f>
        <v>300</v>
      </c>
      <c r="I44" s="253">
        <f>J44+K44+L44</f>
        <v>105</v>
      </c>
      <c r="J44" s="254">
        <v>45</v>
      </c>
      <c r="K44" s="254">
        <v>60</v>
      </c>
      <c r="L44" s="254"/>
      <c r="M44" s="127">
        <f>H44-I44</f>
        <v>195</v>
      </c>
      <c r="N44" s="125"/>
      <c r="O44" s="166"/>
      <c r="P44" s="124"/>
      <c r="Q44" s="123"/>
      <c r="R44" s="166"/>
      <c r="S44" s="124"/>
      <c r="T44" s="123">
        <v>7</v>
      </c>
      <c r="U44" s="166"/>
      <c r="V44" s="124"/>
      <c r="W44" s="125"/>
      <c r="X44" s="124"/>
      <c r="AF44" s="92" t="b">
        <f t="shared" si="22"/>
        <v>1</v>
      </c>
      <c r="AG44" s="92" t="b">
        <f t="shared" si="22"/>
        <v>1</v>
      </c>
      <c r="AI44" s="92" t="b">
        <f t="shared" si="22"/>
        <v>1</v>
      </c>
      <c r="AJ44" s="92" t="b">
        <f t="shared" si="22"/>
        <v>1</v>
      </c>
      <c r="AL44" s="92" t="b">
        <f t="shared" si="22"/>
        <v>0</v>
      </c>
      <c r="AM44" s="92" t="b">
        <f t="shared" si="22"/>
        <v>1</v>
      </c>
      <c r="AO44" s="92" t="b">
        <f t="shared" si="22"/>
        <v>1</v>
      </c>
      <c r="AP44" s="92" t="b">
        <f t="shared" si="22"/>
        <v>1</v>
      </c>
    </row>
    <row r="45" spans="1:42" x14ac:dyDescent="0.25">
      <c r="A45" s="151" t="s">
        <v>229</v>
      </c>
      <c r="B45" s="149" t="s">
        <v>148</v>
      </c>
      <c r="C45" s="140"/>
      <c r="D45" s="121"/>
      <c r="E45" s="116"/>
      <c r="F45" s="141" t="s">
        <v>195</v>
      </c>
      <c r="G45" s="308">
        <v>1</v>
      </c>
      <c r="H45" s="157">
        <f>G45*30</f>
        <v>30</v>
      </c>
      <c r="I45" s="253">
        <f>J45+K45+L45</f>
        <v>0</v>
      </c>
      <c r="J45" s="254"/>
      <c r="K45" s="254"/>
      <c r="L45" s="254"/>
      <c r="M45" s="127">
        <f>H45-I45</f>
        <v>30</v>
      </c>
      <c r="N45" s="125"/>
      <c r="O45" s="166"/>
      <c r="P45" s="124"/>
      <c r="Q45" s="123"/>
      <c r="R45" s="166"/>
      <c r="S45" s="124"/>
      <c r="T45" s="311" t="s">
        <v>317</v>
      </c>
      <c r="U45" s="166"/>
      <c r="V45" s="124"/>
      <c r="W45" s="125"/>
      <c r="X45" s="124"/>
      <c r="AF45" s="92" t="b">
        <f t="shared" si="22"/>
        <v>1</v>
      </c>
      <c r="AG45" s="92" t="b">
        <f t="shared" si="22"/>
        <v>1</v>
      </c>
      <c r="AI45" s="92" t="b">
        <f t="shared" si="22"/>
        <v>1</v>
      </c>
      <c r="AJ45" s="92" t="b">
        <f t="shared" si="22"/>
        <v>1</v>
      </c>
      <c r="AL45" s="92" t="b">
        <f t="shared" si="22"/>
        <v>0</v>
      </c>
      <c r="AM45" s="92" t="b">
        <f t="shared" si="22"/>
        <v>1</v>
      </c>
      <c r="AO45" s="92" t="b">
        <f t="shared" si="22"/>
        <v>1</v>
      </c>
      <c r="AP45" s="92" t="b">
        <f t="shared" si="22"/>
        <v>1</v>
      </c>
    </row>
    <row r="46" spans="1:42" x14ac:dyDescent="0.25">
      <c r="A46" s="303" t="s">
        <v>159</v>
      </c>
      <c r="B46" s="304" t="s">
        <v>45</v>
      </c>
      <c r="C46" s="248"/>
      <c r="D46" s="273">
        <v>5</v>
      </c>
      <c r="E46" s="276"/>
      <c r="F46" s="277"/>
      <c r="G46" s="271">
        <v>5</v>
      </c>
      <c r="H46" s="272">
        <f t="shared" ref="H46:H51" si="26">G46*30</f>
        <v>150</v>
      </c>
      <c r="I46" s="248">
        <f>J46+K46+L46</f>
        <v>60</v>
      </c>
      <c r="J46" s="273">
        <v>30</v>
      </c>
      <c r="K46" s="273">
        <v>30</v>
      </c>
      <c r="L46" s="273"/>
      <c r="M46" s="274">
        <f t="shared" ref="M46:M51" si="27">H46-I46</f>
        <v>90</v>
      </c>
      <c r="N46" s="278"/>
      <c r="O46" s="279"/>
      <c r="P46" s="280"/>
      <c r="Q46" s="253"/>
      <c r="R46" s="279"/>
      <c r="S46" s="127"/>
      <c r="T46" s="253">
        <v>4</v>
      </c>
      <c r="U46" s="279"/>
      <c r="V46" s="127"/>
      <c r="W46" s="253"/>
      <c r="X46" s="127"/>
      <c r="AF46" s="92" t="b">
        <f t="shared" si="22"/>
        <v>1</v>
      </c>
      <c r="AG46" s="92" t="b">
        <f t="shared" si="22"/>
        <v>1</v>
      </c>
      <c r="AI46" s="92" t="b">
        <f t="shared" si="22"/>
        <v>1</v>
      </c>
      <c r="AJ46" s="92" t="b">
        <f t="shared" si="22"/>
        <v>1</v>
      </c>
      <c r="AL46" s="92" t="b">
        <f t="shared" si="22"/>
        <v>0</v>
      </c>
      <c r="AM46" s="92" t="b">
        <f t="shared" si="22"/>
        <v>1</v>
      </c>
      <c r="AO46" s="92" t="b">
        <f t="shared" si="22"/>
        <v>1</v>
      </c>
      <c r="AP46" s="92" t="b">
        <f t="shared" si="22"/>
        <v>1</v>
      </c>
    </row>
    <row r="47" spans="1:42" x14ac:dyDescent="0.25">
      <c r="A47" s="303" t="s">
        <v>160</v>
      </c>
      <c r="B47" s="304" t="s">
        <v>47</v>
      </c>
      <c r="C47" s="248"/>
      <c r="D47" s="273"/>
      <c r="E47" s="276"/>
      <c r="F47" s="277"/>
      <c r="G47" s="271">
        <f>G48+G49</f>
        <v>11</v>
      </c>
      <c r="H47" s="305">
        <f>H48+H49</f>
        <v>330</v>
      </c>
      <c r="I47" s="504">
        <f t="shared" ref="I47:M47" si="28">I48+I49</f>
        <v>108</v>
      </c>
      <c r="J47" s="306">
        <f t="shared" si="28"/>
        <v>36</v>
      </c>
      <c r="K47" s="306">
        <f t="shared" si="28"/>
        <v>72</v>
      </c>
      <c r="L47" s="306">
        <f t="shared" si="28"/>
        <v>0</v>
      </c>
      <c r="M47" s="307">
        <f t="shared" si="28"/>
        <v>222</v>
      </c>
      <c r="N47" s="190"/>
      <c r="O47" s="255"/>
      <c r="P47" s="258"/>
      <c r="Q47" s="194"/>
      <c r="R47" s="255"/>
      <c r="S47" s="195"/>
      <c r="T47" s="194"/>
      <c r="U47" s="255"/>
      <c r="V47" s="195"/>
      <c r="W47" s="194"/>
      <c r="X47" s="195"/>
      <c r="AF47" s="92" t="b">
        <f t="shared" si="22"/>
        <v>1</v>
      </c>
      <c r="AG47" s="92" t="b">
        <f t="shared" si="22"/>
        <v>1</v>
      </c>
      <c r="AI47" s="92" t="b">
        <f t="shared" si="22"/>
        <v>1</v>
      </c>
      <c r="AJ47" s="92" t="b">
        <f t="shared" si="22"/>
        <v>1</v>
      </c>
      <c r="AL47" s="92" t="b">
        <f t="shared" si="22"/>
        <v>1</v>
      </c>
      <c r="AM47" s="92" t="b">
        <f t="shared" si="22"/>
        <v>1</v>
      </c>
      <c r="AO47" s="92" t="b">
        <f t="shared" si="22"/>
        <v>1</v>
      </c>
      <c r="AP47" s="92" t="b">
        <f t="shared" si="22"/>
        <v>1</v>
      </c>
    </row>
    <row r="48" spans="1:42" ht="15" customHeight="1" x14ac:dyDescent="0.25">
      <c r="A48" s="151" t="s">
        <v>232</v>
      </c>
      <c r="B48" s="149" t="s">
        <v>47</v>
      </c>
      <c r="C48" s="140">
        <v>6</v>
      </c>
      <c r="D48" s="114"/>
      <c r="E48" s="114"/>
      <c r="F48" s="141"/>
      <c r="G48" s="308">
        <v>10</v>
      </c>
      <c r="H48" s="157">
        <f>G48*30</f>
        <v>300</v>
      </c>
      <c r="I48" s="253">
        <f>J48+K48+L48</f>
        <v>108</v>
      </c>
      <c r="J48" s="254">
        <v>36</v>
      </c>
      <c r="K48" s="254">
        <v>72</v>
      </c>
      <c r="L48" s="254"/>
      <c r="M48" s="127">
        <f>H48-I48</f>
        <v>192</v>
      </c>
      <c r="N48" s="125"/>
      <c r="O48" s="166"/>
      <c r="P48" s="124"/>
      <c r="Q48" s="123"/>
      <c r="R48" s="166"/>
      <c r="S48" s="124"/>
      <c r="T48" s="123"/>
      <c r="U48" s="166">
        <v>6</v>
      </c>
      <c r="V48" s="124">
        <v>6</v>
      </c>
      <c r="W48" s="125"/>
      <c r="X48" s="124"/>
      <c r="AF48" s="92" t="b">
        <f t="shared" si="22"/>
        <v>1</v>
      </c>
      <c r="AG48" s="92" t="b">
        <f t="shared" si="22"/>
        <v>1</v>
      </c>
      <c r="AI48" s="92" t="b">
        <f t="shared" si="22"/>
        <v>1</v>
      </c>
      <c r="AJ48" s="92" t="b">
        <f t="shared" si="22"/>
        <v>1</v>
      </c>
      <c r="AL48" s="92" t="b">
        <f t="shared" si="22"/>
        <v>1</v>
      </c>
      <c r="AM48" s="92" t="b">
        <f t="shared" si="22"/>
        <v>0</v>
      </c>
      <c r="AO48" s="92" t="b">
        <f t="shared" si="22"/>
        <v>1</v>
      </c>
      <c r="AP48" s="92" t="b">
        <f t="shared" si="22"/>
        <v>1</v>
      </c>
    </row>
    <row r="49" spans="1:43" x14ac:dyDescent="0.25">
      <c r="A49" s="151" t="s">
        <v>233</v>
      </c>
      <c r="B49" s="149" t="s">
        <v>48</v>
      </c>
      <c r="C49" s="140"/>
      <c r="D49" s="121"/>
      <c r="E49" s="116"/>
      <c r="F49" s="141" t="s">
        <v>196</v>
      </c>
      <c r="G49" s="308">
        <v>1</v>
      </c>
      <c r="H49" s="157">
        <f>G49*30</f>
        <v>30</v>
      </c>
      <c r="I49" s="253">
        <f>J49+K49+L49</f>
        <v>0</v>
      </c>
      <c r="J49" s="254"/>
      <c r="K49" s="254"/>
      <c r="L49" s="254"/>
      <c r="M49" s="127">
        <f>H49-I49</f>
        <v>30</v>
      </c>
      <c r="N49" s="125"/>
      <c r="O49" s="166"/>
      <c r="P49" s="124"/>
      <c r="Q49" s="123"/>
      <c r="R49" s="166"/>
      <c r="S49" s="309"/>
      <c r="T49" s="123"/>
      <c r="U49" s="312" t="s">
        <v>317</v>
      </c>
      <c r="V49" s="124"/>
      <c r="W49" s="125"/>
      <c r="X49" s="124"/>
      <c r="AF49" s="92" t="b">
        <f t="shared" si="22"/>
        <v>1</v>
      </c>
      <c r="AG49" s="92" t="b">
        <f t="shared" si="22"/>
        <v>1</v>
      </c>
      <c r="AI49" s="92" t="b">
        <f t="shared" si="22"/>
        <v>1</v>
      </c>
      <c r="AJ49" s="92" t="b">
        <f t="shared" si="22"/>
        <v>1</v>
      </c>
      <c r="AL49" s="92" t="b">
        <f t="shared" si="22"/>
        <v>1</v>
      </c>
      <c r="AM49" s="92" t="b">
        <f t="shared" si="22"/>
        <v>0</v>
      </c>
      <c r="AO49" s="92" t="b">
        <f t="shared" si="22"/>
        <v>1</v>
      </c>
      <c r="AP49" s="92" t="b">
        <f t="shared" si="22"/>
        <v>1</v>
      </c>
    </row>
    <row r="50" spans="1:43" x14ac:dyDescent="0.25">
      <c r="A50" s="303" t="s">
        <v>194</v>
      </c>
      <c r="B50" s="304" t="s">
        <v>168</v>
      </c>
      <c r="C50" s="248">
        <v>7</v>
      </c>
      <c r="D50" s="273"/>
      <c r="E50" s="276"/>
      <c r="F50" s="277"/>
      <c r="G50" s="271">
        <v>10</v>
      </c>
      <c r="H50" s="272">
        <f t="shared" si="26"/>
        <v>300</v>
      </c>
      <c r="I50" s="248">
        <f>J50+K50+L50</f>
        <v>120</v>
      </c>
      <c r="J50" s="273">
        <v>60</v>
      </c>
      <c r="K50" s="273">
        <v>60</v>
      </c>
      <c r="L50" s="273"/>
      <c r="M50" s="274">
        <f t="shared" si="27"/>
        <v>180</v>
      </c>
      <c r="N50" s="278"/>
      <c r="O50" s="279"/>
      <c r="P50" s="280"/>
      <c r="Q50" s="253"/>
      <c r="R50" s="279"/>
      <c r="S50" s="127"/>
      <c r="T50" s="253"/>
      <c r="U50" s="279"/>
      <c r="V50" s="127"/>
      <c r="W50" s="253">
        <v>8</v>
      </c>
      <c r="X50" s="127"/>
      <c r="AF50" s="92" t="b">
        <f t="shared" si="22"/>
        <v>1</v>
      </c>
      <c r="AG50" s="92" t="b">
        <f t="shared" si="22"/>
        <v>1</v>
      </c>
      <c r="AI50" s="92" t="b">
        <f t="shared" si="22"/>
        <v>1</v>
      </c>
      <c r="AJ50" s="92" t="b">
        <f t="shared" si="22"/>
        <v>1</v>
      </c>
      <c r="AL50" s="92" t="b">
        <f t="shared" si="22"/>
        <v>1</v>
      </c>
      <c r="AM50" s="92" t="b">
        <f t="shared" si="22"/>
        <v>1</v>
      </c>
      <c r="AO50" s="92" t="b">
        <f t="shared" si="22"/>
        <v>0</v>
      </c>
      <c r="AP50" s="92" t="b">
        <f t="shared" si="22"/>
        <v>1</v>
      </c>
    </row>
    <row r="51" spans="1:43" ht="35.25" customHeight="1" thickBot="1" x14ac:dyDescent="0.3">
      <c r="A51" s="313" t="s">
        <v>161</v>
      </c>
      <c r="B51" s="314" t="s">
        <v>42</v>
      </c>
      <c r="C51" s="289"/>
      <c r="D51" s="273">
        <v>3</v>
      </c>
      <c r="E51" s="273"/>
      <c r="F51" s="274"/>
      <c r="G51" s="290">
        <v>3</v>
      </c>
      <c r="H51" s="272">
        <f t="shared" si="26"/>
        <v>90</v>
      </c>
      <c r="I51" s="248">
        <f t="shared" ref="I51" si="29">J51+K51+L51</f>
        <v>30</v>
      </c>
      <c r="J51" s="273"/>
      <c r="K51" s="273">
        <v>30</v>
      </c>
      <c r="L51" s="273"/>
      <c r="M51" s="274">
        <f t="shared" si="27"/>
        <v>60</v>
      </c>
      <c r="N51" s="190"/>
      <c r="O51" s="255"/>
      <c r="P51" s="195"/>
      <c r="Q51" s="194">
        <v>2</v>
      </c>
      <c r="R51" s="255"/>
      <c r="S51" s="195"/>
      <c r="T51" s="194"/>
      <c r="U51" s="255"/>
      <c r="V51" s="195"/>
      <c r="W51" s="194"/>
      <c r="X51" s="195"/>
      <c r="AF51" s="92" t="b">
        <f t="shared" si="22"/>
        <v>1</v>
      </c>
      <c r="AG51" s="92" t="b">
        <f t="shared" si="22"/>
        <v>1</v>
      </c>
      <c r="AI51" s="92" t="b">
        <f t="shared" si="22"/>
        <v>0</v>
      </c>
      <c r="AJ51" s="92" t="b">
        <f t="shared" si="22"/>
        <v>1</v>
      </c>
      <c r="AL51" s="92" t="b">
        <f t="shared" si="22"/>
        <v>1</v>
      </c>
      <c r="AM51" s="92" t="b">
        <f t="shared" si="22"/>
        <v>1</v>
      </c>
      <c r="AO51" s="92" t="b">
        <f t="shared" si="22"/>
        <v>1</v>
      </c>
      <c r="AP51" s="92" t="b">
        <f t="shared" si="22"/>
        <v>1</v>
      </c>
    </row>
    <row r="52" spans="1:43" ht="16.5" thickBot="1" x14ac:dyDescent="0.3">
      <c r="A52" s="792" t="s">
        <v>197</v>
      </c>
      <c r="B52" s="793"/>
      <c r="C52" s="793"/>
      <c r="D52" s="793"/>
      <c r="E52" s="793"/>
      <c r="F52" s="794"/>
      <c r="G52" s="315">
        <f>G33+G36+G39+G42+G46+G47+G50+G51</f>
        <v>93.5</v>
      </c>
      <c r="H52" s="316">
        <f>H33+H36+H39+H42+H46+H47+H50+H51</f>
        <v>2805</v>
      </c>
      <c r="I52" s="316">
        <f t="shared" ref="I52:M52" si="30">I33+I36+I39+I42+I46+I47+I50+I51</f>
        <v>1014</v>
      </c>
      <c r="J52" s="316">
        <f t="shared" si="30"/>
        <v>402</v>
      </c>
      <c r="K52" s="316">
        <f t="shared" si="30"/>
        <v>480</v>
      </c>
      <c r="L52" s="316">
        <f t="shared" si="30"/>
        <v>132</v>
      </c>
      <c r="M52" s="316">
        <f t="shared" si="30"/>
        <v>1791</v>
      </c>
      <c r="N52" s="316">
        <f>SUM(N33:N51)</f>
        <v>7</v>
      </c>
      <c r="O52" s="316">
        <f t="shared" ref="O52:AC52" si="31">SUM(O33:O51)</f>
        <v>8</v>
      </c>
      <c r="P52" s="316">
        <f t="shared" si="31"/>
        <v>8</v>
      </c>
      <c r="Q52" s="316">
        <f t="shared" si="31"/>
        <v>14</v>
      </c>
      <c r="R52" s="316">
        <f t="shared" si="31"/>
        <v>9</v>
      </c>
      <c r="S52" s="316">
        <f t="shared" si="31"/>
        <v>9</v>
      </c>
      <c r="T52" s="316">
        <f t="shared" si="31"/>
        <v>11</v>
      </c>
      <c r="U52" s="316">
        <f t="shared" si="31"/>
        <v>6</v>
      </c>
      <c r="V52" s="316">
        <f t="shared" si="31"/>
        <v>6</v>
      </c>
      <c r="W52" s="316">
        <f t="shared" si="31"/>
        <v>8</v>
      </c>
      <c r="X52" s="316">
        <f t="shared" si="31"/>
        <v>0</v>
      </c>
      <c r="Y52" s="317">
        <f t="shared" si="31"/>
        <v>0</v>
      </c>
      <c r="Z52" s="316">
        <f t="shared" si="31"/>
        <v>0</v>
      </c>
      <c r="AA52" s="316">
        <f t="shared" si="31"/>
        <v>0</v>
      </c>
      <c r="AB52" s="316">
        <f t="shared" si="31"/>
        <v>0</v>
      </c>
      <c r="AC52" s="316">
        <f t="shared" si="31"/>
        <v>0</v>
      </c>
      <c r="AF52" s="97">
        <f>SUMIF(AF33:AF51,FALSE,$G33:$G51)</f>
        <v>9</v>
      </c>
      <c r="AG52" s="97">
        <f t="shared" ref="AG52:AP52" si="32">SUMIF(AG33:AG51,FALSE,$G33:$G51)</f>
        <v>13</v>
      </c>
      <c r="AH52" s="97">
        <f t="shared" si="32"/>
        <v>0</v>
      </c>
      <c r="AI52" s="97">
        <f t="shared" si="32"/>
        <v>20</v>
      </c>
      <c r="AJ52" s="97">
        <f t="shared" si="32"/>
        <v>14.5</v>
      </c>
      <c r="AK52" s="97">
        <f t="shared" si="32"/>
        <v>0</v>
      </c>
      <c r="AL52" s="97">
        <f t="shared" si="32"/>
        <v>16</v>
      </c>
      <c r="AM52" s="97">
        <f t="shared" si="32"/>
        <v>11</v>
      </c>
      <c r="AN52" s="97">
        <f t="shared" si="32"/>
        <v>0</v>
      </c>
      <c r="AO52" s="97">
        <f t="shared" si="32"/>
        <v>10</v>
      </c>
      <c r="AP52" s="97">
        <f t="shared" si="32"/>
        <v>0</v>
      </c>
      <c r="AQ52" s="98">
        <f>SUM(AF52:AP52)</f>
        <v>93.5</v>
      </c>
    </row>
    <row r="53" spans="1:43" ht="16.5" thickBot="1" x14ac:dyDescent="0.3">
      <c r="A53" s="795" t="s">
        <v>198</v>
      </c>
      <c r="B53" s="796"/>
      <c r="C53" s="796"/>
      <c r="D53" s="796"/>
      <c r="E53" s="796"/>
      <c r="F53" s="796"/>
      <c r="G53" s="796"/>
      <c r="H53" s="796"/>
      <c r="I53" s="784"/>
      <c r="J53" s="784"/>
      <c r="K53" s="784"/>
      <c r="L53" s="784"/>
      <c r="M53" s="784"/>
      <c r="N53" s="796"/>
      <c r="O53" s="796"/>
      <c r="P53" s="796"/>
      <c r="Q53" s="796"/>
      <c r="R53" s="796"/>
      <c r="S53" s="796"/>
      <c r="T53" s="796"/>
      <c r="U53" s="796"/>
      <c r="V53" s="796"/>
      <c r="W53" s="796"/>
      <c r="X53" s="797"/>
    </row>
    <row r="54" spans="1:43" s="103" customFormat="1" x14ac:dyDescent="0.25">
      <c r="A54" s="500" t="s">
        <v>136</v>
      </c>
      <c r="B54" s="318" t="s">
        <v>199</v>
      </c>
      <c r="C54" s="496"/>
      <c r="D54" s="497">
        <v>2</v>
      </c>
      <c r="E54" s="497"/>
      <c r="F54" s="319"/>
      <c r="G54" s="233">
        <v>4.5</v>
      </c>
      <c r="H54" s="320">
        <f>G54*30</f>
        <v>135</v>
      </c>
      <c r="I54" s="146">
        <f>J54+K54+L54</f>
        <v>0</v>
      </c>
      <c r="J54" s="321"/>
      <c r="K54" s="321"/>
      <c r="L54" s="321"/>
      <c r="M54" s="137">
        <f t="shared" ref="M54:M57" si="33">H54-I54</f>
        <v>135</v>
      </c>
      <c r="N54" s="322"/>
      <c r="O54" s="323"/>
      <c r="P54" s="324"/>
      <c r="Q54" s="325"/>
      <c r="R54" s="326"/>
      <c r="S54" s="324"/>
      <c r="T54" s="325"/>
      <c r="U54" s="326"/>
      <c r="V54" s="324"/>
      <c r="W54" s="325"/>
      <c r="X54" s="324"/>
      <c r="AD54" s="103" t="s">
        <v>318</v>
      </c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</row>
    <row r="55" spans="1:43" s="103" customFormat="1" x14ac:dyDescent="0.25">
      <c r="A55" s="268" t="s">
        <v>137</v>
      </c>
      <c r="B55" s="327" t="s">
        <v>254</v>
      </c>
      <c r="C55" s="328"/>
      <c r="D55" s="329" t="s">
        <v>192</v>
      </c>
      <c r="E55" s="329"/>
      <c r="F55" s="330"/>
      <c r="G55" s="529">
        <v>3</v>
      </c>
      <c r="H55" s="331">
        <f>G55*30</f>
        <v>90</v>
      </c>
      <c r="I55" s="248">
        <f>J55+K55+L55</f>
        <v>0</v>
      </c>
      <c r="J55" s="273"/>
      <c r="K55" s="273"/>
      <c r="L55" s="273"/>
      <c r="M55" s="274">
        <f t="shared" si="33"/>
        <v>90</v>
      </c>
      <c r="N55" s="332"/>
      <c r="O55" s="333"/>
      <c r="P55" s="334"/>
      <c r="Q55" s="335"/>
      <c r="R55" s="333"/>
      <c r="S55" s="334"/>
      <c r="T55" s="335"/>
      <c r="U55" s="333"/>
      <c r="V55" s="334"/>
      <c r="W55" s="335"/>
      <c r="X55" s="334"/>
      <c r="AD55" s="104" t="s">
        <v>89</v>
      </c>
      <c r="AE55" s="95">
        <f>G54</f>
        <v>4.5</v>
      </c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</row>
    <row r="56" spans="1:43" s="103" customFormat="1" x14ac:dyDescent="0.25">
      <c r="A56" s="268" t="s">
        <v>200</v>
      </c>
      <c r="B56" s="336" t="s">
        <v>255</v>
      </c>
      <c r="C56" s="35"/>
      <c r="D56" s="36" t="s">
        <v>196</v>
      </c>
      <c r="E56" s="36"/>
      <c r="F56" s="337"/>
      <c r="G56" s="338">
        <v>4.5</v>
      </c>
      <c r="H56" s="331">
        <f>G56*30</f>
        <v>135</v>
      </c>
      <c r="I56" s="248">
        <f>J56+K56+L56</f>
        <v>0</v>
      </c>
      <c r="J56" s="273"/>
      <c r="K56" s="273"/>
      <c r="L56" s="273"/>
      <c r="M56" s="274">
        <f t="shared" si="33"/>
        <v>135</v>
      </c>
      <c r="N56" s="332"/>
      <c r="O56" s="333"/>
      <c r="P56" s="334"/>
      <c r="Q56" s="335"/>
      <c r="R56" s="333"/>
      <c r="S56" s="334"/>
      <c r="T56" s="335"/>
      <c r="U56" s="333"/>
      <c r="V56" s="334"/>
      <c r="W56" s="335"/>
      <c r="X56" s="334"/>
      <c r="AD56" s="104" t="s">
        <v>90</v>
      </c>
      <c r="AE56" s="95">
        <f>G55</f>
        <v>3</v>
      </c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</row>
    <row r="57" spans="1:43" s="103" customFormat="1" ht="16.5" thickBot="1" x14ac:dyDescent="0.3">
      <c r="A57" s="287" t="s">
        <v>201</v>
      </c>
      <c r="B57" s="339" t="s">
        <v>234</v>
      </c>
      <c r="C57" s="340"/>
      <c r="D57" s="341" t="s">
        <v>202</v>
      </c>
      <c r="E57" s="341"/>
      <c r="F57" s="342"/>
      <c r="G57" s="343">
        <v>4.5</v>
      </c>
      <c r="H57" s="344">
        <f>G57*30</f>
        <v>135</v>
      </c>
      <c r="I57" s="297">
        <f>J57+K57+L57</f>
        <v>0</v>
      </c>
      <c r="J57" s="293"/>
      <c r="K57" s="293"/>
      <c r="L57" s="293"/>
      <c r="M57" s="294">
        <f t="shared" si="33"/>
        <v>135</v>
      </c>
      <c r="N57" s="345"/>
      <c r="O57" s="346"/>
      <c r="P57" s="347"/>
      <c r="Q57" s="348"/>
      <c r="R57" s="346"/>
      <c r="S57" s="347"/>
      <c r="T57" s="348"/>
      <c r="U57" s="346"/>
      <c r="V57" s="347"/>
      <c r="W57" s="348"/>
      <c r="X57" s="347"/>
      <c r="AD57" s="104" t="s">
        <v>114</v>
      </c>
      <c r="AE57" s="95">
        <f t="shared" ref="AE57" si="34">G56</f>
        <v>4.5</v>
      </c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</row>
    <row r="58" spans="1:43" s="103" customFormat="1" ht="16.5" thickBot="1" x14ac:dyDescent="0.3">
      <c r="A58" s="783" t="s">
        <v>203</v>
      </c>
      <c r="B58" s="784"/>
      <c r="C58" s="784"/>
      <c r="D58" s="784"/>
      <c r="E58" s="784"/>
      <c r="F58" s="785"/>
      <c r="G58" s="349">
        <f>SUM(G54:G57)</f>
        <v>16.5</v>
      </c>
      <c r="H58" s="350">
        <f>SUM(H54:H57)</f>
        <v>495</v>
      </c>
      <c r="I58" s="350">
        <f t="shared" ref="I58:X58" si="35">SUM(I54:I57)</f>
        <v>0</v>
      </c>
      <c r="J58" s="350">
        <f t="shared" si="35"/>
        <v>0</v>
      </c>
      <c r="K58" s="350">
        <f t="shared" si="35"/>
        <v>0</v>
      </c>
      <c r="L58" s="350">
        <f t="shared" si="35"/>
        <v>0</v>
      </c>
      <c r="M58" s="350">
        <f t="shared" si="35"/>
        <v>495</v>
      </c>
      <c r="N58" s="350">
        <f t="shared" si="35"/>
        <v>0</v>
      </c>
      <c r="O58" s="350">
        <f t="shared" si="35"/>
        <v>0</v>
      </c>
      <c r="P58" s="350">
        <f t="shared" si="35"/>
        <v>0</v>
      </c>
      <c r="Q58" s="350">
        <f t="shared" si="35"/>
        <v>0</v>
      </c>
      <c r="R58" s="350">
        <f t="shared" si="35"/>
        <v>0</v>
      </c>
      <c r="S58" s="350">
        <f t="shared" si="35"/>
        <v>0</v>
      </c>
      <c r="T58" s="350">
        <f t="shared" si="35"/>
        <v>0</v>
      </c>
      <c r="U58" s="350">
        <f t="shared" si="35"/>
        <v>0</v>
      </c>
      <c r="V58" s="350">
        <f t="shared" si="35"/>
        <v>0</v>
      </c>
      <c r="W58" s="350">
        <f t="shared" si="35"/>
        <v>0</v>
      </c>
      <c r="X58" s="350">
        <f t="shared" si="35"/>
        <v>0</v>
      </c>
      <c r="AD58" s="104" t="s">
        <v>115</v>
      </c>
      <c r="AE58" s="95">
        <f>G57+G60</f>
        <v>6</v>
      </c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</row>
    <row r="59" spans="1:43" x14ac:dyDescent="0.25">
      <c r="A59" s="783" t="s">
        <v>310</v>
      </c>
      <c r="B59" s="784"/>
      <c r="C59" s="784"/>
      <c r="D59" s="784"/>
      <c r="E59" s="784"/>
      <c r="F59" s="784"/>
      <c r="G59" s="784"/>
      <c r="H59" s="784"/>
      <c r="I59" s="784"/>
      <c r="J59" s="784"/>
      <c r="K59" s="784"/>
      <c r="L59" s="784"/>
      <c r="M59" s="784"/>
      <c r="N59" s="784"/>
      <c r="O59" s="784"/>
      <c r="P59" s="784"/>
      <c r="Q59" s="784"/>
      <c r="R59" s="784"/>
      <c r="S59" s="784"/>
      <c r="T59" s="784"/>
      <c r="U59" s="784"/>
      <c r="V59" s="784"/>
      <c r="W59" s="784"/>
      <c r="X59" s="785"/>
      <c r="AE59" s="98">
        <f>SUM(AE55:AE58)</f>
        <v>18</v>
      </c>
    </row>
    <row r="60" spans="1:43" s="103" customFormat="1" ht="33" customHeight="1" thickBot="1" x14ac:dyDescent="0.3">
      <c r="A60" s="351" t="s">
        <v>204</v>
      </c>
      <c r="B60" s="352" t="s">
        <v>311</v>
      </c>
      <c r="C60" s="353">
        <v>8</v>
      </c>
      <c r="D60" s="354"/>
      <c r="E60" s="354"/>
      <c r="F60" s="355"/>
      <c r="G60" s="356">
        <v>1.5</v>
      </c>
      <c r="H60" s="357">
        <f>G60*30</f>
        <v>45</v>
      </c>
      <c r="I60" s="358">
        <f>J60+K60+L60</f>
        <v>0</v>
      </c>
      <c r="J60" s="359"/>
      <c r="K60" s="359"/>
      <c r="L60" s="359"/>
      <c r="M60" s="360">
        <f>H60-I60</f>
        <v>45</v>
      </c>
      <c r="N60" s="361"/>
      <c r="O60" s="362"/>
      <c r="P60" s="363"/>
      <c r="Q60" s="364"/>
      <c r="R60" s="362"/>
      <c r="S60" s="363"/>
      <c r="T60" s="364"/>
      <c r="U60" s="362"/>
      <c r="V60" s="363"/>
      <c r="W60" s="364"/>
      <c r="X60" s="365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</row>
    <row r="61" spans="1:43" s="103" customFormat="1" ht="16.5" thickBot="1" x14ac:dyDescent="0.3">
      <c r="A61" s="786" t="s">
        <v>205</v>
      </c>
      <c r="B61" s="787"/>
      <c r="C61" s="787"/>
      <c r="D61" s="787"/>
      <c r="E61" s="787"/>
      <c r="F61" s="788"/>
      <c r="G61" s="366">
        <f>SUM(G60:G60)</f>
        <v>1.5</v>
      </c>
      <c r="H61" s="367">
        <f t="shared" ref="H61:X61" si="36">SUM(H60:H60)</f>
        <v>45</v>
      </c>
      <c r="I61" s="367">
        <f t="shared" si="36"/>
        <v>0</v>
      </c>
      <c r="J61" s="367">
        <f t="shared" si="36"/>
        <v>0</v>
      </c>
      <c r="K61" s="367">
        <f t="shared" si="36"/>
        <v>0</v>
      </c>
      <c r="L61" s="367">
        <f t="shared" si="36"/>
        <v>0</v>
      </c>
      <c r="M61" s="367">
        <f t="shared" si="36"/>
        <v>45</v>
      </c>
      <c r="N61" s="367">
        <f t="shared" si="36"/>
        <v>0</v>
      </c>
      <c r="O61" s="367">
        <f t="shared" si="36"/>
        <v>0</v>
      </c>
      <c r="P61" s="367">
        <f t="shared" si="36"/>
        <v>0</v>
      </c>
      <c r="Q61" s="367">
        <f t="shared" si="36"/>
        <v>0</v>
      </c>
      <c r="R61" s="367">
        <f t="shared" si="36"/>
        <v>0</v>
      </c>
      <c r="S61" s="367">
        <f t="shared" si="36"/>
        <v>0</v>
      </c>
      <c r="T61" s="367">
        <f t="shared" si="36"/>
        <v>0</v>
      </c>
      <c r="U61" s="367">
        <f t="shared" si="36"/>
        <v>0</v>
      </c>
      <c r="V61" s="367">
        <f t="shared" si="36"/>
        <v>0</v>
      </c>
      <c r="W61" s="367">
        <f t="shared" si="36"/>
        <v>0</v>
      </c>
      <c r="X61" s="368">
        <f t="shared" si="36"/>
        <v>0</v>
      </c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</row>
    <row r="62" spans="1:43" ht="16.5" customHeight="1" thickBot="1" x14ac:dyDescent="0.3">
      <c r="A62" s="802" t="s">
        <v>344</v>
      </c>
      <c r="B62" s="803"/>
      <c r="C62" s="803"/>
      <c r="D62" s="803"/>
      <c r="E62" s="803"/>
      <c r="F62" s="804"/>
      <c r="G62" s="369">
        <f>G61+G58+G52+G29</f>
        <v>170.5</v>
      </c>
      <c r="H62" s="370">
        <f>H61+H58+H52+H29</f>
        <v>5115</v>
      </c>
      <c r="I62" s="370">
        <f t="shared" ref="I62:M62" si="37">I61+I58+I52+I29</f>
        <v>1751</v>
      </c>
      <c r="J62" s="370">
        <f t="shared" si="37"/>
        <v>680</v>
      </c>
      <c r="K62" s="370">
        <f t="shared" si="37"/>
        <v>573</v>
      </c>
      <c r="L62" s="370">
        <f t="shared" si="37"/>
        <v>498</v>
      </c>
      <c r="M62" s="370">
        <f t="shared" si="37"/>
        <v>3364</v>
      </c>
      <c r="N62" s="370">
        <f t="shared" ref="N62:X62" si="38">N52+N29+N58+N61</f>
        <v>24</v>
      </c>
      <c r="O62" s="370">
        <f t="shared" si="38"/>
        <v>16</v>
      </c>
      <c r="P62" s="370">
        <f t="shared" si="38"/>
        <v>16</v>
      </c>
      <c r="Q62" s="370">
        <f t="shared" si="38"/>
        <v>22</v>
      </c>
      <c r="R62" s="370">
        <f t="shared" si="38"/>
        <v>21</v>
      </c>
      <c r="S62" s="370">
        <f t="shared" si="38"/>
        <v>21</v>
      </c>
      <c r="T62" s="370">
        <f t="shared" si="38"/>
        <v>13</v>
      </c>
      <c r="U62" s="370">
        <f t="shared" si="38"/>
        <v>6</v>
      </c>
      <c r="V62" s="370">
        <f t="shared" si="38"/>
        <v>6</v>
      </c>
      <c r="W62" s="370">
        <f t="shared" si="38"/>
        <v>8</v>
      </c>
      <c r="X62" s="370">
        <f t="shared" si="38"/>
        <v>0</v>
      </c>
      <c r="Y62" s="103">
        <f>30*G62</f>
        <v>5115</v>
      </c>
    </row>
    <row r="63" spans="1:43" ht="16.5" thickBot="1" x14ac:dyDescent="0.3">
      <c r="A63" s="802" t="s">
        <v>345</v>
      </c>
      <c r="B63" s="803"/>
      <c r="C63" s="803"/>
      <c r="D63" s="803"/>
      <c r="E63" s="803"/>
      <c r="F63" s="804"/>
      <c r="G63" s="530">
        <f>G62-G28</f>
        <v>167.5</v>
      </c>
      <c r="H63" s="370">
        <f t="shared" ref="H63:X63" si="39">H62-H28</f>
        <v>5025</v>
      </c>
      <c r="I63" s="370">
        <f t="shared" si="39"/>
        <v>1689</v>
      </c>
      <c r="J63" s="370">
        <f t="shared" si="39"/>
        <v>642</v>
      </c>
      <c r="K63" s="370">
        <f t="shared" si="39"/>
        <v>573</v>
      </c>
      <c r="L63" s="370">
        <f t="shared" si="39"/>
        <v>474</v>
      </c>
      <c r="M63" s="370">
        <f t="shared" si="39"/>
        <v>3336</v>
      </c>
      <c r="N63" s="370">
        <f t="shared" si="39"/>
        <v>24</v>
      </c>
      <c r="O63" s="370">
        <f t="shared" si="39"/>
        <v>16</v>
      </c>
      <c r="P63" s="370">
        <f t="shared" si="39"/>
        <v>16</v>
      </c>
      <c r="Q63" s="370">
        <f t="shared" si="39"/>
        <v>22</v>
      </c>
      <c r="R63" s="370">
        <f t="shared" si="39"/>
        <v>16</v>
      </c>
      <c r="S63" s="370">
        <f t="shared" si="39"/>
        <v>16</v>
      </c>
      <c r="T63" s="370">
        <f t="shared" si="39"/>
        <v>13</v>
      </c>
      <c r="U63" s="370">
        <f t="shared" si="39"/>
        <v>6</v>
      </c>
      <c r="V63" s="370">
        <f t="shared" si="39"/>
        <v>6</v>
      </c>
      <c r="W63" s="370">
        <f t="shared" si="39"/>
        <v>8</v>
      </c>
      <c r="X63" s="370">
        <f t="shared" si="39"/>
        <v>0</v>
      </c>
      <c r="Y63" s="103"/>
    </row>
    <row r="64" spans="1:43" ht="21" customHeight="1" x14ac:dyDescent="0.25">
      <c r="A64" s="807" t="s">
        <v>125</v>
      </c>
      <c r="B64" s="808"/>
      <c r="C64" s="808"/>
      <c r="D64" s="808"/>
      <c r="E64" s="808"/>
      <c r="F64" s="808"/>
      <c r="G64" s="808"/>
      <c r="H64" s="808"/>
      <c r="I64" s="808"/>
      <c r="J64" s="808"/>
      <c r="K64" s="808"/>
      <c r="L64" s="808"/>
      <c r="M64" s="808"/>
      <c r="N64" s="808"/>
      <c r="O64" s="808"/>
      <c r="P64" s="808"/>
      <c r="Q64" s="808"/>
      <c r="R64" s="808"/>
      <c r="S64" s="808"/>
      <c r="T64" s="808"/>
      <c r="U64" s="808"/>
      <c r="V64" s="808"/>
      <c r="W64" s="808"/>
      <c r="X64" s="809"/>
    </row>
    <row r="65" spans="1:42" ht="18" customHeight="1" x14ac:dyDescent="0.25">
      <c r="A65" s="810" t="s">
        <v>146</v>
      </c>
      <c r="B65" s="781"/>
      <c r="C65" s="781"/>
      <c r="D65" s="781"/>
      <c r="E65" s="781"/>
      <c r="F65" s="781"/>
      <c r="G65" s="781"/>
      <c r="H65" s="781"/>
      <c r="I65" s="781"/>
      <c r="J65" s="781"/>
      <c r="K65" s="781"/>
      <c r="L65" s="781"/>
      <c r="M65" s="781"/>
      <c r="N65" s="781"/>
      <c r="O65" s="781"/>
      <c r="P65" s="781"/>
      <c r="Q65" s="781"/>
      <c r="R65" s="781"/>
      <c r="S65" s="781"/>
      <c r="T65" s="781"/>
      <c r="U65" s="781"/>
      <c r="V65" s="781"/>
      <c r="W65" s="781"/>
      <c r="X65" s="782"/>
    </row>
    <row r="66" spans="1:42" ht="28.5" customHeight="1" x14ac:dyDescent="0.25">
      <c r="A66" s="816" t="s">
        <v>346</v>
      </c>
      <c r="B66" s="816"/>
      <c r="C66" s="538"/>
      <c r="D66" s="538">
        <v>4</v>
      </c>
      <c r="E66" s="538"/>
      <c r="F66" s="538"/>
      <c r="G66" s="519">
        <v>3</v>
      </c>
      <c r="H66" s="519">
        <f t="shared" ref="H66" si="40">G66*30</f>
        <v>90</v>
      </c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</row>
    <row r="67" spans="1:42" ht="52.5" customHeight="1" x14ac:dyDescent="0.25">
      <c r="A67" s="539"/>
      <c r="B67" s="817" t="s">
        <v>361</v>
      </c>
      <c r="C67" s="818"/>
      <c r="D67" s="818"/>
      <c r="E67" s="818"/>
      <c r="F67" s="818"/>
      <c r="G67" s="819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</row>
    <row r="68" spans="1:42" ht="18" customHeight="1" x14ac:dyDescent="0.25">
      <c r="A68" s="539"/>
      <c r="B68" s="541" t="s">
        <v>347</v>
      </c>
      <c r="C68" s="306"/>
      <c r="D68" s="152">
        <v>4</v>
      </c>
      <c r="E68" s="306"/>
      <c r="F68" s="306"/>
      <c r="G68" s="543">
        <v>3</v>
      </c>
      <c r="H68" s="544">
        <f>G68*30</f>
        <v>90</v>
      </c>
      <c r="I68" s="545">
        <f>J68+K68+L68</f>
        <v>36</v>
      </c>
      <c r="J68" s="546">
        <v>18</v>
      </c>
      <c r="K68" s="546"/>
      <c r="L68" s="546">
        <v>18</v>
      </c>
      <c r="M68" s="547">
        <f>H68-I68</f>
        <v>54</v>
      </c>
      <c r="N68" s="548"/>
      <c r="O68" s="549"/>
      <c r="P68" s="550"/>
      <c r="Q68" s="545"/>
      <c r="R68" s="549">
        <v>2</v>
      </c>
      <c r="S68" s="547">
        <v>2</v>
      </c>
      <c r="T68" s="306"/>
      <c r="U68" s="306"/>
      <c r="V68" s="306"/>
      <c r="W68" s="306"/>
      <c r="X68" s="306"/>
    </row>
    <row r="69" spans="1:42" ht="18" customHeight="1" x14ac:dyDescent="0.25">
      <c r="A69" s="539"/>
      <c r="B69" s="541" t="s">
        <v>348</v>
      </c>
      <c r="C69" s="306"/>
      <c r="D69" s="152">
        <v>4</v>
      </c>
      <c r="E69" s="306"/>
      <c r="F69" s="306"/>
      <c r="G69" s="543">
        <v>3</v>
      </c>
      <c r="H69" s="544">
        <f t="shared" ref="H69:H70" si="41">G69*30</f>
        <v>90</v>
      </c>
      <c r="I69" s="545">
        <f t="shared" ref="I69:I70" si="42">J69+K69+L69</f>
        <v>36</v>
      </c>
      <c r="J69" s="546">
        <v>18</v>
      </c>
      <c r="K69" s="546"/>
      <c r="L69" s="546">
        <v>18</v>
      </c>
      <c r="M69" s="547">
        <f t="shared" ref="M69:M70" si="43">H69-I69</f>
        <v>54</v>
      </c>
      <c r="N69" s="548"/>
      <c r="O69" s="549"/>
      <c r="P69" s="550"/>
      <c r="Q69" s="545"/>
      <c r="R69" s="549">
        <v>2</v>
      </c>
      <c r="S69" s="547">
        <v>2</v>
      </c>
      <c r="T69" s="306"/>
      <c r="U69" s="306"/>
      <c r="V69" s="306"/>
      <c r="W69" s="306"/>
      <c r="X69" s="306"/>
    </row>
    <row r="70" spans="1:42" ht="18" customHeight="1" x14ac:dyDescent="0.25">
      <c r="A70" s="539"/>
      <c r="B70" s="541" t="s">
        <v>352</v>
      </c>
      <c r="C70" s="306"/>
      <c r="D70" s="152">
        <v>4</v>
      </c>
      <c r="E70" s="306"/>
      <c r="F70" s="306"/>
      <c r="G70" s="543">
        <v>3</v>
      </c>
      <c r="H70" s="544">
        <f t="shared" si="41"/>
        <v>90</v>
      </c>
      <c r="I70" s="545">
        <f t="shared" si="42"/>
        <v>36</v>
      </c>
      <c r="J70" s="546">
        <v>18</v>
      </c>
      <c r="K70" s="546"/>
      <c r="L70" s="546">
        <v>18</v>
      </c>
      <c r="M70" s="547">
        <f t="shared" si="43"/>
        <v>54</v>
      </c>
      <c r="N70" s="548"/>
      <c r="O70" s="549"/>
      <c r="P70" s="550"/>
      <c r="Q70" s="545"/>
      <c r="R70" s="549">
        <v>2</v>
      </c>
      <c r="S70" s="547">
        <v>2</v>
      </c>
      <c r="T70" s="306"/>
      <c r="U70" s="306"/>
      <c r="V70" s="306"/>
      <c r="W70" s="306"/>
      <c r="X70" s="306"/>
    </row>
    <row r="71" spans="1:42" ht="18" customHeight="1" x14ac:dyDescent="0.25">
      <c r="A71" s="539"/>
      <c r="B71" s="541" t="s">
        <v>353</v>
      </c>
      <c r="C71" s="306"/>
      <c r="D71" s="152">
        <v>4</v>
      </c>
      <c r="E71" s="306"/>
      <c r="F71" s="306"/>
      <c r="G71" s="543">
        <v>3</v>
      </c>
      <c r="H71" s="544">
        <f>G71*30</f>
        <v>90</v>
      </c>
      <c r="I71" s="545">
        <f>J71+K71+L71</f>
        <v>36</v>
      </c>
      <c r="J71" s="546">
        <v>18</v>
      </c>
      <c r="K71" s="546"/>
      <c r="L71" s="546">
        <v>18</v>
      </c>
      <c r="M71" s="547">
        <f>H71-I71</f>
        <v>54</v>
      </c>
      <c r="N71" s="548"/>
      <c r="O71" s="549"/>
      <c r="P71" s="550"/>
      <c r="Q71" s="545"/>
      <c r="R71" s="549">
        <v>2</v>
      </c>
      <c r="S71" s="547">
        <v>2</v>
      </c>
      <c r="T71" s="306"/>
      <c r="U71" s="306"/>
      <c r="V71" s="306"/>
      <c r="W71" s="306"/>
      <c r="X71" s="306"/>
    </row>
    <row r="72" spans="1:42" ht="18" customHeight="1" x14ac:dyDescent="0.25">
      <c r="A72" s="539"/>
      <c r="B72" s="541" t="s">
        <v>349</v>
      </c>
      <c r="C72" s="306"/>
      <c r="D72" s="152">
        <v>4</v>
      </c>
      <c r="E72" s="306"/>
      <c r="F72" s="306"/>
      <c r="G72" s="543">
        <v>3</v>
      </c>
      <c r="H72" s="544">
        <f t="shared" ref="H72:H74" si="44">G72*30</f>
        <v>90</v>
      </c>
      <c r="I72" s="545">
        <f t="shared" ref="I72:I74" si="45">J72+K72+L72</f>
        <v>36</v>
      </c>
      <c r="J72" s="546">
        <v>18</v>
      </c>
      <c r="K72" s="546"/>
      <c r="L72" s="546">
        <v>18</v>
      </c>
      <c r="M72" s="547">
        <f t="shared" ref="M72:M74" si="46">H72-I72</f>
        <v>54</v>
      </c>
      <c r="N72" s="548"/>
      <c r="O72" s="549"/>
      <c r="P72" s="550"/>
      <c r="Q72" s="545"/>
      <c r="R72" s="549">
        <v>2</v>
      </c>
      <c r="S72" s="547">
        <v>2</v>
      </c>
      <c r="T72" s="306"/>
      <c r="U72" s="306"/>
      <c r="V72" s="306"/>
      <c r="W72" s="306"/>
      <c r="X72" s="306"/>
    </row>
    <row r="73" spans="1:42" ht="18" customHeight="1" x14ac:dyDescent="0.25">
      <c r="A73" s="539"/>
      <c r="B73" s="541" t="s">
        <v>350</v>
      </c>
      <c r="C73" s="306"/>
      <c r="D73" s="152">
        <v>4</v>
      </c>
      <c r="E73" s="306"/>
      <c r="F73" s="306"/>
      <c r="G73" s="543">
        <v>3</v>
      </c>
      <c r="H73" s="544">
        <f t="shared" si="44"/>
        <v>90</v>
      </c>
      <c r="I73" s="545">
        <f t="shared" si="45"/>
        <v>36</v>
      </c>
      <c r="J73" s="546">
        <v>18</v>
      </c>
      <c r="K73" s="546"/>
      <c r="L73" s="546">
        <v>18</v>
      </c>
      <c r="M73" s="547">
        <f t="shared" si="46"/>
        <v>54</v>
      </c>
      <c r="N73" s="548"/>
      <c r="O73" s="549"/>
      <c r="P73" s="550"/>
      <c r="Q73" s="545"/>
      <c r="R73" s="549">
        <v>2</v>
      </c>
      <c r="S73" s="547">
        <v>2</v>
      </c>
      <c r="T73" s="306"/>
      <c r="U73" s="306"/>
      <c r="V73" s="306"/>
      <c r="W73" s="306"/>
      <c r="X73" s="306"/>
    </row>
    <row r="74" spans="1:42" ht="18" customHeight="1" x14ac:dyDescent="0.25">
      <c r="A74" s="539"/>
      <c r="B74" s="542" t="s">
        <v>351</v>
      </c>
      <c r="C74" s="306"/>
      <c r="D74" s="152">
        <v>4</v>
      </c>
      <c r="E74" s="306"/>
      <c r="F74" s="306"/>
      <c r="G74" s="543">
        <v>3</v>
      </c>
      <c r="H74" s="544">
        <f t="shared" si="44"/>
        <v>90</v>
      </c>
      <c r="I74" s="545">
        <f t="shared" si="45"/>
        <v>36</v>
      </c>
      <c r="J74" s="546">
        <v>18</v>
      </c>
      <c r="K74" s="546"/>
      <c r="L74" s="546">
        <v>18</v>
      </c>
      <c r="M74" s="547">
        <f t="shared" si="46"/>
        <v>54</v>
      </c>
      <c r="N74" s="548"/>
      <c r="O74" s="549"/>
      <c r="P74" s="550"/>
      <c r="Q74" s="545"/>
      <c r="R74" s="549">
        <v>2</v>
      </c>
      <c r="S74" s="547">
        <v>2</v>
      </c>
      <c r="T74" s="306"/>
      <c r="U74" s="306"/>
      <c r="V74" s="306"/>
      <c r="W74" s="306"/>
      <c r="X74" s="306"/>
    </row>
    <row r="75" spans="1:42" x14ac:dyDescent="0.25">
      <c r="A75" s="811" t="s">
        <v>101</v>
      </c>
      <c r="B75" s="540" t="s">
        <v>235</v>
      </c>
      <c r="C75" s="110"/>
      <c r="D75" s="383">
        <v>5</v>
      </c>
      <c r="E75" s="383"/>
      <c r="F75" s="384"/>
      <c r="G75" s="531">
        <v>4</v>
      </c>
      <c r="H75" s="532">
        <f>G75*30</f>
        <v>120</v>
      </c>
      <c r="I75" s="533">
        <f>J75+K75+L75</f>
        <v>45</v>
      </c>
      <c r="J75" s="534">
        <v>30</v>
      </c>
      <c r="K75" s="534">
        <v>15</v>
      </c>
      <c r="L75" s="534"/>
      <c r="M75" s="535">
        <f>H75-I75</f>
        <v>75</v>
      </c>
      <c r="N75" s="536"/>
      <c r="O75" s="176"/>
      <c r="P75" s="537"/>
      <c r="Q75" s="174"/>
      <c r="R75" s="176"/>
      <c r="S75" s="401"/>
      <c r="T75" s="536">
        <v>3</v>
      </c>
      <c r="U75" s="167"/>
      <c r="V75" s="384"/>
      <c r="W75" s="112"/>
      <c r="X75" s="111"/>
      <c r="AD75" s="104" t="s">
        <v>89</v>
      </c>
      <c r="AE75" s="105">
        <f>AF84+AG84</f>
        <v>0</v>
      </c>
      <c r="AF75" s="92" t="b">
        <f>ISBLANK(N75)</f>
        <v>1</v>
      </c>
      <c r="AG75" s="92" t="b">
        <f>ISBLANK(O75)</f>
        <v>1</v>
      </c>
      <c r="AI75" s="92" t="b">
        <f>ISBLANK(Q75)</f>
        <v>1</v>
      </c>
      <c r="AJ75" s="92" t="b">
        <f>ISBLANK(R75)</f>
        <v>1</v>
      </c>
      <c r="AL75" s="92" t="b">
        <f>ISBLANK(T75)</f>
        <v>0</v>
      </c>
      <c r="AM75" s="92" t="b">
        <f>ISBLANK(U75)</f>
        <v>1</v>
      </c>
      <c r="AO75" s="92" t="b">
        <f>ISBLANK(W75)</f>
        <v>1</v>
      </c>
      <c r="AP75" s="92" t="b">
        <f>ISBLANK(X75)</f>
        <v>1</v>
      </c>
    </row>
    <row r="76" spans="1:42" x14ac:dyDescent="0.25">
      <c r="A76" s="812"/>
      <c r="B76" s="382" t="s">
        <v>236</v>
      </c>
      <c r="C76" s="110"/>
      <c r="D76" s="383">
        <v>5</v>
      </c>
      <c r="E76" s="383"/>
      <c r="F76" s="384"/>
      <c r="G76" s="385">
        <v>4</v>
      </c>
      <c r="H76" s="386">
        <f>G76*30</f>
        <v>120</v>
      </c>
      <c r="I76" s="387">
        <f>J76+K76+L76</f>
        <v>45</v>
      </c>
      <c r="J76" s="388">
        <v>30</v>
      </c>
      <c r="K76" s="388">
        <v>15</v>
      </c>
      <c r="L76" s="388"/>
      <c r="M76" s="389">
        <f>H76-I76</f>
        <v>75</v>
      </c>
      <c r="N76" s="390"/>
      <c r="O76" s="391"/>
      <c r="P76" s="392"/>
      <c r="Q76" s="393"/>
      <c r="R76" s="391"/>
      <c r="S76" s="394"/>
      <c r="T76" s="390">
        <v>3</v>
      </c>
      <c r="U76" s="167"/>
      <c r="V76" s="384"/>
      <c r="W76" s="112"/>
      <c r="X76" s="111"/>
      <c r="AD76" s="104" t="s">
        <v>90</v>
      </c>
      <c r="AE76" s="105">
        <f>AI84+AJ84</f>
        <v>0</v>
      </c>
      <c r="AF76" s="92"/>
      <c r="AG76" s="92"/>
      <c r="AI76" s="92"/>
      <c r="AJ76" s="92"/>
      <c r="AL76" s="92"/>
      <c r="AM76" s="92"/>
      <c r="AO76" s="92"/>
      <c r="AP76" s="92"/>
    </row>
    <row r="77" spans="1:42" x14ac:dyDescent="0.25">
      <c r="A77" s="813"/>
      <c r="B77" s="382" t="s">
        <v>312</v>
      </c>
      <c r="C77" s="110"/>
      <c r="D77" s="383"/>
      <c r="E77" s="383"/>
      <c r="F77" s="384"/>
      <c r="G77" s="119">
        <v>4</v>
      </c>
      <c r="H77" s="395">
        <f>G77*30</f>
        <v>120</v>
      </c>
      <c r="I77" s="159"/>
      <c r="J77" s="152"/>
      <c r="K77" s="152"/>
      <c r="L77" s="152"/>
      <c r="M77" s="153"/>
      <c r="N77" s="128"/>
      <c r="O77" s="108"/>
      <c r="P77" s="396"/>
      <c r="Q77" s="130"/>
      <c r="R77" s="108"/>
      <c r="S77" s="117"/>
      <c r="T77" s="130"/>
      <c r="U77" s="167"/>
      <c r="V77" s="384"/>
      <c r="W77" s="112"/>
      <c r="X77" s="111"/>
      <c r="AD77" s="104" t="s">
        <v>114</v>
      </c>
      <c r="AE77" s="105">
        <f>AL84+AM84</f>
        <v>8</v>
      </c>
      <c r="AF77" s="92"/>
      <c r="AG77" s="92"/>
      <c r="AI77" s="92"/>
      <c r="AJ77" s="92"/>
      <c r="AL77" s="92"/>
      <c r="AM77" s="92"/>
      <c r="AO77" s="92"/>
      <c r="AP77" s="92"/>
    </row>
    <row r="78" spans="1:42" x14ac:dyDescent="0.25">
      <c r="A78" s="814" t="s">
        <v>102</v>
      </c>
      <c r="B78" s="382" t="s">
        <v>268</v>
      </c>
      <c r="C78" s="110">
        <v>5</v>
      </c>
      <c r="D78" s="383"/>
      <c r="E78" s="383"/>
      <c r="F78" s="384"/>
      <c r="G78" s="109">
        <v>4</v>
      </c>
      <c r="H78" s="397">
        <f t="shared" ref="H78:H80" si="47">G78*30</f>
        <v>120</v>
      </c>
      <c r="I78" s="398">
        <f t="shared" ref="I78:I79" si="48">J78+K78+L78</f>
        <v>45</v>
      </c>
      <c r="J78" s="399">
        <v>30</v>
      </c>
      <c r="K78" s="399"/>
      <c r="L78" s="399">
        <v>15</v>
      </c>
      <c r="M78" s="400">
        <f t="shared" ref="M78:M79" si="49">H78-I78</f>
        <v>75</v>
      </c>
      <c r="N78" s="110"/>
      <c r="O78" s="167"/>
      <c r="P78" s="384"/>
      <c r="Q78" s="112"/>
      <c r="R78" s="167"/>
      <c r="S78" s="111"/>
      <c r="T78" s="110">
        <v>3</v>
      </c>
      <c r="U78" s="167"/>
      <c r="V78" s="384"/>
      <c r="W78" s="112"/>
      <c r="X78" s="111"/>
      <c r="AD78" s="104" t="s">
        <v>115</v>
      </c>
      <c r="AE78" s="105">
        <f>AO84+AP84</f>
        <v>6</v>
      </c>
      <c r="AF78" s="92" t="b">
        <f t="shared" ref="AF78:AP81" si="50">ISBLANK(N78)</f>
        <v>1</v>
      </c>
      <c r="AG78" s="92" t="b">
        <f t="shared" si="50"/>
        <v>1</v>
      </c>
      <c r="AI78" s="92" t="b">
        <f t="shared" si="50"/>
        <v>1</v>
      </c>
      <c r="AJ78" s="92" t="b">
        <f t="shared" si="50"/>
        <v>1</v>
      </c>
      <c r="AL78" s="92" t="b">
        <f t="shared" si="50"/>
        <v>0</v>
      </c>
      <c r="AM78" s="92" t="b">
        <f t="shared" si="50"/>
        <v>1</v>
      </c>
      <c r="AO78" s="92" t="b">
        <f t="shared" si="50"/>
        <v>1</v>
      </c>
      <c r="AP78" s="92" t="b">
        <f t="shared" si="50"/>
        <v>1</v>
      </c>
    </row>
    <row r="79" spans="1:42" x14ac:dyDescent="0.25">
      <c r="A79" s="812"/>
      <c r="B79" s="247" t="s">
        <v>267</v>
      </c>
      <c r="C79" s="110">
        <v>5</v>
      </c>
      <c r="D79" s="383"/>
      <c r="E79" s="383"/>
      <c r="F79" s="384"/>
      <c r="G79" s="109">
        <v>4</v>
      </c>
      <c r="H79" s="397">
        <f t="shared" si="47"/>
        <v>120</v>
      </c>
      <c r="I79" s="398">
        <f t="shared" si="48"/>
        <v>45</v>
      </c>
      <c r="J79" s="399">
        <v>30</v>
      </c>
      <c r="K79" s="399"/>
      <c r="L79" s="399">
        <v>15</v>
      </c>
      <c r="M79" s="400">
        <f t="shared" si="49"/>
        <v>75</v>
      </c>
      <c r="N79" s="110"/>
      <c r="O79" s="167"/>
      <c r="P79" s="384"/>
      <c r="Q79" s="112"/>
      <c r="R79" s="167"/>
      <c r="S79" s="111"/>
      <c r="T79" s="110">
        <v>3</v>
      </c>
      <c r="U79" s="167"/>
      <c r="V79" s="384"/>
      <c r="W79" s="112"/>
      <c r="X79" s="111"/>
      <c r="AE79" s="105">
        <f>SUM(AE75:AE78)</f>
        <v>14</v>
      </c>
      <c r="AF79" s="92"/>
      <c r="AG79" s="92"/>
      <c r="AI79" s="92"/>
      <c r="AJ79" s="92"/>
      <c r="AL79" s="92"/>
      <c r="AM79" s="92"/>
      <c r="AO79" s="92"/>
      <c r="AP79" s="92"/>
    </row>
    <row r="80" spans="1:42" x14ac:dyDescent="0.25">
      <c r="A80" s="501"/>
      <c r="B80" s="382" t="s">
        <v>312</v>
      </c>
      <c r="C80" s="110"/>
      <c r="D80" s="383"/>
      <c r="E80" s="383"/>
      <c r="F80" s="384"/>
      <c r="G80" s="109">
        <v>4</v>
      </c>
      <c r="H80" s="397">
        <f t="shared" si="47"/>
        <v>120</v>
      </c>
      <c r="I80" s="398"/>
      <c r="J80" s="399"/>
      <c r="K80" s="399"/>
      <c r="L80" s="399"/>
      <c r="M80" s="400"/>
      <c r="N80" s="110"/>
      <c r="O80" s="167"/>
      <c r="P80" s="384"/>
      <c r="Q80" s="112"/>
      <c r="R80" s="167"/>
      <c r="S80" s="111"/>
      <c r="T80" s="110"/>
      <c r="U80" s="167"/>
      <c r="V80" s="384"/>
      <c r="W80" s="112"/>
      <c r="X80" s="111"/>
      <c r="AF80" s="92"/>
      <c r="AG80" s="92"/>
      <c r="AI80" s="92"/>
      <c r="AJ80" s="92"/>
      <c r="AL80" s="92"/>
      <c r="AM80" s="92"/>
      <c r="AO80" s="92"/>
      <c r="AP80" s="92"/>
    </row>
    <row r="81" spans="1:47" x14ac:dyDescent="0.25">
      <c r="A81" s="814" t="s">
        <v>271</v>
      </c>
      <c r="B81" s="247" t="s">
        <v>269</v>
      </c>
      <c r="C81" s="110">
        <v>7</v>
      </c>
      <c r="D81" s="383"/>
      <c r="E81" s="383"/>
      <c r="F81" s="384"/>
      <c r="G81" s="109">
        <v>6</v>
      </c>
      <c r="H81" s="397">
        <f>G81*30</f>
        <v>180</v>
      </c>
      <c r="I81" s="398">
        <f>J81+K81+L81</f>
        <v>75</v>
      </c>
      <c r="J81" s="399">
        <v>45</v>
      </c>
      <c r="K81" s="399"/>
      <c r="L81" s="399">
        <v>30</v>
      </c>
      <c r="M81" s="400">
        <f>H81-I81</f>
        <v>105</v>
      </c>
      <c r="N81" s="110"/>
      <c r="O81" s="167"/>
      <c r="P81" s="384"/>
      <c r="Q81" s="112"/>
      <c r="R81" s="167"/>
      <c r="S81" s="111"/>
      <c r="T81" s="110"/>
      <c r="U81" s="167"/>
      <c r="V81" s="384"/>
      <c r="W81" s="112">
        <v>5</v>
      </c>
      <c r="X81" s="111"/>
      <c r="AF81" s="92" t="b">
        <f t="shared" si="50"/>
        <v>1</v>
      </c>
      <c r="AG81" s="92" t="b">
        <f t="shared" si="50"/>
        <v>1</v>
      </c>
      <c r="AI81" s="92" t="b">
        <f t="shared" si="50"/>
        <v>1</v>
      </c>
      <c r="AJ81" s="92" t="b">
        <f t="shared" si="50"/>
        <v>1</v>
      </c>
      <c r="AL81" s="92" t="b">
        <f t="shared" si="50"/>
        <v>1</v>
      </c>
      <c r="AM81" s="92" t="b">
        <f t="shared" si="50"/>
        <v>1</v>
      </c>
      <c r="AO81" s="92" t="b">
        <f t="shared" si="50"/>
        <v>0</v>
      </c>
      <c r="AP81" s="92" t="b">
        <f t="shared" si="50"/>
        <v>1</v>
      </c>
    </row>
    <row r="82" spans="1:47" x14ac:dyDescent="0.25">
      <c r="A82" s="812"/>
      <c r="B82" s="247" t="s">
        <v>270</v>
      </c>
      <c r="C82" s="110">
        <v>7</v>
      </c>
      <c r="D82" s="383"/>
      <c r="E82" s="383"/>
      <c r="F82" s="384"/>
      <c r="G82" s="109">
        <v>6</v>
      </c>
      <c r="H82" s="397">
        <f>G82*30</f>
        <v>180</v>
      </c>
      <c r="I82" s="398">
        <f>J82+K82+L82</f>
        <v>75</v>
      </c>
      <c r="J82" s="399">
        <v>45</v>
      </c>
      <c r="K82" s="399"/>
      <c r="L82" s="399">
        <v>30</v>
      </c>
      <c r="M82" s="400">
        <f>H82-I82</f>
        <v>105</v>
      </c>
      <c r="N82" s="110"/>
      <c r="O82" s="167"/>
      <c r="P82" s="384"/>
      <c r="Q82" s="112"/>
      <c r="R82" s="167"/>
      <c r="S82" s="111"/>
      <c r="T82" s="110"/>
      <c r="U82" s="167"/>
      <c r="V82" s="384"/>
      <c r="W82" s="112">
        <v>5</v>
      </c>
      <c r="X82" s="401"/>
      <c r="AF82" s="92"/>
      <c r="AG82" s="92"/>
      <c r="AI82" s="92"/>
    </row>
    <row r="83" spans="1:47" ht="16.5" thickBot="1" x14ac:dyDescent="0.3">
      <c r="A83" s="815"/>
      <c r="B83" s="402" t="s">
        <v>312</v>
      </c>
      <c r="C83" s="390"/>
      <c r="D83" s="403"/>
      <c r="E83" s="403"/>
      <c r="F83" s="392"/>
      <c r="G83" s="385">
        <v>6</v>
      </c>
      <c r="H83" s="386">
        <f>G83*30</f>
        <v>180</v>
      </c>
      <c r="I83" s="387"/>
      <c r="J83" s="388"/>
      <c r="K83" s="388"/>
      <c r="L83" s="388"/>
      <c r="M83" s="389"/>
      <c r="N83" s="390"/>
      <c r="O83" s="403"/>
      <c r="P83" s="392"/>
      <c r="Q83" s="393"/>
      <c r="R83" s="403"/>
      <c r="S83" s="394"/>
      <c r="T83" s="390"/>
      <c r="U83" s="403"/>
      <c r="V83" s="392"/>
      <c r="W83" s="106"/>
      <c r="X83" s="107"/>
      <c r="AF83" s="92"/>
      <c r="AG83" s="92"/>
      <c r="AI83" s="92"/>
    </row>
    <row r="84" spans="1:47" ht="16.5" customHeight="1" thickBot="1" x14ac:dyDescent="0.3">
      <c r="A84" s="820" t="s">
        <v>354</v>
      </c>
      <c r="B84" s="821"/>
      <c r="C84" s="821"/>
      <c r="D84" s="821"/>
      <c r="E84" s="821"/>
      <c r="F84" s="822"/>
      <c r="G84" s="558">
        <f>G75+G78+G81</f>
        <v>14</v>
      </c>
      <c r="H84" s="272">
        <f t="shared" ref="H84:X84" si="51">H75+H78+H81</f>
        <v>420</v>
      </c>
      <c r="I84" s="272">
        <f t="shared" si="51"/>
        <v>165</v>
      </c>
      <c r="J84" s="272">
        <f t="shared" si="51"/>
        <v>105</v>
      </c>
      <c r="K84" s="272">
        <f t="shared" si="51"/>
        <v>15</v>
      </c>
      <c r="L84" s="272">
        <f t="shared" si="51"/>
        <v>45</v>
      </c>
      <c r="M84" s="272">
        <f t="shared" si="51"/>
        <v>255</v>
      </c>
      <c r="N84" s="272">
        <f t="shared" si="51"/>
        <v>0</v>
      </c>
      <c r="O84" s="272">
        <f t="shared" si="51"/>
        <v>0</v>
      </c>
      <c r="P84" s="272">
        <f t="shared" si="51"/>
        <v>0</v>
      </c>
      <c r="Q84" s="272">
        <f t="shared" si="51"/>
        <v>0</v>
      </c>
      <c r="R84" s="272">
        <f t="shared" si="51"/>
        <v>0</v>
      </c>
      <c r="S84" s="272">
        <f t="shared" si="51"/>
        <v>0</v>
      </c>
      <c r="T84" s="272">
        <f t="shared" si="51"/>
        <v>6</v>
      </c>
      <c r="U84" s="272">
        <f t="shared" si="51"/>
        <v>0</v>
      </c>
      <c r="V84" s="272">
        <f t="shared" si="51"/>
        <v>0</v>
      </c>
      <c r="W84" s="272">
        <f t="shared" si="51"/>
        <v>5</v>
      </c>
      <c r="X84" s="272">
        <f t="shared" si="51"/>
        <v>0</v>
      </c>
      <c r="Y84" s="315">
        <f t="shared" ref="Y84:AC84" si="52">Y75+Y78+Y81</f>
        <v>0</v>
      </c>
      <c r="Z84" s="315">
        <f t="shared" si="52"/>
        <v>0</v>
      </c>
      <c r="AA84" s="315">
        <f t="shared" si="52"/>
        <v>0</v>
      </c>
      <c r="AB84" s="315">
        <f t="shared" si="52"/>
        <v>0</v>
      </c>
      <c r="AC84" s="315">
        <f t="shared" si="52"/>
        <v>0</v>
      </c>
      <c r="AF84" s="99">
        <f>SUMIF(AF75:AF83,FALSE,$G75:$G83)</f>
        <v>0</v>
      </c>
      <c r="AG84" s="99">
        <f t="shared" ref="AG84:AP84" si="53">SUMIF(AG75:AG83,FALSE,$G75:$G83)</f>
        <v>0</v>
      </c>
      <c r="AH84" s="99">
        <f t="shared" si="53"/>
        <v>0</v>
      </c>
      <c r="AI84" s="99">
        <f t="shared" si="53"/>
        <v>0</v>
      </c>
      <c r="AJ84" s="99">
        <f t="shared" si="53"/>
        <v>0</v>
      </c>
      <c r="AK84" s="99">
        <f t="shared" si="53"/>
        <v>0</v>
      </c>
      <c r="AL84" s="99">
        <f t="shared" si="53"/>
        <v>8</v>
      </c>
      <c r="AM84" s="99">
        <f t="shared" si="53"/>
        <v>0</v>
      </c>
      <c r="AN84" s="99">
        <f t="shared" si="53"/>
        <v>0</v>
      </c>
      <c r="AO84" s="99">
        <f t="shared" si="53"/>
        <v>6</v>
      </c>
      <c r="AP84" s="99">
        <f t="shared" si="53"/>
        <v>0</v>
      </c>
      <c r="AQ84" s="100">
        <f>SUM(AF84:AP84)</f>
        <v>14</v>
      </c>
    </row>
    <row r="85" spans="1:47" ht="16.5" customHeight="1" thickBot="1" x14ac:dyDescent="0.3">
      <c r="A85" s="820" t="s">
        <v>355</v>
      </c>
      <c r="B85" s="821"/>
      <c r="C85" s="821"/>
      <c r="D85" s="821"/>
      <c r="E85" s="821"/>
      <c r="F85" s="821"/>
      <c r="G85" s="558">
        <f>G76+G78+G81+G68</f>
        <v>17</v>
      </c>
      <c r="H85" s="272">
        <f t="shared" ref="H85:X85" si="54">H76+H78+H81+H68</f>
        <v>510</v>
      </c>
      <c r="I85" s="272">
        <f t="shared" si="54"/>
        <v>201</v>
      </c>
      <c r="J85" s="272">
        <f t="shared" si="54"/>
        <v>123</v>
      </c>
      <c r="K85" s="272">
        <f t="shared" si="54"/>
        <v>15</v>
      </c>
      <c r="L85" s="272">
        <f t="shared" si="54"/>
        <v>63</v>
      </c>
      <c r="M85" s="272">
        <f t="shared" si="54"/>
        <v>309</v>
      </c>
      <c r="N85" s="272">
        <f t="shared" si="54"/>
        <v>0</v>
      </c>
      <c r="O85" s="272">
        <f t="shared" si="54"/>
        <v>0</v>
      </c>
      <c r="P85" s="272">
        <f t="shared" si="54"/>
        <v>0</v>
      </c>
      <c r="Q85" s="272">
        <f t="shared" si="54"/>
        <v>0</v>
      </c>
      <c r="R85" s="272">
        <f t="shared" si="54"/>
        <v>2</v>
      </c>
      <c r="S85" s="272">
        <f t="shared" si="54"/>
        <v>2</v>
      </c>
      <c r="T85" s="272">
        <f t="shared" si="54"/>
        <v>6</v>
      </c>
      <c r="U85" s="272">
        <f t="shared" si="54"/>
        <v>0</v>
      </c>
      <c r="V85" s="272">
        <f t="shared" si="54"/>
        <v>0</v>
      </c>
      <c r="W85" s="272">
        <f t="shared" si="54"/>
        <v>5</v>
      </c>
      <c r="X85" s="272">
        <f t="shared" si="54"/>
        <v>0</v>
      </c>
      <c r="Y85" s="552"/>
      <c r="Z85" s="552"/>
      <c r="AA85" s="552"/>
      <c r="AB85" s="552"/>
      <c r="AC85" s="552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100"/>
      <c r="AT85" s="553"/>
      <c r="AU85" s="553"/>
    </row>
    <row r="86" spans="1:47" ht="16.5" thickBot="1" x14ac:dyDescent="0.3">
      <c r="A86" s="846" t="s">
        <v>207</v>
      </c>
      <c r="B86" s="847"/>
      <c r="C86" s="847"/>
      <c r="D86" s="847"/>
      <c r="E86" s="847"/>
      <c r="F86" s="847"/>
      <c r="G86" s="847"/>
      <c r="H86" s="847"/>
      <c r="I86" s="781"/>
      <c r="J86" s="781"/>
      <c r="K86" s="781"/>
      <c r="L86" s="781"/>
      <c r="M86" s="781"/>
      <c r="N86" s="847"/>
      <c r="O86" s="847"/>
      <c r="P86" s="847"/>
      <c r="Q86" s="847"/>
      <c r="R86" s="847"/>
      <c r="S86" s="847"/>
      <c r="T86" s="847"/>
      <c r="U86" s="847"/>
      <c r="V86" s="847"/>
      <c r="W86" s="847"/>
      <c r="X86" s="848"/>
    </row>
    <row r="87" spans="1:47" x14ac:dyDescent="0.25">
      <c r="A87" s="849" t="s">
        <v>126</v>
      </c>
      <c r="B87" s="118" t="s">
        <v>237</v>
      </c>
      <c r="C87" s="108"/>
      <c r="D87" s="108">
        <v>5</v>
      </c>
      <c r="E87" s="108"/>
      <c r="F87" s="108"/>
      <c r="G87" s="109">
        <v>3</v>
      </c>
      <c r="H87" s="154">
        <f t="shared" ref="H87:H106" si="55">G87*30</f>
        <v>90</v>
      </c>
      <c r="I87" s="502">
        <f t="shared" ref="I87:I96" si="56">J87+L87+K87</f>
        <v>30</v>
      </c>
      <c r="J87" s="503">
        <v>15</v>
      </c>
      <c r="K87" s="503">
        <v>15</v>
      </c>
      <c r="L87" s="503"/>
      <c r="M87" s="101">
        <f t="shared" ref="M87:M106" si="57">H87-I87</f>
        <v>60</v>
      </c>
      <c r="N87" s="110"/>
      <c r="O87" s="167"/>
      <c r="P87" s="111"/>
      <c r="Q87" s="112"/>
      <c r="R87" s="167"/>
      <c r="S87" s="111"/>
      <c r="T87" s="112">
        <v>2</v>
      </c>
      <c r="U87" s="167"/>
      <c r="V87" s="111"/>
      <c r="W87" s="112"/>
      <c r="X87" s="111"/>
      <c r="AD87" s="104" t="s">
        <v>89</v>
      </c>
      <c r="AE87" s="98">
        <f>AF107+AG107</f>
        <v>0</v>
      </c>
      <c r="AF87" s="92" t="b">
        <f>ISBLANK(N87)</f>
        <v>1</v>
      </c>
      <c r="AG87" s="92" t="b">
        <f>ISBLANK(O87)</f>
        <v>1</v>
      </c>
      <c r="AI87" s="92" t="b">
        <f>ISBLANK(Q87)</f>
        <v>1</v>
      </c>
      <c r="AJ87" s="92" t="b">
        <f>ISBLANK(R87)</f>
        <v>1</v>
      </c>
      <c r="AL87" s="92" t="b">
        <f>ISBLANK(T87)</f>
        <v>0</v>
      </c>
      <c r="AM87" s="92" t="b">
        <f>ISBLANK(U87)</f>
        <v>1</v>
      </c>
      <c r="AO87" s="92" t="b">
        <f>ISBLANK(W87)</f>
        <v>1</v>
      </c>
      <c r="AP87" s="92" t="b">
        <f>ISBLANK(X87)</f>
        <v>1</v>
      </c>
    </row>
    <row r="88" spans="1:47" x14ac:dyDescent="0.25">
      <c r="A88" s="806"/>
      <c r="B88" s="118" t="s">
        <v>238</v>
      </c>
      <c r="C88" s="108"/>
      <c r="D88" s="108">
        <v>5</v>
      </c>
      <c r="E88" s="108"/>
      <c r="F88" s="108"/>
      <c r="G88" s="109">
        <v>3</v>
      </c>
      <c r="H88" s="154">
        <f t="shared" si="55"/>
        <v>90</v>
      </c>
      <c r="I88" s="130">
        <f t="shared" si="56"/>
        <v>30</v>
      </c>
      <c r="J88" s="108">
        <v>15</v>
      </c>
      <c r="K88" s="108">
        <v>15</v>
      </c>
      <c r="L88" s="108"/>
      <c r="M88" s="122">
        <f t="shared" si="57"/>
        <v>60</v>
      </c>
      <c r="N88" s="110"/>
      <c r="O88" s="167"/>
      <c r="P88" s="111"/>
      <c r="Q88" s="112"/>
      <c r="R88" s="167"/>
      <c r="S88" s="111"/>
      <c r="T88" s="112">
        <v>2</v>
      </c>
      <c r="U88" s="167"/>
      <c r="V88" s="111"/>
      <c r="W88" s="130"/>
      <c r="X88" s="117"/>
      <c r="AD88" s="104" t="s">
        <v>90</v>
      </c>
      <c r="AE88" s="98">
        <f>AI107+AJ107</f>
        <v>0</v>
      </c>
      <c r="AF88" s="92"/>
      <c r="AG88" s="92"/>
      <c r="AI88" s="92"/>
      <c r="AJ88" s="92"/>
      <c r="AL88" s="92"/>
      <c r="AM88" s="92"/>
      <c r="AO88" s="92"/>
      <c r="AP88" s="92"/>
    </row>
    <row r="89" spans="1:47" x14ac:dyDescent="0.25">
      <c r="A89" s="805" t="s">
        <v>127</v>
      </c>
      <c r="B89" s="51" t="s">
        <v>239</v>
      </c>
      <c r="C89" s="113"/>
      <c r="D89" s="114" t="s">
        <v>166</v>
      </c>
      <c r="E89" s="115"/>
      <c r="F89" s="116"/>
      <c r="G89" s="119">
        <v>5</v>
      </c>
      <c r="H89" s="155">
        <f t="shared" si="55"/>
        <v>150</v>
      </c>
      <c r="I89" s="160">
        <f t="shared" si="56"/>
        <v>54</v>
      </c>
      <c r="J89" s="120">
        <v>18</v>
      </c>
      <c r="K89" s="121">
        <v>36</v>
      </c>
      <c r="L89" s="121"/>
      <c r="M89" s="122">
        <f t="shared" si="57"/>
        <v>96</v>
      </c>
      <c r="N89" s="125"/>
      <c r="O89" s="166"/>
      <c r="P89" s="124"/>
      <c r="Q89" s="123"/>
      <c r="R89" s="166"/>
      <c r="S89" s="124"/>
      <c r="T89" s="123"/>
      <c r="U89" s="166">
        <v>3</v>
      </c>
      <c r="V89" s="124">
        <v>3</v>
      </c>
      <c r="W89" s="123"/>
      <c r="X89" s="117"/>
      <c r="AD89" s="104" t="s">
        <v>114</v>
      </c>
      <c r="AE89" s="98">
        <f>AL107+AM107</f>
        <v>17.5</v>
      </c>
      <c r="AF89" s="92" t="b">
        <f t="shared" ref="AF89:AP105" si="58">ISBLANK(N89)</f>
        <v>1</v>
      </c>
      <c r="AG89" s="92" t="b">
        <f t="shared" si="58"/>
        <v>1</v>
      </c>
      <c r="AI89" s="92" t="b">
        <f t="shared" si="58"/>
        <v>1</v>
      </c>
      <c r="AJ89" s="92" t="b">
        <f t="shared" si="58"/>
        <v>1</v>
      </c>
      <c r="AL89" s="92" t="b">
        <f t="shared" si="58"/>
        <v>1</v>
      </c>
      <c r="AM89" s="92" t="b">
        <f t="shared" si="58"/>
        <v>0</v>
      </c>
      <c r="AO89" s="92" t="b">
        <f t="shared" si="58"/>
        <v>1</v>
      </c>
      <c r="AP89" s="92" t="b">
        <f t="shared" si="58"/>
        <v>1</v>
      </c>
    </row>
    <row r="90" spans="1:47" ht="31.5" x14ac:dyDescent="0.25">
      <c r="A90" s="806"/>
      <c r="B90" s="118" t="s">
        <v>240</v>
      </c>
      <c r="C90" s="113"/>
      <c r="D90" s="114" t="s">
        <v>166</v>
      </c>
      <c r="E90" s="115"/>
      <c r="F90" s="116"/>
      <c r="G90" s="119">
        <v>5</v>
      </c>
      <c r="H90" s="155">
        <f t="shared" si="55"/>
        <v>150</v>
      </c>
      <c r="I90" s="160">
        <f t="shared" si="56"/>
        <v>54</v>
      </c>
      <c r="J90" s="120">
        <v>18</v>
      </c>
      <c r="K90" s="121">
        <v>36</v>
      </c>
      <c r="L90" s="121"/>
      <c r="M90" s="122">
        <f t="shared" si="57"/>
        <v>96</v>
      </c>
      <c r="N90" s="125"/>
      <c r="O90" s="166"/>
      <c r="P90" s="124"/>
      <c r="Q90" s="123"/>
      <c r="R90" s="166"/>
      <c r="S90" s="124"/>
      <c r="T90" s="123"/>
      <c r="U90" s="166">
        <v>3</v>
      </c>
      <c r="V90" s="124">
        <v>3</v>
      </c>
      <c r="W90" s="123"/>
      <c r="X90" s="117"/>
      <c r="AD90" s="104" t="s">
        <v>115</v>
      </c>
      <c r="AE90" s="98">
        <f>AO107+AP107</f>
        <v>38</v>
      </c>
      <c r="AF90" s="92"/>
      <c r="AG90" s="92"/>
      <c r="AI90" s="92"/>
      <c r="AJ90" s="92"/>
      <c r="AL90" s="92"/>
      <c r="AM90" s="92"/>
      <c r="AO90" s="92"/>
      <c r="AP90" s="92"/>
    </row>
    <row r="91" spans="1:47" x14ac:dyDescent="0.25">
      <c r="A91" s="805" t="s">
        <v>128</v>
      </c>
      <c r="B91" s="118" t="s">
        <v>241</v>
      </c>
      <c r="C91" s="113"/>
      <c r="D91" s="114" t="s">
        <v>166</v>
      </c>
      <c r="E91" s="115"/>
      <c r="F91" s="116"/>
      <c r="G91" s="119">
        <v>3</v>
      </c>
      <c r="H91" s="155">
        <f t="shared" si="55"/>
        <v>90</v>
      </c>
      <c r="I91" s="160">
        <f t="shared" si="56"/>
        <v>36</v>
      </c>
      <c r="J91" s="120">
        <v>18</v>
      </c>
      <c r="K91" s="121">
        <v>18</v>
      </c>
      <c r="L91" s="121"/>
      <c r="M91" s="122">
        <f t="shared" si="57"/>
        <v>54</v>
      </c>
      <c r="N91" s="125"/>
      <c r="O91" s="166"/>
      <c r="P91" s="124"/>
      <c r="Q91" s="123"/>
      <c r="R91" s="166"/>
      <c r="S91" s="124"/>
      <c r="T91" s="123"/>
      <c r="U91" s="166">
        <v>2</v>
      </c>
      <c r="V91" s="124">
        <v>2</v>
      </c>
      <c r="W91" s="123"/>
      <c r="X91" s="117"/>
      <c r="AE91" s="98">
        <f>SUM(AE87:AE90)</f>
        <v>55.5</v>
      </c>
      <c r="AF91" s="92" t="b">
        <f t="shared" si="58"/>
        <v>1</v>
      </c>
      <c r="AG91" s="92" t="b">
        <f t="shared" si="58"/>
        <v>1</v>
      </c>
      <c r="AI91" s="92" t="b">
        <f t="shared" si="58"/>
        <v>1</v>
      </c>
      <c r="AJ91" s="92" t="b">
        <f t="shared" si="58"/>
        <v>1</v>
      </c>
      <c r="AL91" s="92" t="b">
        <f t="shared" si="58"/>
        <v>1</v>
      </c>
      <c r="AM91" s="92" t="b">
        <f t="shared" si="58"/>
        <v>0</v>
      </c>
      <c r="AO91" s="92" t="b">
        <f t="shared" si="58"/>
        <v>1</v>
      </c>
      <c r="AP91" s="92" t="b">
        <f t="shared" si="58"/>
        <v>1</v>
      </c>
    </row>
    <row r="92" spans="1:47" x14ac:dyDescent="0.25">
      <c r="A92" s="806"/>
      <c r="B92" s="118" t="s">
        <v>167</v>
      </c>
      <c r="C92" s="113"/>
      <c r="D92" s="114" t="s">
        <v>166</v>
      </c>
      <c r="E92" s="115"/>
      <c r="F92" s="116"/>
      <c r="G92" s="119">
        <v>3</v>
      </c>
      <c r="H92" s="155">
        <f t="shared" si="55"/>
        <v>90</v>
      </c>
      <c r="I92" s="160">
        <f t="shared" si="56"/>
        <v>36</v>
      </c>
      <c r="J92" s="120">
        <v>18</v>
      </c>
      <c r="K92" s="121">
        <v>18</v>
      </c>
      <c r="L92" s="121"/>
      <c r="M92" s="122">
        <f t="shared" si="57"/>
        <v>54</v>
      </c>
      <c r="N92" s="125"/>
      <c r="O92" s="166"/>
      <c r="P92" s="124"/>
      <c r="Q92" s="123"/>
      <c r="R92" s="166"/>
      <c r="S92" s="124"/>
      <c r="T92" s="123"/>
      <c r="U92" s="166">
        <v>2</v>
      </c>
      <c r="V92" s="124">
        <v>2</v>
      </c>
      <c r="W92" s="123"/>
      <c r="X92" s="117"/>
      <c r="AF92" s="92"/>
      <c r="AG92" s="92"/>
      <c r="AI92" s="92"/>
      <c r="AJ92" s="92"/>
      <c r="AL92" s="92"/>
      <c r="AM92" s="92"/>
      <c r="AO92" s="92"/>
      <c r="AP92" s="92"/>
    </row>
    <row r="93" spans="1:47" x14ac:dyDescent="0.25">
      <c r="A93" s="805" t="s">
        <v>129</v>
      </c>
      <c r="B93" s="118" t="s">
        <v>260</v>
      </c>
      <c r="C93" s="113">
        <v>6</v>
      </c>
      <c r="D93" s="114"/>
      <c r="E93" s="115"/>
      <c r="F93" s="116"/>
      <c r="G93" s="119">
        <v>6.5</v>
      </c>
      <c r="H93" s="155">
        <f t="shared" si="55"/>
        <v>195</v>
      </c>
      <c r="I93" s="160">
        <f t="shared" si="56"/>
        <v>72</v>
      </c>
      <c r="J93" s="120">
        <v>36</v>
      </c>
      <c r="K93" s="121">
        <v>36</v>
      </c>
      <c r="L93" s="121"/>
      <c r="M93" s="122">
        <f t="shared" si="57"/>
        <v>123</v>
      </c>
      <c r="N93" s="125"/>
      <c r="O93" s="166"/>
      <c r="P93" s="126"/>
      <c r="Q93" s="123"/>
      <c r="R93" s="166"/>
      <c r="S93" s="124"/>
      <c r="T93" s="125"/>
      <c r="U93" s="166">
        <v>4</v>
      </c>
      <c r="V93" s="124">
        <v>4</v>
      </c>
      <c r="W93" s="123"/>
      <c r="X93" s="117"/>
      <c r="AF93" s="92" t="b">
        <f t="shared" si="58"/>
        <v>1</v>
      </c>
      <c r="AG93" s="92" t="b">
        <f t="shared" si="58"/>
        <v>1</v>
      </c>
      <c r="AI93" s="92" t="b">
        <f t="shared" si="58"/>
        <v>1</v>
      </c>
      <c r="AJ93" s="92" t="b">
        <f t="shared" si="58"/>
        <v>1</v>
      </c>
      <c r="AL93" s="92" t="b">
        <f t="shared" si="58"/>
        <v>1</v>
      </c>
      <c r="AM93" s="92" t="b">
        <f t="shared" si="58"/>
        <v>0</v>
      </c>
      <c r="AO93" s="92" t="b">
        <f t="shared" si="58"/>
        <v>1</v>
      </c>
      <c r="AP93" s="92" t="b">
        <f t="shared" si="58"/>
        <v>1</v>
      </c>
    </row>
    <row r="94" spans="1:47" ht="35.25" customHeight="1" x14ac:dyDescent="0.25">
      <c r="A94" s="806"/>
      <c r="B94" s="118" t="s">
        <v>262</v>
      </c>
      <c r="C94" s="113">
        <v>6</v>
      </c>
      <c r="D94" s="114"/>
      <c r="E94" s="115"/>
      <c r="F94" s="116"/>
      <c r="G94" s="119">
        <v>6.5</v>
      </c>
      <c r="H94" s="155">
        <f t="shared" si="55"/>
        <v>195</v>
      </c>
      <c r="I94" s="160">
        <f t="shared" si="56"/>
        <v>72</v>
      </c>
      <c r="J94" s="120">
        <v>36</v>
      </c>
      <c r="K94" s="121">
        <v>36</v>
      </c>
      <c r="L94" s="121"/>
      <c r="M94" s="122">
        <f t="shared" si="57"/>
        <v>123</v>
      </c>
      <c r="N94" s="125"/>
      <c r="O94" s="166"/>
      <c r="P94" s="126"/>
      <c r="Q94" s="123"/>
      <c r="R94" s="166"/>
      <c r="S94" s="124"/>
      <c r="T94" s="125"/>
      <c r="U94" s="166">
        <v>4</v>
      </c>
      <c r="V94" s="124">
        <v>4</v>
      </c>
      <c r="W94" s="123"/>
      <c r="X94" s="117"/>
      <c r="AF94" s="92"/>
      <c r="AG94" s="92"/>
      <c r="AI94" s="92"/>
      <c r="AJ94" s="92"/>
      <c r="AL94" s="92"/>
      <c r="AM94" s="92"/>
      <c r="AO94" s="92"/>
      <c r="AP94" s="92"/>
    </row>
    <row r="95" spans="1:47" ht="31.5" x14ac:dyDescent="0.25">
      <c r="A95" s="805" t="s">
        <v>130</v>
      </c>
      <c r="B95" s="118" t="s">
        <v>242</v>
      </c>
      <c r="C95" s="113">
        <v>7</v>
      </c>
      <c r="D95" s="114"/>
      <c r="E95" s="115"/>
      <c r="F95" s="115"/>
      <c r="G95" s="119">
        <v>9</v>
      </c>
      <c r="H95" s="156">
        <f t="shared" si="55"/>
        <v>270</v>
      </c>
      <c r="I95" s="160">
        <f t="shared" si="56"/>
        <v>105</v>
      </c>
      <c r="J95" s="120">
        <v>60</v>
      </c>
      <c r="K95" s="121">
        <v>45</v>
      </c>
      <c r="L95" s="121"/>
      <c r="M95" s="122">
        <f t="shared" si="57"/>
        <v>165</v>
      </c>
      <c r="N95" s="125"/>
      <c r="O95" s="166"/>
      <c r="P95" s="126"/>
      <c r="Q95" s="123"/>
      <c r="R95" s="166"/>
      <c r="S95" s="124"/>
      <c r="T95" s="125"/>
      <c r="U95" s="166"/>
      <c r="V95" s="124"/>
      <c r="W95" s="123">
        <v>7</v>
      </c>
      <c r="X95" s="117"/>
      <c r="AF95" s="92" t="b">
        <f t="shared" si="58"/>
        <v>1</v>
      </c>
      <c r="AG95" s="92" t="b">
        <f t="shared" si="58"/>
        <v>1</v>
      </c>
      <c r="AI95" s="92" t="b">
        <f t="shared" si="58"/>
        <v>1</v>
      </c>
      <c r="AJ95" s="92" t="b">
        <f t="shared" si="58"/>
        <v>1</v>
      </c>
      <c r="AL95" s="92" t="b">
        <f t="shared" si="58"/>
        <v>1</v>
      </c>
      <c r="AM95" s="92" t="b">
        <f t="shared" si="58"/>
        <v>1</v>
      </c>
      <c r="AO95" s="92" t="b">
        <f t="shared" si="58"/>
        <v>0</v>
      </c>
      <c r="AP95" s="92" t="b">
        <f t="shared" si="58"/>
        <v>1</v>
      </c>
    </row>
    <row r="96" spans="1:47" ht="31.5" x14ac:dyDescent="0.25">
      <c r="A96" s="806"/>
      <c r="B96" s="118" t="s">
        <v>243</v>
      </c>
      <c r="C96" s="113">
        <v>7</v>
      </c>
      <c r="D96" s="114"/>
      <c r="E96" s="115"/>
      <c r="F96" s="115"/>
      <c r="G96" s="119">
        <v>9</v>
      </c>
      <c r="H96" s="156">
        <f t="shared" si="55"/>
        <v>270</v>
      </c>
      <c r="I96" s="160">
        <f t="shared" si="56"/>
        <v>105</v>
      </c>
      <c r="J96" s="120">
        <v>60</v>
      </c>
      <c r="K96" s="121">
        <v>45</v>
      </c>
      <c r="L96" s="121"/>
      <c r="M96" s="122">
        <f t="shared" si="57"/>
        <v>165</v>
      </c>
      <c r="N96" s="125"/>
      <c r="O96" s="166"/>
      <c r="P96" s="126"/>
      <c r="Q96" s="123"/>
      <c r="R96" s="166"/>
      <c r="S96" s="124"/>
      <c r="T96" s="125"/>
      <c r="U96" s="166"/>
      <c r="V96" s="124"/>
      <c r="W96" s="123">
        <v>7</v>
      </c>
      <c r="X96" s="117"/>
      <c r="AF96" s="92"/>
      <c r="AG96" s="92"/>
      <c r="AI96" s="92"/>
      <c r="AJ96" s="92"/>
      <c r="AL96" s="92"/>
      <c r="AM96" s="92"/>
      <c r="AO96" s="92"/>
      <c r="AP96" s="92"/>
    </row>
    <row r="97" spans="1:43" x14ac:dyDescent="0.25">
      <c r="A97" s="805" t="s">
        <v>131</v>
      </c>
      <c r="B97" s="406" t="s">
        <v>272</v>
      </c>
      <c r="C97" s="113"/>
      <c r="D97" s="114" t="s">
        <v>135</v>
      </c>
      <c r="E97" s="115"/>
      <c r="F97" s="116"/>
      <c r="G97" s="119">
        <v>5</v>
      </c>
      <c r="H97" s="156">
        <f t="shared" si="55"/>
        <v>150</v>
      </c>
      <c r="I97" s="160">
        <f>J97+L97</f>
        <v>60</v>
      </c>
      <c r="J97" s="120">
        <v>30</v>
      </c>
      <c r="K97" s="121"/>
      <c r="L97" s="121">
        <v>30</v>
      </c>
      <c r="M97" s="122">
        <f t="shared" si="57"/>
        <v>90</v>
      </c>
      <c r="N97" s="125"/>
      <c r="O97" s="166"/>
      <c r="P97" s="126"/>
      <c r="Q97" s="123"/>
      <c r="R97" s="166"/>
      <c r="S97" s="124"/>
      <c r="T97" s="125"/>
      <c r="U97" s="166"/>
      <c r="V97" s="124"/>
      <c r="W97" s="123">
        <v>4</v>
      </c>
      <c r="X97" s="124"/>
      <c r="AF97" s="92" t="b">
        <f t="shared" si="58"/>
        <v>1</v>
      </c>
      <c r="AG97" s="92" t="b">
        <f t="shared" si="58"/>
        <v>1</v>
      </c>
      <c r="AI97" s="92" t="b">
        <f t="shared" si="58"/>
        <v>1</v>
      </c>
      <c r="AJ97" s="92" t="b">
        <f t="shared" si="58"/>
        <v>1</v>
      </c>
      <c r="AL97" s="92" t="b">
        <f t="shared" si="58"/>
        <v>1</v>
      </c>
      <c r="AM97" s="92" t="b">
        <f t="shared" si="58"/>
        <v>1</v>
      </c>
      <c r="AO97" s="92" t="b">
        <f t="shared" si="58"/>
        <v>0</v>
      </c>
      <c r="AP97" s="92" t="b">
        <f t="shared" si="58"/>
        <v>1</v>
      </c>
    </row>
    <row r="98" spans="1:43" x14ac:dyDescent="0.25">
      <c r="A98" s="806"/>
      <c r="B98" s="407" t="s">
        <v>273</v>
      </c>
      <c r="C98" s="113"/>
      <c r="D98" s="114" t="s">
        <v>135</v>
      </c>
      <c r="E98" s="115"/>
      <c r="F98" s="116"/>
      <c r="G98" s="119">
        <v>5</v>
      </c>
      <c r="H98" s="156">
        <f t="shared" si="55"/>
        <v>150</v>
      </c>
      <c r="I98" s="160">
        <f>J98+L98</f>
        <v>60</v>
      </c>
      <c r="J98" s="120">
        <v>30</v>
      </c>
      <c r="K98" s="121"/>
      <c r="L98" s="121">
        <v>30</v>
      </c>
      <c r="M98" s="122">
        <f t="shared" si="57"/>
        <v>90</v>
      </c>
      <c r="N98" s="125"/>
      <c r="O98" s="166"/>
      <c r="P98" s="126"/>
      <c r="Q98" s="123"/>
      <c r="R98" s="166"/>
      <c r="S98" s="124"/>
      <c r="T98" s="125"/>
      <c r="U98" s="166"/>
      <c r="V98" s="124"/>
      <c r="W98" s="123">
        <v>4</v>
      </c>
      <c r="X98" s="124"/>
      <c r="AF98" s="92"/>
      <c r="AG98" s="92"/>
      <c r="AI98" s="92"/>
      <c r="AJ98" s="92"/>
      <c r="AL98" s="92"/>
      <c r="AM98" s="92"/>
      <c r="AO98" s="92"/>
      <c r="AP98" s="92"/>
    </row>
    <row r="99" spans="1:43" x14ac:dyDescent="0.25">
      <c r="A99" s="805" t="s">
        <v>132</v>
      </c>
      <c r="B99" s="118" t="s">
        <v>250</v>
      </c>
      <c r="C99" s="113"/>
      <c r="D99" s="121">
        <v>8</v>
      </c>
      <c r="E99" s="116"/>
      <c r="F99" s="115"/>
      <c r="G99" s="119">
        <v>6</v>
      </c>
      <c r="H99" s="155">
        <f t="shared" si="55"/>
        <v>180</v>
      </c>
      <c r="I99" s="160">
        <f t="shared" ref="I99:I104" si="59">J99+L99+K99</f>
        <v>68</v>
      </c>
      <c r="J99" s="120">
        <v>34</v>
      </c>
      <c r="K99" s="121">
        <v>34</v>
      </c>
      <c r="L99" s="121"/>
      <c r="M99" s="122">
        <f t="shared" si="57"/>
        <v>112</v>
      </c>
      <c r="N99" s="125"/>
      <c r="O99" s="166"/>
      <c r="P99" s="126"/>
      <c r="Q99" s="123"/>
      <c r="R99" s="166"/>
      <c r="S99" s="124"/>
      <c r="T99" s="125"/>
      <c r="U99" s="166"/>
      <c r="V99" s="124"/>
      <c r="W99" s="123"/>
      <c r="X99" s="124">
        <v>4</v>
      </c>
      <c r="AF99" s="92" t="b">
        <f t="shared" si="58"/>
        <v>1</v>
      </c>
      <c r="AG99" s="92" t="b">
        <f t="shared" si="58"/>
        <v>1</v>
      </c>
      <c r="AI99" s="92" t="b">
        <f t="shared" si="58"/>
        <v>1</v>
      </c>
      <c r="AJ99" s="92" t="b">
        <f t="shared" si="58"/>
        <v>1</v>
      </c>
      <c r="AL99" s="92" t="b">
        <f t="shared" si="58"/>
        <v>1</v>
      </c>
      <c r="AM99" s="92" t="b">
        <f t="shared" si="58"/>
        <v>1</v>
      </c>
      <c r="AO99" s="92" t="b">
        <f t="shared" si="58"/>
        <v>1</v>
      </c>
      <c r="AP99" s="92" t="b">
        <f t="shared" si="58"/>
        <v>0</v>
      </c>
    </row>
    <row r="100" spans="1:43" x14ac:dyDescent="0.25">
      <c r="A100" s="806"/>
      <c r="B100" s="118" t="s">
        <v>244</v>
      </c>
      <c r="C100" s="113"/>
      <c r="D100" s="121">
        <v>8</v>
      </c>
      <c r="E100" s="116"/>
      <c r="F100" s="115"/>
      <c r="G100" s="119">
        <v>6</v>
      </c>
      <c r="H100" s="155">
        <f t="shared" si="55"/>
        <v>180</v>
      </c>
      <c r="I100" s="160">
        <f t="shared" si="59"/>
        <v>68</v>
      </c>
      <c r="J100" s="120">
        <v>34</v>
      </c>
      <c r="K100" s="121">
        <v>34</v>
      </c>
      <c r="L100" s="121"/>
      <c r="M100" s="122">
        <f t="shared" si="57"/>
        <v>112</v>
      </c>
      <c r="N100" s="125"/>
      <c r="O100" s="166"/>
      <c r="P100" s="126"/>
      <c r="Q100" s="123"/>
      <c r="R100" s="166"/>
      <c r="S100" s="124"/>
      <c r="T100" s="125"/>
      <c r="U100" s="166"/>
      <c r="V100" s="124"/>
      <c r="W100" s="123"/>
      <c r="X100" s="124">
        <v>4</v>
      </c>
      <c r="AF100" s="92"/>
      <c r="AG100" s="92"/>
      <c r="AI100" s="92"/>
      <c r="AJ100" s="92"/>
      <c r="AL100" s="92"/>
      <c r="AM100" s="92"/>
      <c r="AO100" s="92"/>
      <c r="AP100" s="92"/>
    </row>
    <row r="101" spans="1:43" ht="31.5" x14ac:dyDescent="0.25">
      <c r="A101" s="805" t="s">
        <v>133</v>
      </c>
      <c r="B101" s="118" t="s">
        <v>259</v>
      </c>
      <c r="C101" s="113">
        <v>8</v>
      </c>
      <c r="D101" s="121"/>
      <c r="E101" s="116"/>
      <c r="F101" s="115"/>
      <c r="G101" s="119">
        <v>6</v>
      </c>
      <c r="H101" s="155">
        <f t="shared" si="55"/>
        <v>180</v>
      </c>
      <c r="I101" s="160">
        <f t="shared" si="59"/>
        <v>68</v>
      </c>
      <c r="J101" s="120">
        <v>34</v>
      </c>
      <c r="K101" s="121">
        <v>34</v>
      </c>
      <c r="L101" s="121"/>
      <c r="M101" s="122">
        <f t="shared" si="57"/>
        <v>112</v>
      </c>
      <c r="N101" s="125"/>
      <c r="O101" s="166"/>
      <c r="P101" s="126"/>
      <c r="Q101" s="123"/>
      <c r="R101" s="166"/>
      <c r="S101" s="124"/>
      <c r="T101" s="125"/>
      <c r="U101" s="166"/>
      <c r="V101" s="124"/>
      <c r="W101" s="123"/>
      <c r="X101" s="124">
        <v>4</v>
      </c>
      <c r="AF101" s="92" t="b">
        <f t="shared" si="58"/>
        <v>1</v>
      </c>
      <c r="AG101" s="92" t="b">
        <f t="shared" si="58"/>
        <v>1</v>
      </c>
      <c r="AI101" s="92" t="b">
        <f t="shared" si="58"/>
        <v>1</v>
      </c>
      <c r="AJ101" s="92" t="b">
        <f t="shared" si="58"/>
        <v>1</v>
      </c>
      <c r="AL101" s="92" t="b">
        <f t="shared" si="58"/>
        <v>1</v>
      </c>
      <c r="AM101" s="92" t="b">
        <f t="shared" si="58"/>
        <v>1</v>
      </c>
      <c r="AO101" s="92" t="b">
        <f t="shared" si="58"/>
        <v>1</v>
      </c>
      <c r="AP101" s="92" t="b">
        <f t="shared" si="58"/>
        <v>0</v>
      </c>
    </row>
    <row r="102" spans="1:43" ht="31.5" x14ac:dyDescent="0.25">
      <c r="A102" s="806"/>
      <c r="B102" s="118" t="s">
        <v>251</v>
      </c>
      <c r="C102" s="113">
        <v>8</v>
      </c>
      <c r="D102" s="121"/>
      <c r="E102" s="116"/>
      <c r="F102" s="115"/>
      <c r="G102" s="119">
        <v>6</v>
      </c>
      <c r="H102" s="155">
        <f t="shared" si="55"/>
        <v>180</v>
      </c>
      <c r="I102" s="160">
        <f t="shared" si="59"/>
        <v>68</v>
      </c>
      <c r="J102" s="120">
        <v>34</v>
      </c>
      <c r="K102" s="121">
        <v>34</v>
      </c>
      <c r="L102" s="121"/>
      <c r="M102" s="122">
        <f t="shared" si="57"/>
        <v>112</v>
      </c>
      <c r="N102" s="125"/>
      <c r="O102" s="166"/>
      <c r="P102" s="126"/>
      <c r="Q102" s="123"/>
      <c r="R102" s="166"/>
      <c r="S102" s="124"/>
      <c r="T102" s="125"/>
      <c r="U102" s="166"/>
      <c r="V102" s="124"/>
      <c r="W102" s="123"/>
      <c r="X102" s="124">
        <v>4</v>
      </c>
      <c r="AF102" s="92"/>
      <c r="AG102" s="92"/>
      <c r="AI102" s="92"/>
      <c r="AJ102" s="92"/>
      <c r="AL102" s="92"/>
      <c r="AM102" s="92"/>
      <c r="AO102" s="92"/>
      <c r="AP102" s="92"/>
    </row>
    <row r="103" spans="1:43" ht="28.5" customHeight="1" x14ac:dyDescent="0.25">
      <c r="A103" s="805" t="s">
        <v>134</v>
      </c>
      <c r="B103" s="118" t="s">
        <v>245</v>
      </c>
      <c r="C103" s="113"/>
      <c r="D103" s="121">
        <v>8</v>
      </c>
      <c r="E103" s="116"/>
      <c r="F103" s="115"/>
      <c r="G103" s="119">
        <v>3</v>
      </c>
      <c r="H103" s="155">
        <f t="shared" si="55"/>
        <v>90</v>
      </c>
      <c r="I103" s="160">
        <f t="shared" si="59"/>
        <v>34</v>
      </c>
      <c r="J103" s="120">
        <v>17</v>
      </c>
      <c r="K103" s="121">
        <v>17</v>
      </c>
      <c r="L103" s="121"/>
      <c r="M103" s="122">
        <f t="shared" si="57"/>
        <v>56</v>
      </c>
      <c r="N103" s="125"/>
      <c r="O103" s="166"/>
      <c r="P103" s="126"/>
      <c r="Q103" s="123"/>
      <c r="R103" s="166"/>
      <c r="S103" s="124"/>
      <c r="T103" s="125"/>
      <c r="U103" s="166"/>
      <c r="V103" s="124"/>
      <c r="W103" s="123"/>
      <c r="X103" s="124">
        <v>2</v>
      </c>
      <c r="AF103" s="92" t="b">
        <f t="shared" si="58"/>
        <v>1</v>
      </c>
      <c r="AG103" s="92" t="b">
        <f t="shared" si="58"/>
        <v>1</v>
      </c>
      <c r="AI103" s="92" t="b">
        <f t="shared" si="58"/>
        <v>1</v>
      </c>
      <c r="AJ103" s="92" t="b">
        <f t="shared" si="58"/>
        <v>1</v>
      </c>
      <c r="AL103" s="92" t="b">
        <f t="shared" si="58"/>
        <v>1</v>
      </c>
      <c r="AM103" s="92" t="b">
        <f t="shared" si="58"/>
        <v>1</v>
      </c>
      <c r="AO103" s="92" t="b">
        <f t="shared" si="58"/>
        <v>1</v>
      </c>
      <c r="AP103" s="92" t="b">
        <f t="shared" si="58"/>
        <v>0</v>
      </c>
    </row>
    <row r="104" spans="1:43" x14ac:dyDescent="0.25">
      <c r="A104" s="806"/>
      <c r="B104" s="118" t="s">
        <v>246</v>
      </c>
      <c r="C104" s="113"/>
      <c r="D104" s="121">
        <v>8</v>
      </c>
      <c r="E104" s="116"/>
      <c r="F104" s="115"/>
      <c r="G104" s="119">
        <v>3</v>
      </c>
      <c r="H104" s="155">
        <f t="shared" si="55"/>
        <v>90</v>
      </c>
      <c r="I104" s="160">
        <f t="shared" si="59"/>
        <v>34</v>
      </c>
      <c r="J104" s="120">
        <v>17</v>
      </c>
      <c r="K104" s="121">
        <v>17</v>
      </c>
      <c r="L104" s="121"/>
      <c r="M104" s="122">
        <f t="shared" si="57"/>
        <v>56</v>
      </c>
      <c r="N104" s="125"/>
      <c r="O104" s="166"/>
      <c r="P104" s="126"/>
      <c r="Q104" s="123"/>
      <c r="R104" s="166"/>
      <c r="S104" s="124"/>
      <c r="T104" s="125"/>
      <c r="U104" s="166"/>
      <c r="V104" s="124"/>
      <c r="W104" s="123"/>
      <c r="X104" s="124">
        <v>2</v>
      </c>
      <c r="AF104" s="92"/>
      <c r="AG104" s="92"/>
      <c r="AI104" s="92"/>
      <c r="AJ104" s="92"/>
      <c r="AL104" s="92"/>
      <c r="AM104" s="92"/>
      <c r="AO104" s="92"/>
      <c r="AP104" s="92"/>
    </row>
    <row r="105" spans="1:43" x14ac:dyDescent="0.25">
      <c r="A105" s="805" t="s">
        <v>169</v>
      </c>
      <c r="B105" s="406" t="s">
        <v>253</v>
      </c>
      <c r="C105" s="113">
        <v>8</v>
      </c>
      <c r="D105" s="121"/>
      <c r="E105" s="116"/>
      <c r="F105" s="115"/>
      <c r="G105" s="119">
        <v>9</v>
      </c>
      <c r="H105" s="156">
        <f t="shared" si="55"/>
        <v>270</v>
      </c>
      <c r="I105" s="160">
        <f>J105+L105+K105</f>
        <v>102</v>
      </c>
      <c r="J105" s="120">
        <v>34</v>
      </c>
      <c r="K105" s="121">
        <v>68</v>
      </c>
      <c r="L105" s="121"/>
      <c r="M105" s="122">
        <f t="shared" si="57"/>
        <v>168</v>
      </c>
      <c r="N105" s="125"/>
      <c r="O105" s="166"/>
      <c r="P105" s="126"/>
      <c r="Q105" s="123"/>
      <c r="R105" s="166"/>
      <c r="S105" s="124"/>
      <c r="T105" s="125"/>
      <c r="U105" s="166"/>
      <c r="V105" s="124"/>
      <c r="W105" s="123"/>
      <c r="X105" s="124">
        <v>6</v>
      </c>
      <c r="AF105" s="92" t="b">
        <f t="shared" si="58"/>
        <v>1</v>
      </c>
      <c r="AG105" s="92" t="b">
        <f t="shared" si="58"/>
        <v>1</v>
      </c>
      <c r="AI105" s="92" t="b">
        <f t="shared" si="58"/>
        <v>1</v>
      </c>
      <c r="AJ105" s="92" t="b">
        <f t="shared" si="58"/>
        <v>1</v>
      </c>
      <c r="AL105" s="92" t="b">
        <f t="shared" si="58"/>
        <v>1</v>
      </c>
      <c r="AM105" s="92" t="b">
        <f t="shared" si="58"/>
        <v>1</v>
      </c>
      <c r="AO105" s="92" t="b">
        <f t="shared" si="58"/>
        <v>1</v>
      </c>
      <c r="AP105" s="92" t="b">
        <f t="shared" si="58"/>
        <v>0</v>
      </c>
    </row>
    <row r="106" spans="1:43" ht="18" customHeight="1" thickBot="1" x14ac:dyDescent="0.3">
      <c r="A106" s="806"/>
      <c r="B106" s="407" t="s">
        <v>247</v>
      </c>
      <c r="C106" s="113">
        <v>8</v>
      </c>
      <c r="D106" s="121"/>
      <c r="E106" s="116"/>
      <c r="F106" s="115"/>
      <c r="G106" s="119">
        <v>9</v>
      </c>
      <c r="H106" s="156">
        <f t="shared" si="55"/>
        <v>270</v>
      </c>
      <c r="I106" s="160">
        <f>J106+L106+K106</f>
        <v>102</v>
      </c>
      <c r="J106" s="120">
        <v>34</v>
      </c>
      <c r="K106" s="121">
        <v>68</v>
      </c>
      <c r="L106" s="121"/>
      <c r="M106" s="122">
        <f t="shared" si="57"/>
        <v>168</v>
      </c>
      <c r="N106" s="125"/>
      <c r="O106" s="166"/>
      <c r="P106" s="126"/>
      <c r="Q106" s="123"/>
      <c r="R106" s="166"/>
      <c r="S106" s="124"/>
      <c r="T106" s="125"/>
      <c r="U106" s="166"/>
      <c r="V106" s="124"/>
      <c r="W106" s="123"/>
      <c r="X106" s="124">
        <v>6</v>
      </c>
      <c r="AF106" s="92"/>
      <c r="AG106" s="92"/>
      <c r="AI106" s="92"/>
      <c r="AJ106" s="92"/>
      <c r="AL106" s="92"/>
      <c r="AM106" s="92"/>
      <c r="AO106" s="92"/>
      <c r="AP106" s="92"/>
    </row>
    <row r="107" spans="1:43" ht="16.5" thickBot="1" x14ac:dyDescent="0.3">
      <c r="A107" s="792" t="s">
        <v>208</v>
      </c>
      <c r="B107" s="793"/>
      <c r="C107" s="793"/>
      <c r="D107" s="793"/>
      <c r="E107" s="793"/>
      <c r="F107" s="794"/>
      <c r="G107" s="315">
        <f>G87+G89+G91+G93+G95+G97+G99+G101+G103+G105</f>
        <v>55.5</v>
      </c>
      <c r="H107" s="316">
        <f t="shared" ref="H107:X107" si="60">H87+H89+H91+H93+H95+H97+H99+H101+H103+H105</f>
        <v>1665</v>
      </c>
      <c r="I107" s="316">
        <f t="shared" si="60"/>
        <v>629</v>
      </c>
      <c r="J107" s="316">
        <f t="shared" si="60"/>
        <v>296</v>
      </c>
      <c r="K107" s="316">
        <f t="shared" si="60"/>
        <v>303</v>
      </c>
      <c r="L107" s="316">
        <f t="shared" si="60"/>
        <v>30</v>
      </c>
      <c r="M107" s="316">
        <f t="shared" si="60"/>
        <v>1036</v>
      </c>
      <c r="N107" s="316">
        <f t="shared" si="60"/>
        <v>0</v>
      </c>
      <c r="O107" s="316">
        <f t="shared" si="60"/>
        <v>0</v>
      </c>
      <c r="P107" s="316">
        <f t="shared" si="60"/>
        <v>0</v>
      </c>
      <c r="Q107" s="316">
        <f t="shared" si="60"/>
        <v>0</v>
      </c>
      <c r="R107" s="316">
        <f t="shared" si="60"/>
        <v>0</v>
      </c>
      <c r="S107" s="316">
        <f t="shared" si="60"/>
        <v>0</v>
      </c>
      <c r="T107" s="316">
        <f t="shared" si="60"/>
        <v>2</v>
      </c>
      <c r="U107" s="316">
        <f t="shared" si="60"/>
        <v>9</v>
      </c>
      <c r="V107" s="316">
        <f t="shared" si="60"/>
        <v>9</v>
      </c>
      <c r="W107" s="316">
        <f t="shared" si="60"/>
        <v>11</v>
      </c>
      <c r="X107" s="316">
        <f t="shared" si="60"/>
        <v>16</v>
      </c>
      <c r="Y107" s="317">
        <f t="shared" ref="Y107:AC107" si="61">SUM(Y87:Y106)</f>
        <v>0</v>
      </c>
      <c r="Z107" s="316">
        <f t="shared" si="61"/>
        <v>0</v>
      </c>
      <c r="AA107" s="316">
        <f t="shared" si="61"/>
        <v>0</v>
      </c>
      <c r="AB107" s="316">
        <f t="shared" si="61"/>
        <v>0</v>
      </c>
      <c r="AC107" s="316">
        <f t="shared" si="61"/>
        <v>0</v>
      </c>
      <c r="AF107" s="99">
        <f>SUMIF(AF87:AF106,FALSE,$G87:$G106)</f>
        <v>0</v>
      </c>
      <c r="AG107" s="99">
        <f t="shared" ref="AG107:AP107" si="62">SUMIF(AG87:AG106,FALSE,$G87:$G106)</f>
        <v>0</v>
      </c>
      <c r="AH107" s="99">
        <f t="shared" si="62"/>
        <v>0</v>
      </c>
      <c r="AI107" s="99">
        <f t="shared" si="62"/>
        <v>0</v>
      </c>
      <c r="AJ107" s="99">
        <f t="shared" si="62"/>
        <v>0</v>
      </c>
      <c r="AK107" s="99">
        <f t="shared" si="62"/>
        <v>0</v>
      </c>
      <c r="AL107" s="99">
        <f t="shared" si="62"/>
        <v>3</v>
      </c>
      <c r="AM107" s="99">
        <f t="shared" si="62"/>
        <v>14.5</v>
      </c>
      <c r="AN107" s="99">
        <f t="shared" si="62"/>
        <v>0</v>
      </c>
      <c r="AO107" s="99">
        <f t="shared" si="62"/>
        <v>14</v>
      </c>
      <c r="AP107" s="99">
        <f t="shared" si="62"/>
        <v>24</v>
      </c>
      <c r="AQ107" s="100">
        <f>SUM(AF107:AP107)</f>
        <v>55.5</v>
      </c>
    </row>
    <row r="108" spans="1:43" ht="16.5" thickBot="1" x14ac:dyDescent="0.3">
      <c r="A108" s="826" t="s">
        <v>357</v>
      </c>
      <c r="B108" s="827"/>
      <c r="C108" s="827"/>
      <c r="D108" s="827"/>
      <c r="E108" s="827"/>
      <c r="F108" s="828"/>
      <c r="G108" s="408">
        <f>G107+G84</f>
        <v>69.5</v>
      </c>
      <c r="H108" s="409">
        <f t="shared" ref="H108:AC108" si="63">H107+H84</f>
        <v>2085</v>
      </c>
      <c r="I108" s="409">
        <f t="shared" si="63"/>
        <v>794</v>
      </c>
      <c r="J108" s="409">
        <f t="shared" si="63"/>
        <v>401</v>
      </c>
      <c r="K108" s="409">
        <f t="shared" si="63"/>
        <v>318</v>
      </c>
      <c r="L108" s="409">
        <f t="shared" si="63"/>
        <v>75</v>
      </c>
      <c r="M108" s="409">
        <f t="shared" si="63"/>
        <v>1291</v>
      </c>
      <c r="N108" s="316">
        <f t="shared" si="63"/>
        <v>0</v>
      </c>
      <c r="O108" s="316">
        <f t="shared" si="63"/>
        <v>0</v>
      </c>
      <c r="P108" s="316">
        <f t="shared" si="63"/>
        <v>0</v>
      </c>
      <c r="Q108" s="316">
        <f t="shared" si="63"/>
        <v>0</v>
      </c>
      <c r="R108" s="316">
        <f t="shared" si="63"/>
        <v>0</v>
      </c>
      <c r="S108" s="316">
        <f t="shared" si="63"/>
        <v>0</v>
      </c>
      <c r="T108" s="316">
        <f t="shared" si="63"/>
        <v>8</v>
      </c>
      <c r="U108" s="316">
        <f t="shared" si="63"/>
        <v>9</v>
      </c>
      <c r="V108" s="316">
        <f t="shared" si="63"/>
        <v>9</v>
      </c>
      <c r="W108" s="316">
        <f t="shared" si="63"/>
        <v>16</v>
      </c>
      <c r="X108" s="316">
        <f t="shared" si="63"/>
        <v>16</v>
      </c>
      <c r="Y108" s="317">
        <f t="shared" si="63"/>
        <v>0</v>
      </c>
      <c r="Z108" s="316">
        <f t="shared" si="63"/>
        <v>0</v>
      </c>
      <c r="AA108" s="316">
        <f t="shared" si="63"/>
        <v>0</v>
      </c>
      <c r="AB108" s="316">
        <f t="shared" si="63"/>
        <v>0</v>
      </c>
      <c r="AC108" s="316">
        <f t="shared" si="63"/>
        <v>0</v>
      </c>
    </row>
    <row r="109" spans="1:43" ht="16.5" thickBot="1" x14ac:dyDescent="0.3">
      <c r="A109" s="826" t="s">
        <v>358</v>
      </c>
      <c r="B109" s="827"/>
      <c r="C109" s="827"/>
      <c r="D109" s="827"/>
      <c r="E109" s="827"/>
      <c r="F109" s="828"/>
      <c r="G109" s="408">
        <f>G107+G85</f>
        <v>72.5</v>
      </c>
      <c r="H109" s="409">
        <f t="shared" ref="H109:X109" si="64">H107+H85</f>
        <v>2175</v>
      </c>
      <c r="I109" s="409">
        <f t="shared" si="64"/>
        <v>830</v>
      </c>
      <c r="J109" s="409">
        <f t="shared" si="64"/>
        <v>419</v>
      </c>
      <c r="K109" s="409">
        <f t="shared" si="64"/>
        <v>318</v>
      </c>
      <c r="L109" s="409">
        <f t="shared" si="64"/>
        <v>93</v>
      </c>
      <c r="M109" s="409">
        <f t="shared" si="64"/>
        <v>1345</v>
      </c>
      <c r="N109" s="409">
        <f t="shared" si="64"/>
        <v>0</v>
      </c>
      <c r="O109" s="409">
        <f t="shared" si="64"/>
        <v>0</v>
      </c>
      <c r="P109" s="409">
        <f t="shared" si="64"/>
        <v>0</v>
      </c>
      <c r="Q109" s="409">
        <f t="shared" si="64"/>
        <v>0</v>
      </c>
      <c r="R109" s="409">
        <f t="shared" si="64"/>
        <v>2</v>
      </c>
      <c r="S109" s="409">
        <f t="shared" si="64"/>
        <v>2</v>
      </c>
      <c r="T109" s="409">
        <f t="shared" si="64"/>
        <v>8</v>
      </c>
      <c r="U109" s="409">
        <f t="shared" si="64"/>
        <v>9</v>
      </c>
      <c r="V109" s="409">
        <f t="shared" si="64"/>
        <v>9</v>
      </c>
      <c r="W109" s="409">
        <f t="shared" si="64"/>
        <v>16</v>
      </c>
      <c r="X109" s="409">
        <f t="shared" si="64"/>
        <v>16</v>
      </c>
      <c r="Y109" s="551"/>
      <c r="Z109" s="551"/>
      <c r="AA109" s="557"/>
      <c r="AB109" s="557"/>
      <c r="AC109" s="557"/>
    </row>
    <row r="110" spans="1:43" s="103" customFormat="1" ht="16.5" thickBot="1" x14ac:dyDescent="0.3">
      <c r="A110" s="829" t="s">
        <v>210</v>
      </c>
      <c r="B110" s="829"/>
      <c r="C110" s="829"/>
      <c r="D110" s="829"/>
      <c r="E110" s="829"/>
      <c r="F110" s="829"/>
      <c r="G110" s="408">
        <f t="shared" ref="G110:M110" si="65">G108+G62</f>
        <v>240</v>
      </c>
      <c r="H110" s="409">
        <f t="shared" si="65"/>
        <v>7200</v>
      </c>
      <c r="I110" s="409">
        <f t="shared" si="65"/>
        <v>2545</v>
      </c>
      <c r="J110" s="409">
        <f t="shared" si="65"/>
        <v>1081</v>
      </c>
      <c r="K110" s="409">
        <f t="shared" si="65"/>
        <v>891</v>
      </c>
      <c r="L110" s="409">
        <f t="shared" si="65"/>
        <v>573</v>
      </c>
      <c r="M110" s="409">
        <f t="shared" si="65"/>
        <v>4655</v>
      </c>
      <c r="N110" s="316"/>
      <c r="O110" s="316"/>
      <c r="P110" s="316"/>
      <c r="Q110" s="316"/>
      <c r="R110" s="316"/>
      <c r="S110" s="316"/>
      <c r="T110" s="316"/>
      <c r="U110" s="316"/>
      <c r="V110" s="316"/>
      <c r="W110" s="316"/>
      <c r="X110" s="316"/>
      <c r="AA110" s="410">
        <v>22</v>
      </c>
      <c r="AB110" s="410">
        <v>22</v>
      </c>
      <c r="AC110" s="410">
        <v>22</v>
      </c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</row>
    <row r="111" spans="1:43" s="103" customFormat="1" ht="16.5" thickBot="1" x14ac:dyDescent="0.3">
      <c r="A111" s="830" t="s">
        <v>359</v>
      </c>
      <c r="B111" s="830"/>
      <c r="C111" s="830"/>
      <c r="D111" s="830"/>
      <c r="E111" s="830"/>
      <c r="F111" s="830"/>
      <c r="G111" s="830"/>
      <c r="H111" s="830"/>
      <c r="I111" s="830"/>
      <c r="J111" s="830"/>
      <c r="K111" s="830"/>
      <c r="L111" s="830"/>
      <c r="M111" s="830"/>
      <c r="N111" s="316">
        <f>N62+N108</f>
        <v>24</v>
      </c>
      <c r="O111" s="316">
        <f t="shared" ref="O111:X111" si="66">O62+O108</f>
        <v>16</v>
      </c>
      <c r="P111" s="316">
        <f t="shared" si="66"/>
        <v>16</v>
      </c>
      <c r="Q111" s="316">
        <f t="shared" si="66"/>
        <v>22</v>
      </c>
      <c r="R111" s="316">
        <f t="shared" si="66"/>
        <v>21</v>
      </c>
      <c r="S111" s="316">
        <f t="shared" si="66"/>
        <v>21</v>
      </c>
      <c r="T111" s="316">
        <f t="shared" si="66"/>
        <v>21</v>
      </c>
      <c r="U111" s="316">
        <f t="shared" si="66"/>
        <v>15</v>
      </c>
      <c r="V111" s="316">
        <f t="shared" si="66"/>
        <v>15</v>
      </c>
      <c r="W111" s="316">
        <f t="shared" si="66"/>
        <v>24</v>
      </c>
      <c r="X111" s="316">
        <f t="shared" si="66"/>
        <v>16</v>
      </c>
      <c r="Y111" s="317">
        <f t="shared" ref="Y111:AC111" si="67">Y110</f>
        <v>0</v>
      </c>
      <c r="Z111" s="316">
        <f t="shared" si="67"/>
        <v>0</v>
      </c>
      <c r="AA111" s="316">
        <f t="shared" si="67"/>
        <v>22</v>
      </c>
      <c r="AB111" s="316">
        <f t="shared" si="67"/>
        <v>22</v>
      </c>
      <c r="AC111" s="316">
        <f t="shared" si="67"/>
        <v>22</v>
      </c>
      <c r="AF111" s="91" t="s">
        <v>319</v>
      </c>
      <c r="AG111" s="91" t="s">
        <v>320</v>
      </c>
      <c r="AH111" s="91" t="s">
        <v>321</v>
      </c>
      <c r="AI111" s="91" t="s">
        <v>322</v>
      </c>
      <c r="AJ111" s="91" t="s">
        <v>323</v>
      </c>
      <c r="AK111" s="91"/>
      <c r="AL111" s="91"/>
      <c r="AM111" s="91"/>
      <c r="AN111" s="91"/>
      <c r="AO111" s="91"/>
      <c r="AP111" s="91"/>
    </row>
    <row r="112" spans="1:43" s="103" customFormat="1" ht="16.5" thickBot="1" x14ac:dyDescent="0.3">
      <c r="A112" s="830" t="s">
        <v>360</v>
      </c>
      <c r="B112" s="830"/>
      <c r="C112" s="830"/>
      <c r="D112" s="830"/>
      <c r="E112" s="830"/>
      <c r="F112" s="830"/>
      <c r="G112" s="830"/>
      <c r="H112" s="830"/>
      <c r="I112" s="830"/>
      <c r="J112" s="830"/>
      <c r="K112" s="830"/>
      <c r="L112" s="830"/>
      <c r="M112" s="830"/>
      <c r="N112" s="316">
        <f>N111</f>
        <v>24</v>
      </c>
      <c r="O112" s="316">
        <f t="shared" ref="O112:P112" si="68">O111</f>
        <v>16</v>
      </c>
      <c r="P112" s="316">
        <f t="shared" si="68"/>
        <v>16</v>
      </c>
      <c r="Q112" s="316">
        <f>Q111</f>
        <v>22</v>
      </c>
      <c r="R112" s="411">
        <f>R109+R63</f>
        <v>18</v>
      </c>
      <c r="S112" s="411">
        <f t="shared" ref="S112:X112" si="69">S109+S63</f>
        <v>18</v>
      </c>
      <c r="T112" s="411">
        <f t="shared" si="69"/>
        <v>21</v>
      </c>
      <c r="U112" s="411">
        <f t="shared" si="69"/>
        <v>15</v>
      </c>
      <c r="V112" s="411">
        <f t="shared" si="69"/>
        <v>15</v>
      </c>
      <c r="W112" s="411">
        <f t="shared" si="69"/>
        <v>24</v>
      </c>
      <c r="X112" s="411">
        <f t="shared" si="69"/>
        <v>16</v>
      </c>
      <c r="Y112" s="551"/>
      <c r="Z112" s="551"/>
      <c r="AA112" s="551"/>
      <c r="AB112" s="551"/>
      <c r="AC112" s="55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</row>
    <row r="113" spans="1:42" s="103" customFormat="1" ht="16.5" thickBot="1" x14ac:dyDescent="0.3">
      <c r="A113" s="831" t="s">
        <v>105</v>
      </c>
      <c r="B113" s="831"/>
      <c r="C113" s="831"/>
      <c r="D113" s="831"/>
      <c r="E113" s="831"/>
      <c r="F113" s="831"/>
      <c r="G113" s="831"/>
      <c r="H113" s="831"/>
      <c r="I113" s="831"/>
      <c r="J113" s="831"/>
      <c r="K113" s="831"/>
      <c r="L113" s="831"/>
      <c r="M113" s="831"/>
      <c r="N113" s="316">
        <v>2</v>
      </c>
      <c r="O113" s="411"/>
      <c r="P113" s="412">
        <v>2</v>
      </c>
      <c r="Q113" s="412">
        <v>2</v>
      </c>
      <c r="R113" s="412"/>
      <c r="S113" s="412">
        <v>2</v>
      </c>
      <c r="T113" s="412">
        <v>3</v>
      </c>
      <c r="U113" s="412"/>
      <c r="V113" s="412">
        <v>2</v>
      </c>
      <c r="W113" s="412">
        <v>2</v>
      </c>
      <c r="X113" s="412">
        <v>2</v>
      </c>
      <c r="AE113" s="104" t="s">
        <v>89</v>
      </c>
      <c r="AF113" s="94">
        <f>AE11</f>
        <v>33.5</v>
      </c>
      <c r="AG113" s="94">
        <f>AE33</f>
        <v>22</v>
      </c>
      <c r="AH113" s="94">
        <f>AE55</f>
        <v>4.5</v>
      </c>
      <c r="AI113" s="94">
        <f>AE75</f>
        <v>0</v>
      </c>
      <c r="AJ113" s="94">
        <f>AE87</f>
        <v>0</v>
      </c>
      <c r="AK113" s="94">
        <f>SUM(AF113:AJ113)</f>
        <v>60</v>
      </c>
      <c r="AL113" s="91"/>
      <c r="AM113" s="91"/>
      <c r="AN113" s="91"/>
      <c r="AO113" s="91"/>
      <c r="AP113" s="91"/>
    </row>
    <row r="114" spans="1:42" s="103" customFormat="1" ht="16.5" thickBot="1" x14ac:dyDescent="0.3">
      <c r="A114" s="831" t="s">
        <v>138</v>
      </c>
      <c r="B114" s="831"/>
      <c r="C114" s="831"/>
      <c r="D114" s="831"/>
      <c r="E114" s="831"/>
      <c r="F114" s="831"/>
      <c r="G114" s="831"/>
      <c r="H114" s="831"/>
      <c r="I114" s="831"/>
      <c r="J114" s="831"/>
      <c r="K114" s="831"/>
      <c r="L114" s="831"/>
      <c r="M114" s="831"/>
      <c r="N114" s="370">
        <v>4</v>
      </c>
      <c r="O114" s="413"/>
      <c r="P114" s="414">
        <v>4</v>
      </c>
      <c r="Q114" s="414">
        <v>3</v>
      </c>
      <c r="R114" s="414"/>
      <c r="S114" s="554">
        <v>5</v>
      </c>
      <c r="T114" s="414">
        <v>3</v>
      </c>
      <c r="U114" s="414"/>
      <c r="V114" s="414">
        <v>3</v>
      </c>
      <c r="W114" s="414">
        <v>2</v>
      </c>
      <c r="X114" s="414">
        <v>3</v>
      </c>
      <c r="AE114" s="104" t="s">
        <v>90</v>
      </c>
      <c r="AF114" s="94">
        <f>AE12</f>
        <v>19.5</v>
      </c>
      <c r="AG114" s="94">
        <f>AE34</f>
        <v>34.5</v>
      </c>
      <c r="AH114" s="94">
        <f>AE56</f>
        <v>3</v>
      </c>
      <c r="AI114" s="94">
        <f>AE76</f>
        <v>0</v>
      </c>
      <c r="AJ114" s="94">
        <f>AE88</f>
        <v>0</v>
      </c>
      <c r="AK114" s="94">
        <f t="shared" ref="AK114:AK117" si="70">SUM(AF114:AJ114)</f>
        <v>57</v>
      </c>
      <c r="AL114" s="91"/>
      <c r="AM114" s="91"/>
      <c r="AN114" s="91"/>
      <c r="AO114" s="91"/>
      <c r="AP114" s="91"/>
    </row>
    <row r="115" spans="1:42" s="103" customFormat="1" ht="16.5" thickBot="1" x14ac:dyDescent="0.3">
      <c r="A115" s="831" t="s">
        <v>139</v>
      </c>
      <c r="B115" s="831"/>
      <c r="C115" s="831"/>
      <c r="D115" s="831"/>
      <c r="E115" s="831"/>
      <c r="F115" s="831"/>
      <c r="G115" s="831"/>
      <c r="H115" s="831"/>
      <c r="I115" s="831"/>
      <c r="J115" s="831"/>
      <c r="K115" s="831"/>
      <c r="L115" s="831"/>
      <c r="M115" s="831"/>
      <c r="N115" s="415"/>
      <c r="O115" s="416"/>
      <c r="P115" s="416"/>
      <c r="Q115" s="417"/>
      <c r="R115" s="417"/>
      <c r="S115" s="417"/>
      <c r="T115" s="417"/>
      <c r="U115" s="417"/>
      <c r="V115" s="417"/>
      <c r="W115" s="417"/>
      <c r="X115" s="417"/>
      <c r="AE115" s="104" t="s">
        <v>114</v>
      </c>
      <c r="AF115" s="94">
        <f>AE13</f>
        <v>3</v>
      </c>
      <c r="AG115" s="94">
        <f>AE35</f>
        <v>27</v>
      </c>
      <c r="AH115" s="94">
        <f>AE57</f>
        <v>4.5</v>
      </c>
      <c r="AI115" s="94">
        <f>AE77</f>
        <v>8</v>
      </c>
      <c r="AJ115" s="94">
        <f>AE89</f>
        <v>17.5</v>
      </c>
      <c r="AK115" s="94">
        <f t="shared" si="70"/>
        <v>60</v>
      </c>
      <c r="AL115" s="91"/>
      <c r="AM115" s="91"/>
      <c r="AN115" s="91"/>
      <c r="AO115" s="91"/>
      <c r="AP115" s="91"/>
    </row>
    <row r="116" spans="1:42" s="103" customFormat="1" ht="16.5" thickBot="1" x14ac:dyDescent="0.3">
      <c r="A116" s="836" t="s">
        <v>106</v>
      </c>
      <c r="B116" s="836"/>
      <c r="C116" s="836"/>
      <c r="D116" s="836"/>
      <c r="E116" s="836"/>
      <c r="F116" s="836"/>
      <c r="G116" s="836"/>
      <c r="H116" s="836"/>
      <c r="I116" s="836"/>
      <c r="J116" s="836"/>
      <c r="K116" s="836"/>
      <c r="L116" s="836"/>
      <c r="M116" s="836"/>
      <c r="N116" s="418"/>
      <c r="O116" s="416"/>
      <c r="P116" s="416"/>
      <c r="Q116" s="419"/>
      <c r="R116" s="419"/>
      <c r="S116" s="420"/>
      <c r="T116" s="420">
        <v>1</v>
      </c>
      <c r="U116" s="419"/>
      <c r="V116" s="420">
        <v>1</v>
      </c>
      <c r="W116" s="420"/>
      <c r="X116" s="419"/>
      <c r="AE116" s="104" t="s">
        <v>115</v>
      </c>
      <c r="AF116" s="94">
        <f>AE14</f>
        <v>0</v>
      </c>
      <c r="AG116" s="94">
        <f>AE36</f>
        <v>10</v>
      </c>
      <c r="AH116" s="94">
        <f>AE58</f>
        <v>6</v>
      </c>
      <c r="AI116" s="94">
        <f>AE78</f>
        <v>6</v>
      </c>
      <c r="AJ116" s="94">
        <f>AE90</f>
        <v>38</v>
      </c>
      <c r="AK116" s="94">
        <f t="shared" si="70"/>
        <v>60</v>
      </c>
      <c r="AL116" s="91"/>
      <c r="AM116" s="91"/>
      <c r="AN116" s="91"/>
      <c r="AO116" s="91"/>
      <c r="AP116" s="91"/>
    </row>
    <row r="117" spans="1:42" s="103" customFormat="1" ht="16.5" thickBot="1" x14ac:dyDescent="0.3">
      <c r="A117" s="837" t="s">
        <v>211</v>
      </c>
      <c r="B117" s="838"/>
      <c r="C117" s="838"/>
      <c r="D117" s="838"/>
      <c r="E117" s="838"/>
      <c r="F117" s="838"/>
      <c r="G117" s="838"/>
      <c r="H117" s="838"/>
      <c r="I117" s="838"/>
      <c r="J117" s="838"/>
      <c r="K117" s="838"/>
      <c r="L117" s="838"/>
      <c r="M117" s="839"/>
      <c r="N117" s="840" t="s">
        <v>212</v>
      </c>
      <c r="O117" s="841"/>
      <c r="P117" s="842"/>
      <c r="Q117" s="823">
        <f>G62/G110*100</f>
        <v>71.041666666666671</v>
      </c>
      <c r="R117" s="824"/>
      <c r="S117" s="825"/>
      <c r="T117" s="823" t="s">
        <v>26</v>
      </c>
      <c r="U117" s="824"/>
      <c r="V117" s="825"/>
      <c r="W117" s="823">
        <f>G108/G110*100</f>
        <v>28.958333333333336</v>
      </c>
      <c r="X117" s="825"/>
      <c r="Y117" s="131">
        <f>SUM(N117:X117)</f>
        <v>100</v>
      </c>
      <c r="AF117" s="94">
        <f>SUM(AF113:AF116)</f>
        <v>56</v>
      </c>
      <c r="AG117" s="94">
        <f t="shared" ref="AG117:AJ117" si="71">SUM(AG113:AG116)</f>
        <v>93.5</v>
      </c>
      <c r="AH117" s="94">
        <f t="shared" si="71"/>
        <v>18</v>
      </c>
      <c r="AI117" s="94">
        <f t="shared" si="71"/>
        <v>14</v>
      </c>
      <c r="AJ117" s="94">
        <f t="shared" si="71"/>
        <v>55.5</v>
      </c>
      <c r="AK117" s="94">
        <f t="shared" si="70"/>
        <v>237</v>
      </c>
      <c r="AL117" s="91"/>
      <c r="AM117" s="91"/>
      <c r="AN117" s="91"/>
      <c r="AO117" s="91"/>
      <c r="AP117" s="91"/>
    </row>
    <row r="118" spans="1:42" s="103" customFormat="1" x14ac:dyDescent="0.25">
      <c r="A118" s="421"/>
      <c r="B118" s="421"/>
      <c r="C118" s="421"/>
      <c r="D118" s="421"/>
      <c r="E118" s="421"/>
      <c r="F118" s="421"/>
      <c r="G118" s="421"/>
      <c r="H118" s="421"/>
      <c r="I118" s="421"/>
      <c r="J118" s="421"/>
      <c r="K118" s="421"/>
      <c r="L118" s="421"/>
      <c r="M118" s="421"/>
      <c r="N118" s="422"/>
      <c r="O118" s="422"/>
      <c r="P118" s="422"/>
      <c r="Q118" s="423"/>
      <c r="R118" s="423"/>
      <c r="S118" s="423"/>
      <c r="T118" s="422"/>
      <c r="U118" s="422"/>
      <c r="V118" s="422"/>
      <c r="W118" s="422"/>
      <c r="X118" s="422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</row>
    <row r="119" spans="1:42" s="103" customFormat="1" ht="16.5" thickBot="1" x14ac:dyDescent="0.3">
      <c r="A119" s="176"/>
      <c r="B119" s="180"/>
      <c r="C119" s="843" t="s">
        <v>75</v>
      </c>
      <c r="D119" s="843"/>
      <c r="E119" s="843"/>
      <c r="F119" s="843"/>
      <c r="G119" s="843"/>
      <c r="H119" s="843"/>
      <c r="I119" s="843"/>
      <c r="J119" s="843"/>
      <c r="K119" s="843"/>
      <c r="L119" s="181"/>
      <c r="M119" s="18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</row>
    <row r="120" spans="1:42" x14ac:dyDescent="0.25">
      <c r="A120" s="150" t="s">
        <v>164</v>
      </c>
      <c r="B120" s="424" t="s">
        <v>99</v>
      </c>
      <c r="C120" s="220"/>
      <c r="D120" s="209"/>
      <c r="E120" s="209"/>
      <c r="F120" s="425"/>
      <c r="G120" s="426">
        <f>G121+G122</f>
        <v>13</v>
      </c>
      <c r="H120" s="427">
        <f t="shared" ref="H120:M120" si="72">H121+H122</f>
        <v>390</v>
      </c>
      <c r="I120" s="428">
        <f t="shared" si="72"/>
        <v>264</v>
      </c>
      <c r="J120" s="429">
        <f t="shared" si="72"/>
        <v>4</v>
      </c>
      <c r="K120" s="429"/>
      <c r="L120" s="429">
        <f t="shared" si="72"/>
        <v>260</v>
      </c>
      <c r="M120" s="430">
        <f t="shared" si="72"/>
        <v>126</v>
      </c>
      <c r="N120" s="431"/>
      <c r="O120" s="432"/>
      <c r="P120" s="433"/>
      <c r="Q120" s="431"/>
      <c r="R120" s="432"/>
      <c r="S120" s="433"/>
      <c r="T120" s="431"/>
      <c r="U120" s="432"/>
      <c r="V120" s="433"/>
      <c r="W120" s="431"/>
      <c r="X120" s="433"/>
    </row>
    <row r="121" spans="1:42" x14ac:dyDescent="0.25">
      <c r="A121" s="151" t="s">
        <v>324</v>
      </c>
      <c r="B121" s="226" t="s">
        <v>99</v>
      </c>
      <c r="C121" s="259"/>
      <c r="D121" s="434" t="s">
        <v>325</v>
      </c>
      <c r="E121" s="435"/>
      <c r="F121" s="436"/>
      <c r="G121" s="437">
        <v>6.5</v>
      </c>
      <c r="H121" s="438">
        <f t="shared" ref="H121:H122" si="73">G121*30</f>
        <v>195</v>
      </c>
      <c r="I121" s="64">
        <f>J121+K121+L121</f>
        <v>132</v>
      </c>
      <c r="J121" s="329">
        <v>4</v>
      </c>
      <c r="K121" s="329"/>
      <c r="L121" s="329">
        <v>128</v>
      </c>
      <c r="M121" s="439">
        <f>H121-I121</f>
        <v>63</v>
      </c>
      <c r="N121" s="194">
        <v>4</v>
      </c>
      <c r="O121" s="255">
        <v>4</v>
      </c>
      <c r="P121" s="195">
        <v>4</v>
      </c>
      <c r="Q121" s="194"/>
      <c r="R121" s="255"/>
      <c r="S121" s="195"/>
      <c r="T121" s="440"/>
      <c r="U121" s="441"/>
      <c r="V121" s="204"/>
      <c r="W121" s="440"/>
      <c r="X121" s="204"/>
    </row>
    <row r="122" spans="1:42" x14ac:dyDescent="0.25">
      <c r="A122" s="151" t="s">
        <v>326</v>
      </c>
      <c r="B122" s="226" t="s">
        <v>99</v>
      </c>
      <c r="C122" s="259"/>
      <c r="D122" s="442" t="s">
        <v>327</v>
      </c>
      <c r="E122" s="435"/>
      <c r="F122" s="436"/>
      <c r="G122" s="443">
        <v>6.5</v>
      </c>
      <c r="H122" s="444">
        <f t="shared" si="73"/>
        <v>195</v>
      </c>
      <c r="I122" s="278">
        <f t="shared" ref="I122" si="74">J122+K122+L122</f>
        <v>132</v>
      </c>
      <c r="J122" s="36"/>
      <c r="K122" s="36"/>
      <c r="L122" s="36">
        <v>132</v>
      </c>
      <c r="M122" s="189">
        <f>H122-I122</f>
        <v>63</v>
      </c>
      <c r="N122" s="194"/>
      <c r="O122" s="255"/>
      <c r="P122" s="195"/>
      <c r="Q122" s="194">
        <v>4</v>
      </c>
      <c r="R122" s="255">
        <v>4</v>
      </c>
      <c r="S122" s="195">
        <v>4</v>
      </c>
      <c r="T122" s="440"/>
      <c r="U122" s="441"/>
      <c r="V122" s="204"/>
      <c r="W122" s="440"/>
      <c r="X122" s="204"/>
    </row>
    <row r="123" spans="1:42" ht="16.5" thickBot="1" x14ac:dyDescent="0.3">
      <c r="A123" s="228" t="s">
        <v>328</v>
      </c>
      <c r="B123" s="227" t="s">
        <v>99</v>
      </c>
      <c r="C123" s="358"/>
      <c r="D123" s="445" t="s">
        <v>172</v>
      </c>
      <c r="E123" s="446"/>
      <c r="F123" s="447"/>
      <c r="G123" s="448"/>
      <c r="H123" s="449"/>
      <c r="I123" s="450"/>
      <c r="J123" s="39"/>
      <c r="K123" s="39"/>
      <c r="L123" s="39"/>
      <c r="M123" s="216">
        <f t="shared" ref="M123" si="75">H123-I123</f>
        <v>0</v>
      </c>
      <c r="N123" s="196"/>
      <c r="O123" s="451"/>
      <c r="P123" s="198"/>
      <c r="Q123" s="196"/>
      <c r="R123" s="451"/>
      <c r="S123" s="198"/>
      <c r="T123" s="205" t="s">
        <v>100</v>
      </c>
      <c r="U123" s="452" t="s">
        <v>100</v>
      </c>
      <c r="V123" s="453" t="s">
        <v>100</v>
      </c>
      <c r="W123" s="205" t="s">
        <v>100</v>
      </c>
      <c r="X123" s="207"/>
    </row>
    <row r="124" spans="1:42" ht="47.25" x14ac:dyDescent="0.25">
      <c r="A124" s="150" t="s">
        <v>333</v>
      </c>
      <c r="B124" s="225" t="s">
        <v>334</v>
      </c>
      <c r="C124" s="220"/>
      <c r="D124" s="208"/>
      <c r="E124" s="209"/>
      <c r="F124" s="221"/>
      <c r="G124" s="229">
        <f>SUM(G125:G128)</f>
        <v>18</v>
      </c>
      <c r="H124" s="233">
        <f t="shared" ref="H124:M124" si="76">SUM(H125:H128)</f>
        <v>540</v>
      </c>
      <c r="I124" s="219">
        <f t="shared" si="76"/>
        <v>294</v>
      </c>
      <c r="J124" s="210">
        <f t="shared" si="76"/>
        <v>0</v>
      </c>
      <c r="K124" s="210">
        <f t="shared" si="76"/>
        <v>0</v>
      </c>
      <c r="L124" s="210">
        <f t="shared" si="76"/>
        <v>294</v>
      </c>
      <c r="M124" s="211">
        <f t="shared" si="76"/>
        <v>246</v>
      </c>
      <c r="N124" s="191"/>
      <c r="O124" s="192"/>
      <c r="P124" s="193"/>
      <c r="Q124" s="212"/>
      <c r="R124" s="192"/>
      <c r="S124" s="213"/>
      <c r="T124" s="200"/>
      <c r="U124" s="201"/>
      <c r="V124" s="201"/>
      <c r="W124" s="201"/>
      <c r="X124" s="202"/>
    </row>
    <row r="125" spans="1:42" ht="15.75" customHeight="1" x14ac:dyDescent="0.25">
      <c r="A125" s="151"/>
      <c r="B125" s="226" t="s">
        <v>335</v>
      </c>
      <c r="C125" s="140">
        <v>2</v>
      </c>
      <c r="D125" s="113" t="s">
        <v>164</v>
      </c>
      <c r="E125" s="185"/>
      <c r="F125" s="222"/>
      <c r="G125" s="230">
        <v>6</v>
      </c>
      <c r="H125" s="234">
        <f>G125*30</f>
        <v>180</v>
      </c>
      <c r="I125" s="64">
        <f>J125+K125+L125</f>
        <v>99</v>
      </c>
      <c r="J125" s="36"/>
      <c r="K125" s="36"/>
      <c r="L125" s="36">
        <v>99</v>
      </c>
      <c r="M125" s="189">
        <f>H125-I125</f>
        <v>81</v>
      </c>
      <c r="N125" s="194">
        <v>3</v>
      </c>
      <c r="O125" s="186">
        <v>3</v>
      </c>
      <c r="P125" s="195">
        <v>3</v>
      </c>
      <c r="Q125" s="190"/>
      <c r="R125" s="186"/>
      <c r="S125" s="199"/>
      <c r="T125" s="203"/>
      <c r="U125" s="187"/>
      <c r="V125" s="187"/>
      <c r="W125" s="187"/>
      <c r="X125" s="204"/>
    </row>
    <row r="126" spans="1:42" ht="15.75" customHeight="1" x14ac:dyDescent="0.25">
      <c r="A126" s="151"/>
      <c r="B126" s="226" t="s">
        <v>335</v>
      </c>
      <c r="C126" s="140">
        <v>4</v>
      </c>
      <c r="D126" s="113" t="s">
        <v>103</v>
      </c>
      <c r="E126" s="185"/>
      <c r="F126" s="222"/>
      <c r="G126" s="230">
        <v>6</v>
      </c>
      <c r="H126" s="234">
        <f t="shared" ref="H126:H128" si="77">G126*30</f>
        <v>180</v>
      </c>
      <c r="I126" s="64">
        <f t="shared" ref="I126:I128" si="78">J126+K126+L126</f>
        <v>99</v>
      </c>
      <c r="J126" s="36"/>
      <c r="K126" s="36"/>
      <c r="L126" s="36">
        <v>99</v>
      </c>
      <c r="M126" s="189">
        <f t="shared" ref="M126:M128" si="79">H126-I126</f>
        <v>81</v>
      </c>
      <c r="N126" s="194"/>
      <c r="O126" s="186"/>
      <c r="P126" s="195"/>
      <c r="Q126" s="190">
        <v>3</v>
      </c>
      <c r="R126" s="186">
        <v>3</v>
      </c>
      <c r="S126" s="199">
        <v>3</v>
      </c>
      <c r="T126" s="203"/>
      <c r="U126" s="187"/>
      <c r="V126" s="187"/>
      <c r="W126" s="187"/>
      <c r="X126" s="204"/>
    </row>
    <row r="127" spans="1:42" s="103" customFormat="1" x14ac:dyDescent="0.25">
      <c r="A127" s="151"/>
      <c r="B127" s="226" t="s">
        <v>335</v>
      </c>
      <c r="C127" s="140">
        <v>6</v>
      </c>
      <c r="D127" s="113" t="s">
        <v>336</v>
      </c>
      <c r="E127" s="185"/>
      <c r="F127" s="222"/>
      <c r="G127" s="230">
        <v>4</v>
      </c>
      <c r="H127" s="234">
        <f t="shared" si="77"/>
        <v>120</v>
      </c>
      <c r="I127" s="64">
        <f t="shared" si="78"/>
        <v>66</v>
      </c>
      <c r="J127" s="36"/>
      <c r="K127" s="36"/>
      <c r="L127" s="36">
        <v>66</v>
      </c>
      <c r="M127" s="189">
        <f t="shared" si="79"/>
        <v>54</v>
      </c>
      <c r="N127" s="194"/>
      <c r="O127" s="186"/>
      <c r="P127" s="195"/>
      <c r="Q127" s="190"/>
      <c r="R127" s="186"/>
      <c r="S127" s="199"/>
      <c r="T127" s="203">
        <v>2</v>
      </c>
      <c r="U127" s="187">
        <v>2</v>
      </c>
      <c r="V127" s="187">
        <v>2</v>
      </c>
      <c r="W127" s="187"/>
      <c r="X127" s="204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</row>
    <row r="128" spans="1:42" s="103" customFormat="1" ht="16.5" thickBot="1" x14ac:dyDescent="0.3">
      <c r="A128" s="228"/>
      <c r="B128" s="227" t="s">
        <v>335</v>
      </c>
      <c r="C128" s="223">
        <v>7</v>
      </c>
      <c r="D128" s="214"/>
      <c r="E128" s="215"/>
      <c r="F128" s="224"/>
      <c r="G128" s="231">
        <v>2</v>
      </c>
      <c r="H128" s="235">
        <f t="shared" si="77"/>
        <v>60</v>
      </c>
      <c r="I128" s="232">
        <f t="shared" si="78"/>
        <v>30</v>
      </c>
      <c r="J128" s="39"/>
      <c r="K128" s="39"/>
      <c r="L128" s="39">
        <v>30</v>
      </c>
      <c r="M128" s="216">
        <f t="shared" si="79"/>
        <v>30</v>
      </c>
      <c r="N128" s="196"/>
      <c r="O128" s="197"/>
      <c r="P128" s="198"/>
      <c r="Q128" s="217"/>
      <c r="R128" s="197"/>
      <c r="S128" s="218"/>
      <c r="T128" s="205"/>
      <c r="U128" s="206"/>
      <c r="V128" s="206"/>
      <c r="W128" s="206">
        <v>2</v>
      </c>
      <c r="X128" s="207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</row>
    <row r="129" spans="1:42" s="103" customFormat="1" x14ac:dyDescent="0.25">
      <c r="A129" s="454"/>
      <c r="B129" s="455"/>
      <c r="C129" s="456"/>
      <c r="D129" s="456"/>
      <c r="E129" s="457"/>
      <c r="F129" s="458"/>
      <c r="G129" s="459"/>
      <c r="H129" s="40"/>
      <c r="I129" s="460"/>
      <c r="J129" s="40"/>
      <c r="K129" s="40"/>
      <c r="L129" s="40"/>
      <c r="M129" s="461"/>
      <c r="N129" s="462"/>
      <c r="O129" s="462"/>
      <c r="P129" s="462"/>
      <c r="Q129" s="462"/>
      <c r="R129" s="462"/>
      <c r="S129" s="462"/>
      <c r="T129" s="463"/>
      <c r="U129" s="463"/>
      <c r="V129" s="463"/>
      <c r="W129" s="463"/>
      <c r="X129" s="464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</row>
    <row r="130" spans="1:42" s="103" customFormat="1" x14ac:dyDescent="0.25">
      <c r="A130" s="454"/>
      <c r="B130" s="455"/>
      <c r="C130" s="456"/>
      <c r="D130" s="456"/>
      <c r="E130" s="457"/>
      <c r="F130" s="458"/>
      <c r="G130" s="459"/>
      <c r="H130" s="40"/>
      <c r="I130" s="460"/>
      <c r="J130" s="40"/>
      <c r="K130" s="40"/>
      <c r="L130" s="40"/>
      <c r="M130" s="461"/>
      <c r="N130" s="462"/>
      <c r="O130" s="462"/>
      <c r="P130" s="462"/>
      <c r="Q130" s="462"/>
      <c r="R130" s="462"/>
      <c r="S130" s="462"/>
      <c r="T130" s="463"/>
      <c r="U130" s="463"/>
      <c r="V130" s="463"/>
      <c r="W130" s="463"/>
      <c r="X130" s="464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</row>
    <row r="131" spans="1:42" s="103" customFormat="1" x14ac:dyDescent="0.25">
      <c r="A131" s="454"/>
      <c r="B131" s="455"/>
      <c r="C131" s="456"/>
      <c r="D131" s="456"/>
      <c r="E131" s="457"/>
      <c r="F131" s="458"/>
      <c r="G131" s="459"/>
      <c r="H131" s="40"/>
      <c r="I131" s="460"/>
      <c r="J131" s="40"/>
      <c r="K131" s="40"/>
      <c r="L131" s="40"/>
      <c r="M131" s="461"/>
      <c r="N131" s="462"/>
      <c r="O131" s="462"/>
      <c r="P131" s="462"/>
      <c r="Q131" s="462"/>
      <c r="R131" s="462"/>
      <c r="S131" s="462"/>
      <c r="T131" s="463"/>
      <c r="U131" s="463"/>
      <c r="V131" s="463"/>
      <c r="W131" s="463"/>
      <c r="X131" s="464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</row>
    <row r="132" spans="1:42" s="103" customFormat="1" x14ac:dyDescent="0.25">
      <c r="A132" s="454"/>
      <c r="B132" s="499" t="s">
        <v>162</v>
      </c>
      <c r="C132" s="499"/>
      <c r="D132" s="844"/>
      <c r="E132" s="844"/>
      <c r="F132" s="844"/>
      <c r="G132" s="844"/>
      <c r="H132" s="499"/>
      <c r="I132" s="845" t="s">
        <v>263</v>
      </c>
      <c r="J132" s="845"/>
      <c r="K132" s="845"/>
      <c r="L132" s="40"/>
      <c r="M132" s="461"/>
      <c r="N132" s="462"/>
      <c r="O132" s="462"/>
      <c r="P132" s="462"/>
      <c r="Q132" s="462"/>
      <c r="R132" s="462"/>
      <c r="S132" s="462"/>
      <c r="T132" s="463"/>
      <c r="U132" s="463"/>
      <c r="V132" s="463"/>
      <c r="W132" s="463"/>
      <c r="X132" s="464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</row>
    <row r="133" spans="1:42" s="103" customFormat="1" x14ac:dyDescent="0.25">
      <c r="A133" s="454"/>
      <c r="B133" s="499"/>
      <c r="C133" s="499"/>
      <c r="D133" s="499"/>
      <c r="E133" s="499"/>
      <c r="F133" s="499"/>
      <c r="G133" s="499"/>
      <c r="H133" s="499"/>
      <c r="I133" s="499"/>
      <c r="J133" s="499"/>
      <c r="K133" s="499"/>
      <c r="L133" s="40"/>
      <c r="M133" s="461"/>
      <c r="N133" s="462"/>
      <c r="O133" s="462"/>
      <c r="P133" s="462"/>
      <c r="Q133" s="462"/>
      <c r="R133" s="462"/>
      <c r="S133" s="462"/>
      <c r="T133" s="463"/>
      <c r="U133" s="463"/>
      <c r="V133" s="463"/>
      <c r="W133" s="463"/>
      <c r="X133" s="464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</row>
    <row r="134" spans="1:42" s="103" customFormat="1" x14ac:dyDescent="0.25">
      <c r="B134" s="498" t="s">
        <v>213</v>
      </c>
      <c r="C134" s="498"/>
      <c r="D134" s="832"/>
      <c r="E134" s="832"/>
      <c r="F134" s="833"/>
      <c r="G134" s="833"/>
      <c r="H134" s="498"/>
      <c r="I134" s="834" t="s">
        <v>163</v>
      </c>
      <c r="J134" s="835"/>
      <c r="K134" s="835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</row>
    <row r="135" spans="1:42" s="103" customFormat="1" x14ac:dyDescent="0.25"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</row>
    <row r="136" spans="1:42" s="103" customFormat="1" x14ac:dyDescent="0.25">
      <c r="B136" s="498" t="s">
        <v>337</v>
      </c>
      <c r="C136" s="498"/>
      <c r="D136" s="832"/>
      <c r="E136" s="832"/>
      <c r="F136" s="833"/>
      <c r="G136" s="833"/>
      <c r="H136" s="498"/>
      <c r="I136" s="834" t="s">
        <v>248</v>
      </c>
      <c r="J136" s="835"/>
      <c r="K136" s="835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</row>
  </sheetData>
  <mergeCells count="83">
    <mergeCell ref="A107:F107"/>
    <mergeCell ref="A86:X86"/>
    <mergeCell ref="A87:A88"/>
    <mergeCell ref="A97:A98"/>
    <mergeCell ref="A99:A100"/>
    <mergeCell ref="A101:A102"/>
    <mergeCell ref="A103:A104"/>
    <mergeCell ref="A105:A106"/>
    <mergeCell ref="A89:A90"/>
    <mergeCell ref="A91:A92"/>
    <mergeCell ref="D136:G136"/>
    <mergeCell ref="I136:K136"/>
    <mergeCell ref="A116:M116"/>
    <mergeCell ref="A117:M117"/>
    <mergeCell ref="N117:P117"/>
    <mergeCell ref="C119:K119"/>
    <mergeCell ref="D132:G132"/>
    <mergeCell ref="I132:K132"/>
    <mergeCell ref="D134:G134"/>
    <mergeCell ref="I134:K134"/>
    <mergeCell ref="Q117:S117"/>
    <mergeCell ref="T117:V117"/>
    <mergeCell ref="W117:X117"/>
    <mergeCell ref="A108:F108"/>
    <mergeCell ref="A110:F110"/>
    <mergeCell ref="A111:M111"/>
    <mergeCell ref="A113:M113"/>
    <mergeCell ref="A114:M114"/>
    <mergeCell ref="A115:M115"/>
    <mergeCell ref="A109:F109"/>
    <mergeCell ref="A112:M112"/>
    <mergeCell ref="A62:F62"/>
    <mergeCell ref="A93:A94"/>
    <mergeCell ref="A95:A96"/>
    <mergeCell ref="A64:X64"/>
    <mergeCell ref="A65:X65"/>
    <mergeCell ref="A75:A77"/>
    <mergeCell ref="A78:A79"/>
    <mergeCell ref="A81:A83"/>
    <mergeCell ref="A63:F63"/>
    <mergeCell ref="A66:B66"/>
    <mergeCell ref="B67:G67"/>
    <mergeCell ref="A84:F84"/>
    <mergeCell ref="A85:F85"/>
    <mergeCell ref="A58:F58"/>
    <mergeCell ref="A59:X59"/>
    <mergeCell ref="A61:F61"/>
    <mergeCell ref="A31:M31"/>
    <mergeCell ref="A52:F52"/>
    <mergeCell ref="A53:X53"/>
    <mergeCell ref="A32:X32"/>
    <mergeCell ref="A9:X9"/>
    <mergeCell ref="A30:F30"/>
    <mergeCell ref="J4:J7"/>
    <mergeCell ref="K4:K7"/>
    <mergeCell ref="L4:L7"/>
    <mergeCell ref="N4:P4"/>
    <mergeCell ref="A10:X10"/>
    <mergeCell ref="A29:F29"/>
    <mergeCell ref="AO2:AP2"/>
    <mergeCell ref="C3:C7"/>
    <mergeCell ref="D3:D7"/>
    <mergeCell ref="E3:F3"/>
    <mergeCell ref="H3:H7"/>
    <mergeCell ref="I3:L3"/>
    <mergeCell ref="M3:M7"/>
    <mergeCell ref="AF2:AH2"/>
    <mergeCell ref="AI2:AK2"/>
    <mergeCell ref="AL2:AN2"/>
    <mergeCell ref="Q4:S4"/>
    <mergeCell ref="T4:V4"/>
    <mergeCell ref="W4:X4"/>
    <mergeCell ref="N6:X6"/>
    <mergeCell ref="A1:X1"/>
    <mergeCell ref="A2:A7"/>
    <mergeCell ref="B2:B7"/>
    <mergeCell ref="C2:F2"/>
    <mergeCell ref="G2:G7"/>
    <mergeCell ref="H2:M2"/>
    <mergeCell ref="N2:X3"/>
    <mergeCell ref="E4:E7"/>
    <mergeCell ref="F4:F7"/>
    <mergeCell ref="I4:I7"/>
  </mergeCells>
  <pageMargins left="0.70866141732283472" right="0.70866141732283472" top="0.74803149606299213" bottom="0.74803149606299213" header="0.31496062992125984" footer="0.31496062992125984"/>
  <pageSetup paperSize="9" scale="65" fitToHeight="3" orientation="landscape" r:id="rId1"/>
  <rowBreaks count="3" manualBreakCount="3">
    <brk id="41" max="23" man="1"/>
    <brk id="85" max="23" man="1"/>
    <brk id="117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3"/>
  <sheetViews>
    <sheetView view="pageBreakPreview" topLeftCell="A7" zoomScale="70" zoomScaleNormal="70" zoomScaleSheetLayoutView="70" zoomScalePageLayoutView="50" workbookViewId="0">
      <selection activeCell="B22" sqref="B22"/>
    </sheetView>
  </sheetViews>
  <sheetFormatPr defaultColWidth="9.140625" defaultRowHeight="15.75" x14ac:dyDescent="0.25"/>
  <cols>
    <col min="1" max="1" width="11.28515625" style="182" customWidth="1"/>
    <col min="2" max="2" width="46.5703125" style="105" customWidth="1"/>
    <col min="3" max="3" width="6.7109375" style="183" customWidth="1"/>
    <col min="4" max="4" width="12" style="184" customWidth="1"/>
    <col min="5" max="5" width="7.28515625" style="184" customWidth="1"/>
    <col min="6" max="6" width="6.42578125" style="183" customWidth="1"/>
    <col min="7" max="7" width="7.42578125" style="183" customWidth="1"/>
    <col min="8" max="8" width="9.85546875" style="183" customWidth="1"/>
    <col min="9" max="9" width="8.7109375" style="105" customWidth="1"/>
    <col min="10" max="10" width="8" style="105" customWidth="1"/>
    <col min="11" max="11" width="5.85546875" style="105" customWidth="1"/>
    <col min="12" max="12" width="7.85546875" style="105" customWidth="1"/>
    <col min="13" max="13" width="8.85546875" style="105" customWidth="1"/>
    <col min="14" max="22" width="3.85546875" style="105" customWidth="1"/>
    <col min="23" max="24" width="4" style="105" customWidth="1"/>
    <col min="25" max="31" width="0" style="105" hidden="1" customWidth="1"/>
    <col min="32" max="32" width="12.85546875" style="93" hidden="1" customWidth="1"/>
    <col min="33" max="33" width="9.85546875" style="93" hidden="1" customWidth="1"/>
    <col min="34" max="34" width="13.85546875" style="93" hidden="1" customWidth="1"/>
    <col min="35" max="42" width="9.85546875" style="93" hidden="1" customWidth="1"/>
    <col min="43" max="45" width="0" style="105" hidden="1" customWidth="1"/>
    <col min="46" max="16384" width="9.140625" style="105"/>
  </cols>
  <sheetData>
    <row r="1" spans="1:42" s="103" customFormat="1" ht="18.75" thickBot="1" x14ac:dyDescent="0.3">
      <c r="A1" s="720" t="s">
        <v>300</v>
      </c>
      <c r="B1" s="721"/>
      <c r="C1" s="721"/>
      <c r="D1" s="721"/>
      <c r="E1" s="721"/>
      <c r="F1" s="721"/>
      <c r="G1" s="721"/>
      <c r="H1" s="721"/>
      <c r="I1" s="721"/>
      <c r="J1" s="721"/>
      <c r="K1" s="721"/>
      <c r="L1" s="721"/>
      <c r="M1" s="721"/>
      <c r="N1" s="721"/>
      <c r="O1" s="721"/>
      <c r="P1" s="721"/>
      <c r="Q1" s="721"/>
      <c r="R1" s="721"/>
      <c r="S1" s="721"/>
      <c r="T1" s="721"/>
      <c r="U1" s="721"/>
      <c r="V1" s="721"/>
      <c r="W1" s="721"/>
      <c r="X1" s="722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</row>
    <row r="2" spans="1:42" s="103" customFormat="1" x14ac:dyDescent="0.25">
      <c r="A2" s="723" t="s">
        <v>185</v>
      </c>
      <c r="B2" s="726" t="s">
        <v>107</v>
      </c>
      <c r="C2" s="729" t="s">
        <v>88</v>
      </c>
      <c r="D2" s="730"/>
      <c r="E2" s="730"/>
      <c r="F2" s="731"/>
      <c r="G2" s="732" t="s">
        <v>108</v>
      </c>
      <c r="H2" s="735" t="s">
        <v>109</v>
      </c>
      <c r="I2" s="736"/>
      <c r="J2" s="736"/>
      <c r="K2" s="736"/>
      <c r="L2" s="736"/>
      <c r="M2" s="737"/>
      <c r="N2" s="738" t="s">
        <v>329</v>
      </c>
      <c r="O2" s="739"/>
      <c r="P2" s="739"/>
      <c r="Q2" s="739"/>
      <c r="R2" s="739"/>
      <c r="S2" s="739"/>
      <c r="T2" s="739"/>
      <c r="U2" s="739"/>
      <c r="V2" s="739"/>
      <c r="W2" s="739"/>
      <c r="X2" s="740"/>
      <c r="AF2" s="751" t="s">
        <v>89</v>
      </c>
      <c r="AG2" s="751"/>
      <c r="AH2" s="751"/>
      <c r="AI2" s="751" t="s">
        <v>90</v>
      </c>
      <c r="AJ2" s="751"/>
      <c r="AK2" s="751"/>
      <c r="AL2" s="751" t="s">
        <v>114</v>
      </c>
      <c r="AM2" s="751"/>
      <c r="AN2" s="751"/>
      <c r="AO2" s="751" t="s">
        <v>115</v>
      </c>
      <c r="AP2" s="751"/>
    </row>
    <row r="3" spans="1:42" s="103" customFormat="1" ht="16.5" thickBot="1" x14ac:dyDescent="0.3">
      <c r="A3" s="724"/>
      <c r="B3" s="727"/>
      <c r="C3" s="752" t="s">
        <v>91</v>
      </c>
      <c r="D3" s="744" t="s">
        <v>92</v>
      </c>
      <c r="E3" s="754" t="s">
        <v>93</v>
      </c>
      <c r="F3" s="755"/>
      <c r="G3" s="733"/>
      <c r="H3" s="756" t="s">
        <v>6</v>
      </c>
      <c r="I3" s="759" t="s">
        <v>110</v>
      </c>
      <c r="J3" s="760"/>
      <c r="K3" s="760"/>
      <c r="L3" s="761"/>
      <c r="M3" s="762" t="s">
        <v>111</v>
      </c>
      <c r="N3" s="741"/>
      <c r="O3" s="742"/>
      <c r="P3" s="742"/>
      <c r="Q3" s="742"/>
      <c r="R3" s="742"/>
      <c r="S3" s="742"/>
      <c r="T3" s="742"/>
      <c r="U3" s="742"/>
      <c r="V3" s="742"/>
      <c r="W3" s="742"/>
      <c r="X3" s="743"/>
      <c r="AF3" s="508">
        <v>1</v>
      </c>
      <c r="AG3" s="508" t="s">
        <v>186</v>
      </c>
      <c r="AH3" s="508" t="s">
        <v>187</v>
      </c>
      <c r="AI3" s="508">
        <v>3</v>
      </c>
      <c r="AJ3" s="508" t="s">
        <v>188</v>
      </c>
      <c r="AK3" s="508" t="s">
        <v>189</v>
      </c>
      <c r="AL3" s="508">
        <v>5</v>
      </c>
      <c r="AM3" s="508" t="s">
        <v>190</v>
      </c>
      <c r="AN3" s="508" t="s">
        <v>191</v>
      </c>
      <c r="AO3" s="508">
        <v>7</v>
      </c>
      <c r="AP3" s="508">
        <v>8</v>
      </c>
    </row>
    <row r="4" spans="1:42" s="103" customFormat="1" ht="16.5" thickBot="1" x14ac:dyDescent="0.3">
      <c r="A4" s="724"/>
      <c r="B4" s="727"/>
      <c r="C4" s="752"/>
      <c r="D4" s="744"/>
      <c r="E4" s="744" t="s">
        <v>94</v>
      </c>
      <c r="F4" s="746" t="s">
        <v>95</v>
      </c>
      <c r="G4" s="733"/>
      <c r="H4" s="757"/>
      <c r="I4" s="748" t="s">
        <v>15</v>
      </c>
      <c r="J4" s="748" t="s">
        <v>19</v>
      </c>
      <c r="K4" s="748" t="s">
        <v>112</v>
      </c>
      <c r="L4" s="748" t="s">
        <v>113</v>
      </c>
      <c r="M4" s="763"/>
      <c r="N4" s="766" t="s">
        <v>89</v>
      </c>
      <c r="O4" s="767"/>
      <c r="P4" s="768"/>
      <c r="Q4" s="766" t="s">
        <v>90</v>
      </c>
      <c r="R4" s="767"/>
      <c r="S4" s="768"/>
      <c r="T4" s="766" t="s">
        <v>114</v>
      </c>
      <c r="U4" s="767"/>
      <c r="V4" s="768"/>
      <c r="W4" s="766" t="s">
        <v>115</v>
      </c>
      <c r="X4" s="768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</row>
    <row r="5" spans="1:42" s="103" customFormat="1" ht="16.5" thickBot="1" x14ac:dyDescent="0.3">
      <c r="A5" s="724"/>
      <c r="B5" s="727"/>
      <c r="C5" s="752"/>
      <c r="D5" s="744"/>
      <c r="E5" s="744"/>
      <c r="F5" s="746"/>
      <c r="G5" s="733"/>
      <c r="H5" s="757"/>
      <c r="I5" s="749"/>
      <c r="J5" s="749"/>
      <c r="K5" s="749"/>
      <c r="L5" s="749"/>
      <c r="M5" s="763"/>
      <c r="N5" s="169">
        <v>1</v>
      </c>
      <c r="O5" s="170" t="s">
        <v>186</v>
      </c>
      <c r="P5" s="171" t="s">
        <v>187</v>
      </c>
      <c r="Q5" s="169">
        <v>3</v>
      </c>
      <c r="R5" s="170" t="s">
        <v>188</v>
      </c>
      <c r="S5" s="172" t="s">
        <v>189</v>
      </c>
      <c r="T5" s="173">
        <v>5</v>
      </c>
      <c r="U5" s="170" t="s">
        <v>190</v>
      </c>
      <c r="V5" s="172" t="s">
        <v>191</v>
      </c>
      <c r="W5" s="169">
        <v>7</v>
      </c>
      <c r="X5" s="172">
        <v>8</v>
      </c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</row>
    <row r="6" spans="1:42" s="103" customFormat="1" ht="16.5" thickBot="1" x14ac:dyDescent="0.3">
      <c r="A6" s="724"/>
      <c r="B6" s="727"/>
      <c r="C6" s="752"/>
      <c r="D6" s="744"/>
      <c r="E6" s="744"/>
      <c r="F6" s="746"/>
      <c r="G6" s="733"/>
      <c r="H6" s="757"/>
      <c r="I6" s="749"/>
      <c r="J6" s="749"/>
      <c r="K6" s="749"/>
      <c r="L6" s="749"/>
      <c r="M6" s="764"/>
      <c r="N6" s="769" t="s">
        <v>330</v>
      </c>
      <c r="O6" s="770"/>
      <c r="P6" s="771"/>
      <c r="Q6" s="771"/>
      <c r="R6" s="771"/>
      <c r="S6" s="771"/>
      <c r="T6" s="771"/>
      <c r="U6" s="771"/>
      <c r="V6" s="771"/>
      <c r="W6" s="771"/>
      <c r="X6" s="772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</row>
    <row r="7" spans="1:42" s="103" customFormat="1" ht="16.5" thickBot="1" x14ac:dyDescent="0.3">
      <c r="A7" s="725"/>
      <c r="B7" s="728"/>
      <c r="C7" s="753"/>
      <c r="D7" s="745"/>
      <c r="E7" s="745"/>
      <c r="F7" s="747"/>
      <c r="G7" s="734"/>
      <c r="H7" s="758"/>
      <c r="I7" s="750"/>
      <c r="J7" s="750"/>
      <c r="K7" s="750"/>
      <c r="L7" s="750"/>
      <c r="M7" s="765"/>
      <c r="N7" s="169">
        <v>15</v>
      </c>
      <c r="O7" s="170">
        <v>9</v>
      </c>
      <c r="P7" s="172">
        <v>9</v>
      </c>
      <c r="Q7" s="169">
        <v>15</v>
      </c>
      <c r="R7" s="170">
        <v>9</v>
      </c>
      <c r="S7" s="172">
        <v>9</v>
      </c>
      <c r="T7" s="169">
        <v>15</v>
      </c>
      <c r="U7" s="170">
        <v>9</v>
      </c>
      <c r="V7" s="172">
        <v>9</v>
      </c>
      <c r="W7" s="169">
        <v>15</v>
      </c>
      <c r="X7" s="172">
        <v>17</v>
      </c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</row>
    <row r="8" spans="1:42" s="103" customFormat="1" ht="16.5" thickBot="1" x14ac:dyDescent="0.3">
      <c r="A8" s="174">
        <v>1</v>
      </c>
      <c r="B8" s="175">
        <v>2</v>
      </c>
      <c r="C8" s="176">
        <v>3</v>
      </c>
      <c r="D8" s="174">
        <v>4</v>
      </c>
      <c r="E8" s="174">
        <v>5</v>
      </c>
      <c r="F8" s="174">
        <v>6</v>
      </c>
      <c r="G8" s="174">
        <v>7</v>
      </c>
      <c r="H8" s="174">
        <v>8</v>
      </c>
      <c r="I8" s="174">
        <v>9</v>
      </c>
      <c r="J8" s="174">
        <v>10</v>
      </c>
      <c r="K8" s="174">
        <v>11</v>
      </c>
      <c r="L8" s="174">
        <v>12</v>
      </c>
      <c r="M8" s="177">
        <v>13</v>
      </c>
      <c r="N8" s="169">
        <v>14</v>
      </c>
      <c r="O8" s="178">
        <v>15</v>
      </c>
      <c r="P8" s="169">
        <v>16</v>
      </c>
      <c r="Q8" s="178">
        <v>17</v>
      </c>
      <c r="R8" s="169">
        <v>18</v>
      </c>
      <c r="S8" s="178">
        <v>19</v>
      </c>
      <c r="T8" s="169">
        <v>20</v>
      </c>
      <c r="U8" s="178">
        <v>21</v>
      </c>
      <c r="V8" s="169">
        <v>22</v>
      </c>
      <c r="W8" s="178">
        <v>23</v>
      </c>
      <c r="X8" s="175">
        <v>24</v>
      </c>
      <c r="Y8" s="176">
        <v>25</v>
      </c>
      <c r="Z8" s="174">
        <v>26</v>
      </c>
      <c r="AA8" s="177">
        <v>27</v>
      </c>
      <c r="AB8" s="174">
        <v>28</v>
      </c>
      <c r="AC8" s="177">
        <v>29</v>
      </c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</row>
    <row r="9" spans="1:42" s="103" customFormat="1" ht="16.5" thickBot="1" x14ac:dyDescent="0.3">
      <c r="A9" s="773" t="s">
        <v>116</v>
      </c>
      <c r="B9" s="774"/>
      <c r="C9" s="775"/>
      <c r="D9" s="775"/>
      <c r="E9" s="775"/>
      <c r="F9" s="775"/>
      <c r="G9" s="775"/>
      <c r="H9" s="775"/>
      <c r="I9" s="775"/>
      <c r="J9" s="775"/>
      <c r="K9" s="775"/>
      <c r="L9" s="775"/>
      <c r="M9" s="775"/>
      <c r="N9" s="774"/>
      <c r="O9" s="774"/>
      <c r="P9" s="774"/>
      <c r="Q9" s="774"/>
      <c r="R9" s="774"/>
      <c r="S9" s="774"/>
      <c r="T9" s="774"/>
      <c r="U9" s="774"/>
      <c r="V9" s="774"/>
      <c r="W9" s="774"/>
      <c r="X9" s="776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</row>
    <row r="10" spans="1:42" s="103" customFormat="1" ht="16.5" thickBot="1" x14ac:dyDescent="0.3">
      <c r="A10" s="780" t="s">
        <v>140</v>
      </c>
      <c r="B10" s="781"/>
      <c r="C10" s="781"/>
      <c r="D10" s="781"/>
      <c r="E10" s="781"/>
      <c r="F10" s="781"/>
      <c r="G10" s="781"/>
      <c r="H10" s="781"/>
      <c r="I10" s="781"/>
      <c r="J10" s="781"/>
      <c r="K10" s="781"/>
      <c r="L10" s="781"/>
      <c r="M10" s="781"/>
      <c r="N10" s="781"/>
      <c r="O10" s="781"/>
      <c r="P10" s="781"/>
      <c r="Q10" s="781"/>
      <c r="R10" s="781"/>
      <c r="S10" s="781"/>
      <c r="T10" s="781"/>
      <c r="U10" s="781"/>
      <c r="V10" s="781"/>
      <c r="W10" s="781"/>
      <c r="X10" s="782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</row>
    <row r="11" spans="1:42" s="104" customFormat="1" x14ac:dyDescent="0.25">
      <c r="A11" s="565" t="s">
        <v>96</v>
      </c>
      <c r="B11" s="236" t="s">
        <v>33</v>
      </c>
      <c r="C11" s="146"/>
      <c r="D11" s="237"/>
      <c r="E11" s="238"/>
      <c r="F11" s="239"/>
      <c r="G11" s="240">
        <f>G12+G13+G14+G15</f>
        <v>13</v>
      </c>
      <c r="H11" s="241">
        <f>SUM(H12:H15)</f>
        <v>390</v>
      </c>
      <c r="I11" s="242">
        <f>SUM(I12:I15)</f>
        <v>147</v>
      </c>
      <c r="J11" s="243"/>
      <c r="K11" s="243"/>
      <c r="L11" s="243">
        <f>SUM(L12:L15)</f>
        <v>147</v>
      </c>
      <c r="M11" s="244">
        <f>SUM(M12:M15)</f>
        <v>243</v>
      </c>
      <c r="N11" s="212"/>
      <c r="O11" s="245"/>
      <c r="P11" s="193"/>
      <c r="Q11" s="191"/>
      <c r="R11" s="245"/>
      <c r="S11" s="193"/>
      <c r="T11" s="191"/>
      <c r="U11" s="245"/>
      <c r="V11" s="193"/>
      <c r="W11" s="191"/>
      <c r="X11" s="193"/>
      <c r="AD11" s="104" t="s">
        <v>89</v>
      </c>
      <c r="AE11" s="96">
        <f>AF30+AG30</f>
        <v>33.5</v>
      </c>
      <c r="AF11" s="92" t="b">
        <f>ISBLANK(N11)</f>
        <v>1</v>
      </c>
      <c r="AG11" s="92" t="b">
        <f>ISBLANK(O11)</f>
        <v>1</v>
      </c>
      <c r="AH11" s="92"/>
      <c r="AI11" s="92" t="b">
        <f>ISBLANK(Q11)</f>
        <v>1</v>
      </c>
      <c r="AJ11" s="92" t="b">
        <f>ISBLANK(R11)</f>
        <v>1</v>
      </c>
      <c r="AK11" s="92"/>
      <c r="AL11" s="92" t="b">
        <f>ISBLANK(T11)</f>
        <v>1</v>
      </c>
      <c r="AM11" s="92" t="b">
        <f>ISBLANK(U11)</f>
        <v>1</v>
      </c>
      <c r="AN11" s="92"/>
      <c r="AO11" s="92" t="b">
        <f>ISBLANK(W11)</f>
        <v>1</v>
      </c>
      <c r="AP11" s="92" t="b">
        <f>ISBLANK(X11)</f>
        <v>1</v>
      </c>
    </row>
    <row r="12" spans="1:42" s="104" customFormat="1" x14ac:dyDescent="0.25">
      <c r="A12" s="246" t="s">
        <v>97</v>
      </c>
      <c r="B12" s="247" t="s">
        <v>33</v>
      </c>
      <c r="C12" s="248"/>
      <c r="D12" s="249">
        <v>1</v>
      </c>
      <c r="E12" s="250"/>
      <c r="F12" s="251"/>
      <c r="G12" s="252">
        <v>3</v>
      </c>
      <c r="H12" s="157">
        <f t="shared" ref="H12:H28" si="0">G12*30</f>
        <v>90</v>
      </c>
      <c r="I12" s="253">
        <f>J12+K12+L12</f>
        <v>30</v>
      </c>
      <c r="J12" s="254"/>
      <c r="K12" s="254"/>
      <c r="L12" s="254">
        <v>30</v>
      </c>
      <c r="M12" s="127">
        <f t="shared" ref="M12:M27" si="1">H12-I12</f>
        <v>60</v>
      </c>
      <c r="N12" s="190">
        <v>2</v>
      </c>
      <c r="O12" s="255"/>
      <c r="P12" s="195"/>
      <c r="Q12" s="194"/>
      <c r="R12" s="255"/>
      <c r="S12" s="195"/>
      <c r="T12" s="194"/>
      <c r="U12" s="255"/>
      <c r="V12" s="195"/>
      <c r="W12" s="194"/>
      <c r="X12" s="195"/>
      <c r="AD12" s="104" t="s">
        <v>90</v>
      </c>
      <c r="AE12" s="96">
        <f>AI30+AJ30</f>
        <v>18</v>
      </c>
      <c r="AF12" s="92" t="b">
        <f t="shared" ref="AF12:AP27" si="2">ISBLANK(N12)</f>
        <v>0</v>
      </c>
      <c r="AG12" s="92" t="b">
        <f t="shared" si="2"/>
        <v>1</v>
      </c>
      <c r="AH12" s="92"/>
      <c r="AI12" s="92" t="b">
        <f t="shared" si="2"/>
        <v>1</v>
      </c>
      <c r="AJ12" s="92" t="b">
        <f t="shared" si="2"/>
        <v>1</v>
      </c>
      <c r="AK12" s="92"/>
      <c r="AL12" s="92" t="b">
        <f t="shared" si="2"/>
        <v>1</v>
      </c>
      <c r="AM12" s="92" t="b">
        <f t="shared" si="2"/>
        <v>1</v>
      </c>
      <c r="AN12" s="92"/>
      <c r="AO12" s="92" t="b">
        <f t="shared" si="2"/>
        <v>1</v>
      </c>
      <c r="AP12" s="92" t="b">
        <f t="shared" si="2"/>
        <v>1</v>
      </c>
    </row>
    <row r="13" spans="1:42" s="104" customFormat="1" x14ac:dyDescent="0.25">
      <c r="A13" s="246" t="s">
        <v>98</v>
      </c>
      <c r="B13" s="247" t="s">
        <v>33</v>
      </c>
      <c r="C13" s="248"/>
      <c r="D13" s="249">
        <v>2</v>
      </c>
      <c r="E13" s="250"/>
      <c r="F13" s="251"/>
      <c r="G13" s="252">
        <v>3.5</v>
      </c>
      <c r="H13" s="157">
        <f t="shared" si="0"/>
        <v>105</v>
      </c>
      <c r="I13" s="253">
        <f t="shared" ref="I13:I15" si="3">J13+K13+L13</f>
        <v>36</v>
      </c>
      <c r="J13" s="254"/>
      <c r="K13" s="254"/>
      <c r="L13" s="254">
        <v>36</v>
      </c>
      <c r="M13" s="127">
        <f t="shared" si="1"/>
        <v>69</v>
      </c>
      <c r="N13" s="190"/>
      <c r="O13" s="255">
        <v>2</v>
      </c>
      <c r="P13" s="195">
        <v>2</v>
      </c>
      <c r="Q13" s="194"/>
      <c r="R13" s="255"/>
      <c r="S13" s="195"/>
      <c r="T13" s="194"/>
      <c r="U13" s="255"/>
      <c r="V13" s="195"/>
      <c r="W13" s="194"/>
      <c r="X13" s="195"/>
      <c r="AD13" s="104" t="s">
        <v>114</v>
      </c>
      <c r="AE13" s="96">
        <f>AL30+AM30</f>
        <v>3</v>
      </c>
      <c r="AF13" s="92" t="b">
        <f t="shared" si="2"/>
        <v>1</v>
      </c>
      <c r="AG13" s="92" t="b">
        <f t="shared" si="2"/>
        <v>0</v>
      </c>
      <c r="AH13" s="92"/>
      <c r="AI13" s="92" t="b">
        <f t="shared" si="2"/>
        <v>1</v>
      </c>
      <c r="AJ13" s="92" t="b">
        <f t="shared" si="2"/>
        <v>1</v>
      </c>
      <c r="AK13" s="92"/>
      <c r="AL13" s="92" t="b">
        <f t="shared" si="2"/>
        <v>1</v>
      </c>
      <c r="AM13" s="92" t="b">
        <f t="shared" si="2"/>
        <v>1</v>
      </c>
      <c r="AN13" s="92"/>
      <c r="AO13" s="92" t="b">
        <f t="shared" si="2"/>
        <v>1</v>
      </c>
      <c r="AP13" s="92" t="b">
        <f t="shared" si="2"/>
        <v>1</v>
      </c>
    </row>
    <row r="14" spans="1:42" s="104" customFormat="1" x14ac:dyDescent="0.25">
      <c r="A14" s="246" t="s">
        <v>117</v>
      </c>
      <c r="B14" s="247" t="s">
        <v>33</v>
      </c>
      <c r="C14" s="248"/>
      <c r="D14" s="249">
        <v>3</v>
      </c>
      <c r="E14" s="256"/>
      <c r="F14" s="251"/>
      <c r="G14" s="252">
        <v>3</v>
      </c>
      <c r="H14" s="157">
        <f t="shared" si="0"/>
        <v>90</v>
      </c>
      <c r="I14" s="253">
        <f t="shared" si="3"/>
        <v>45</v>
      </c>
      <c r="J14" s="254"/>
      <c r="K14" s="254"/>
      <c r="L14" s="254">
        <v>45</v>
      </c>
      <c r="M14" s="127">
        <f t="shared" si="1"/>
        <v>45</v>
      </c>
      <c r="N14" s="190"/>
      <c r="O14" s="255"/>
      <c r="P14" s="195"/>
      <c r="Q14" s="194">
        <v>3</v>
      </c>
      <c r="R14" s="255"/>
      <c r="S14" s="195"/>
      <c r="T14" s="194"/>
      <c r="U14" s="255"/>
      <c r="V14" s="195"/>
      <c r="W14" s="257"/>
      <c r="X14" s="258"/>
      <c r="AD14" s="104" t="s">
        <v>115</v>
      </c>
      <c r="AE14" s="96">
        <f>AO30+AP30</f>
        <v>0</v>
      </c>
      <c r="AF14" s="92" t="b">
        <f t="shared" si="2"/>
        <v>1</v>
      </c>
      <c r="AG14" s="92" t="b">
        <f t="shared" si="2"/>
        <v>1</v>
      </c>
      <c r="AH14" s="92"/>
      <c r="AI14" s="92" t="b">
        <f t="shared" si="2"/>
        <v>0</v>
      </c>
      <c r="AJ14" s="92" t="b">
        <f t="shared" si="2"/>
        <v>1</v>
      </c>
      <c r="AK14" s="92"/>
      <c r="AL14" s="92" t="b">
        <f t="shared" si="2"/>
        <v>1</v>
      </c>
      <c r="AM14" s="92" t="b">
        <f t="shared" si="2"/>
        <v>1</v>
      </c>
      <c r="AN14" s="92"/>
      <c r="AO14" s="92" t="b">
        <f t="shared" si="2"/>
        <v>1</v>
      </c>
      <c r="AP14" s="92" t="b">
        <f t="shared" si="2"/>
        <v>1</v>
      </c>
    </row>
    <row r="15" spans="1:42" s="104" customFormat="1" x14ac:dyDescent="0.25">
      <c r="A15" s="246" t="s">
        <v>118</v>
      </c>
      <c r="B15" s="247" t="s">
        <v>33</v>
      </c>
      <c r="C15" s="259"/>
      <c r="D15" s="260" t="s">
        <v>165</v>
      </c>
      <c r="E15" s="185"/>
      <c r="F15" s="261"/>
      <c r="G15" s="262">
        <v>3.5</v>
      </c>
      <c r="H15" s="157">
        <f t="shared" si="0"/>
        <v>105</v>
      </c>
      <c r="I15" s="253">
        <f t="shared" si="3"/>
        <v>36</v>
      </c>
      <c r="J15" s="263"/>
      <c r="K15" s="263"/>
      <c r="L15" s="263">
        <v>36</v>
      </c>
      <c r="M15" s="127">
        <f t="shared" si="1"/>
        <v>69</v>
      </c>
      <c r="N15" s="264"/>
      <c r="O15" s="265"/>
      <c r="P15" s="266"/>
      <c r="Q15" s="267"/>
      <c r="R15" s="265">
        <v>2</v>
      </c>
      <c r="S15" s="266">
        <v>2</v>
      </c>
      <c r="T15" s="267"/>
      <c r="U15" s="265"/>
      <c r="V15" s="266"/>
      <c r="W15" s="267"/>
      <c r="X15" s="266"/>
      <c r="AE15" s="96">
        <f>SUM(AE11:AE14)</f>
        <v>54.5</v>
      </c>
      <c r="AF15" s="92" t="b">
        <f t="shared" si="2"/>
        <v>1</v>
      </c>
      <c r="AG15" s="92" t="b">
        <f t="shared" si="2"/>
        <v>1</v>
      </c>
      <c r="AH15" s="92"/>
      <c r="AI15" s="92" t="b">
        <f t="shared" si="2"/>
        <v>1</v>
      </c>
      <c r="AJ15" s="92" t="b">
        <f t="shared" si="2"/>
        <v>0</v>
      </c>
      <c r="AK15" s="92"/>
      <c r="AL15" s="92" t="b">
        <f t="shared" si="2"/>
        <v>1</v>
      </c>
      <c r="AM15" s="92" t="b">
        <f t="shared" si="2"/>
        <v>1</v>
      </c>
      <c r="AN15" s="92"/>
      <c r="AO15" s="92" t="b">
        <f t="shared" si="2"/>
        <v>1</v>
      </c>
      <c r="AP15" s="92" t="b">
        <f t="shared" si="2"/>
        <v>1</v>
      </c>
    </row>
    <row r="16" spans="1:42" s="104" customFormat="1" ht="17.25" customHeight="1" x14ac:dyDescent="0.25">
      <c r="A16" s="268" t="s">
        <v>119</v>
      </c>
      <c r="B16" s="269" t="s">
        <v>304</v>
      </c>
      <c r="C16" s="248"/>
      <c r="D16" s="179" t="s">
        <v>164</v>
      </c>
      <c r="E16" s="256"/>
      <c r="F16" s="270"/>
      <c r="G16" s="271">
        <v>3</v>
      </c>
      <c r="H16" s="272">
        <f t="shared" si="0"/>
        <v>90</v>
      </c>
      <c r="I16" s="248">
        <f t="shared" ref="I16:I21" si="4">J16+L16</f>
        <v>30</v>
      </c>
      <c r="J16" s="273">
        <v>15</v>
      </c>
      <c r="K16" s="273"/>
      <c r="L16" s="273">
        <v>15</v>
      </c>
      <c r="M16" s="274">
        <f t="shared" si="1"/>
        <v>60</v>
      </c>
      <c r="N16" s="190">
        <v>2</v>
      </c>
      <c r="O16" s="255"/>
      <c r="P16" s="195"/>
      <c r="Q16" s="194"/>
      <c r="R16" s="255"/>
      <c r="S16" s="195"/>
      <c r="T16" s="194"/>
      <c r="U16" s="255"/>
      <c r="V16" s="195"/>
      <c r="W16" s="194"/>
      <c r="X16" s="275"/>
      <c r="AF16" s="92" t="b">
        <f t="shared" si="2"/>
        <v>0</v>
      </c>
      <c r="AG16" s="92" t="b">
        <f t="shared" si="2"/>
        <v>1</v>
      </c>
      <c r="AH16" s="92"/>
      <c r="AI16" s="92" t="b">
        <f t="shared" si="2"/>
        <v>1</v>
      </c>
      <c r="AJ16" s="92" t="b">
        <f t="shared" si="2"/>
        <v>1</v>
      </c>
      <c r="AK16" s="92"/>
      <c r="AL16" s="92" t="b">
        <f t="shared" si="2"/>
        <v>1</v>
      </c>
      <c r="AM16" s="92" t="b">
        <f t="shared" si="2"/>
        <v>1</v>
      </c>
      <c r="AN16" s="92"/>
      <c r="AO16" s="92" t="b">
        <f t="shared" si="2"/>
        <v>1</v>
      </c>
      <c r="AP16" s="92" t="b">
        <f t="shared" si="2"/>
        <v>1</v>
      </c>
    </row>
    <row r="17" spans="1:43" s="104" customFormat="1" x14ac:dyDescent="0.25">
      <c r="A17" s="268" t="s">
        <v>120</v>
      </c>
      <c r="B17" s="269" t="s">
        <v>34</v>
      </c>
      <c r="C17" s="248">
        <v>1</v>
      </c>
      <c r="D17" s="179"/>
      <c r="E17" s="256"/>
      <c r="F17" s="270"/>
      <c r="G17" s="271">
        <v>6</v>
      </c>
      <c r="H17" s="272">
        <f t="shared" si="0"/>
        <v>180</v>
      </c>
      <c r="I17" s="248">
        <f t="shared" si="4"/>
        <v>75</v>
      </c>
      <c r="J17" s="273">
        <v>45</v>
      </c>
      <c r="K17" s="273"/>
      <c r="L17" s="273">
        <v>30</v>
      </c>
      <c r="M17" s="274">
        <f t="shared" si="1"/>
        <v>105</v>
      </c>
      <c r="N17" s="190">
        <v>5</v>
      </c>
      <c r="O17" s="255"/>
      <c r="P17" s="195"/>
      <c r="Q17" s="194"/>
      <c r="R17" s="255"/>
      <c r="S17" s="195"/>
      <c r="T17" s="194"/>
      <c r="U17" s="255"/>
      <c r="V17" s="195"/>
      <c r="W17" s="194"/>
      <c r="X17" s="275"/>
      <c r="AF17" s="92" t="b">
        <f t="shared" si="2"/>
        <v>0</v>
      </c>
      <c r="AG17" s="92" t="b">
        <f t="shared" si="2"/>
        <v>1</v>
      </c>
      <c r="AH17" s="92"/>
      <c r="AI17" s="92" t="b">
        <f t="shared" si="2"/>
        <v>1</v>
      </c>
      <c r="AJ17" s="92" t="b">
        <f t="shared" si="2"/>
        <v>1</v>
      </c>
      <c r="AK17" s="92"/>
      <c r="AL17" s="92" t="b">
        <f t="shared" si="2"/>
        <v>1</v>
      </c>
      <c r="AM17" s="92" t="b">
        <f t="shared" si="2"/>
        <v>1</v>
      </c>
      <c r="AN17" s="92"/>
      <c r="AO17" s="92" t="b">
        <f t="shared" si="2"/>
        <v>1</v>
      </c>
      <c r="AP17" s="92" t="b">
        <f t="shared" si="2"/>
        <v>1</v>
      </c>
    </row>
    <row r="18" spans="1:43" s="132" customFormat="1" x14ac:dyDescent="0.25">
      <c r="A18" s="268" t="s">
        <v>122</v>
      </c>
      <c r="B18" s="269" t="s">
        <v>35</v>
      </c>
      <c r="C18" s="248"/>
      <c r="D18" s="273"/>
      <c r="E18" s="276"/>
      <c r="F18" s="277"/>
      <c r="G18" s="271">
        <f>G19+G20</f>
        <v>11</v>
      </c>
      <c r="H18" s="272">
        <f>H19+H20</f>
        <v>330</v>
      </c>
      <c r="I18" s="248">
        <f>I19+I20</f>
        <v>129</v>
      </c>
      <c r="J18" s="273">
        <f>J19+J20</f>
        <v>48</v>
      </c>
      <c r="K18" s="273">
        <f t="shared" ref="K18:L18" si="5">K19+K20</f>
        <v>0</v>
      </c>
      <c r="L18" s="273">
        <f t="shared" si="5"/>
        <v>81</v>
      </c>
      <c r="M18" s="274">
        <f>M19+M20</f>
        <v>201</v>
      </c>
      <c r="N18" s="278"/>
      <c r="O18" s="279"/>
      <c r="P18" s="280"/>
      <c r="Q18" s="253"/>
      <c r="R18" s="279"/>
      <c r="S18" s="127"/>
      <c r="T18" s="253"/>
      <c r="U18" s="279"/>
      <c r="V18" s="127"/>
      <c r="W18" s="253"/>
      <c r="X18" s="127"/>
      <c r="AF18" s="92" t="b">
        <f t="shared" si="2"/>
        <v>1</v>
      </c>
      <c r="AG18" s="92" t="b">
        <f t="shared" si="2"/>
        <v>1</v>
      </c>
      <c r="AH18" s="92"/>
      <c r="AI18" s="92" t="b">
        <f t="shared" si="2"/>
        <v>1</v>
      </c>
      <c r="AJ18" s="92" t="b">
        <f t="shared" si="2"/>
        <v>1</v>
      </c>
      <c r="AK18" s="92"/>
      <c r="AL18" s="92" t="b">
        <f t="shared" si="2"/>
        <v>1</v>
      </c>
      <c r="AM18" s="92" t="b">
        <f t="shared" si="2"/>
        <v>1</v>
      </c>
      <c r="AN18" s="92"/>
      <c r="AO18" s="92" t="b">
        <f t="shared" si="2"/>
        <v>1</v>
      </c>
      <c r="AP18" s="92" t="b">
        <f t="shared" si="2"/>
        <v>1</v>
      </c>
    </row>
    <row r="19" spans="1:43" s="103" customFormat="1" x14ac:dyDescent="0.25">
      <c r="A19" s="281" t="s">
        <v>214</v>
      </c>
      <c r="B19" s="282" t="s">
        <v>216</v>
      </c>
      <c r="C19" s="253"/>
      <c r="D19" s="254">
        <v>1</v>
      </c>
      <c r="E19" s="283"/>
      <c r="F19" s="284"/>
      <c r="G19" s="285">
        <v>6</v>
      </c>
      <c r="H19" s="286">
        <f t="shared" ref="H19:H20" si="6">G19*30</f>
        <v>180</v>
      </c>
      <c r="I19" s="253">
        <f t="shared" ref="I19:I20" si="7">J19+K19+L19</f>
        <v>75</v>
      </c>
      <c r="J19" s="36">
        <v>30</v>
      </c>
      <c r="K19" s="36"/>
      <c r="L19" s="36">
        <v>45</v>
      </c>
      <c r="M19" s="188">
        <f t="shared" ref="M19:M20" si="8">H19-I19</f>
        <v>105</v>
      </c>
      <c r="N19" s="278">
        <v>5</v>
      </c>
      <c r="O19" s="279"/>
      <c r="P19" s="280"/>
      <c r="Q19" s="253"/>
      <c r="R19" s="279"/>
      <c r="S19" s="127"/>
      <c r="T19" s="253"/>
      <c r="U19" s="279"/>
      <c r="V19" s="127"/>
      <c r="W19" s="253"/>
      <c r="X19" s="127"/>
      <c r="AF19" s="92" t="b">
        <f t="shared" si="2"/>
        <v>0</v>
      </c>
      <c r="AG19" s="92" t="b">
        <f t="shared" si="2"/>
        <v>1</v>
      </c>
      <c r="AH19" s="92"/>
      <c r="AI19" s="92" t="b">
        <f t="shared" si="2"/>
        <v>1</v>
      </c>
      <c r="AJ19" s="92" t="b">
        <f t="shared" si="2"/>
        <v>1</v>
      </c>
      <c r="AK19" s="92"/>
      <c r="AL19" s="92" t="b">
        <f t="shared" si="2"/>
        <v>1</v>
      </c>
      <c r="AM19" s="92" t="b">
        <f t="shared" si="2"/>
        <v>1</v>
      </c>
      <c r="AN19" s="92"/>
      <c r="AO19" s="92" t="b">
        <f t="shared" si="2"/>
        <v>1</v>
      </c>
      <c r="AP19" s="92" t="b">
        <f t="shared" si="2"/>
        <v>1</v>
      </c>
    </row>
    <row r="20" spans="1:43" s="103" customFormat="1" x14ac:dyDescent="0.25">
      <c r="A20" s="281" t="s">
        <v>215</v>
      </c>
      <c r="B20" s="282" t="s">
        <v>217</v>
      </c>
      <c r="C20" s="253">
        <v>2</v>
      </c>
      <c r="D20" s="254"/>
      <c r="E20" s="283"/>
      <c r="F20" s="284"/>
      <c r="G20" s="285">
        <v>5</v>
      </c>
      <c r="H20" s="286">
        <f t="shared" si="6"/>
        <v>150</v>
      </c>
      <c r="I20" s="253">
        <f t="shared" si="7"/>
        <v>54</v>
      </c>
      <c r="J20" s="36">
        <v>18</v>
      </c>
      <c r="K20" s="36"/>
      <c r="L20" s="36">
        <v>36</v>
      </c>
      <c r="M20" s="188">
        <f t="shared" si="8"/>
        <v>96</v>
      </c>
      <c r="N20" s="278"/>
      <c r="O20" s="279">
        <v>3</v>
      </c>
      <c r="P20" s="280">
        <v>3</v>
      </c>
      <c r="Q20" s="253"/>
      <c r="R20" s="279"/>
      <c r="S20" s="127"/>
      <c r="T20" s="253"/>
      <c r="U20" s="279"/>
      <c r="V20" s="127"/>
      <c r="W20" s="253"/>
      <c r="X20" s="127"/>
      <c r="AF20" s="92" t="b">
        <f t="shared" si="2"/>
        <v>1</v>
      </c>
      <c r="AG20" s="92" t="b">
        <f t="shared" si="2"/>
        <v>0</v>
      </c>
      <c r="AH20" s="92"/>
      <c r="AI20" s="92" t="b">
        <f t="shared" si="2"/>
        <v>1</v>
      </c>
      <c r="AJ20" s="92" t="b">
        <f t="shared" si="2"/>
        <v>1</v>
      </c>
      <c r="AK20" s="92"/>
      <c r="AL20" s="92" t="b">
        <f t="shared" si="2"/>
        <v>1</v>
      </c>
      <c r="AM20" s="92" t="b">
        <f t="shared" si="2"/>
        <v>1</v>
      </c>
      <c r="AN20" s="92"/>
      <c r="AO20" s="92" t="b">
        <f t="shared" si="2"/>
        <v>1</v>
      </c>
      <c r="AP20" s="92" t="b">
        <f t="shared" si="2"/>
        <v>1</v>
      </c>
    </row>
    <row r="21" spans="1:43" s="104" customFormat="1" ht="31.5" x14ac:dyDescent="0.25">
      <c r="A21" s="268" t="s">
        <v>122</v>
      </c>
      <c r="B21" s="269" t="s">
        <v>121</v>
      </c>
      <c r="C21" s="248"/>
      <c r="D21" s="273">
        <v>4</v>
      </c>
      <c r="E21" s="276"/>
      <c r="F21" s="277"/>
      <c r="G21" s="271">
        <v>3.5</v>
      </c>
      <c r="H21" s="272">
        <f t="shared" si="0"/>
        <v>105</v>
      </c>
      <c r="I21" s="248">
        <f t="shared" si="4"/>
        <v>36</v>
      </c>
      <c r="J21" s="273">
        <v>18</v>
      </c>
      <c r="K21" s="273"/>
      <c r="L21" s="273">
        <v>18</v>
      </c>
      <c r="M21" s="274">
        <f t="shared" si="1"/>
        <v>69</v>
      </c>
      <c r="N21" s="190"/>
      <c r="O21" s="255"/>
      <c r="P21" s="275"/>
      <c r="Q21" s="194"/>
      <c r="R21" s="255">
        <v>2</v>
      </c>
      <c r="S21" s="195">
        <v>2</v>
      </c>
      <c r="T21" s="194"/>
      <c r="U21" s="255"/>
      <c r="V21" s="195"/>
      <c r="W21" s="194"/>
      <c r="X21" s="195"/>
      <c r="AF21" s="92" t="b">
        <f t="shared" si="2"/>
        <v>1</v>
      </c>
      <c r="AG21" s="92" t="b">
        <f t="shared" si="2"/>
        <v>1</v>
      </c>
      <c r="AH21" s="92"/>
      <c r="AI21" s="92" t="b">
        <f t="shared" si="2"/>
        <v>1</v>
      </c>
      <c r="AJ21" s="92" t="b">
        <f t="shared" si="2"/>
        <v>0</v>
      </c>
      <c r="AK21" s="92"/>
      <c r="AL21" s="92" t="b">
        <f t="shared" si="2"/>
        <v>1</v>
      </c>
      <c r="AM21" s="92" t="b">
        <f t="shared" si="2"/>
        <v>1</v>
      </c>
      <c r="AN21" s="92"/>
      <c r="AO21" s="92" t="b">
        <f t="shared" si="2"/>
        <v>1</v>
      </c>
      <c r="AP21" s="92" t="b">
        <f t="shared" si="2"/>
        <v>1</v>
      </c>
    </row>
    <row r="22" spans="1:43" s="104" customFormat="1" x14ac:dyDescent="0.25">
      <c r="A22" s="268" t="s">
        <v>123</v>
      </c>
      <c r="B22" s="269" t="s">
        <v>39</v>
      </c>
      <c r="C22" s="248">
        <v>4</v>
      </c>
      <c r="D22" s="273"/>
      <c r="E22" s="276"/>
      <c r="F22" s="277"/>
      <c r="G22" s="271">
        <v>4</v>
      </c>
      <c r="H22" s="272">
        <f>G22*30</f>
        <v>120</v>
      </c>
      <c r="I22" s="248">
        <f>J22+L22</f>
        <v>54</v>
      </c>
      <c r="J22" s="273">
        <v>36</v>
      </c>
      <c r="K22" s="273"/>
      <c r="L22" s="273">
        <v>18</v>
      </c>
      <c r="M22" s="274">
        <f>H22-I22</f>
        <v>66</v>
      </c>
      <c r="N22" s="190"/>
      <c r="O22" s="255"/>
      <c r="P22" s="275"/>
      <c r="Q22" s="194"/>
      <c r="R22" s="255">
        <v>3</v>
      </c>
      <c r="S22" s="195">
        <v>3</v>
      </c>
      <c r="T22" s="194"/>
      <c r="U22" s="255"/>
      <c r="V22" s="195"/>
      <c r="W22" s="194"/>
      <c r="X22" s="195"/>
      <c r="AF22" s="92" t="b">
        <f t="shared" si="2"/>
        <v>1</v>
      </c>
      <c r="AG22" s="92" t="b">
        <f t="shared" si="2"/>
        <v>1</v>
      </c>
      <c r="AH22" s="92"/>
      <c r="AI22" s="92" t="b">
        <f t="shared" si="2"/>
        <v>1</v>
      </c>
      <c r="AJ22" s="92" t="b">
        <f t="shared" si="2"/>
        <v>0</v>
      </c>
      <c r="AK22" s="92"/>
      <c r="AL22" s="92" t="b">
        <f t="shared" si="2"/>
        <v>1</v>
      </c>
      <c r="AM22" s="92" t="b">
        <f t="shared" si="2"/>
        <v>1</v>
      </c>
      <c r="AN22" s="92"/>
      <c r="AO22" s="92" t="b">
        <f t="shared" si="2"/>
        <v>1</v>
      </c>
      <c r="AP22" s="92" t="b">
        <f t="shared" si="2"/>
        <v>1</v>
      </c>
    </row>
    <row r="23" spans="1:43" s="132" customFormat="1" x14ac:dyDescent="0.25">
      <c r="A23" s="268" t="s">
        <v>141</v>
      </c>
      <c r="B23" s="269" t="s">
        <v>38</v>
      </c>
      <c r="C23" s="248"/>
      <c r="D23" s="273"/>
      <c r="E23" s="276"/>
      <c r="F23" s="277"/>
      <c r="G23" s="271">
        <f>G24+G25</f>
        <v>8</v>
      </c>
      <c r="H23" s="272">
        <f>H24+H25</f>
        <v>240</v>
      </c>
      <c r="I23" s="248">
        <f>I24+I25</f>
        <v>114</v>
      </c>
      <c r="J23" s="273">
        <f>J24+J25</f>
        <v>48</v>
      </c>
      <c r="K23" s="273">
        <f t="shared" ref="K23:L23" si="9">K24+K25</f>
        <v>33</v>
      </c>
      <c r="L23" s="273">
        <f t="shared" si="9"/>
        <v>33</v>
      </c>
      <c r="M23" s="274">
        <f>M24+M25</f>
        <v>126</v>
      </c>
      <c r="N23" s="278"/>
      <c r="O23" s="279"/>
      <c r="P23" s="280"/>
      <c r="Q23" s="253"/>
      <c r="R23" s="279"/>
      <c r="S23" s="127"/>
      <c r="T23" s="253"/>
      <c r="U23" s="279"/>
      <c r="V23" s="127"/>
      <c r="W23" s="253"/>
      <c r="X23" s="127"/>
      <c r="AF23" s="92" t="b">
        <f t="shared" si="2"/>
        <v>1</v>
      </c>
      <c r="AG23" s="92" t="b">
        <f t="shared" si="2"/>
        <v>1</v>
      </c>
      <c r="AH23" s="92"/>
      <c r="AI23" s="92" t="b">
        <f t="shared" si="2"/>
        <v>1</v>
      </c>
      <c r="AJ23" s="92" t="b">
        <f t="shared" si="2"/>
        <v>1</v>
      </c>
      <c r="AK23" s="92"/>
      <c r="AL23" s="92" t="b">
        <f t="shared" si="2"/>
        <v>1</v>
      </c>
      <c r="AM23" s="92" t="b">
        <f t="shared" si="2"/>
        <v>1</v>
      </c>
      <c r="AN23" s="92"/>
      <c r="AO23" s="92" t="b">
        <f t="shared" si="2"/>
        <v>1</v>
      </c>
      <c r="AP23" s="92" t="b">
        <f t="shared" si="2"/>
        <v>1</v>
      </c>
    </row>
    <row r="24" spans="1:43" s="103" customFormat="1" x14ac:dyDescent="0.25">
      <c r="A24" s="281" t="s">
        <v>218</v>
      </c>
      <c r="B24" s="282" t="s">
        <v>220</v>
      </c>
      <c r="C24" s="253"/>
      <c r="D24" s="254">
        <v>2</v>
      </c>
      <c r="E24" s="283"/>
      <c r="F24" s="284"/>
      <c r="G24" s="285">
        <v>4</v>
      </c>
      <c r="H24" s="286">
        <f t="shared" ref="H24:H25" si="10">G24*30</f>
        <v>120</v>
      </c>
      <c r="I24" s="253">
        <f t="shared" ref="I24:I27" si="11">J24+K24+L24</f>
        <v>54</v>
      </c>
      <c r="J24" s="36">
        <v>18</v>
      </c>
      <c r="K24" s="36">
        <v>18</v>
      </c>
      <c r="L24" s="36">
        <v>18</v>
      </c>
      <c r="M24" s="189">
        <f t="shared" ref="M24:M25" si="12">H24-I24</f>
        <v>66</v>
      </c>
      <c r="N24" s="254"/>
      <c r="O24" s="254">
        <v>3</v>
      </c>
      <c r="P24" s="563">
        <v>3</v>
      </c>
      <c r="Q24" s="254"/>
      <c r="R24" s="254"/>
      <c r="S24" s="254"/>
      <c r="T24" s="254"/>
      <c r="U24" s="254"/>
      <c r="V24" s="254"/>
      <c r="W24" s="254"/>
      <c r="X24" s="254"/>
      <c r="AF24" s="92" t="b">
        <f t="shared" si="2"/>
        <v>1</v>
      </c>
      <c r="AG24" s="92" t="b">
        <f t="shared" si="2"/>
        <v>0</v>
      </c>
      <c r="AH24" s="92"/>
      <c r="AI24" s="92" t="b">
        <f t="shared" si="2"/>
        <v>1</v>
      </c>
      <c r="AJ24" s="92" t="b">
        <f t="shared" si="2"/>
        <v>1</v>
      </c>
      <c r="AK24" s="92"/>
      <c r="AL24" s="92" t="b">
        <f t="shared" si="2"/>
        <v>1</v>
      </c>
      <c r="AM24" s="92" t="b">
        <f t="shared" si="2"/>
        <v>1</v>
      </c>
      <c r="AN24" s="92"/>
      <c r="AO24" s="92" t="b">
        <f t="shared" si="2"/>
        <v>1</v>
      </c>
      <c r="AP24" s="92" t="b">
        <f t="shared" si="2"/>
        <v>1</v>
      </c>
    </row>
    <row r="25" spans="1:43" s="103" customFormat="1" x14ac:dyDescent="0.25">
      <c r="A25" s="281" t="s">
        <v>219</v>
      </c>
      <c r="B25" s="282" t="s">
        <v>221</v>
      </c>
      <c r="C25" s="253">
        <v>3</v>
      </c>
      <c r="D25" s="254"/>
      <c r="E25" s="283"/>
      <c r="F25" s="284"/>
      <c r="G25" s="285">
        <v>4</v>
      </c>
      <c r="H25" s="286">
        <f t="shared" si="10"/>
        <v>120</v>
      </c>
      <c r="I25" s="253">
        <f t="shared" si="11"/>
        <v>60</v>
      </c>
      <c r="J25" s="36">
        <v>30</v>
      </c>
      <c r="K25" s="36">
        <v>15</v>
      </c>
      <c r="L25" s="36">
        <v>15</v>
      </c>
      <c r="M25" s="189">
        <f t="shared" si="12"/>
        <v>60</v>
      </c>
      <c r="N25" s="254"/>
      <c r="O25" s="254"/>
      <c r="P25" s="563"/>
      <c r="Q25" s="254">
        <v>5</v>
      </c>
      <c r="R25" s="254"/>
      <c r="S25" s="254"/>
      <c r="T25" s="254"/>
      <c r="U25" s="254"/>
      <c r="V25" s="254"/>
      <c r="W25" s="254"/>
      <c r="X25" s="254"/>
      <c r="AF25" s="92" t="b">
        <f t="shared" si="2"/>
        <v>1</v>
      </c>
      <c r="AG25" s="92" t="b">
        <f t="shared" si="2"/>
        <v>1</v>
      </c>
      <c r="AH25" s="92"/>
      <c r="AI25" s="92" t="b">
        <f t="shared" si="2"/>
        <v>0</v>
      </c>
      <c r="AJ25" s="92" t="b">
        <f t="shared" si="2"/>
        <v>1</v>
      </c>
      <c r="AK25" s="92"/>
      <c r="AL25" s="92" t="b">
        <f t="shared" si="2"/>
        <v>1</v>
      </c>
      <c r="AM25" s="92" t="b">
        <f t="shared" si="2"/>
        <v>1</v>
      </c>
      <c r="AN25" s="92"/>
      <c r="AO25" s="92" t="b">
        <f t="shared" si="2"/>
        <v>1</v>
      </c>
      <c r="AP25" s="92" t="b">
        <f t="shared" si="2"/>
        <v>1</v>
      </c>
    </row>
    <row r="26" spans="1:43" s="104" customFormat="1" ht="16.5" customHeight="1" x14ac:dyDescent="0.25">
      <c r="A26" s="287" t="s">
        <v>142</v>
      </c>
      <c r="B26" s="288" t="s">
        <v>37</v>
      </c>
      <c r="C26" s="289"/>
      <c r="D26" s="273">
        <v>1</v>
      </c>
      <c r="E26" s="273"/>
      <c r="F26" s="274"/>
      <c r="G26" s="290">
        <v>3</v>
      </c>
      <c r="H26" s="272">
        <f t="shared" si="0"/>
        <v>90</v>
      </c>
      <c r="I26" s="248">
        <f t="shared" si="11"/>
        <v>45</v>
      </c>
      <c r="J26" s="273">
        <v>15</v>
      </c>
      <c r="K26" s="273">
        <v>30</v>
      </c>
      <c r="L26" s="273"/>
      <c r="M26" s="276">
        <f t="shared" si="1"/>
        <v>45</v>
      </c>
      <c r="N26" s="254">
        <v>3</v>
      </c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AF26" s="92" t="b">
        <f t="shared" si="2"/>
        <v>0</v>
      </c>
      <c r="AG26" s="92" t="b">
        <f t="shared" si="2"/>
        <v>1</v>
      </c>
      <c r="AH26" s="92"/>
      <c r="AI26" s="92" t="b">
        <f t="shared" si="2"/>
        <v>1</v>
      </c>
      <c r="AJ26" s="92" t="b">
        <f t="shared" si="2"/>
        <v>1</v>
      </c>
      <c r="AK26" s="92"/>
      <c r="AL26" s="92" t="b">
        <f t="shared" si="2"/>
        <v>1</v>
      </c>
      <c r="AM26" s="92" t="b">
        <f t="shared" si="2"/>
        <v>1</v>
      </c>
      <c r="AN26" s="92"/>
      <c r="AO26" s="92" t="b">
        <f t="shared" si="2"/>
        <v>1</v>
      </c>
      <c r="AP26" s="92" t="b">
        <f t="shared" si="2"/>
        <v>1</v>
      </c>
    </row>
    <row r="27" spans="1:43" s="104" customFormat="1" ht="32.25" thickBot="1" x14ac:dyDescent="0.3">
      <c r="A27" s="268" t="s">
        <v>143</v>
      </c>
      <c r="B27" s="291" t="s">
        <v>46</v>
      </c>
      <c r="C27" s="292">
        <v>5</v>
      </c>
      <c r="D27" s="293"/>
      <c r="E27" s="293"/>
      <c r="F27" s="294"/>
      <c r="G27" s="295">
        <v>3</v>
      </c>
      <c r="H27" s="296">
        <f t="shared" si="0"/>
        <v>90</v>
      </c>
      <c r="I27" s="297">
        <f t="shared" si="11"/>
        <v>30</v>
      </c>
      <c r="J27" s="293">
        <v>15</v>
      </c>
      <c r="K27" s="293">
        <v>15</v>
      </c>
      <c r="L27" s="293"/>
      <c r="M27" s="560">
        <f t="shared" si="1"/>
        <v>60</v>
      </c>
      <c r="N27" s="186"/>
      <c r="O27" s="186"/>
      <c r="P27" s="186"/>
      <c r="Q27" s="186"/>
      <c r="R27" s="186"/>
      <c r="S27" s="186"/>
      <c r="T27" s="186">
        <v>2</v>
      </c>
      <c r="U27" s="186"/>
      <c r="V27" s="186"/>
      <c r="W27" s="186"/>
      <c r="X27" s="186"/>
      <c r="AF27" s="92" t="b">
        <f t="shared" si="2"/>
        <v>1</v>
      </c>
      <c r="AG27" s="92" t="b">
        <f t="shared" si="2"/>
        <v>1</v>
      </c>
      <c r="AH27" s="92"/>
      <c r="AI27" s="92" t="b">
        <f t="shared" si="2"/>
        <v>1</v>
      </c>
      <c r="AJ27" s="92" t="b">
        <f t="shared" si="2"/>
        <v>1</v>
      </c>
      <c r="AK27" s="92"/>
      <c r="AL27" s="92" t="b">
        <f t="shared" si="2"/>
        <v>0</v>
      </c>
      <c r="AM27" s="92" t="b">
        <f t="shared" si="2"/>
        <v>1</v>
      </c>
      <c r="AN27" s="92"/>
      <c r="AO27" s="92" t="b">
        <f t="shared" si="2"/>
        <v>1</v>
      </c>
      <c r="AP27" s="92" t="b">
        <f t="shared" si="2"/>
        <v>1</v>
      </c>
    </row>
    <row r="28" spans="1:43" s="104" customFormat="1" ht="47.25" x14ac:dyDescent="0.25">
      <c r="A28" s="268" t="s">
        <v>362</v>
      </c>
      <c r="B28" s="567" t="s">
        <v>368</v>
      </c>
      <c r="C28" s="518"/>
      <c r="D28" s="273" t="s">
        <v>192</v>
      </c>
      <c r="E28" s="273"/>
      <c r="F28" s="273"/>
      <c r="G28" s="519">
        <v>3</v>
      </c>
      <c r="H28" s="273">
        <f t="shared" si="0"/>
        <v>90</v>
      </c>
      <c r="I28" s="521">
        <v>60</v>
      </c>
      <c r="J28" s="521">
        <v>36</v>
      </c>
      <c r="K28" s="521"/>
      <c r="L28" s="521">
        <v>24</v>
      </c>
      <c r="M28" s="561">
        <f>H28-I28</f>
        <v>30</v>
      </c>
      <c r="N28" s="186"/>
      <c r="O28" s="186"/>
      <c r="P28" s="186"/>
      <c r="Q28" s="186"/>
      <c r="R28" s="186">
        <v>5</v>
      </c>
      <c r="S28" s="186">
        <v>5</v>
      </c>
      <c r="T28" s="186"/>
      <c r="U28" s="186"/>
      <c r="V28" s="186"/>
      <c r="W28" s="186"/>
      <c r="X28" s="186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</row>
    <row r="29" spans="1:43" s="104" customFormat="1" ht="52.5" customHeight="1" thickBot="1" x14ac:dyDescent="0.3">
      <c r="A29" s="853" t="s">
        <v>363</v>
      </c>
      <c r="B29" s="854"/>
      <c r="C29" s="854"/>
      <c r="D29" s="854"/>
      <c r="E29" s="854"/>
      <c r="F29" s="854"/>
      <c r="G29" s="854"/>
      <c r="H29" s="273"/>
      <c r="I29" s="521"/>
      <c r="J29" s="521"/>
      <c r="K29" s="521"/>
      <c r="L29" s="521"/>
      <c r="M29" s="561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</row>
    <row r="30" spans="1:43" s="103" customFormat="1" ht="16.5" customHeight="1" thickBot="1" x14ac:dyDescent="0.3">
      <c r="A30" s="792" t="s">
        <v>256</v>
      </c>
      <c r="B30" s="793"/>
      <c r="C30" s="793"/>
      <c r="D30" s="793"/>
      <c r="E30" s="793"/>
      <c r="F30" s="794"/>
      <c r="G30" s="133">
        <f>G11+G16+G17+G18+G21+G22+G23+G26+G27+G28</f>
        <v>57.5</v>
      </c>
      <c r="H30" s="273">
        <f t="shared" ref="H30:M30" si="13">H11+H16+H17+H18+H21+H22+H23+H26+H27+H28</f>
        <v>1725</v>
      </c>
      <c r="I30" s="273">
        <f t="shared" si="13"/>
        <v>720</v>
      </c>
      <c r="J30" s="273">
        <f t="shared" si="13"/>
        <v>276</v>
      </c>
      <c r="K30" s="273">
        <f t="shared" si="13"/>
        <v>78</v>
      </c>
      <c r="L30" s="273">
        <f t="shared" si="13"/>
        <v>366</v>
      </c>
      <c r="M30" s="273">
        <f t="shared" si="13"/>
        <v>1005</v>
      </c>
      <c r="N30" s="562">
        <f>SUM(N11:N27)</f>
        <v>17</v>
      </c>
      <c r="O30" s="562">
        <f>SUM(O11:O27)</f>
        <v>8</v>
      </c>
      <c r="P30" s="562">
        <f>SUM(P11:P27)</f>
        <v>8</v>
      </c>
      <c r="Q30" s="562">
        <f>SUM(Q11:Q27)</f>
        <v>8</v>
      </c>
      <c r="R30" s="562">
        <f>SUM(R11:R27)+R28</f>
        <v>12</v>
      </c>
      <c r="S30" s="562">
        <f>SUM(S11:S27)+S28</f>
        <v>12</v>
      </c>
      <c r="T30" s="562">
        <f t="shared" ref="T30:AC30" si="14">SUM(T11:T27)</f>
        <v>2</v>
      </c>
      <c r="U30" s="562">
        <f t="shared" si="14"/>
        <v>0</v>
      </c>
      <c r="V30" s="562">
        <f t="shared" si="14"/>
        <v>0</v>
      </c>
      <c r="W30" s="562">
        <f t="shared" si="14"/>
        <v>0</v>
      </c>
      <c r="X30" s="562">
        <f t="shared" si="14"/>
        <v>0</v>
      </c>
      <c r="Y30" s="168">
        <f t="shared" si="14"/>
        <v>0</v>
      </c>
      <c r="Z30" s="134">
        <f t="shared" si="14"/>
        <v>0</v>
      </c>
      <c r="AA30" s="134">
        <f t="shared" si="14"/>
        <v>0</v>
      </c>
      <c r="AB30" s="134">
        <f t="shared" si="14"/>
        <v>0</v>
      </c>
      <c r="AC30" s="134">
        <f t="shared" si="14"/>
        <v>0</v>
      </c>
      <c r="AF30" s="94">
        <f>SUMIF(AF11:AF27,FALSE,$G11:$G27)</f>
        <v>21</v>
      </c>
      <c r="AG30" s="94">
        <f t="shared" ref="AG30:AP30" si="15">SUMIF(AG11:AG27,FALSE,$G11:$G27)</f>
        <v>12.5</v>
      </c>
      <c r="AH30" s="94">
        <f t="shared" si="15"/>
        <v>0</v>
      </c>
      <c r="AI30" s="94">
        <f t="shared" si="15"/>
        <v>7</v>
      </c>
      <c r="AJ30" s="94">
        <f t="shared" si="15"/>
        <v>11</v>
      </c>
      <c r="AK30" s="94">
        <f t="shared" si="15"/>
        <v>0</v>
      </c>
      <c r="AL30" s="94">
        <f t="shared" si="15"/>
        <v>3</v>
      </c>
      <c r="AM30" s="94">
        <f t="shared" si="15"/>
        <v>0</v>
      </c>
      <c r="AN30" s="94">
        <f t="shared" si="15"/>
        <v>0</v>
      </c>
      <c r="AO30" s="94">
        <f t="shared" si="15"/>
        <v>0</v>
      </c>
      <c r="AP30" s="94">
        <f t="shared" si="15"/>
        <v>0</v>
      </c>
      <c r="AQ30" s="95">
        <f>SUM(AF30:AP30)</f>
        <v>54.5</v>
      </c>
    </row>
    <row r="31" spans="1:43" ht="16.5" customHeight="1" thickBot="1" x14ac:dyDescent="0.3">
      <c r="A31" s="798" t="s">
        <v>144</v>
      </c>
      <c r="B31" s="799"/>
      <c r="C31" s="799"/>
      <c r="D31" s="799"/>
      <c r="E31" s="799"/>
      <c r="F31" s="799"/>
      <c r="G31" s="799"/>
      <c r="H31" s="799"/>
      <c r="I31" s="799"/>
      <c r="J31" s="799"/>
      <c r="K31" s="799"/>
      <c r="L31" s="799"/>
      <c r="M31" s="799"/>
      <c r="N31" s="800"/>
      <c r="O31" s="800"/>
      <c r="P31" s="800"/>
      <c r="Q31" s="800"/>
      <c r="R31" s="800"/>
      <c r="S31" s="800"/>
      <c r="T31" s="800"/>
      <c r="U31" s="800"/>
      <c r="V31" s="800"/>
      <c r="W31" s="800"/>
      <c r="X31" s="801"/>
    </row>
    <row r="32" spans="1:43" ht="16.5" customHeight="1" x14ac:dyDescent="0.25">
      <c r="A32" s="150" t="s">
        <v>124</v>
      </c>
      <c r="B32" s="148" t="s">
        <v>36</v>
      </c>
      <c r="C32" s="138"/>
      <c r="D32" s="135"/>
      <c r="E32" s="135"/>
      <c r="F32" s="139"/>
      <c r="G32" s="147">
        <f t="shared" ref="G32:M32" si="16">G33+G34</f>
        <v>15</v>
      </c>
      <c r="H32" s="142">
        <f t="shared" si="16"/>
        <v>450</v>
      </c>
      <c r="I32" s="144">
        <f t="shared" si="16"/>
        <v>177</v>
      </c>
      <c r="J32" s="136">
        <f t="shared" si="16"/>
        <v>81</v>
      </c>
      <c r="K32" s="136">
        <f t="shared" si="16"/>
        <v>48</v>
      </c>
      <c r="L32" s="136">
        <f t="shared" si="16"/>
        <v>48</v>
      </c>
      <c r="M32" s="161">
        <f t="shared" si="16"/>
        <v>273</v>
      </c>
      <c r="N32" s="143"/>
      <c r="O32" s="163"/>
      <c r="P32" s="137"/>
      <c r="Q32" s="162"/>
      <c r="R32" s="164"/>
      <c r="S32" s="137"/>
      <c r="T32" s="146"/>
      <c r="U32" s="165"/>
      <c r="V32" s="137"/>
      <c r="W32" s="145"/>
      <c r="X32" s="137"/>
      <c r="AD32" s="104" t="s">
        <v>89</v>
      </c>
      <c r="AE32" s="98">
        <f>AF51+AG51</f>
        <v>22</v>
      </c>
      <c r="AF32" s="92" t="b">
        <f>ISBLANK(N32)</f>
        <v>1</v>
      </c>
      <c r="AG32" s="92" t="b">
        <f>ISBLANK(O32)</f>
        <v>1</v>
      </c>
      <c r="AI32" s="92" t="b">
        <f>ISBLANK(Q32)</f>
        <v>1</v>
      </c>
      <c r="AJ32" s="92" t="b">
        <f>ISBLANK(R32)</f>
        <v>1</v>
      </c>
      <c r="AL32" s="92" t="b">
        <f>ISBLANK(T32)</f>
        <v>1</v>
      </c>
      <c r="AM32" s="92" t="b">
        <f>ISBLANK(U32)</f>
        <v>1</v>
      </c>
      <c r="AO32" s="92" t="b">
        <f>ISBLANK(W32)</f>
        <v>1</v>
      </c>
      <c r="AP32" s="92" t="b">
        <f>ISBLANK(X32)</f>
        <v>1</v>
      </c>
    </row>
    <row r="33" spans="1:42" x14ac:dyDescent="0.25">
      <c r="A33" s="54" t="s">
        <v>145</v>
      </c>
      <c r="B33" s="55" t="s">
        <v>222</v>
      </c>
      <c r="C33" s="56" t="s">
        <v>164</v>
      </c>
      <c r="D33" s="57"/>
      <c r="E33" s="58"/>
      <c r="F33" s="59"/>
      <c r="G33" s="302">
        <v>9</v>
      </c>
      <c r="H33" s="286">
        <f t="shared" ref="H33:H34" si="17">G33*30</f>
        <v>270</v>
      </c>
      <c r="I33" s="253">
        <f t="shared" ref="I33:I34" si="18">J33+K33+L33</f>
        <v>105</v>
      </c>
      <c r="J33" s="60">
        <v>45</v>
      </c>
      <c r="K33" s="60">
        <v>30</v>
      </c>
      <c r="L33" s="60">
        <v>30</v>
      </c>
      <c r="M33" s="188">
        <f t="shared" ref="M33:M34" si="19">H33-I33</f>
        <v>165</v>
      </c>
      <c r="N33" s="61">
        <v>7</v>
      </c>
      <c r="O33" s="62"/>
      <c r="P33" s="63"/>
      <c r="Q33" s="52"/>
      <c r="R33" s="53"/>
      <c r="S33" s="63"/>
      <c r="T33" s="52"/>
      <c r="U33" s="53"/>
      <c r="V33" s="63"/>
      <c r="W33" s="64"/>
      <c r="X33" s="63"/>
      <c r="AD33" s="104" t="s">
        <v>90</v>
      </c>
      <c r="AE33" s="98">
        <f>AI51+AJ51</f>
        <v>34.5</v>
      </c>
      <c r="AF33" s="92" t="b">
        <f t="shared" ref="AF33:AP50" si="20">ISBLANK(N33)</f>
        <v>0</v>
      </c>
      <c r="AG33" s="92" t="b">
        <f t="shared" si="20"/>
        <v>1</v>
      </c>
      <c r="AI33" s="92" t="b">
        <f t="shared" si="20"/>
        <v>1</v>
      </c>
      <c r="AJ33" s="92" t="b">
        <f t="shared" si="20"/>
        <v>1</v>
      </c>
      <c r="AL33" s="92" t="b">
        <f t="shared" si="20"/>
        <v>1</v>
      </c>
      <c r="AM33" s="92" t="b">
        <f t="shared" si="20"/>
        <v>1</v>
      </c>
      <c r="AO33" s="92" t="b">
        <f t="shared" si="20"/>
        <v>1</v>
      </c>
      <c r="AP33" s="92" t="b">
        <f t="shared" si="20"/>
        <v>1</v>
      </c>
    </row>
    <row r="34" spans="1:42" x14ac:dyDescent="0.25">
      <c r="A34" s="54" t="s">
        <v>149</v>
      </c>
      <c r="B34" s="55" t="s">
        <v>223</v>
      </c>
      <c r="C34" s="56" t="s">
        <v>224</v>
      </c>
      <c r="D34" s="57"/>
      <c r="E34" s="58"/>
      <c r="F34" s="59"/>
      <c r="G34" s="302">
        <v>6</v>
      </c>
      <c r="H34" s="286">
        <f t="shared" si="17"/>
        <v>180</v>
      </c>
      <c r="I34" s="253">
        <f t="shared" si="18"/>
        <v>72</v>
      </c>
      <c r="J34" s="60">
        <v>36</v>
      </c>
      <c r="K34" s="60">
        <v>18</v>
      </c>
      <c r="L34" s="60">
        <v>18</v>
      </c>
      <c r="M34" s="188">
        <f t="shared" si="19"/>
        <v>108</v>
      </c>
      <c r="N34" s="61"/>
      <c r="O34" s="62">
        <v>4</v>
      </c>
      <c r="P34" s="63">
        <v>4</v>
      </c>
      <c r="Q34" s="52"/>
      <c r="R34" s="53"/>
      <c r="S34" s="63"/>
      <c r="T34" s="52"/>
      <c r="U34" s="53"/>
      <c r="V34" s="63"/>
      <c r="W34" s="64"/>
      <c r="X34" s="63"/>
      <c r="AD34" s="104" t="s">
        <v>114</v>
      </c>
      <c r="AE34" s="98">
        <f>AL51+AM51</f>
        <v>27</v>
      </c>
      <c r="AF34" s="92" t="b">
        <f t="shared" si="20"/>
        <v>1</v>
      </c>
      <c r="AG34" s="92" t="b">
        <f t="shared" si="20"/>
        <v>0</v>
      </c>
      <c r="AI34" s="92" t="b">
        <f t="shared" si="20"/>
        <v>1</v>
      </c>
      <c r="AJ34" s="92" t="b">
        <f t="shared" si="20"/>
        <v>1</v>
      </c>
      <c r="AL34" s="92" t="b">
        <f t="shared" si="20"/>
        <v>1</v>
      </c>
      <c r="AM34" s="92" t="b">
        <f t="shared" si="20"/>
        <v>1</v>
      </c>
      <c r="AO34" s="92" t="b">
        <f t="shared" si="20"/>
        <v>1</v>
      </c>
      <c r="AP34" s="92" t="b">
        <f t="shared" si="20"/>
        <v>1</v>
      </c>
    </row>
    <row r="35" spans="1:42" x14ac:dyDescent="0.25">
      <c r="A35" s="303" t="s">
        <v>150</v>
      </c>
      <c r="B35" s="304" t="s">
        <v>43</v>
      </c>
      <c r="C35" s="248"/>
      <c r="D35" s="273"/>
      <c r="E35" s="276"/>
      <c r="F35" s="277"/>
      <c r="G35" s="271">
        <f>G36+G37</f>
        <v>14</v>
      </c>
      <c r="H35" s="305">
        <f>H36+H37</f>
        <v>420</v>
      </c>
      <c r="I35" s="509">
        <f t="shared" ref="I35:M35" si="21">I36+I37</f>
        <v>147</v>
      </c>
      <c r="J35" s="306">
        <f t="shared" si="21"/>
        <v>66</v>
      </c>
      <c r="K35" s="306">
        <f t="shared" si="21"/>
        <v>48</v>
      </c>
      <c r="L35" s="306">
        <f t="shared" si="21"/>
        <v>33</v>
      </c>
      <c r="M35" s="307">
        <f t="shared" si="21"/>
        <v>273</v>
      </c>
      <c r="N35" s="190"/>
      <c r="O35" s="255"/>
      <c r="P35" s="258"/>
      <c r="Q35" s="194"/>
      <c r="R35" s="255"/>
      <c r="S35" s="195"/>
      <c r="T35" s="194"/>
      <c r="U35" s="255"/>
      <c r="V35" s="195"/>
      <c r="W35" s="194"/>
      <c r="X35" s="195"/>
      <c r="AD35" s="104" t="s">
        <v>115</v>
      </c>
      <c r="AE35" s="98">
        <f>AO51+AP51</f>
        <v>10</v>
      </c>
      <c r="AF35" s="92" t="b">
        <f t="shared" si="20"/>
        <v>1</v>
      </c>
      <c r="AG35" s="92" t="b">
        <f t="shared" si="20"/>
        <v>1</v>
      </c>
      <c r="AI35" s="92" t="b">
        <f t="shared" si="20"/>
        <v>1</v>
      </c>
      <c r="AJ35" s="92" t="b">
        <f t="shared" si="20"/>
        <v>1</v>
      </c>
      <c r="AL35" s="92" t="b">
        <f t="shared" si="20"/>
        <v>1</v>
      </c>
      <c r="AM35" s="92" t="b">
        <f t="shared" si="20"/>
        <v>1</v>
      </c>
      <c r="AO35" s="92" t="b">
        <f t="shared" si="20"/>
        <v>1</v>
      </c>
      <c r="AP35" s="92" t="b">
        <f t="shared" si="20"/>
        <v>1</v>
      </c>
    </row>
    <row r="36" spans="1:42" ht="17.25" customHeight="1" x14ac:dyDescent="0.25">
      <c r="A36" s="151" t="s">
        <v>151</v>
      </c>
      <c r="B36" s="149" t="s">
        <v>225</v>
      </c>
      <c r="C36" s="140"/>
      <c r="D36" s="114" t="s">
        <v>224</v>
      </c>
      <c r="E36" s="114"/>
      <c r="F36" s="141"/>
      <c r="G36" s="308">
        <v>7</v>
      </c>
      <c r="H36" s="157">
        <f>G36*30</f>
        <v>210</v>
      </c>
      <c r="I36" s="253">
        <f>J36+K36+L36</f>
        <v>72</v>
      </c>
      <c r="J36" s="254">
        <v>36</v>
      </c>
      <c r="K36" s="254">
        <v>18</v>
      </c>
      <c r="L36" s="254">
        <v>18</v>
      </c>
      <c r="M36" s="127">
        <f>H36-I36</f>
        <v>138</v>
      </c>
      <c r="N36" s="125"/>
      <c r="O36" s="166">
        <v>4</v>
      </c>
      <c r="P36" s="124">
        <v>4</v>
      </c>
      <c r="Q36" s="123"/>
      <c r="R36" s="166"/>
      <c r="S36" s="124"/>
      <c r="T36" s="123"/>
      <c r="U36" s="166"/>
      <c r="V36" s="124"/>
      <c r="W36" s="125"/>
      <c r="X36" s="124"/>
      <c r="AE36" s="98">
        <f>SUM(AE32:AE35)</f>
        <v>93.5</v>
      </c>
      <c r="AF36" s="92" t="b">
        <f t="shared" si="20"/>
        <v>1</v>
      </c>
      <c r="AG36" s="92" t="b">
        <f t="shared" si="20"/>
        <v>0</v>
      </c>
      <c r="AI36" s="92" t="b">
        <f t="shared" si="20"/>
        <v>1</v>
      </c>
      <c r="AJ36" s="92" t="b">
        <f t="shared" si="20"/>
        <v>1</v>
      </c>
      <c r="AL36" s="92" t="b">
        <f t="shared" si="20"/>
        <v>1</v>
      </c>
      <c r="AM36" s="92" t="b">
        <f t="shared" si="20"/>
        <v>1</v>
      </c>
      <c r="AO36" s="92" t="b">
        <f t="shared" si="20"/>
        <v>1</v>
      </c>
      <c r="AP36" s="92" t="b">
        <f t="shared" si="20"/>
        <v>1</v>
      </c>
    </row>
    <row r="37" spans="1:42" x14ac:dyDescent="0.25">
      <c r="A37" s="151" t="s">
        <v>152</v>
      </c>
      <c r="B37" s="149" t="s">
        <v>226</v>
      </c>
      <c r="C37" s="140">
        <v>3</v>
      </c>
      <c r="D37" s="121"/>
      <c r="E37" s="116"/>
      <c r="F37" s="141"/>
      <c r="G37" s="308">
        <v>7</v>
      </c>
      <c r="H37" s="157">
        <f>G37*30</f>
        <v>210</v>
      </c>
      <c r="I37" s="253">
        <f>J37+K37+L37</f>
        <v>75</v>
      </c>
      <c r="J37" s="254">
        <v>30</v>
      </c>
      <c r="K37" s="254">
        <v>30</v>
      </c>
      <c r="L37" s="254">
        <v>15</v>
      </c>
      <c r="M37" s="127">
        <f>H37-I37</f>
        <v>135</v>
      </c>
      <c r="N37" s="125"/>
      <c r="O37" s="166"/>
      <c r="P37" s="124"/>
      <c r="Q37" s="123">
        <v>5</v>
      </c>
      <c r="R37" s="166"/>
      <c r="S37" s="309"/>
      <c r="T37" s="123"/>
      <c r="U37" s="166"/>
      <c r="V37" s="124"/>
      <c r="W37" s="125"/>
      <c r="X37" s="124"/>
      <c r="AF37" s="92" t="b">
        <f t="shared" si="20"/>
        <v>1</v>
      </c>
      <c r="AG37" s="92" t="b">
        <f t="shared" si="20"/>
        <v>1</v>
      </c>
      <c r="AI37" s="92" t="b">
        <f t="shared" si="20"/>
        <v>0</v>
      </c>
      <c r="AJ37" s="92" t="b">
        <f t="shared" si="20"/>
        <v>1</v>
      </c>
      <c r="AL37" s="92" t="b">
        <f t="shared" si="20"/>
        <v>1</v>
      </c>
      <c r="AM37" s="92" t="b">
        <f t="shared" si="20"/>
        <v>1</v>
      </c>
      <c r="AO37" s="92" t="b">
        <f t="shared" si="20"/>
        <v>1</v>
      </c>
      <c r="AP37" s="92" t="b">
        <f t="shared" si="20"/>
        <v>1</v>
      </c>
    </row>
    <row r="38" spans="1:42" x14ac:dyDescent="0.25">
      <c r="A38" s="303" t="s">
        <v>153</v>
      </c>
      <c r="B38" s="304" t="s">
        <v>40</v>
      </c>
      <c r="C38" s="248"/>
      <c r="D38" s="273"/>
      <c r="E38" s="276"/>
      <c r="F38" s="277"/>
      <c r="G38" s="271">
        <f>G39+G40</f>
        <v>18</v>
      </c>
      <c r="H38" s="305">
        <f>H39+H40</f>
        <v>540</v>
      </c>
      <c r="I38" s="509">
        <f t="shared" ref="I38:M38" si="22">I39+I40</f>
        <v>195</v>
      </c>
      <c r="J38" s="306">
        <f t="shared" si="22"/>
        <v>66</v>
      </c>
      <c r="K38" s="306">
        <f t="shared" si="22"/>
        <v>96</v>
      </c>
      <c r="L38" s="306">
        <f t="shared" si="22"/>
        <v>33</v>
      </c>
      <c r="M38" s="307">
        <f t="shared" si="22"/>
        <v>345</v>
      </c>
      <c r="N38" s="190"/>
      <c r="O38" s="255"/>
      <c r="P38" s="258"/>
      <c r="Q38" s="194"/>
      <c r="R38" s="255"/>
      <c r="S38" s="195"/>
      <c r="T38" s="194"/>
      <c r="U38" s="255"/>
      <c r="V38" s="195"/>
      <c r="W38" s="194"/>
      <c r="X38" s="195"/>
      <c r="AF38" s="92" t="b">
        <f t="shared" si="20"/>
        <v>1</v>
      </c>
      <c r="AG38" s="92" t="b">
        <f t="shared" si="20"/>
        <v>1</v>
      </c>
      <c r="AI38" s="92" t="b">
        <f t="shared" si="20"/>
        <v>1</v>
      </c>
      <c r="AJ38" s="92" t="b">
        <f t="shared" si="20"/>
        <v>1</v>
      </c>
      <c r="AL38" s="92" t="b">
        <f t="shared" si="20"/>
        <v>1</v>
      </c>
      <c r="AM38" s="92" t="b">
        <f t="shared" si="20"/>
        <v>1</v>
      </c>
      <c r="AO38" s="92" t="b">
        <f t="shared" si="20"/>
        <v>1</v>
      </c>
      <c r="AP38" s="92" t="b">
        <f t="shared" si="20"/>
        <v>1</v>
      </c>
    </row>
    <row r="39" spans="1:42" ht="20.25" customHeight="1" x14ac:dyDescent="0.25">
      <c r="A39" s="151" t="s">
        <v>154</v>
      </c>
      <c r="B39" s="149" t="s">
        <v>227</v>
      </c>
      <c r="C39" s="140"/>
      <c r="D39" s="114" t="s">
        <v>103</v>
      </c>
      <c r="E39" s="114"/>
      <c r="F39" s="141"/>
      <c r="G39" s="308">
        <v>10</v>
      </c>
      <c r="H39" s="157">
        <f>G39*30</f>
        <v>300</v>
      </c>
      <c r="I39" s="253">
        <f>J39+K39+L39</f>
        <v>105</v>
      </c>
      <c r="J39" s="254">
        <v>30</v>
      </c>
      <c r="K39" s="254">
        <v>60</v>
      </c>
      <c r="L39" s="254">
        <v>15</v>
      </c>
      <c r="M39" s="127">
        <f>H39-I39</f>
        <v>195</v>
      </c>
      <c r="N39" s="125"/>
      <c r="O39" s="166"/>
      <c r="P39" s="124"/>
      <c r="Q39" s="123">
        <v>7</v>
      </c>
      <c r="R39" s="166"/>
      <c r="S39" s="124"/>
      <c r="T39" s="123"/>
      <c r="U39" s="166"/>
      <c r="V39" s="124"/>
      <c r="W39" s="125"/>
      <c r="X39" s="124"/>
      <c r="AF39" s="92" t="b">
        <f t="shared" si="20"/>
        <v>1</v>
      </c>
      <c r="AG39" s="92" t="b">
        <f t="shared" si="20"/>
        <v>1</v>
      </c>
      <c r="AI39" s="92" t="b">
        <f t="shared" si="20"/>
        <v>0</v>
      </c>
      <c r="AJ39" s="92" t="b">
        <f t="shared" si="20"/>
        <v>1</v>
      </c>
      <c r="AL39" s="92" t="b">
        <f t="shared" si="20"/>
        <v>1</v>
      </c>
      <c r="AM39" s="92" t="b">
        <f t="shared" si="20"/>
        <v>1</v>
      </c>
      <c r="AO39" s="92" t="b">
        <f t="shared" si="20"/>
        <v>1</v>
      </c>
      <c r="AP39" s="92" t="b">
        <f t="shared" si="20"/>
        <v>1</v>
      </c>
    </row>
    <row r="40" spans="1:42" x14ac:dyDescent="0.25">
      <c r="A40" s="151" t="s">
        <v>155</v>
      </c>
      <c r="B40" s="149" t="s">
        <v>228</v>
      </c>
      <c r="C40" s="140">
        <v>4</v>
      </c>
      <c r="D40" s="121"/>
      <c r="E40" s="116"/>
      <c r="F40" s="141"/>
      <c r="G40" s="308">
        <v>8</v>
      </c>
      <c r="H40" s="157">
        <f>G40*30</f>
        <v>240</v>
      </c>
      <c r="I40" s="253">
        <f>J40+K40+L40</f>
        <v>90</v>
      </c>
      <c r="J40" s="254">
        <v>36</v>
      </c>
      <c r="K40" s="254">
        <v>36</v>
      </c>
      <c r="L40" s="254">
        <v>18</v>
      </c>
      <c r="M40" s="127">
        <f>H40-I40</f>
        <v>150</v>
      </c>
      <c r="N40" s="125"/>
      <c r="O40" s="166"/>
      <c r="P40" s="124"/>
      <c r="Q40" s="123"/>
      <c r="R40" s="166">
        <v>5</v>
      </c>
      <c r="S40" s="124">
        <v>5</v>
      </c>
      <c r="T40" s="123"/>
      <c r="U40" s="166"/>
      <c r="V40" s="124"/>
      <c r="W40" s="125"/>
      <c r="X40" s="124"/>
      <c r="AF40" s="92" t="b">
        <f t="shared" si="20"/>
        <v>1</v>
      </c>
      <c r="AG40" s="92" t="b">
        <f t="shared" si="20"/>
        <v>1</v>
      </c>
      <c r="AI40" s="92" t="b">
        <f t="shared" si="20"/>
        <v>1</v>
      </c>
      <c r="AJ40" s="92" t="b">
        <f t="shared" si="20"/>
        <v>0</v>
      </c>
      <c r="AL40" s="92" t="b">
        <f t="shared" si="20"/>
        <v>1</v>
      </c>
      <c r="AM40" s="92" t="b">
        <f t="shared" si="20"/>
        <v>1</v>
      </c>
      <c r="AO40" s="92" t="b">
        <f t="shared" si="20"/>
        <v>1</v>
      </c>
      <c r="AP40" s="92" t="b">
        <f t="shared" si="20"/>
        <v>1</v>
      </c>
    </row>
    <row r="41" spans="1:42" x14ac:dyDescent="0.25">
      <c r="A41" s="303" t="s">
        <v>156</v>
      </c>
      <c r="B41" s="304" t="s">
        <v>44</v>
      </c>
      <c r="C41" s="248"/>
      <c r="D41" s="273"/>
      <c r="E41" s="276"/>
      <c r="F41" s="277"/>
      <c r="G41" s="271">
        <f>G42+G43+G44</f>
        <v>17.5</v>
      </c>
      <c r="H41" s="310">
        <f>H42+H43+H44</f>
        <v>525</v>
      </c>
      <c r="I41" s="509">
        <f>I42+I43+I44</f>
        <v>177</v>
      </c>
      <c r="J41" s="306">
        <f>J42+J43+J44</f>
        <v>63</v>
      </c>
      <c r="K41" s="306">
        <f t="shared" ref="K41:L41" si="23">K42+K43+K44</f>
        <v>96</v>
      </c>
      <c r="L41" s="306">
        <f t="shared" si="23"/>
        <v>18</v>
      </c>
      <c r="M41" s="307">
        <f>M42+M43+M44</f>
        <v>348</v>
      </c>
      <c r="N41" s="190"/>
      <c r="O41" s="255"/>
      <c r="P41" s="258"/>
      <c r="Q41" s="194"/>
      <c r="R41" s="255"/>
      <c r="S41" s="195"/>
      <c r="T41" s="194"/>
      <c r="U41" s="255"/>
      <c r="V41" s="195"/>
      <c r="W41" s="194"/>
      <c r="X41" s="195"/>
      <c r="AF41" s="92" t="b">
        <f t="shared" si="20"/>
        <v>1</v>
      </c>
      <c r="AG41" s="92" t="b">
        <f t="shared" si="20"/>
        <v>1</v>
      </c>
      <c r="AI41" s="92" t="b">
        <f t="shared" si="20"/>
        <v>1</v>
      </c>
      <c r="AJ41" s="92" t="b">
        <f t="shared" si="20"/>
        <v>1</v>
      </c>
      <c r="AL41" s="92" t="b">
        <f t="shared" si="20"/>
        <v>1</v>
      </c>
      <c r="AM41" s="92" t="b">
        <f t="shared" si="20"/>
        <v>1</v>
      </c>
      <c r="AO41" s="92" t="b">
        <f t="shared" si="20"/>
        <v>1</v>
      </c>
      <c r="AP41" s="92" t="b">
        <f t="shared" si="20"/>
        <v>1</v>
      </c>
    </row>
    <row r="42" spans="1:42" ht="17.25" customHeight="1" x14ac:dyDescent="0.25">
      <c r="A42" s="151" t="s">
        <v>157</v>
      </c>
      <c r="B42" s="149" t="s">
        <v>230</v>
      </c>
      <c r="C42" s="140"/>
      <c r="D42" s="114" t="s">
        <v>165</v>
      </c>
      <c r="E42" s="114"/>
      <c r="F42" s="141"/>
      <c r="G42" s="308">
        <v>6.5</v>
      </c>
      <c r="H42" s="157">
        <f>G42*30</f>
        <v>195</v>
      </c>
      <c r="I42" s="253">
        <f>J42+K42+L42</f>
        <v>72</v>
      </c>
      <c r="J42" s="254">
        <v>18</v>
      </c>
      <c r="K42" s="254">
        <v>36</v>
      </c>
      <c r="L42" s="254">
        <v>18</v>
      </c>
      <c r="M42" s="127">
        <f>H42-I42</f>
        <v>123</v>
      </c>
      <c r="N42" s="125"/>
      <c r="O42" s="166"/>
      <c r="P42" s="124"/>
      <c r="Q42" s="123"/>
      <c r="R42" s="166">
        <v>4</v>
      </c>
      <c r="S42" s="124">
        <v>4</v>
      </c>
      <c r="T42" s="123"/>
      <c r="U42" s="166"/>
      <c r="V42" s="124"/>
      <c r="W42" s="125"/>
      <c r="X42" s="124"/>
      <c r="AF42" s="92" t="b">
        <f t="shared" si="20"/>
        <v>1</v>
      </c>
      <c r="AG42" s="92" t="b">
        <f t="shared" si="20"/>
        <v>1</v>
      </c>
      <c r="AI42" s="92" t="b">
        <f t="shared" si="20"/>
        <v>1</v>
      </c>
      <c r="AJ42" s="92" t="b">
        <f t="shared" si="20"/>
        <v>0</v>
      </c>
      <c r="AL42" s="92" t="b">
        <f t="shared" si="20"/>
        <v>1</v>
      </c>
      <c r="AM42" s="92" t="b">
        <f t="shared" si="20"/>
        <v>1</v>
      </c>
      <c r="AO42" s="92" t="b">
        <f t="shared" si="20"/>
        <v>1</v>
      </c>
      <c r="AP42" s="92" t="b">
        <f t="shared" si="20"/>
        <v>1</v>
      </c>
    </row>
    <row r="43" spans="1:42" x14ac:dyDescent="0.25">
      <c r="A43" s="151" t="s">
        <v>158</v>
      </c>
      <c r="B43" s="149" t="s">
        <v>231</v>
      </c>
      <c r="C43" s="140">
        <v>5</v>
      </c>
      <c r="D43" s="121"/>
      <c r="E43" s="116"/>
      <c r="F43" s="141"/>
      <c r="G43" s="308">
        <v>10</v>
      </c>
      <c r="H43" s="157">
        <f>G43*30</f>
        <v>300</v>
      </c>
      <c r="I43" s="253">
        <f>J43+K43+L43</f>
        <v>105</v>
      </c>
      <c r="J43" s="254">
        <v>45</v>
      </c>
      <c r="K43" s="254">
        <v>60</v>
      </c>
      <c r="L43" s="254"/>
      <c r="M43" s="127">
        <f>H43-I43</f>
        <v>195</v>
      </c>
      <c r="N43" s="125"/>
      <c r="O43" s="166"/>
      <c r="P43" s="124"/>
      <c r="Q43" s="123"/>
      <c r="R43" s="166"/>
      <c r="S43" s="124"/>
      <c r="T43" s="123">
        <v>7</v>
      </c>
      <c r="U43" s="166"/>
      <c r="V43" s="124"/>
      <c r="W43" s="125"/>
      <c r="X43" s="124"/>
      <c r="AF43" s="92" t="b">
        <f t="shared" si="20"/>
        <v>1</v>
      </c>
      <c r="AG43" s="92" t="b">
        <f t="shared" si="20"/>
        <v>1</v>
      </c>
      <c r="AI43" s="92" t="b">
        <f t="shared" si="20"/>
        <v>1</v>
      </c>
      <c r="AJ43" s="92" t="b">
        <f t="shared" si="20"/>
        <v>1</v>
      </c>
      <c r="AL43" s="92" t="b">
        <f t="shared" si="20"/>
        <v>0</v>
      </c>
      <c r="AM43" s="92" t="b">
        <f t="shared" si="20"/>
        <v>1</v>
      </c>
      <c r="AO43" s="92" t="b">
        <f t="shared" si="20"/>
        <v>1</v>
      </c>
      <c r="AP43" s="92" t="b">
        <f t="shared" si="20"/>
        <v>1</v>
      </c>
    </row>
    <row r="44" spans="1:42" x14ac:dyDescent="0.25">
      <c r="A44" s="151" t="s">
        <v>229</v>
      </c>
      <c r="B44" s="149" t="s">
        <v>148</v>
      </c>
      <c r="C44" s="140"/>
      <c r="D44" s="121"/>
      <c r="E44" s="116"/>
      <c r="F44" s="141" t="s">
        <v>195</v>
      </c>
      <c r="G44" s="308">
        <v>1</v>
      </c>
      <c r="H44" s="157">
        <f>G44*30</f>
        <v>30</v>
      </c>
      <c r="I44" s="253">
        <f>J44+K44+L44</f>
        <v>0</v>
      </c>
      <c r="J44" s="254"/>
      <c r="K44" s="254"/>
      <c r="L44" s="254"/>
      <c r="M44" s="127">
        <f>H44-I44</f>
        <v>30</v>
      </c>
      <c r="N44" s="125"/>
      <c r="O44" s="166"/>
      <c r="P44" s="124"/>
      <c r="Q44" s="123"/>
      <c r="R44" s="166"/>
      <c r="S44" s="124"/>
      <c r="T44" s="311" t="s">
        <v>317</v>
      </c>
      <c r="U44" s="166"/>
      <c r="V44" s="124"/>
      <c r="W44" s="125"/>
      <c r="X44" s="124"/>
      <c r="AF44" s="92" t="b">
        <f t="shared" si="20"/>
        <v>1</v>
      </c>
      <c r="AG44" s="92" t="b">
        <f t="shared" si="20"/>
        <v>1</v>
      </c>
      <c r="AI44" s="92" t="b">
        <f t="shared" si="20"/>
        <v>1</v>
      </c>
      <c r="AJ44" s="92" t="b">
        <f t="shared" si="20"/>
        <v>1</v>
      </c>
      <c r="AL44" s="92" t="b">
        <f t="shared" si="20"/>
        <v>0</v>
      </c>
      <c r="AM44" s="92" t="b">
        <f t="shared" si="20"/>
        <v>1</v>
      </c>
      <c r="AO44" s="92" t="b">
        <f t="shared" si="20"/>
        <v>1</v>
      </c>
      <c r="AP44" s="92" t="b">
        <f t="shared" si="20"/>
        <v>1</v>
      </c>
    </row>
    <row r="45" spans="1:42" x14ac:dyDescent="0.25">
      <c r="A45" s="303" t="s">
        <v>159</v>
      </c>
      <c r="B45" s="304" t="s">
        <v>45</v>
      </c>
      <c r="C45" s="248"/>
      <c r="D45" s="273">
        <v>5</v>
      </c>
      <c r="E45" s="276"/>
      <c r="F45" s="277"/>
      <c r="G45" s="271">
        <v>5</v>
      </c>
      <c r="H45" s="272">
        <f t="shared" ref="H45:H50" si="24">G45*30</f>
        <v>150</v>
      </c>
      <c r="I45" s="248">
        <f>J45+K45+L45</f>
        <v>60</v>
      </c>
      <c r="J45" s="273">
        <v>30</v>
      </c>
      <c r="K45" s="273">
        <v>30</v>
      </c>
      <c r="L45" s="273"/>
      <c r="M45" s="274">
        <f t="shared" ref="M45:M50" si="25">H45-I45</f>
        <v>90</v>
      </c>
      <c r="N45" s="278"/>
      <c r="O45" s="279"/>
      <c r="P45" s="280"/>
      <c r="Q45" s="253"/>
      <c r="R45" s="279"/>
      <c r="S45" s="127"/>
      <c r="T45" s="253">
        <v>4</v>
      </c>
      <c r="U45" s="279"/>
      <c r="V45" s="127"/>
      <c r="W45" s="253"/>
      <c r="X45" s="127"/>
      <c r="AF45" s="92" t="b">
        <f t="shared" si="20"/>
        <v>1</v>
      </c>
      <c r="AG45" s="92" t="b">
        <f t="shared" si="20"/>
        <v>1</v>
      </c>
      <c r="AI45" s="92" t="b">
        <f t="shared" si="20"/>
        <v>1</v>
      </c>
      <c r="AJ45" s="92" t="b">
        <f t="shared" si="20"/>
        <v>1</v>
      </c>
      <c r="AL45" s="92" t="b">
        <f t="shared" si="20"/>
        <v>0</v>
      </c>
      <c r="AM45" s="92" t="b">
        <f t="shared" si="20"/>
        <v>1</v>
      </c>
      <c r="AO45" s="92" t="b">
        <f t="shared" si="20"/>
        <v>1</v>
      </c>
      <c r="AP45" s="92" t="b">
        <f t="shared" si="20"/>
        <v>1</v>
      </c>
    </row>
    <row r="46" spans="1:42" x14ac:dyDescent="0.25">
      <c r="A46" s="303" t="s">
        <v>160</v>
      </c>
      <c r="B46" s="304" t="s">
        <v>47</v>
      </c>
      <c r="C46" s="248"/>
      <c r="D46" s="273"/>
      <c r="E46" s="276"/>
      <c r="F46" s="277"/>
      <c r="G46" s="271">
        <f>G47+G48</f>
        <v>11</v>
      </c>
      <c r="H46" s="305">
        <f>H47+H48</f>
        <v>330</v>
      </c>
      <c r="I46" s="509">
        <f t="shared" ref="I46:M46" si="26">I47+I48</f>
        <v>108</v>
      </c>
      <c r="J46" s="306">
        <f t="shared" si="26"/>
        <v>36</v>
      </c>
      <c r="K46" s="306">
        <f t="shared" si="26"/>
        <v>72</v>
      </c>
      <c r="L46" s="306">
        <f t="shared" si="26"/>
        <v>0</v>
      </c>
      <c r="M46" s="307">
        <f t="shared" si="26"/>
        <v>222</v>
      </c>
      <c r="N46" s="190"/>
      <c r="O46" s="255"/>
      <c r="P46" s="258"/>
      <c r="Q46" s="194"/>
      <c r="R46" s="255"/>
      <c r="S46" s="195"/>
      <c r="T46" s="194"/>
      <c r="U46" s="255"/>
      <c r="V46" s="195"/>
      <c r="W46" s="194"/>
      <c r="X46" s="195"/>
      <c r="AF46" s="92" t="b">
        <f t="shared" si="20"/>
        <v>1</v>
      </c>
      <c r="AG46" s="92" t="b">
        <f t="shared" si="20"/>
        <v>1</v>
      </c>
      <c r="AI46" s="92" t="b">
        <f t="shared" si="20"/>
        <v>1</v>
      </c>
      <c r="AJ46" s="92" t="b">
        <f t="shared" si="20"/>
        <v>1</v>
      </c>
      <c r="AL46" s="92" t="b">
        <f t="shared" si="20"/>
        <v>1</v>
      </c>
      <c r="AM46" s="92" t="b">
        <f t="shared" si="20"/>
        <v>1</v>
      </c>
      <c r="AO46" s="92" t="b">
        <f t="shared" si="20"/>
        <v>1</v>
      </c>
      <c r="AP46" s="92" t="b">
        <f t="shared" si="20"/>
        <v>1</v>
      </c>
    </row>
    <row r="47" spans="1:42" ht="15" customHeight="1" x14ac:dyDescent="0.25">
      <c r="A47" s="151" t="s">
        <v>232</v>
      </c>
      <c r="B47" s="149" t="s">
        <v>47</v>
      </c>
      <c r="C47" s="140">
        <v>6</v>
      </c>
      <c r="D47" s="114"/>
      <c r="E47" s="114"/>
      <c r="F47" s="141"/>
      <c r="G47" s="308">
        <v>10</v>
      </c>
      <c r="H47" s="157">
        <f>G47*30</f>
        <v>300</v>
      </c>
      <c r="I47" s="253">
        <f>J47+K47+L47</f>
        <v>108</v>
      </c>
      <c r="J47" s="254">
        <v>36</v>
      </c>
      <c r="K47" s="254">
        <v>72</v>
      </c>
      <c r="L47" s="254"/>
      <c r="M47" s="127">
        <f>H47-I47</f>
        <v>192</v>
      </c>
      <c r="N47" s="125"/>
      <c r="O47" s="166"/>
      <c r="P47" s="124"/>
      <c r="Q47" s="123"/>
      <c r="R47" s="166"/>
      <c r="S47" s="124"/>
      <c r="T47" s="123"/>
      <c r="U47" s="166">
        <v>6</v>
      </c>
      <c r="V47" s="124">
        <v>6</v>
      </c>
      <c r="W47" s="125"/>
      <c r="X47" s="124"/>
      <c r="AF47" s="92" t="b">
        <f t="shared" si="20"/>
        <v>1</v>
      </c>
      <c r="AG47" s="92" t="b">
        <f t="shared" si="20"/>
        <v>1</v>
      </c>
      <c r="AI47" s="92" t="b">
        <f t="shared" si="20"/>
        <v>1</v>
      </c>
      <c r="AJ47" s="92" t="b">
        <f t="shared" si="20"/>
        <v>1</v>
      </c>
      <c r="AL47" s="92" t="b">
        <f t="shared" si="20"/>
        <v>1</v>
      </c>
      <c r="AM47" s="92" t="b">
        <f t="shared" si="20"/>
        <v>0</v>
      </c>
      <c r="AO47" s="92" t="b">
        <f t="shared" si="20"/>
        <v>1</v>
      </c>
      <c r="AP47" s="92" t="b">
        <f t="shared" si="20"/>
        <v>1</v>
      </c>
    </row>
    <row r="48" spans="1:42" x14ac:dyDescent="0.25">
      <c r="A48" s="151" t="s">
        <v>233</v>
      </c>
      <c r="B48" s="149" t="s">
        <v>48</v>
      </c>
      <c r="C48" s="140"/>
      <c r="D48" s="121"/>
      <c r="E48" s="116"/>
      <c r="F48" s="141" t="s">
        <v>196</v>
      </c>
      <c r="G48" s="308">
        <v>1</v>
      </c>
      <c r="H48" s="157">
        <f>G48*30</f>
        <v>30</v>
      </c>
      <c r="I48" s="253">
        <f>J48+K48+L48</f>
        <v>0</v>
      </c>
      <c r="J48" s="254"/>
      <c r="K48" s="254"/>
      <c r="L48" s="254"/>
      <c r="M48" s="127">
        <f>H48-I48</f>
        <v>30</v>
      </c>
      <c r="N48" s="125"/>
      <c r="O48" s="166"/>
      <c r="P48" s="124"/>
      <c r="Q48" s="123"/>
      <c r="R48" s="166"/>
      <c r="S48" s="309"/>
      <c r="T48" s="123"/>
      <c r="U48" s="312" t="s">
        <v>317</v>
      </c>
      <c r="V48" s="124"/>
      <c r="W48" s="125"/>
      <c r="X48" s="124"/>
      <c r="AF48" s="92" t="b">
        <f t="shared" si="20"/>
        <v>1</v>
      </c>
      <c r="AG48" s="92" t="b">
        <f t="shared" si="20"/>
        <v>1</v>
      </c>
      <c r="AI48" s="92" t="b">
        <f t="shared" si="20"/>
        <v>1</v>
      </c>
      <c r="AJ48" s="92" t="b">
        <f t="shared" si="20"/>
        <v>1</v>
      </c>
      <c r="AL48" s="92" t="b">
        <f t="shared" si="20"/>
        <v>1</v>
      </c>
      <c r="AM48" s="92" t="b">
        <f t="shared" si="20"/>
        <v>0</v>
      </c>
      <c r="AO48" s="92" t="b">
        <f t="shared" si="20"/>
        <v>1</v>
      </c>
      <c r="AP48" s="92" t="b">
        <f t="shared" si="20"/>
        <v>1</v>
      </c>
    </row>
    <row r="49" spans="1:43" x14ac:dyDescent="0.25">
      <c r="A49" s="303" t="s">
        <v>194</v>
      </c>
      <c r="B49" s="304" t="s">
        <v>168</v>
      </c>
      <c r="C49" s="248">
        <v>7</v>
      </c>
      <c r="D49" s="273"/>
      <c r="E49" s="276"/>
      <c r="F49" s="277"/>
      <c r="G49" s="271">
        <v>10</v>
      </c>
      <c r="H49" s="272">
        <f t="shared" si="24"/>
        <v>300</v>
      </c>
      <c r="I49" s="248">
        <f>J49+K49+L49</f>
        <v>120</v>
      </c>
      <c r="J49" s="273">
        <v>60</v>
      </c>
      <c r="K49" s="273">
        <v>60</v>
      </c>
      <c r="L49" s="273"/>
      <c r="M49" s="274">
        <f t="shared" si="25"/>
        <v>180</v>
      </c>
      <c r="N49" s="278"/>
      <c r="O49" s="279"/>
      <c r="P49" s="280"/>
      <c r="Q49" s="253"/>
      <c r="R49" s="279"/>
      <c r="S49" s="127"/>
      <c r="T49" s="253"/>
      <c r="U49" s="279"/>
      <c r="V49" s="127"/>
      <c r="W49" s="253">
        <v>8</v>
      </c>
      <c r="X49" s="127"/>
      <c r="AF49" s="92" t="b">
        <f t="shared" si="20"/>
        <v>1</v>
      </c>
      <c r="AG49" s="92" t="b">
        <f t="shared" si="20"/>
        <v>1</v>
      </c>
      <c r="AI49" s="92" t="b">
        <f t="shared" si="20"/>
        <v>1</v>
      </c>
      <c r="AJ49" s="92" t="b">
        <f t="shared" si="20"/>
        <v>1</v>
      </c>
      <c r="AL49" s="92" t="b">
        <f t="shared" si="20"/>
        <v>1</v>
      </c>
      <c r="AM49" s="92" t="b">
        <f t="shared" si="20"/>
        <v>1</v>
      </c>
      <c r="AO49" s="92" t="b">
        <f t="shared" si="20"/>
        <v>0</v>
      </c>
      <c r="AP49" s="92" t="b">
        <f t="shared" si="20"/>
        <v>1</v>
      </c>
    </row>
    <row r="50" spans="1:43" ht="35.25" customHeight="1" thickBot="1" x14ac:dyDescent="0.3">
      <c r="A50" s="313" t="s">
        <v>161</v>
      </c>
      <c r="B50" s="314" t="s">
        <v>42</v>
      </c>
      <c r="C50" s="289"/>
      <c r="D50" s="273">
        <v>3</v>
      </c>
      <c r="E50" s="273"/>
      <c r="F50" s="274"/>
      <c r="G50" s="290">
        <v>3</v>
      </c>
      <c r="H50" s="272">
        <f t="shared" si="24"/>
        <v>90</v>
      </c>
      <c r="I50" s="248">
        <f t="shared" ref="I50" si="27">J50+K50+L50</f>
        <v>30</v>
      </c>
      <c r="J50" s="273"/>
      <c r="K50" s="273">
        <v>30</v>
      </c>
      <c r="L50" s="273"/>
      <c r="M50" s="274">
        <f t="shared" si="25"/>
        <v>60</v>
      </c>
      <c r="N50" s="190"/>
      <c r="O50" s="255"/>
      <c r="P50" s="195"/>
      <c r="Q50" s="194">
        <v>2</v>
      </c>
      <c r="R50" s="255"/>
      <c r="S50" s="195"/>
      <c r="T50" s="194"/>
      <c r="U50" s="255"/>
      <c r="V50" s="195"/>
      <c r="W50" s="194"/>
      <c r="X50" s="195"/>
      <c r="AF50" s="92" t="b">
        <f t="shared" si="20"/>
        <v>1</v>
      </c>
      <c r="AG50" s="92" t="b">
        <f t="shared" si="20"/>
        <v>1</v>
      </c>
      <c r="AI50" s="92" t="b">
        <f t="shared" si="20"/>
        <v>0</v>
      </c>
      <c r="AJ50" s="92" t="b">
        <f t="shared" si="20"/>
        <v>1</v>
      </c>
      <c r="AL50" s="92" t="b">
        <f t="shared" si="20"/>
        <v>1</v>
      </c>
      <c r="AM50" s="92" t="b">
        <f t="shared" si="20"/>
        <v>1</v>
      </c>
      <c r="AO50" s="92" t="b">
        <f t="shared" si="20"/>
        <v>1</v>
      </c>
      <c r="AP50" s="92" t="b">
        <f t="shared" si="20"/>
        <v>1</v>
      </c>
    </row>
    <row r="51" spans="1:43" ht="16.5" thickBot="1" x14ac:dyDescent="0.3">
      <c r="A51" s="792" t="s">
        <v>197</v>
      </c>
      <c r="B51" s="793"/>
      <c r="C51" s="793"/>
      <c r="D51" s="793"/>
      <c r="E51" s="793"/>
      <c r="F51" s="794"/>
      <c r="G51" s="315">
        <f>G32+G35+G38+G41+G45+G46+G49+G50</f>
        <v>93.5</v>
      </c>
      <c r="H51" s="316">
        <f>H32+H35+H38+H41+H45+H46+H49+H50</f>
        <v>2805</v>
      </c>
      <c r="I51" s="316">
        <f t="shared" ref="I51:M51" si="28">I32+I35+I38+I41+I45+I46+I49+I50</f>
        <v>1014</v>
      </c>
      <c r="J51" s="316">
        <f t="shared" si="28"/>
        <v>402</v>
      </c>
      <c r="K51" s="316">
        <f t="shared" si="28"/>
        <v>480</v>
      </c>
      <c r="L51" s="316">
        <f t="shared" si="28"/>
        <v>132</v>
      </c>
      <c r="M51" s="316">
        <f t="shared" si="28"/>
        <v>1791</v>
      </c>
      <c r="N51" s="316">
        <f>SUM(N32:N50)</f>
        <v>7</v>
      </c>
      <c r="O51" s="316">
        <f t="shared" ref="O51:AC51" si="29">SUM(O32:O50)</f>
        <v>8</v>
      </c>
      <c r="P51" s="316">
        <f t="shared" si="29"/>
        <v>8</v>
      </c>
      <c r="Q51" s="316">
        <f t="shared" si="29"/>
        <v>14</v>
      </c>
      <c r="R51" s="316">
        <f t="shared" si="29"/>
        <v>9</v>
      </c>
      <c r="S51" s="316">
        <f t="shared" si="29"/>
        <v>9</v>
      </c>
      <c r="T51" s="316">
        <f t="shared" si="29"/>
        <v>11</v>
      </c>
      <c r="U51" s="316">
        <f t="shared" si="29"/>
        <v>6</v>
      </c>
      <c r="V51" s="316">
        <f t="shared" si="29"/>
        <v>6</v>
      </c>
      <c r="W51" s="316">
        <f t="shared" si="29"/>
        <v>8</v>
      </c>
      <c r="X51" s="316">
        <f t="shared" si="29"/>
        <v>0</v>
      </c>
      <c r="Y51" s="317">
        <f t="shared" si="29"/>
        <v>0</v>
      </c>
      <c r="Z51" s="316">
        <f t="shared" si="29"/>
        <v>0</v>
      </c>
      <c r="AA51" s="316">
        <f t="shared" si="29"/>
        <v>0</v>
      </c>
      <c r="AB51" s="316">
        <f t="shared" si="29"/>
        <v>0</v>
      </c>
      <c r="AC51" s="316">
        <f t="shared" si="29"/>
        <v>0</v>
      </c>
      <c r="AF51" s="97">
        <f>SUMIF(AF32:AF50,FALSE,$G32:$G50)</f>
        <v>9</v>
      </c>
      <c r="AG51" s="97">
        <f t="shared" ref="AG51:AP51" si="30">SUMIF(AG32:AG50,FALSE,$G32:$G50)</f>
        <v>13</v>
      </c>
      <c r="AH51" s="97">
        <f t="shared" si="30"/>
        <v>0</v>
      </c>
      <c r="AI51" s="97">
        <f t="shared" si="30"/>
        <v>20</v>
      </c>
      <c r="AJ51" s="97">
        <f t="shared" si="30"/>
        <v>14.5</v>
      </c>
      <c r="AK51" s="97">
        <f t="shared" si="30"/>
        <v>0</v>
      </c>
      <c r="AL51" s="97">
        <f t="shared" si="30"/>
        <v>16</v>
      </c>
      <c r="AM51" s="97">
        <f t="shared" si="30"/>
        <v>11</v>
      </c>
      <c r="AN51" s="97">
        <f t="shared" si="30"/>
        <v>0</v>
      </c>
      <c r="AO51" s="97">
        <f t="shared" si="30"/>
        <v>10</v>
      </c>
      <c r="AP51" s="97">
        <f t="shared" si="30"/>
        <v>0</v>
      </c>
      <c r="AQ51" s="98">
        <f>SUM(AF51:AP51)</f>
        <v>93.5</v>
      </c>
    </row>
    <row r="52" spans="1:43" ht="16.5" thickBot="1" x14ac:dyDescent="0.3">
      <c r="A52" s="795" t="s">
        <v>198</v>
      </c>
      <c r="B52" s="796"/>
      <c r="C52" s="796"/>
      <c r="D52" s="796"/>
      <c r="E52" s="796"/>
      <c r="F52" s="796"/>
      <c r="G52" s="796"/>
      <c r="H52" s="796"/>
      <c r="I52" s="784"/>
      <c r="J52" s="784"/>
      <c r="K52" s="784"/>
      <c r="L52" s="784"/>
      <c r="M52" s="784"/>
      <c r="N52" s="796"/>
      <c r="O52" s="796"/>
      <c r="P52" s="796"/>
      <c r="Q52" s="796"/>
      <c r="R52" s="796"/>
      <c r="S52" s="796"/>
      <c r="T52" s="796"/>
      <c r="U52" s="796"/>
      <c r="V52" s="796"/>
      <c r="W52" s="796"/>
      <c r="X52" s="797"/>
    </row>
    <row r="53" spans="1:43" s="103" customFormat="1" x14ac:dyDescent="0.25">
      <c r="A53" s="515" t="s">
        <v>136</v>
      </c>
      <c r="B53" s="318" t="s">
        <v>199</v>
      </c>
      <c r="C53" s="506"/>
      <c r="D53" s="507">
        <v>2</v>
      </c>
      <c r="E53" s="507"/>
      <c r="F53" s="319"/>
      <c r="G53" s="233">
        <v>4.5</v>
      </c>
      <c r="H53" s="320">
        <f>G53*30</f>
        <v>135</v>
      </c>
      <c r="I53" s="146">
        <f>J53+K53+L53</f>
        <v>0</v>
      </c>
      <c r="J53" s="321"/>
      <c r="K53" s="321"/>
      <c r="L53" s="321"/>
      <c r="M53" s="137">
        <f t="shared" ref="M53:M56" si="31">H53-I53</f>
        <v>135</v>
      </c>
      <c r="N53" s="322"/>
      <c r="O53" s="323"/>
      <c r="P53" s="324"/>
      <c r="Q53" s="325"/>
      <c r="R53" s="326"/>
      <c r="S53" s="324"/>
      <c r="T53" s="325"/>
      <c r="U53" s="326"/>
      <c r="V53" s="324"/>
      <c r="W53" s="325"/>
      <c r="X53" s="324"/>
      <c r="AD53" s="103" t="s">
        <v>318</v>
      </c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</row>
    <row r="54" spans="1:43" s="103" customFormat="1" x14ac:dyDescent="0.25">
      <c r="A54" s="268" t="s">
        <v>137</v>
      </c>
      <c r="B54" s="327" t="s">
        <v>254</v>
      </c>
      <c r="C54" s="328"/>
      <c r="D54" s="329" t="s">
        <v>192</v>
      </c>
      <c r="E54" s="329"/>
      <c r="F54" s="330"/>
      <c r="G54" s="564">
        <v>4.5</v>
      </c>
      <c r="H54" s="331">
        <f>G54*30</f>
        <v>135</v>
      </c>
      <c r="I54" s="248">
        <f>J54+K54+L54</f>
        <v>0</v>
      </c>
      <c r="J54" s="273"/>
      <c r="K54" s="273"/>
      <c r="L54" s="273"/>
      <c r="M54" s="274">
        <f t="shared" si="31"/>
        <v>135</v>
      </c>
      <c r="N54" s="332"/>
      <c r="O54" s="333"/>
      <c r="P54" s="334"/>
      <c r="Q54" s="335"/>
      <c r="R54" s="333"/>
      <c r="S54" s="334"/>
      <c r="T54" s="335"/>
      <c r="U54" s="333"/>
      <c r="V54" s="334"/>
      <c r="W54" s="335"/>
      <c r="X54" s="334"/>
      <c r="AD54" s="104" t="s">
        <v>89</v>
      </c>
      <c r="AE54" s="95">
        <f>G53</f>
        <v>4.5</v>
      </c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</row>
    <row r="55" spans="1:43" s="103" customFormat="1" x14ac:dyDescent="0.25">
      <c r="A55" s="268" t="s">
        <v>200</v>
      </c>
      <c r="B55" s="336" t="s">
        <v>255</v>
      </c>
      <c r="C55" s="35"/>
      <c r="D55" s="36" t="s">
        <v>196</v>
      </c>
      <c r="E55" s="36"/>
      <c r="F55" s="337"/>
      <c r="G55" s="338">
        <v>4.5</v>
      </c>
      <c r="H55" s="331">
        <f>G55*30</f>
        <v>135</v>
      </c>
      <c r="I55" s="248">
        <f>J55+K55+L55</f>
        <v>0</v>
      </c>
      <c r="J55" s="273"/>
      <c r="K55" s="273"/>
      <c r="L55" s="273"/>
      <c r="M55" s="274">
        <f t="shared" si="31"/>
        <v>135</v>
      </c>
      <c r="N55" s="332"/>
      <c r="O55" s="333"/>
      <c r="P55" s="334"/>
      <c r="Q55" s="335"/>
      <c r="R55" s="333"/>
      <c r="S55" s="334"/>
      <c r="T55" s="335"/>
      <c r="U55" s="333"/>
      <c r="V55" s="334"/>
      <c r="W55" s="335"/>
      <c r="X55" s="334"/>
      <c r="AD55" s="104" t="s">
        <v>90</v>
      </c>
      <c r="AE55" s="95">
        <f>G54</f>
        <v>4.5</v>
      </c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</row>
    <row r="56" spans="1:43" s="103" customFormat="1" ht="16.5" thickBot="1" x14ac:dyDescent="0.3">
      <c r="A56" s="287" t="s">
        <v>201</v>
      </c>
      <c r="B56" s="339" t="s">
        <v>234</v>
      </c>
      <c r="C56" s="340"/>
      <c r="D56" s="341" t="s">
        <v>202</v>
      </c>
      <c r="E56" s="341"/>
      <c r="F56" s="342"/>
      <c r="G56" s="343">
        <v>4.5</v>
      </c>
      <c r="H56" s="344">
        <f>G56*30</f>
        <v>135</v>
      </c>
      <c r="I56" s="297">
        <f>J56+K56+L56</f>
        <v>0</v>
      </c>
      <c r="J56" s="293"/>
      <c r="K56" s="293"/>
      <c r="L56" s="293"/>
      <c r="M56" s="294">
        <f t="shared" si="31"/>
        <v>135</v>
      </c>
      <c r="N56" s="345"/>
      <c r="O56" s="346"/>
      <c r="P56" s="347"/>
      <c r="Q56" s="348"/>
      <c r="R56" s="346"/>
      <c r="S56" s="347"/>
      <c r="T56" s="348"/>
      <c r="U56" s="346"/>
      <c r="V56" s="347"/>
      <c r="W56" s="348"/>
      <c r="X56" s="347"/>
      <c r="AD56" s="104" t="s">
        <v>114</v>
      </c>
      <c r="AE56" s="95">
        <f t="shared" ref="AE56" si="32">G55</f>
        <v>4.5</v>
      </c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</row>
    <row r="57" spans="1:43" s="103" customFormat="1" ht="16.5" thickBot="1" x14ac:dyDescent="0.3">
      <c r="A57" s="783" t="s">
        <v>203</v>
      </c>
      <c r="B57" s="784"/>
      <c r="C57" s="784"/>
      <c r="D57" s="784"/>
      <c r="E57" s="784"/>
      <c r="F57" s="785"/>
      <c r="G57" s="349">
        <f>SUM(G53:G56)</f>
        <v>18</v>
      </c>
      <c r="H57" s="350">
        <f>SUM(H53:H56)</f>
        <v>540</v>
      </c>
      <c r="I57" s="350">
        <f t="shared" ref="I57:X57" si="33">SUM(I53:I56)</f>
        <v>0</v>
      </c>
      <c r="J57" s="350">
        <f t="shared" si="33"/>
        <v>0</v>
      </c>
      <c r="K57" s="350">
        <f t="shared" si="33"/>
        <v>0</v>
      </c>
      <c r="L57" s="350">
        <f t="shared" si="33"/>
        <v>0</v>
      </c>
      <c r="M57" s="350">
        <f t="shared" si="33"/>
        <v>540</v>
      </c>
      <c r="N57" s="350">
        <f t="shared" si="33"/>
        <v>0</v>
      </c>
      <c r="O57" s="350">
        <f t="shared" si="33"/>
        <v>0</v>
      </c>
      <c r="P57" s="350">
        <f t="shared" si="33"/>
        <v>0</v>
      </c>
      <c r="Q57" s="350">
        <f t="shared" si="33"/>
        <v>0</v>
      </c>
      <c r="R57" s="350">
        <f t="shared" si="33"/>
        <v>0</v>
      </c>
      <c r="S57" s="350">
        <f t="shared" si="33"/>
        <v>0</v>
      </c>
      <c r="T57" s="350">
        <f t="shared" si="33"/>
        <v>0</v>
      </c>
      <c r="U57" s="350">
        <f t="shared" si="33"/>
        <v>0</v>
      </c>
      <c r="V57" s="350">
        <f t="shared" si="33"/>
        <v>0</v>
      </c>
      <c r="W57" s="350">
        <f t="shared" si="33"/>
        <v>0</v>
      </c>
      <c r="X57" s="350">
        <f t="shared" si="33"/>
        <v>0</v>
      </c>
      <c r="AD57" s="104" t="s">
        <v>115</v>
      </c>
      <c r="AE57" s="95">
        <f>G56+G59</f>
        <v>6</v>
      </c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</row>
    <row r="58" spans="1:43" x14ac:dyDescent="0.25">
      <c r="A58" s="783" t="s">
        <v>310</v>
      </c>
      <c r="B58" s="784"/>
      <c r="C58" s="784"/>
      <c r="D58" s="784"/>
      <c r="E58" s="784"/>
      <c r="F58" s="784"/>
      <c r="G58" s="784"/>
      <c r="H58" s="784"/>
      <c r="I58" s="784"/>
      <c r="J58" s="784"/>
      <c r="K58" s="784"/>
      <c r="L58" s="784"/>
      <c r="M58" s="784"/>
      <c r="N58" s="784"/>
      <c r="O58" s="784"/>
      <c r="P58" s="784"/>
      <c r="Q58" s="784"/>
      <c r="R58" s="784"/>
      <c r="S58" s="784"/>
      <c r="T58" s="784"/>
      <c r="U58" s="784"/>
      <c r="V58" s="784"/>
      <c r="W58" s="784"/>
      <c r="X58" s="785"/>
      <c r="AE58" s="98">
        <f>SUM(AE54:AE57)</f>
        <v>19.5</v>
      </c>
    </row>
    <row r="59" spans="1:43" s="103" customFormat="1" ht="33" customHeight="1" thickBot="1" x14ac:dyDescent="0.3">
      <c r="A59" s="351" t="s">
        <v>204</v>
      </c>
      <c r="B59" s="352" t="s">
        <v>311</v>
      </c>
      <c r="C59" s="353">
        <v>8</v>
      </c>
      <c r="D59" s="354"/>
      <c r="E59" s="354"/>
      <c r="F59" s="355"/>
      <c r="G59" s="356">
        <v>1.5</v>
      </c>
      <c r="H59" s="357">
        <f>G59*30</f>
        <v>45</v>
      </c>
      <c r="I59" s="358">
        <f>J59+K59+L59</f>
        <v>0</v>
      </c>
      <c r="J59" s="359"/>
      <c r="K59" s="359"/>
      <c r="L59" s="359"/>
      <c r="M59" s="360">
        <f>H59-I59</f>
        <v>45</v>
      </c>
      <c r="N59" s="361"/>
      <c r="O59" s="362"/>
      <c r="P59" s="363"/>
      <c r="Q59" s="364"/>
      <c r="R59" s="362"/>
      <c r="S59" s="363"/>
      <c r="T59" s="364"/>
      <c r="U59" s="362"/>
      <c r="V59" s="363"/>
      <c r="W59" s="364"/>
      <c r="X59" s="365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</row>
    <row r="60" spans="1:43" s="103" customFormat="1" ht="16.5" thickBot="1" x14ac:dyDescent="0.3">
      <c r="A60" s="786" t="s">
        <v>205</v>
      </c>
      <c r="B60" s="787"/>
      <c r="C60" s="787"/>
      <c r="D60" s="787"/>
      <c r="E60" s="787"/>
      <c r="F60" s="788"/>
      <c r="G60" s="366">
        <f>SUM(G59:G59)</f>
        <v>1.5</v>
      </c>
      <c r="H60" s="367">
        <f t="shared" ref="H60:X60" si="34">SUM(H59:H59)</f>
        <v>45</v>
      </c>
      <c r="I60" s="367">
        <f t="shared" si="34"/>
        <v>0</v>
      </c>
      <c r="J60" s="367">
        <f t="shared" si="34"/>
        <v>0</v>
      </c>
      <c r="K60" s="367">
        <f t="shared" si="34"/>
        <v>0</v>
      </c>
      <c r="L60" s="367">
        <f t="shared" si="34"/>
        <v>0</v>
      </c>
      <c r="M60" s="367">
        <f t="shared" si="34"/>
        <v>45</v>
      </c>
      <c r="N60" s="367">
        <f t="shared" si="34"/>
        <v>0</v>
      </c>
      <c r="O60" s="367">
        <f t="shared" si="34"/>
        <v>0</v>
      </c>
      <c r="P60" s="367">
        <f t="shared" si="34"/>
        <v>0</v>
      </c>
      <c r="Q60" s="367">
        <f t="shared" si="34"/>
        <v>0</v>
      </c>
      <c r="R60" s="367">
        <f t="shared" si="34"/>
        <v>0</v>
      </c>
      <c r="S60" s="367">
        <f t="shared" si="34"/>
        <v>0</v>
      </c>
      <c r="T60" s="367">
        <f t="shared" si="34"/>
        <v>0</v>
      </c>
      <c r="U60" s="367">
        <f t="shared" si="34"/>
        <v>0</v>
      </c>
      <c r="V60" s="367">
        <f t="shared" si="34"/>
        <v>0</v>
      </c>
      <c r="W60" s="367">
        <f t="shared" si="34"/>
        <v>0</v>
      </c>
      <c r="X60" s="368">
        <f t="shared" si="34"/>
        <v>0</v>
      </c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</row>
    <row r="61" spans="1:43" ht="16.5" thickBot="1" x14ac:dyDescent="0.3">
      <c r="A61" s="850" t="s">
        <v>206</v>
      </c>
      <c r="B61" s="851"/>
      <c r="C61" s="851"/>
      <c r="D61" s="851"/>
      <c r="E61" s="851"/>
      <c r="F61" s="851"/>
      <c r="G61" s="369">
        <f>G60+G57+G51+G30</f>
        <v>170.5</v>
      </c>
      <c r="H61" s="370">
        <f>H60+H57+H51+H30</f>
        <v>5115</v>
      </c>
      <c r="I61" s="370">
        <f t="shared" ref="I61:M61" si="35">I60+I57+I51+I30</f>
        <v>1734</v>
      </c>
      <c r="J61" s="370">
        <f t="shared" si="35"/>
        <v>678</v>
      </c>
      <c r="K61" s="370">
        <f t="shared" si="35"/>
        <v>558</v>
      </c>
      <c r="L61" s="370">
        <f t="shared" si="35"/>
        <v>498</v>
      </c>
      <c r="M61" s="370">
        <f t="shared" si="35"/>
        <v>3381</v>
      </c>
      <c r="N61" s="370">
        <f t="shared" ref="N61:X61" si="36">N51+N30+N57+N60</f>
        <v>24</v>
      </c>
      <c r="O61" s="370">
        <f t="shared" si="36"/>
        <v>16</v>
      </c>
      <c r="P61" s="370">
        <f t="shared" si="36"/>
        <v>16</v>
      </c>
      <c r="Q61" s="370">
        <f t="shared" si="36"/>
        <v>22</v>
      </c>
      <c r="R61" s="370">
        <f t="shared" si="36"/>
        <v>21</v>
      </c>
      <c r="S61" s="370">
        <f t="shared" si="36"/>
        <v>21</v>
      </c>
      <c r="T61" s="370">
        <f t="shared" si="36"/>
        <v>13</v>
      </c>
      <c r="U61" s="370">
        <f t="shared" si="36"/>
        <v>6</v>
      </c>
      <c r="V61" s="370">
        <f t="shared" si="36"/>
        <v>6</v>
      </c>
      <c r="W61" s="370">
        <f t="shared" si="36"/>
        <v>8</v>
      </c>
      <c r="X61" s="370">
        <f t="shared" si="36"/>
        <v>0</v>
      </c>
      <c r="Y61" s="103">
        <f>30*G61</f>
        <v>5115</v>
      </c>
    </row>
    <row r="62" spans="1:43" ht="21" customHeight="1" x14ac:dyDescent="0.25">
      <c r="A62" s="807" t="s">
        <v>125</v>
      </c>
      <c r="B62" s="808"/>
      <c r="C62" s="808"/>
      <c r="D62" s="808"/>
      <c r="E62" s="808"/>
      <c r="F62" s="808"/>
      <c r="G62" s="808"/>
      <c r="H62" s="808"/>
      <c r="I62" s="808"/>
      <c r="J62" s="808"/>
      <c r="K62" s="808"/>
      <c r="L62" s="808"/>
      <c r="M62" s="808"/>
      <c r="N62" s="808"/>
      <c r="O62" s="808"/>
      <c r="P62" s="808"/>
      <c r="Q62" s="808"/>
      <c r="R62" s="808"/>
      <c r="S62" s="808"/>
      <c r="T62" s="808"/>
      <c r="U62" s="808"/>
      <c r="V62" s="808"/>
      <c r="W62" s="808"/>
      <c r="X62" s="809"/>
    </row>
    <row r="63" spans="1:43" ht="18" customHeight="1" thickBot="1" x14ac:dyDescent="0.3">
      <c r="A63" s="846" t="s">
        <v>146</v>
      </c>
      <c r="B63" s="847"/>
      <c r="C63" s="847"/>
      <c r="D63" s="847"/>
      <c r="E63" s="847"/>
      <c r="F63" s="847"/>
      <c r="G63" s="847"/>
      <c r="H63" s="847"/>
      <c r="I63" s="847"/>
      <c r="J63" s="847"/>
      <c r="K63" s="847"/>
      <c r="L63" s="847"/>
      <c r="M63" s="847"/>
      <c r="N63" s="847"/>
      <c r="O63" s="847"/>
      <c r="P63" s="847"/>
      <c r="Q63" s="847"/>
      <c r="R63" s="847"/>
      <c r="S63" s="847"/>
      <c r="T63" s="847"/>
      <c r="U63" s="847"/>
      <c r="V63" s="847"/>
      <c r="W63" s="847"/>
      <c r="X63" s="848"/>
    </row>
    <row r="64" spans="1:43" x14ac:dyDescent="0.25">
      <c r="A64" s="852" t="s">
        <v>101</v>
      </c>
      <c r="B64" s="371" t="s">
        <v>235</v>
      </c>
      <c r="C64" s="372"/>
      <c r="D64" s="129">
        <v>5</v>
      </c>
      <c r="E64" s="129"/>
      <c r="F64" s="373"/>
      <c r="G64" s="374">
        <v>4</v>
      </c>
      <c r="H64" s="375">
        <f>G64*30</f>
        <v>120</v>
      </c>
      <c r="I64" s="376">
        <f>J64+K64+L64</f>
        <v>45</v>
      </c>
      <c r="J64" s="377">
        <v>30</v>
      </c>
      <c r="K64" s="377">
        <v>15</v>
      </c>
      <c r="L64" s="377"/>
      <c r="M64" s="378">
        <f>H64-I64</f>
        <v>75</v>
      </c>
      <c r="N64" s="512"/>
      <c r="O64" s="510"/>
      <c r="P64" s="379"/>
      <c r="Q64" s="511"/>
      <c r="R64" s="510"/>
      <c r="S64" s="514"/>
      <c r="T64" s="512">
        <v>3</v>
      </c>
      <c r="U64" s="380"/>
      <c r="V64" s="373"/>
      <c r="W64" s="158"/>
      <c r="X64" s="381"/>
      <c r="AD64" s="104" t="s">
        <v>89</v>
      </c>
      <c r="AE64" s="105">
        <f>AF74+AG74</f>
        <v>0</v>
      </c>
      <c r="AF64" s="92" t="b">
        <f>ISBLANK(N64)</f>
        <v>1</v>
      </c>
      <c r="AG64" s="92" t="b">
        <f>ISBLANK(O64)</f>
        <v>1</v>
      </c>
      <c r="AI64" s="92" t="b">
        <f>ISBLANK(Q64)</f>
        <v>1</v>
      </c>
      <c r="AJ64" s="92" t="b">
        <f>ISBLANK(R64)</f>
        <v>1</v>
      </c>
      <c r="AL64" s="92" t="b">
        <f>ISBLANK(T64)</f>
        <v>0</v>
      </c>
      <c r="AM64" s="92" t="b">
        <f>ISBLANK(U64)</f>
        <v>1</v>
      </c>
      <c r="AO64" s="92" t="b">
        <f>ISBLANK(W64)</f>
        <v>1</v>
      </c>
      <c r="AP64" s="92" t="b">
        <f>ISBLANK(X64)</f>
        <v>1</v>
      </c>
    </row>
    <row r="65" spans="1:43" x14ac:dyDescent="0.25">
      <c r="A65" s="812"/>
      <c r="B65" s="382" t="s">
        <v>236</v>
      </c>
      <c r="C65" s="110"/>
      <c r="D65" s="383">
        <v>5</v>
      </c>
      <c r="E65" s="383"/>
      <c r="F65" s="384"/>
      <c r="G65" s="385">
        <v>4</v>
      </c>
      <c r="H65" s="386">
        <f>G65*30</f>
        <v>120</v>
      </c>
      <c r="I65" s="387">
        <f>J65+K65+L65</f>
        <v>45</v>
      </c>
      <c r="J65" s="388">
        <v>30</v>
      </c>
      <c r="K65" s="388">
        <v>15</v>
      </c>
      <c r="L65" s="388"/>
      <c r="M65" s="389">
        <f>H65-I65</f>
        <v>75</v>
      </c>
      <c r="N65" s="390"/>
      <c r="O65" s="391"/>
      <c r="P65" s="392"/>
      <c r="Q65" s="393"/>
      <c r="R65" s="391"/>
      <c r="S65" s="394"/>
      <c r="T65" s="390">
        <v>3</v>
      </c>
      <c r="U65" s="167"/>
      <c r="V65" s="384"/>
      <c r="W65" s="112"/>
      <c r="X65" s="111"/>
      <c r="AD65" s="104" t="s">
        <v>90</v>
      </c>
      <c r="AE65" s="105">
        <f>AI74+AJ74</f>
        <v>0</v>
      </c>
      <c r="AF65" s="92"/>
      <c r="AG65" s="92"/>
      <c r="AI65" s="92"/>
      <c r="AJ65" s="92"/>
      <c r="AL65" s="92"/>
      <c r="AM65" s="92"/>
      <c r="AO65" s="92"/>
      <c r="AP65" s="92"/>
    </row>
    <row r="66" spans="1:43" x14ac:dyDescent="0.25">
      <c r="A66" s="813"/>
      <c r="B66" s="382" t="s">
        <v>312</v>
      </c>
      <c r="C66" s="110"/>
      <c r="D66" s="383"/>
      <c r="E66" s="383"/>
      <c r="F66" s="384"/>
      <c r="G66" s="119">
        <v>4</v>
      </c>
      <c r="H66" s="395">
        <f>G66*30</f>
        <v>120</v>
      </c>
      <c r="I66" s="159"/>
      <c r="J66" s="152"/>
      <c r="K66" s="152"/>
      <c r="L66" s="152"/>
      <c r="M66" s="153"/>
      <c r="N66" s="128"/>
      <c r="O66" s="108"/>
      <c r="P66" s="396"/>
      <c r="Q66" s="130"/>
      <c r="R66" s="108"/>
      <c r="S66" s="117"/>
      <c r="T66" s="130"/>
      <c r="U66" s="167"/>
      <c r="V66" s="384"/>
      <c r="W66" s="112"/>
      <c r="X66" s="111"/>
      <c r="AD66" s="104" t="s">
        <v>114</v>
      </c>
      <c r="AE66" s="105">
        <f>AL74+AM74</f>
        <v>8</v>
      </c>
      <c r="AF66" s="92"/>
      <c r="AG66" s="92"/>
      <c r="AI66" s="92"/>
      <c r="AJ66" s="92"/>
      <c r="AL66" s="92"/>
      <c r="AM66" s="92"/>
      <c r="AO66" s="92"/>
      <c r="AP66" s="92"/>
    </row>
    <row r="67" spans="1:43" x14ac:dyDescent="0.25">
      <c r="A67" s="814" t="s">
        <v>102</v>
      </c>
      <c r="B67" s="382" t="s">
        <v>268</v>
      </c>
      <c r="C67" s="110">
        <v>5</v>
      </c>
      <c r="D67" s="383"/>
      <c r="E67" s="383"/>
      <c r="F67" s="384"/>
      <c r="G67" s="109">
        <v>4</v>
      </c>
      <c r="H67" s="397">
        <f t="shared" ref="H67:H70" si="37">G67*30</f>
        <v>120</v>
      </c>
      <c r="I67" s="398">
        <f t="shared" ref="I67:I68" si="38">J67+K67+L67</f>
        <v>45</v>
      </c>
      <c r="J67" s="399">
        <v>30</v>
      </c>
      <c r="K67" s="399"/>
      <c r="L67" s="399">
        <v>15</v>
      </c>
      <c r="M67" s="400">
        <f t="shared" ref="M67:M68" si="39">H67-I67</f>
        <v>75</v>
      </c>
      <c r="N67" s="110"/>
      <c r="O67" s="167"/>
      <c r="P67" s="384"/>
      <c r="Q67" s="112"/>
      <c r="R67" s="167"/>
      <c r="S67" s="111"/>
      <c r="T67" s="110">
        <v>3</v>
      </c>
      <c r="U67" s="167"/>
      <c r="V67" s="384"/>
      <c r="W67" s="112"/>
      <c r="X67" s="111"/>
      <c r="AD67" s="104" t="s">
        <v>115</v>
      </c>
      <c r="AE67" s="105">
        <f>AO74+AP74</f>
        <v>6</v>
      </c>
      <c r="AF67" s="92" t="b">
        <f t="shared" ref="AF67:AP71" si="40">ISBLANK(N67)</f>
        <v>1</v>
      </c>
      <c r="AG67" s="92" t="b">
        <f t="shared" si="40"/>
        <v>1</v>
      </c>
      <c r="AI67" s="92" t="b">
        <f t="shared" si="40"/>
        <v>1</v>
      </c>
      <c r="AJ67" s="92" t="b">
        <f t="shared" si="40"/>
        <v>1</v>
      </c>
      <c r="AL67" s="92" t="b">
        <f t="shared" si="40"/>
        <v>0</v>
      </c>
      <c r="AM67" s="92" t="b">
        <f t="shared" si="40"/>
        <v>1</v>
      </c>
      <c r="AO67" s="92" t="b">
        <f t="shared" si="40"/>
        <v>1</v>
      </c>
      <c r="AP67" s="92" t="b">
        <f t="shared" si="40"/>
        <v>1</v>
      </c>
    </row>
    <row r="68" spans="1:43" x14ac:dyDescent="0.25">
      <c r="A68" s="812"/>
      <c r="B68" s="247" t="s">
        <v>267</v>
      </c>
      <c r="C68" s="110">
        <v>5</v>
      </c>
      <c r="D68" s="383"/>
      <c r="E68" s="383"/>
      <c r="F68" s="384"/>
      <c r="G68" s="109">
        <v>4</v>
      </c>
      <c r="H68" s="397">
        <f t="shared" si="37"/>
        <v>120</v>
      </c>
      <c r="I68" s="398">
        <f t="shared" si="38"/>
        <v>45</v>
      </c>
      <c r="J68" s="399">
        <v>30</v>
      </c>
      <c r="K68" s="399"/>
      <c r="L68" s="399">
        <v>15</v>
      </c>
      <c r="M68" s="400">
        <f t="shared" si="39"/>
        <v>75</v>
      </c>
      <c r="N68" s="110"/>
      <c r="O68" s="167"/>
      <c r="P68" s="384"/>
      <c r="Q68" s="112"/>
      <c r="R68" s="167"/>
      <c r="S68" s="111"/>
      <c r="T68" s="110">
        <v>3</v>
      </c>
      <c r="U68" s="167"/>
      <c r="V68" s="384"/>
      <c r="W68" s="112"/>
      <c r="X68" s="111"/>
      <c r="AE68" s="105">
        <f>SUM(AE64:AE67)</f>
        <v>14</v>
      </c>
      <c r="AF68" s="92"/>
      <c r="AG68" s="92"/>
      <c r="AI68" s="92"/>
      <c r="AJ68" s="92"/>
      <c r="AL68" s="92"/>
      <c r="AM68" s="92"/>
      <c r="AO68" s="92"/>
      <c r="AP68" s="92"/>
    </row>
    <row r="69" spans="1:43" x14ac:dyDescent="0.25">
      <c r="A69" s="812"/>
      <c r="B69" s="566" t="s">
        <v>366</v>
      </c>
      <c r="C69" s="110">
        <v>5</v>
      </c>
      <c r="D69" s="383"/>
      <c r="E69" s="383"/>
      <c r="F69" s="384"/>
      <c r="G69" s="109">
        <v>4</v>
      </c>
      <c r="H69" s="397">
        <f t="shared" ref="H69" si="41">G69*30</f>
        <v>120</v>
      </c>
      <c r="I69" s="398">
        <f t="shared" ref="I69" si="42">J69+K69+L69</f>
        <v>45</v>
      </c>
      <c r="J69" s="399">
        <v>30</v>
      </c>
      <c r="K69" s="399"/>
      <c r="L69" s="399">
        <v>15</v>
      </c>
      <c r="M69" s="400">
        <f t="shared" ref="M69" si="43">H69-I69</f>
        <v>75</v>
      </c>
      <c r="N69" s="110"/>
      <c r="O69" s="167"/>
      <c r="P69" s="384"/>
      <c r="Q69" s="112"/>
      <c r="R69" s="167"/>
      <c r="S69" s="111"/>
      <c r="T69" s="110">
        <v>3</v>
      </c>
      <c r="U69" s="167"/>
      <c r="V69" s="384"/>
      <c r="W69" s="112"/>
      <c r="X69" s="111"/>
      <c r="AF69" s="92"/>
      <c r="AG69" s="92"/>
      <c r="AI69" s="92"/>
      <c r="AJ69" s="92"/>
      <c r="AL69" s="92"/>
      <c r="AM69" s="92"/>
      <c r="AO69" s="92"/>
      <c r="AP69" s="92"/>
    </row>
    <row r="70" spans="1:43" x14ac:dyDescent="0.25">
      <c r="A70" s="813"/>
      <c r="B70" s="382" t="s">
        <v>312</v>
      </c>
      <c r="C70" s="110"/>
      <c r="D70" s="383"/>
      <c r="E70" s="383"/>
      <c r="F70" s="384"/>
      <c r="G70" s="109">
        <v>4</v>
      </c>
      <c r="H70" s="397">
        <f t="shared" si="37"/>
        <v>120</v>
      </c>
      <c r="I70" s="398"/>
      <c r="J70" s="399"/>
      <c r="K70" s="399"/>
      <c r="L70" s="399"/>
      <c r="M70" s="400"/>
      <c r="N70" s="110"/>
      <c r="O70" s="167"/>
      <c r="P70" s="384"/>
      <c r="Q70" s="112"/>
      <c r="R70" s="167"/>
      <c r="S70" s="111"/>
      <c r="T70" s="110"/>
      <c r="U70" s="167"/>
      <c r="V70" s="384"/>
      <c r="W70" s="112"/>
      <c r="X70" s="111"/>
      <c r="AF70" s="92"/>
      <c r="AG70" s="92"/>
      <c r="AI70" s="92"/>
      <c r="AJ70" s="92"/>
      <c r="AL70" s="92"/>
      <c r="AM70" s="92"/>
      <c r="AO70" s="92"/>
      <c r="AP70" s="92"/>
    </row>
    <row r="71" spans="1:43" x14ac:dyDescent="0.25">
      <c r="A71" s="814" t="s">
        <v>271</v>
      </c>
      <c r="B71" s="247" t="s">
        <v>269</v>
      </c>
      <c r="C71" s="110">
        <v>7</v>
      </c>
      <c r="D71" s="383"/>
      <c r="E71" s="383"/>
      <c r="F71" s="384"/>
      <c r="G71" s="109">
        <v>6</v>
      </c>
      <c r="H71" s="397">
        <f>G71*30</f>
        <v>180</v>
      </c>
      <c r="I71" s="398">
        <f>J71+K71+L71</f>
        <v>75</v>
      </c>
      <c r="J71" s="399">
        <v>45</v>
      </c>
      <c r="K71" s="399"/>
      <c r="L71" s="399">
        <v>30</v>
      </c>
      <c r="M71" s="400">
        <f>H71-I71</f>
        <v>105</v>
      </c>
      <c r="N71" s="110"/>
      <c r="O71" s="167"/>
      <c r="P71" s="384"/>
      <c r="Q71" s="112"/>
      <c r="R71" s="167"/>
      <c r="S71" s="111"/>
      <c r="T71" s="110"/>
      <c r="U71" s="167"/>
      <c r="V71" s="384"/>
      <c r="W71" s="112">
        <v>5</v>
      </c>
      <c r="X71" s="111"/>
      <c r="AF71" s="92" t="b">
        <f t="shared" si="40"/>
        <v>1</v>
      </c>
      <c r="AG71" s="92" t="b">
        <f t="shared" si="40"/>
        <v>1</v>
      </c>
      <c r="AI71" s="92" t="b">
        <f t="shared" si="40"/>
        <v>1</v>
      </c>
      <c r="AJ71" s="92" t="b">
        <f t="shared" si="40"/>
        <v>1</v>
      </c>
      <c r="AL71" s="92" t="b">
        <f t="shared" si="40"/>
        <v>1</v>
      </c>
      <c r="AM71" s="92" t="b">
        <f t="shared" si="40"/>
        <v>1</v>
      </c>
      <c r="AO71" s="92" t="b">
        <f t="shared" si="40"/>
        <v>0</v>
      </c>
      <c r="AP71" s="92" t="b">
        <f t="shared" si="40"/>
        <v>1</v>
      </c>
    </row>
    <row r="72" spans="1:43" x14ac:dyDescent="0.25">
      <c r="A72" s="812"/>
      <c r="B72" s="247" t="s">
        <v>270</v>
      </c>
      <c r="C72" s="110">
        <v>7</v>
      </c>
      <c r="D72" s="383"/>
      <c r="E72" s="383"/>
      <c r="F72" s="384"/>
      <c r="G72" s="109">
        <v>6</v>
      </c>
      <c r="H72" s="397">
        <f>G72*30</f>
        <v>180</v>
      </c>
      <c r="I72" s="398">
        <f>J72+K72+L72</f>
        <v>75</v>
      </c>
      <c r="J72" s="399">
        <v>45</v>
      </c>
      <c r="K72" s="399"/>
      <c r="L72" s="399">
        <v>30</v>
      </c>
      <c r="M72" s="400">
        <f>H72-I72</f>
        <v>105</v>
      </c>
      <c r="N72" s="110"/>
      <c r="O72" s="167"/>
      <c r="P72" s="384"/>
      <c r="Q72" s="112"/>
      <c r="R72" s="167"/>
      <c r="S72" s="111"/>
      <c r="T72" s="110"/>
      <c r="U72" s="167"/>
      <c r="V72" s="384"/>
      <c r="W72" s="112">
        <v>5</v>
      </c>
      <c r="X72" s="401"/>
      <c r="AF72" s="92"/>
      <c r="AG72" s="92"/>
      <c r="AI72" s="92"/>
    </row>
    <row r="73" spans="1:43" ht="16.5" thickBot="1" x14ac:dyDescent="0.3">
      <c r="A73" s="815"/>
      <c r="B73" s="402" t="s">
        <v>312</v>
      </c>
      <c r="C73" s="390"/>
      <c r="D73" s="403"/>
      <c r="E73" s="403"/>
      <c r="F73" s="392"/>
      <c r="G73" s="385">
        <v>6</v>
      </c>
      <c r="H73" s="386">
        <f>G73*30</f>
        <v>180</v>
      </c>
      <c r="I73" s="387"/>
      <c r="J73" s="388"/>
      <c r="K73" s="388"/>
      <c r="L73" s="388"/>
      <c r="M73" s="389"/>
      <c r="N73" s="390"/>
      <c r="O73" s="403"/>
      <c r="P73" s="392"/>
      <c r="Q73" s="393"/>
      <c r="R73" s="403"/>
      <c r="S73" s="394"/>
      <c r="T73" s="390"/>
      <c r="U73" s="403"/>
      <c r="V73" s="392"/>
      <c r="W73" s="106"/>
      <c r="X73" s="107"/>
      <c r="AF73" s="92"/>
      <c r="AG73" s="92"/>
      <c r="AI73" s="92"/>
    </row>
    <row r="74" spans="1:43" ht="16.5" thickBot="1" x14ac:dyDescent="0.3">
      <c r="A74" s="792" t="s">
        <v>147</v>
      </c>
      <c r="B74" s="793"/>
      <c r="C74" s="793"/>
      <c r="D74" s="793"/>
      <c r="E74" s="793"/>
      <c r="F74" s="793"/>
      <c r="G74" s="315">
        <f>G64+G67+G71</f>
        <v>14</v>
      </c>
      <c r="H74" s="404">
        <f t="shared" ref="H74:AC74" si="44">H64+H67+H71</f>
        <v>420</v>
      </c>
      <c r="I74" s="316">
        <f t="shared" si="44"/>
        <v>165</v>
      </c>
      <c r="J74" s="316">
        <f t="shared" si="44"/>
        <v>105</v>
      </c>
      <c r="K74" s="316">
        <f t="shared" si="44"/>
        <v>15</v>
      </c>
      <c r="L74" s="316">
        <f t="shared" si="44"/>
        <v>45</v>
      </c>
      <c r="M74" s="316">
        <f t="shared" si="44"/>
        <v>255</v>
      </c>
      <c r="N74" s="317">
        <f t="shared" si="44"/>
        <v>0</v>
      </c>
      <c r="O74" s="316">
        <f t="shared" si="44"/>
        <v>0</v>
      </c>
      <c r="P74" s="405">
        <f t="shared" si="44"/>
        <v>0</v>
      </c>
      <c r="Q74" s="316">
        <f t="shared" si="44"/>
        <v>0</v>
      </c>
      <c r="R74" s="316">
        <f t="shared" si="44"/>
        <v>0</v>
      </c>
      <c r="S74" s="316">
        <f t="shared" si="44"/>
        <v>0</v>
      </c>
      <c r="T74" s="317">
        <f t="shared" si="44"/>
        <v>6</v>
      </c>
      <c r="U74" s="316">
        <f t="shared" si="44"/>
        <v>0</v>
      </c>
      <c r="V74" s="316">
        <f t="shared" si="44"/>
        <v>0</v>
      </c>
      <c r="W74" s="316">
        <f t="shared" si="44"/>
        <v>5</v>
      </c>
      <c r="X74" s="316">
        <f t="shared" si="44"/>
        <v>0</v>
      </c>
      <c r="Y74" s="315">
        <f t="shared" si="44"/>
        <v>0</v>
      </c>
      <c r="Z74" s="315">
        <f t="shared" si="44"/>
        <v>0</v>
      </c>
      <c r="AA74" s="315">
        <f t="shared" si="44"/>
        <v>0</v>
      </c>
      <c r="AB74" s="315">
        <f t="shared" si="44"/>
        <v>0</v>
      </c>
      <c r="AC74" s="315">
        <f t="shared" si="44"/>
        <v>0</v>
      </c>
      <c r="AF74" s="99">
        <f>SUMIF(AF64:AF73,FALSE,$G64:$G73)</f>
        <v>0</v>
      </c>
      <c r="AG74" s="99">
        <f t="shared" ref="AG74:AP74" si="45">SUMIF(AG64:AG73,FALSE,$G64:$G73)</f>
        <v>0</v>
      </c>
      <c r="AH74" s="99">
        <f t="shared" si="45"/>
        <v>0</v>
      </c>
      <c r="AI74" s="99">
        <f t="shared" si="45"/>
        <v>0</v>
      </c>
      <c r="AJ74" s="99">
        <f t="shared" si="45"/>
        <v>0</v>
      </c>
      <c r="AK74" s="99">
        <f t="shared" si="45"/>
        <v>0</v>
      </c>
      <c r="AL74" s="99">
        <f t="shared" si="45"/>
        <v>8</v>
      </c>
      <c r="AM74" s="99">
        <f t="shared" si="45"/>
        <v>0</v>
      </c>
      <c r="AN74" s="99">
        <f t="shared" si="45"/>
        <v>0</v>
      </c>
      <c r="AO74" s="99">
        <f t="shared" si="45"/>
        <v>6</v>
      </c>
      <c r="AP74" s="99">
        <f t="shared" si="45"/>
        <v>0</v>
      </c>
      <c r="AQ74" s="100">
        <f>SUM(AF74:AP74)</f>
        <v>14</v>
      </c>
    </row>
    <row r="75" spans="1:43" ht="16.5" thickBot="1" x14ac:dyDescent="0.3">
      <c r="A75" s="846" t="s">
        <v>207</v>
      </c>
      <c r="B75" s="847"/>
      <c r="C75" s="847"/>
      <c r="D75" s="847"/>
      <c r="E75" s="847"/>
      <c r="F75" s="847"/>
      <c r="G75" s="847"/>
      <c r="H75" s="847"/>
      <c r="I75" s="781"/>
      <c r="J75" s="781"/>
      <c r="K75" s="781"/>
      <c r="L75" s="781"/>
      <c r="M75" s="781"/>
      <c r="N75" s="847"/>
      <c r="O75" s="847"/>
      <c r="P75" s="847"/>
      <c r="Q75" s="847"/>
      <c r="R75" s="847"/>
      <c r="S75" s="847"/>
      <c r="T75" s="847"/>
      <c r="U75" s="847"/>
      <c r="V75" s="847"/>
      <c r="W75" s="847"/>
      <c r="X75" s="848"/>
    </row>
    <row r="76" spans="1:43" x14ac:dyDescent="0.25">
      <c r="A76" s="849" t="s">
        <v>126</v>
      </c>
      <c r="B76" s="118" t="s">
        <v>237</v>
      </c>
      <c r="C76" s="108"/>
      <c r="D76" s="108">
        <v>5</v>
      </c>
      <c r="E76" s="108"/>
      <c r="F76" s="108"/>
      <c r="G76" s="109">
        <v>3</v>
      </c>
      <c r="H76" s="154">
        <f t="shared" ref="H76:H95" si="46">G76*30</f>
        <v>90</v>
      </c>
      <c r="I76" s="511">
        <f t="shared" ref="I76:I85" si="47">J76+L76+K76</f>
        <v>30</v>
      </c>
      <c r="J76" s="513">
        <v>15</v>
      </c>
      <c r="K76" s="513">
        <v>15</v>
      </c>
      <c r="L76" s="513"/>
      <c r="M76" s="101">
        <f t="shared" ref="M76:M95" si="48">H76-I76</f>
        <v>60</v>
      </c>
      <c r="N76" s="110"/>
      <c r="O76" s="167"/>
      <c r="P76" s="111"/>
      <c r="Q76" s="112"/>
      <c r="R76" s="167"/>
      <c r="S76" s="111"/>
      <c r="T76" s="112">
        <v>2</v>
      </c>
      <c r="U76" s="167"/>
      <c r="V76" s="111"/>
      <c r="W76" s="112"/>
      <c r="X76" s="111"/>
      <c r="AD76" s="104" t="s">
        <v>89</v>
      </c>
      <c r="AE76" s="98">
        <f>AF96+AG96</f>
        <v>0</v>
      </c>
      <c r="AF76" s="92" t="b">
        <f>ISBLANK(N76)</f>
        <v>1</v>
      </c>
      <c r="AG76" s="92" t="b">
        <f>ISBLANK(O76)</f>
        <v>1</v>
      </c>
      <c r="AI76" s="92" t="b">
        <f>ISBLANK(Q76)</f>
        <v>1</v>
      </c>
      <c r="AJ76" s="92" t="b">
        <f>ISBLANK(R76)</f>
        <v>1</v>
      </c>
      <c r="AL76" s="92" t="b">
        <f>ISBLANK(T76)</f>
        <v>0</v>
      </c>
      <c r="AM76" s="92" t="b">
        <f>ISBLANK(U76)</f>
        <v>1</v>
      </c>
      <c r="AO76" s="92" t="b">
        <f>ISBLANK(W76)</f>
        <v>1</v>
      </c>
      <c r="AP76" s="92" t="b">
        <f>ISBLANK(X76)</f>
        <v>1</v>
      </c>
    </row>
    <row r="77" spans="1:43" x14ac:dyDescent="0.25">
      <c r="A77" s="806"/>
      <c r="B77" s="118" t="s">
        <v>238</v>
      </c>
      <c r="C77" s="108"/>
      <c r="D77" s="108">
        <v>5</v>
      </c>
      <c r="E77" s="108"/>
      <c r="F77" s="108"/>
      <c r="G77" s="109">
        <v>3</v>
      </c>
      <c r="H77" s="154">
        <f t="shared" si="46"/>
        <v>90</v>
      </c>
      <c r="I77" s="130">
        <f t="shared" si="47"/>
        <v>30</v>
      </c>
      <c r="J77" s="108">
        <v>15</v>
      </c>
      <c r="K77" s="108">
        <v>15</v>
      </c>
      <c r="L77" s="108"/>
      <c r="M77" s="122">
        <f t="shared" si="48"/>
        <v>60</v>
      </c>
      <c r="N77" s="110"/>
      <c r="O77" s="167"/>
      <c r="P77" s="111"/>
      <c r="Q77" s="112"/>
      <c r="R77" s="167"/>
      <c r="S77" s="111"/>
      <c r="T77" s="112">
        <v>2</v>
      </c>
      <c r="U77" s="167"/>
      <c r="V77" s="111"/>
      <c r="W77" s="130"/>
      <c r="X77" s="117"/>
      <c r="AD77" s="104" t="s">
        <v>90</v>
      </c>
      <c r="AE77" s="98">
        <f>AI96+AJ96</f>
        <v>0</v>
      </c>
      <c r="AF77" s="92"/>
      <c r="AG77" s="92"/>
      <c r="AI77" s="92"/>
      <c r="AJ77" s="92"/>
      <c r="AL77" s="92"/>
      <c r="AM77" s="92"/>
      <c r="AO77" s="92"/>
      <c r="AP77" s="92"/>
    </row>
    <row r="78" spans="1:43" x14ac:dyDescent="0.25">
      <c r="A78" s="805" t="s">
        <v>127</v>
      </c>
      <c r="B78" s="51" t="s">
        <v>239</v>
      </c>
      <c r="C78" s="113"/>
      <c r="D78" s="114" t="s">
        <v>166</v>
      </c>
      <c r="E78" s="115"/>
      <c r="F78" s="116"/>
      <c r="G78" s="119">
        <v>5</v>
      </c>
      <c r="H78" s="155">
        <f t="shared" si="46"/>
        <v>150</v>
      </c>
      <c r="I78" s="160">
        <f t="shared" si="47"/>
        <v>54</v>
      </c>
      <c r="J78" s="120">
        <v>18</v>
      </c>
      <c r="K78" s="121">
        <v>36</v>
      </c>
      <c r="L78" s="121"/>
      <c r="M78" s="122">
        <f t="shared" si="48"/>
        <v>96</v>
      </c>
      <c r="N78" s="125"/>
      <c r="O78" s="166"/>
      <c r="P78" s="124"/>
      <c r="Q78" s="123"/>
      <c r="R78" s="166"/>
      <c r="S78" s="124"/>
      <c r="T78" s="123"/>
      <c r="U78" s="166">
        <v>3</v>
      </c>
      <c r="V78" s="124">
        <v>3</v>
      </c>
      <c r="W78" s="123"/>
      <c r="X78" s="117"/>
      <c r="AD78" s="104" t="s">
        <v>114</v>
      </c>
      <c r="AE78" s="98">
        <f>AL96+AM96</f>
        <v>17.5</v>
      </c>
      <c r="AF78" s="92" t="b">
        <f t="shared" ref="AF78:AP94" si="49">ISBLANK(N78)</f>
        <v>1</v>
      </c>
      <c r="AG78" s="92" t="b">
        <f t="shared" si="49"/>
        <v>1</v>
      </c>
      <c r="AI78" s="92" t="b">
        <f t="shared" si="49"/>
        <v>1</v>
      </c>
      <c r="AJ78" s="92" t="b">
        <f t="shared" si="49"/>
        <v>1</v>
      </c>
      <c r="AL78" s="92" t="b">
        <f t="shared" si="49"/>
        <v>1</v>
      </c>
      <c r="AM78" s="92" t="b">
        <f t="shared" si="49"/>
        <v>0</v>
      </c>
      <c r="AO78" s="92" t="b">
        <f t="shared" si="49"/>
        <v>1</v>
      </c>
      <c r="AP78" s="92" t="b">
        <f t="shared" si="49"/>
        <v>1</v>
      </c>
    </row>
    <row r="79" spans="1:43" ht="31.5" x14ac:dyDescent="0.25">
      <c r="A79" s="806"/>
      <c r="B79" s="118" t="s">
        <v>240</v>
      </c>
      <c r="C79" s="113"/>
      <c r="D79" s="114" t="s">
        <v>166</v>
      </c>
      <c r="E79" s="115"/>
      <c r="F79" s="116"/>
      <c r="G79" s="119">
        <v>5</v>
      </c>
      <c r="H79" s="155">
        <f t="shared" si="46"/>
        <v>150</v>
      </c>
      <c r="I79" s="160">
        <f t="shared" si="47"/>
        <v>54</v>
      </c>
      <c r="J79" s="120">
        <v>18</v>
      </c>
      <c r="K79" s="121">
        <v>36</v>
      </c>
      <c r="L79" s="121"/>
      <c r="M79" s="122">
        <f t="shared" si="48"/>
        <v>96</v>
      </c>
      <c r="N79" s="125"/>
      <c r="O79" s="166"/>
      <c r="P79" s="124"/>
      <c r="Q79" s="123"/>
      <c r="R79" s="166"/>
      <c r="S79" s="124"/>
      <c r="T79" s="123"/>
      <c r="U79" s="166">
        <v>3</v>
      </c>
      <c r="V79" s="124">
        <v>3</v>
      </c>
      <c r="W79" s="123"/>
      <c r="X79" s="117"/>
      <c r="AD79" s="104" t="s">
        <v>115</v>
      </c>
      <c r="AE79" s="98">
        <f>AO96+AP96</f>
        <v>38</v>
      </c>
      <c r="AF79" s="92"/>
      <c r="AG79" s="92"/>
      <c r="AI79" s="92"/>
      <c r="AJ79" s="92"/>
      <c r="AL79" s="92"/>
      <c r="AM79" s="92"/>
      <c r="AO79" s="92"/>
      <c r="AP79" s="92"/>
    </row>
    <row r="80" spans="1:43" x14ac:dyDescent="0.25">
      <c r="A80" s="805" t="s">
        <v>128</v>
      </c>
      <c r="B80" s="118" t="s">
        <v>241</v>
      </c>
      <c r="C80" s="113"/>
      <c r="D80" s="114" t="s">
        <v>166</v>
      </c>
      <c r="E80" s="115"/>
      <c r="F80" s="116"/>
      <c r="G80" s="119">
        <v>3</v>
      </c>
      <c r="H80" s="155">
        <f t="shared" si="46"/>
        <v>90</v>
      </c>
      <c r="I80" s="160">
        <f t="shared" si="47"/>
        <v>36</v>
      </c>
      <c r="J80" s="120">
        <v>18</v>
      </c>
      <c r="K80" s="121">
        <v>18</v>
      </c>
      <c r="L80" s="121"/>
      <c r="M80" s="122">
        <f t="shared" si="48"/>
        <v>54</v>
      </c>
      <c r="N80" s="125"/>
      <c r="O80" s="166"/>
      <c r="P80" s="124"/>
      <c r="Q80" s="123"/>
      <c r="R80" s="166"/>
      <c r="S80" s="124"/>
      <c r="T80" s="123"/>
      <c r="U80" s="166">
        <v>2</v>
      </c>
      <c r="V80" s="124">
        <v>2</v>
      </c>
      <c r="W80" s="123"/>
      <c r="X80" s="117"/>
      <c r="AE80" s="98">
        <f>SUM(AE76:AE79)</f>
        <v>55.5</v>
      </c>
      <c r="AF80" s="92" t="b">
        <f t="shared" si="49"/>
        <v>1</v>
      </c>
      <c r="AG80" s="92" t="b">
        <f t="shared" si="49"/>
        <v>1</v>
      </c>
      <c r="AI80" s="92" t="b">
        <f t="shared" si="49"/>
        <v>1</v>
      </c>
      <c r="AJ80" s="92" t="b">
        <f t="shared" si="49"/>
        <v>1</v>
      </c>
      <c r="AL80" s="92" t="b">
        <f t="shared" si="49"/>
        <v>1</v>
      </c>
      <c r="AM80" s="92" t="b">
        <f t="shared" si="49"/>
        <v>0</v>
      </c>
      <c r="AO80" s="92" t="b">
        <f t="shared" si="49"/>
        <v>1</v>
      </c>
      <c r="AP80" s="92" t="b">
        <f t="shared" si="49"/>
        <v>1</v>
      </c>
    </row>
    <row r="81" spans="1:43" x14ac:dyDescent="0.25">
      <c r="A81" s="806"/>
      <c r="B81" s="118" t="s">
        <v>167</v>
      </c>
      <c r="C81" s="113"/>
      <c r="D81" s="114" t="s">
        <v>166</v>
      </c>
      <c r="E81" s="115"/>
      <c r="F81" s="116"/>
      <c r="G81" s="119">
        <v>3</v>
      </c>
      <c r="H81" s="155">
        <f t="shared" si="46"/>
        <v>90</v>
      </c>
      <c r="I81" s="160">
        <f t="shared" si="47"/>
        <v>36</v>
      </c>
      <c r="J81" s="120">
        <v>18</v>
      </c>
      <c r="K81" s="121">
        <v>18</v>
      </c>
      <c r="L81" s="121"/>
      <c r="M81" s="122">
        <f t="shared" si="48"/>
        <v>54</v>
      </c>
      <c r="N81" s="125"/>
      <c r="O81" s="166"/>
      <c r="P81" s="124"/>
      <c r="Q81" s="123"/>
      <c r="R81" s="166"/>
      <c r="S81" s="124"/>
      <c r="T81" s="123"/>
      <c r="U81" s="166">
        <v>2</v>
      </c>
      <c r="V81" s="124">
        <v>2</v>
      </c>
      <c r="W81" s="123"/>
      <c r="X81" s="117"/>
      <c r="AF81" s="92"/>
      <c r="AG81" s="92"/>
      <c r="AI81" s="92"/>
      <c r="AJ81" s="92"/>
      <c r="AL81" s="92"/>
      <c r="AM81" s="92"/>
      <c r="AO81" s="92"/>
      <c r="AP81" s="92"/>
    </row>
    <row r="82" spans="1:43" x14ac:dyDescent="0.25">
      <c r="A82" s="805" t="s">
        <v>129</v>
      </c>
      <c r="B82" s="118" t="s">
        <v>260</v>
      </c>
      <c r="C82" s="113">
        <v>6</v>
      </c>
      <c r="D82" s="114"/>
      <c r="E82" s="115"/>
      <c r="F82" s="116"/>
      <c r="G82" s="119">
        <v>6.5</v>
      </c>
      <c r="H82" s="155">
        <f t="shared" si="46"/>
        <v>195</v>
      </c>
      <c r="I82" s="160">
        <f t="shared" si="47"/>
        <v>72</v>
      </c>
      <c r="J82" s="120">
        <v>36</v>
      </c>
      <c r="K82" s="121">
        <v>36</v>
      </c>
      <c r="L82" s="121"/>
      <c r="M82" s="122">
        <f t="shared" si="48"/>
        <v>123</v>
      </c>
      <c r="N82" s="125"/>
      <c r="O82" s="166"/>
      <c r="P82" s="126"/>
      <c r="Q82" s="123"/>
      <c r="R82" s="166"/>
      <c r="S82" s="124"/>
      <c r="T82" s="125"/>
      <c r="U82" s="166">
        <v>4</v>
      </c>
      <c r="V82" s="124">
        <v>4</v>
      </c>
      <c r="W82" s="123"/>
      <c r="X82" s="117"/>
      <c r="AF82" s="92" t="b">
        <f t="shared" si="49"/>
        <v>1</v>
      </c>
      <c r="AG82" s="92" t="b">
        <f t="shared" si="49"/>
        <v>1</v>
      </c>
      <c r="AI82" s="92" t="b">
        <f t="shared" si="49"/>
        <v>1</v>
      </c>
      <c r="AJ82" s="92" t="b">
        <f t="shared" si="49"/>
        <v>1</v>
      </c>
      <c r="AL82" s="92" t="b">
        <f t="shared" si="49"/>
        <v>1</v>
      </c>
      <c r="AM82" s="92" t="b">
        <f t="shared" si="49"/>
        <v>0</v>
      </c>
      <c r="AO82" s="92" t="b">
        <f t="shared" si="49"/>
        <v>1</v>
      </c>
      <c r="AP82" s="92" t="b">
        <f t="shared" si="49"/>
        <v>1</v>
      </c>
    </row>
    <row r="83" spans="1:43" ht="35.25" customHeight="1" x14ac:dyDescent="0.25">
      <c r="A83" s="806"/>
      <c r="B83" s="118" t="s">
        <v>262</v>
      </c>
      <c r="C83" s="113">
        <v>6</v>
      </c>
      <c r="D83" s="114"/>
      <c r="E83" s="115"/>
      <c r="F83" s="116"/>
      <c r="G83" s="119">
        <v>6.5</v>
      </c>
      <c r="H83" s="155">
        <f t="shared" si="46"/>
        <v>195</v>
      </c>
      <c r="I83" s="160">
        <f t="shared" si="47"/>
        <v>72</v>
      </c>
      <c r="J83" s="120">
        <v>36</v>
      </c>
      <c r="K83" s="121">
        <v>36</v>
      </c>
      <c r="L83" s="121"/>
      <c r="M83" s="122">
        <f t="shared" si="48"/>
        <v>123</v>
      </c>
      <c r="N83" s="125"/>
      <c r="O83" s="166"/>
      <c r="P83" s="126"/>
      <c r="Q83" s="123"/>
      <c r="R83" s="166"/>
      <c r="S83" s="124"/>
      <c r="T83" s="125"/>
      <c r="U83" s="166">
        <v>4</v>
      </c>
      <c r="V83" s="124">
        <v>4</v>
      </c>
      <c r="W83" s="123"/>
      <c r="X83" s="117"/>
      <c r="AF83" s="92"/>
      <c r="AG83" s="92"/>
      <c r="AI83" s="92"/>
      <c r="AJ83" s="92"/>
      <c r="AL83" s="92"/>
      <c r="AM83" s="92"/>
      <c r="AO83" s="92"/>
      <c r="AP83" s="92"/>
    </row>
    <row r="84" spans="1:43" ht="31.5" x14ac:dyDescent="0.25">
      <c r="A84" s="805" t="s">
        <v>130</v>
      </c>
      <c r="B84" s="118" t="s">
        <v>242</v>
      </c>
      <c r="C84" s="113">
        <v>7</v>
      </c>
      <c r="D84" s="114"/>
      <c r="E84" s="115"/>
      <c r="F84" s="115"/>
      <c r="G84" s="119">
        <v>9</v>
      </c>
      <c r="H84" s="156">
        <f t="shared" si="46"/>
        <v>270</v>
      </c>
      <c r="I84" s="160">
        <f t="shared" si="47"/>
        <v>105</v>
      </c>
      <c r="J84" s="120">
        <v>60</v>
      </c>
      <c r="K84" s="121">
        <v>45</v>
      </c>
      <c r="L84" s="121"/>
      <c r="M84" s="122">
        <f t="shared" si="48"/>
        <v>165</v>
      </c>
      <c r="N84" s="125"/>
      <c r="O84" s="166"/>
      <c r="P84" s="126"/>
      <c r="Q84" s="123"/>
      <c r="R84" s="166"/>
      <c r="S84" s="124"/>
      <c r="T84" s="125"/>
      <c r="U84" s="166"/>
      <c r="V84" s="124"/>
      <c r="W84" s="123">
        <v>7</v>
      </c>
      <c r="X84" s="117"/>
      <c r="AF84" s="92" t="b">
        <f t="shared" si="49"/>
        <v>1</v>
      </c>
      <c r="AG84" s="92" t="b">
        <f t="shared" si="49"/>
        <v>1</v>
      </c>
      <c r="AI84" s="92" t="b">
        <f t="shared" si="49"/>
        <v>1</v>
      </c>
      <c r="AJ84" s="92" t="b">
        <f t="shared" si="49"/>
        <v>1</v>
      </c>
      <c r="AL84" s="92" t="b">
        <f t="shared" si="49"/>
        <v>1</v>
      </c>
      <c r="AM84" s="92" t="b">
        <f t="shared" si="49"/>
        <v>1</v>
      </c>
      <c r="AO84" s="92" t="b">
        <f t="shared" si="49"/>
        <v>0</v>
      </c>
      <c r="AP84" s="92" t="b">
        <f t="shared" si="49"/>
        <v>1</v>
      </c>
    </row>
    <row r="85" spans="1:43" ht="31.5" x14ac:dyDescent="0.25">
      <c r="A85" s="806"/>
      <c r="B85" s="118" t="s">
        <v>243</v>
      </c>
      <c r="C85" s="113">
        <v>7</v>
      </c>
      <c r="D85" s="114"/>
      <c r="E85" s="115"/>
      <c r="F85" s="115"/>
      <c r="G85" s="119">
        <v>9</v>
      </c>
      <c r="H85" s="156">
        <f t="shared" si="46"/>
        <v>270</v>
      </c>
      <c r="I85" s="160">
        <f t="shared" si="47"/>
        <v>105</v>
      </c>
      <c r="J85" s="120">
        <v>60</v>
      </c>
      <c r="K85" s="121">
        <v>45</v>
      </c>
      <c r="L85" s="121"/>
      <c r="M85" s="122">
        <f t="shared" si="48"/>
        <v>165</v>
      </c>
      <c r="N85" s="125"/>
      <c r="O85" s="166"/>
      <c r="P85" s="126"/>
      <c r="Q85" s="123"/>
      <c r="R85" s="166"/>
      <c r="S85" s="124"/>
      <c r="T85" s="125"/>
      <c r="U85" s="166"/>
      <c r="V85" s="124"/>
      <c r="W85" s="123">
        <v>7</v>
      </c>
      <c r="X85" s="117"/>
      <c r="AF85" s="92"/>
      <c r="AG85" s="92"/>
      <c r="AI85" s="92"/>
      <c r="AJ85" s="92"/>
      <c r="AL85" s="92"/>
      <c r="AM85" s="92"/>
      <c r="AO85" s="92"/>
      <c r="AP85" s="92"/>
    </row>
    <row r="86" spans="1:43" x14ac:dyDescent="0.25">
      <c r="A86" s="805" t="s">
        <v>131</v>
      </c>
      <c r="B86" s="406" t="s">
        <v>272</v>
      </c>
      <c r="C86" s="113"/>
      <c r="D86" s="114" t="s">
        <v>135</v>
      </c>
      <c r="E86" s="115"/>
      <c r="F86" s="116"/>
      <c r="G86" s="119">
        <v>5</v>
      </c>
      <c r="H86" s="156">
        <f t="shared" si="46"/>
        <v>150</v>
      </c>
      <c r="I86" s="160">
        <f>J86+L86</f>
        <v>60</v>
      </c>
      <c r="J86" s="120">
        <v>30</v>
      </c>
      <c r="K86" s="121"/>
      <c r="L86" s="121">
        <v>30</v>
      </c>
      <c r="M86" s="122">
        <f t="shared" si="48"/>
        <v>90</v>
      </c>
      <c r="N86" s="125"/>
      <c r="O86" s="166"/>
      <c r="P86" s="126"/>
      <c r="Q86" s="123"/>
      <c r="R86" s="166"/>
      <c r="S86" s="124"/>
      <c r="T86" s="125"/>
      <c r="U86" s="166"/>
      <c r="V86" s="124"/>
      <c r="W86" s="123">
        <v>4</v>
      </c>
      <c r="X86" s="124"/>
      <c r="AF86" s="92" t="b">
        <f t="shared" si="49"/>
        <v>1</v>
      </c>
      <c r="AG86" s="92" t="b">
        <f t="shared" si="49"/>
        <v>1</v>
      </c>
      <c r="AI86" s="92" t="b">
        <f t="shared" si="49"/>
        <v>1</v>
      </c>
      <c r="AJ86" s="92" t="b">
        <f t="shared" si="49"/>
        <v>1</v>
      </c>
      <c r="AL86" s="92" t="b">
        <f t="shared" si="49"/>
        <v>1</v>
      </c>
      <c r="AM86" s="92" t="b">
        <f t="shared" si="49"/>
        <v>1</v>
      </c>
      <c r="AO86" s="92" t="b">
        <f t="shared" si="49"/>
        <v>0</v>
      </c>
      <c r="AP86" s="92" t="b">
        <f t="shared" si="49"/>
        <v>1</v>
      </c>
    </row>
    <row r="87" spans="1:43" x14ac:dyDescent="0.25">
      <c r="A87" s="806"/>
      <c r="B87" s="407" t="s">
        <v>273</v>
      </c>
      <c r="C87" s="113"/>
      <c r="D87" s="114" t="s">
        <v>135</v>
      </c>
      <c r="E87" s="115"/>
      <c r="F87" s="116"/>
      <c r="G87" s="119">
        <v>5</v>
      </c>
      <c r="H87" s="156">
        <f t="shared" si="46"/>
        <v>150</v>
      </c>
      <c r="I87" s="160">
        <f>J87+L87</f>
        <v>60</v>
      </c>
      <c r="J87" s="120">
        <v>30</v>
      </c>
      <c r="K87" s="121"/>
      <c r="L87" s="121">
        <v>30</v>
      </c>
      <c r="M87" s="122">
        <f t="shared" si="48"/>
        <v>90</v>
      </c>
      <c r="N87" s="125"/>
      <c r="O87" s="166"/>
      <c r="P87" s="126"/>
      <c r="Q87" s="123"/>
      <c r="R87" s="166"/>
      <c r="S87" s="124"/>
      <c r="T87" s="125"/>
      <c r="U87" s="166"/>
      <c r="V87" s="124"/>
      <c r="W87" s="123">
        <v>4</v>
      </c>
      <c r="X87" s="124"/>
      <c r="AF87" s="92"/>
      <c r="AG87" s="92"/>
      <c r="AI87" s="92"/>
      <c r="AJ87" s="92"/>
      <c r="AL87" s="92"/>
      <c r="AM87" s="92"/>
      <c r="AO87" s="92"/>
      <c r="AP87" s="92"/>
    </row>
    <row r="88" spans="1:43" x14ac:dyDescent="0.25">
      <c r="A88" s="805" t="s">
        <v>132</v>
      </c>
      <c r="B88" s="118" t="s">
        <v>250</v>
      </c>
      <c r="C88" s="113"/>
      <c r="D88" s="121">
        <v>8</v>
      </c>
      <c r="E88" s="116"/>
      <c r="F88" s="115"/>
      <c r="G88" s="119">
        <v>6</v>
      </c>
      <c r="H88" s="155">
        <f t="shared" si="46"/>
        <v>180</v>
      </c>
      <c r="I88" s="160">
        <f t="shared" ref="I88:I93" si="50">J88+L88+K88</f>
        <v>68</v>
      </c>
      <c r="J88" s="120">
        <v>34</v>
      </c>
      <c r="K88" s="121">
        <v>34</v>
      </c>
      <c r="L88" s="121"/>
      <c r="M88" s="122">
        <f t="shared" si="48"/>
        <v>112</v>
      </c>
      <c r="N88" s="125"/>
      <c r="O88" s="166"/>
      <c r="P88" s="126"/>
      <c r="Q88" s="123"/>
      <c r="R88" s="166"/>
      <c r="S88" s="124"/>
      <c r="T88" s="125"/>
      <c r="U88" s="166"/>
      <c r="V88" s="124"/>
      <c r="W88" s="123"/>
      <c r="X88" s="124">
        <v>4</v>
      </c>
      <c r="AF88" s="92" t="b">
        <f t="shared" si="49"/>
        <v>1</v>
      </c>
      <c r="AG88" s="92" t="b">
        <f t="shared" si="49"/>
        <v>1</v>
      </c>
      <c r="AI88" s="92" t="b">
        <f t="shared" si="49"/>
        <v>1</v>
      </c>
      <c r="AJ88" s="92" t="b">
        <f t="shared" si="49"/>
        <v>1</v>
      </c>
      <c r="AL88" s="92" t="b">
        <f t="shared" si="49"/>
        <v>1</v>
      </c>
      <c r="AM88" s="92" t="b">
        <f t="shared" si="49"/>
        <v>1</v>
      </c>
      <c r="AO88" s="92" t="b">
        <f t="shared" si="49"/>
        <v>1</v>
      </c>
      <c r="AP88" s="92" t="b">
        <f t="shared" si="49"/>
        <v>0</v>
      </c>
    </row>
    <row r="89" spans="1:43" x14ac:dyDescent="0.25">
      <c r="A89" s="806"/>
      <c r="B89" s="118" t="s">
        <v>244</v>
      </c>
      <c r="C89" s="113"/>
      <c r="D89" s="121">
        <v>8</v>
      </c>
      <c r="E89" s="116"/>
      <c r="F89" s="115"/>
      <c r="G89" s="119">
        <v>6</v>
      </c>
      <c r="H89" s="155">
        <f t="shared" si="46"/>
        <v>180</v>
      </c>
      <c r="I89" s="160">
        <f t="shared" si="50"/>
        <v>68</v>
      </c>
      <c r="J89" s="120">
        <v>34</v>
      </c>
      <c r="K89" s="121">
        <v>34</v>
      </c>
      <c r="L89" s="121"/>
      <c r="M89" s="122">
        <f t="shared" si="48"/>
        <v>112</v>
      </c>
      <c r="N89" s="125"/>
      <c r="O89" s="166"/>
      <c r="P89" s="126"/>
      <c r="Q89" s="123"/>
      <c r="R89" s="166"/>
      <c r="S89" s="124"/>
      <c r="T89" s="125"/>
      <c r="U89" s="166"/>
      <c r="V89" s="124"/>
      <c r="W89" s="123"/>
      <c r="X89" s="124">
        <v>4</v>
      </c>
      <c r="AF89" s="92"/>
      <c r="AG89" s="92"/>
      <c r="AI89" s="92"/>
      <c r="AJ89" s="92"/>
      <c r="AL89" s="92"/>
      <c r="AM89" s="92"/>
      <c r="AO89" s="92"/>
      <c r="AP89" s="92"/>
    </row>
    <row r="90" spans="1:43" ht="31.5" x14ac:dyDescent="0.25">
      <c r="A90" s="805" t="s">
        <v>133</v>
      </c>
      <c r="B90" s="118" t="s">
        <v>259</v>
      </c>
      <c r="C90" s="113">
        <v>8</v>
      </c>
      <c r="D90" s="121"/>
      <c r="E90" s="116"/>
      <c r="F90" s="115"/>
      <c r="G90" s="119">
        <v>6</v>
      </c>
      <c r="H90" s="155">
        <f t="shared" si="46"/>
        <v>180</v>
      </c>
      <c r="I90" s="160">
        <f t="shared" si="50"/>
        <v>68</v>
      </c>
      <c r="J90" s="120">
        <v>34</v>
      </c>
      <c r="K90" s="121">
        <v>34</v>
      </c>
      <c r="L90" s="121"/>
      <c r="M90" s="122">
        <f t="shared" si="48"/>
        <v>112</v>
      </c>
      <c r="N90" s="125"/>
      <c r="O90" s="166"/>
      <c r="P90" s="126"/>
      <c r="Q90" s="123"/>
      <c r="R90" s="166"/>
      <c r="S90" s="124"/>
      <c r="T90" s="125"/>
      <c r="U90" s="166"/>
      <c r="V90" s="124"/>
      <c r="W90" s="123"/>
      <c r="X90" s="124">
        <v>4</v>
      </c>
      <c r="AF90" s="92" t="b">
        <f t="shared" si="49"/>
        <v>1</v>
      </c>
      <c r="AG90" s="92" t="b">
        <f t="shared" si="49"/>
        <v>1</v>
      </c>
      <c r="AI90" s="92" t="b">
        <f t="shared" si="49"/>
        <v>1</v>
      </c>
      <c r="AJ90" s="92" t="b">
        <f t="shared" si="49"/>
        <v>1</v>
      </c>
      <c r="AL90" s="92" t="b">
        <f t="shared" si="49"/>
        <v>1</v>
      </c>
      <c r="AM90" s="92" t="b">
        <f t="shared" si="49"/>
        <v>1</v>
      </c>
      <c r="AO90" s="92" t="b">
        <f t="shared" si="49"/>
        <v>1</v>
      </c>
      <c r="AP90" s="92" t="b">
        <f t="shared" si="49"/>
        <v>0</v>
      </c>
    </row>
    <row r="91" spans="1:43" ht="31.5" x14ac:dyDescent="0.25">
      <c r="A91" s="806"/>
      <c r="B91" s="118" t="s">
        <v>251</v>
      </c>
      <c r="C91" s="113">
        <v>8</v>
      </c>
      <c r="D91" s="121"/>
      <c r="E91" s="116"/>
      <c r="F91" s="115"/>
      <c r="G91" s="119">
        <v>6</v>
      </c>
      <c r="H91" s="155">
        <f t="shared" si="46"/>
        <v>180</v>
      </c>
      <c r="I91" s="160">
        <f t="shared" si="50"/>
        <v>68</v>
      </c>
      <c r="J91" s="120">
        <v>34</v>
      </c>
      <c r="K91" s="121">
        <v>34</v>
      </c>
      <c r="L91" s="121"/>
      <c r="M91" s="122">
        <f t="shared" si="48"/>
        <v>112</v>
      </c>
      <c r="N91" s="125"/>
      <c r="O91" s="166"/>
      <c r="P91" s="126"/>
      <c r="Q91" s="123"/>
      <c r="R91" s="166"/>
      <c r="S91" s="124"/>
      <c r="T91" s="125"/>
      <c r="U91" s="166"/>
      <c r="V91" s="124"/>
      <c r="W91" s="123"/>
      <c r="X91" s="124">
        <v>4</v>
      </c>
      <c r="AF91" s="92"/>
      <c r="AG91" s="92"/>
      <c r="AI91" s="92"/>
      <c r="AJ91" s="92"/>
      <c r="AL91" s="92"/>
      <c r="AM91" s="92"/>
      <c r="AO91" s="92"/>
      <c r="AP91" s="92"/>
    </row>
    <row r="92" spans="1:43" ht="16.149999999999999" customHeight="1" x14ac:dyDescent="0.25">
      <c r="A92" s="805" t="s">
        <v>134</v>
      </c>
      <c r="B92" s="566" t="s">
        <v>367</v>
      </c>
      <c r="C92" s="113"/>
      <c r="D92" s="121">
        <v>8</v>
      </c>
      <c r="E92" s="116"/>
      <c r="F92" s="115"/>
      <c r="G92" s="119">
        <v>3</v>
      </c>
      <c r="H92" s="155">
        <f t="shared" si="46"/>
        <v>90</v>
      </c>
      <c r="I92" s="160">
        <f t="shared" si="50"/>
        <v>34</v>
      </c>
      <c r="J92" s="120">
        <v>17</v>
      </c>
      <c r="K92" s="121">
        <v>17</v>
      </c>
      <c r="L92" s="121"/>
      <c r="M92" s="122">
        <f t="shared" si="48"/>
        <v>56</v>
      </c>
      <c r="N92" s="125"/>
      <c r="O92" s="166"/>
      <c r="P92" s="126"/>
      <c r="Q92" s="123"/>
      <c r="R92" s="166"/>
      <c r="S92" s="124"/>
      <c r="T92" s="125"/>
      <c r="U92" s="166"/>
      <c r="V92" s="124"/>
      <c r="W92" s="123"/>
      <c r="X92" s="124">
        <v>2</v>
      </c>
      <c r="AF92" s="92" t="b">
        <f t="shared" si="49"/>
        <v>1</v>
      </c>
      <c r="AG92" s="92" t="b">
        <f t="shared" si="49"/>
        <v>1</v>
      </c>
      <c r="AI92" s="92" t="b">
        <f t="shared" si="49"/>
        <v>1</v>
      </c>
      <c r="AJ92" s="92" t="b">
        <f t="shared" si="49"/>
        <v>1</v>
      </c>
      <c r="AL92" s="92" t="b">
        <f t="shared" si="49"/>
        <v>1</v>
      </c>
      <c r="AM92" s="92" t="b">
        <f t="shared" si="49"/>
        <v>1</v>
      </c>
      <c r="AO92" s="92" t="b">
        <f t="shared" si="49"/>
        <v>1</v>
      </c>
      <c r="AP92" s="92" t="b">
        <f t="shared" si="49"/>
        <v>0</v>
      </c>
    </row>
    <row r="93" spans="1:43" x14ac:dyDescent="0.25">
      <c r="A93" s="806"/>
      <c r="B93" s="118" t="s">
        <v>246</v>
      </c>
      <c r="C93" s="113"/>
      <c r="D93" s="121">
        <v>8</v>
      </c>
      <c r="E93" s="116"/>
      <c r="F93" s="115"/>
      <c r="G93" s="119">
        <v>3</v>
      </c>
      <c r="H93" s="155">
        <f t="shared" si="46"/>
        <v>90</v>
      </c>
      <c r="I93" s="160">
        <f t="shared" si="50"/>
        <v>34</v>
      </c>
      <c r="J93" s="120">
        <v>17</v>
      </c>
      <c r="K93" s="121">
        <v>17</v>
      </c>
      <c r="L93" s="121"/>
      <c r="M93" s="122">
        <f t="shared" si="48"/>
        <v>56</v>
      </c>
      <c r="N93" s="125"/>
      <c r="O93" s="166"/>
      <c r="P93" s="126"/>
      <c r="Q93" s="123"/>
      <c r="R93" s="166"/>
      <c r="S93" s="124"/>
      <c r="T93" s="125"/>
      <c r="U93" s="166"/>
      <c r="V93" s="124"/>
      <c r="W93" s="123"/>
      <c r="X93" s="124">
        <v>2</v>
      </c>
      <c r="AF93" s="92"/>
      <c r="AG93" s="92"/>
      <c r="AI93" s="92"/>
      <c r="AJ93" s="92"/>
      <c r="AL93" s="92"/>
      <c r="AM93" s="92"/>
      <c r="AO93" s="92"/>
      <c r="AP93" s="92"/>
    </row>
    <row r="94" spans="1:43" x14ac:dyDescent="0.25">
      <c r="A94" s="805" t="s">
        <v>169</v>
      </c>
      <c r="B94" s="406" t="s">
        <v>253</v>
      </c>
      <c r="C94" s="113">
        <v>8</v>
      </c>
      <c r="D94" s="121"/>
      <c r="E94" s="116"/>
      <c r="F94" s="115"/>
      <c r="G94" s="119">
        <v>9</v>
      </c>
      <c r="H94" s="156">
        <f t="shared" si="46"/>
        <v>270</v>
      </c>
      <c r="I94" s="160">
        <f>J94+L94+K94</f>
        <v>102</v>
      </c>
      <c r="J94" s="120">
        <v>34</v>
      </c>
      <c r="K94" s="121">
        <v>68</v>
      </c>
      <c r="L94" s="121"/>
      <c r="M94" s="122">
        <f t="shared" si="48"/>
        <v>168</v>
      </c>
      <c r="N94" s="125"/>
      <c r="O94" s="166"/>
      <c r="P94" s="126"/>
      <c r="Q94" s="123"/>
      <c r="R94" s="166"/>
      <c r="S94" s="124"/>
      <c r="T94" s="125"/>
      <c r="U94" s="166"/>
      <c r="V94" s="124"/>
      <c r="W94" s="123"/>
      <c r="X94" s="124">
        <v>6</v>
      </c>
      <c r="AF94" s="92" t="b">
        <f t="shared" si="49"/>
        <v>1</v>
      </c>
      <c r="AG94" s="92" t="b">
        <f t="shared" si="49"/>
        <v>1</v>
      </c>
      <c r="AI94" s="92" t="b">
        <f t="shared" si="49"/>
        <v>1</v>
      </c>
      <c r="AJ94" s="92" t="b">
        <f t="shared" si="49"/>
        <v>1</v>
      </c>
      <c r="AL94" s="92" t="b">
        <f t="shared" si="49"/>
        <v>1</v>
      </c>
      <c r="AM94" s="92" t="b">
        <f t="shared" si="49"/>
        <v>1</v>
      </c>
      <c r="AO94" s="92" t="b">
        <f t="shared" si="49"/>
        <v>1</v>
      </c>
      <c r="AP94" s="92" t="b">
        <f t="shared" si="49"/>
        <v>0</v>
      </c>
    </row>
    <row r="95" spans="1:43" ht="18" customHeight="1" thickBot="1" x14ac:dyDescent="0.3">
      <c r="A95" s="806"/>
      <c r="B95" s="407" t="s">
        <v>247</v>
      </c>
      <c r="C95" s="113">
        <v>8</v>
      </c>
      <c r="D95" s="121"/>
      <c r="E95" s="116"/>
      <c r="F95" s="115"/>
      <c r="G95" s="119">
        <v>9</v>
      </c>
      <c r="H95" s="156">
        <f t="shared" si="46"/>
        <v>270</v>
      </c>
      <c r="I95" s="160">
        <f>J95+L95+K95</f>
        <v>102</v>
      </c>
      <c r="J95" s="120">
        <v>34</v>
      </c>
      <c r="K95" s="121">
        <v>68</v>
      </c>
      <c r="L95" s="121"/>
      <c r="M95" s="122">
        <f t="shared" si="48"/>
        <v>168</v>
      </c>
      <c r="N95" s="125"/>
      <c r="O95" s="166"/>
      <c r="P95" s="126"/>
      <c r="Q95" s="123"/>
      <c r="R95" s="166"/>
      <c r="S95" s="124"/>
      <c r="T95" s="125"/>
      <c r="U95" s="166"/>
      <c r="V95" s="124"/>
      <c r="W95" s="123"/>
      <c r="X95" s="124">
        <v>6</v>
      </c>
      <c r="AF95" s="92"/>
      <c r="AG95" s="92"/>
      <c r="AI95" s="92"/>
      <c r="AJ95" s="92"/>
      <c r="AL95" s="92"/>
      <c r="AM95" s="92"/>
      <c r="AO95" s="92"/>
      <c r="AP95" s="92"/>
    </row>
    <row r="96" spans="1:43" ht="16.5" thickBot="1" x14ac:dyDescent="0.3">
      <c r="A96" s="792" t="s">
        <v>208</v>
      </c>
      <c r="B96" s="793"/>
      <c r="C96" s="793"/>
      <c r="D96" s="793"/>
      <c r="E96" s="793"/>
      <c r="F96" s="794"/>
      <c r="G96" s="315">
        <f>G76+G78+G80+G82+G84+G86+G88+G90+G92+G94</f>
        <v>55.5</v>
      </c>
      <c r="H96" s="316">
        <f t="shared" ref="H96:X96" si="51">H76+H78+H80+H82+H84+H86+H88+H90+H92+H94</f>
        <v>1665</v>
      </c>
      <c r="I96" s="316">
        <f t="shared" si="51"/>
        <v>629</v>
      </c>
      <c r="J96" s="316">
        <f t="shared" si="51"/>
        <v>296</v>
      </c>
      <c r="K96" s="316">
        <f t="shared" si="51"/>
        <v>303</v>
      </c>
      <c r="L96" s="316">
        <f t="shared" si="51"/>
        <v>30</v>
      </c>
      <c r="M96" s="316">
        <f t="shared" si="51"/>
        <v>1036</v>
      </c>
      <c r="N96" s="316">
        <f t="shared" si="51"/>
        <v>0</v>
      </c>
      <c r="O96" s="316">
        <f t="shared" si="51"/>
        <v>0</v>
      </c>
      <c r="P96" s="316">
        <f t="shared" si="51"/>
        <v>0</v>
      </c>
      <c r="Q96" s="316">
        <f t="shared" si="51"/>
        <v>0</v>
      </c>
      <c r="R96" s="316">
        <f t="shared" si="51"/>
        <v>0</v>
      </c>
      <c r="S96" s="316">
        <f t="shared" si="51"/>
        <v>0</v>
      </c>
      <c r="T96" s="316">
        <f t="shared" si="51"/>
        <v>2</v>
      </c>
      <c r="U96" s="316">
        <f t="shared" si="51"/>
        <v>9</v>
      </c>
      <c r="V96" s="316">
        <f t="shared" si="51"/>
        <v>9</v>
      </c>
      <c r="W96" s="316">
        <f t="shared" si="51"/>
        <v>11</v>
      </c>
      <c r="X96" s="316">
        <f t="shared" si="51"/>
        <v>16</v>
      </c>
      <c r="Y96" s="317">
        <f t="shared" ref="Y96:AC96" si="52">SUM(Y76:Y95)</f>
        <v>0</v>
      </c>
      <c r="Z96" s="316">
        <f t="shared" si="52"/>
        <v>0</v>
      </c>
      <c r="AA96" s="316">
        <f t="shared" si="52"/>
        <v>0</v>
      </c>
      <c r="AB96" s="316">
        <f t="shared" si="52"/>
        <v>0</v>
      </c>
      <c r="AC96" s="316">
        <f t="shared" si="52"/>
        <v>0</v>
      </c>
      <c r="AF96" s="99">
        <f>SUMIF(AF76:AF95,FALSE,$G76:$G95)</f>
        <v>0</v>
      </c>
      <c r="AG96" s="99">
        <f t="shared" ref="AG96:AP96" si="53">SUMIF(AG76:AG95,FALSE,$G76:$G95)</f>
        <v>0</v>
      </c>
      <c r="AH96" s="99">
        <f t="shared" si="53"/>
        <v>0</v>
      </c>
      <c r="AI96" s="99">
        <f t="shared" si="53"/>
        <v>0</v>
      </c>
      <c r="AJ96" s="99">
        <f t="shared" si="53"/>
        <v>0</v>
      </c>
      <c r="AK96" s="99">
        <f t="shared" si="53"/>
        <v>0</v>
      </c>
      <c r="AL96" s="99">
        <f t="shared" si="53"/>
        <v>3</v>
      </c>
      <c r="AM96" s="99">
        <f t="shared" si="53"/>
        <v>14.5</v>
      </c>
      <c r="AN96" s="99">
        <f t="shared" si="53"/>
        <v>0</v>
      </c>
      <c r="AO96" s="99">
        <f t="shared" si="53"/>
        <v>14</v>
      </c>
      <c r="AP96" s="99">
        <f t="shared" si="53"/>
        <v>24</v>
      </c>
      <c r="AQ96" s="100">
        <f>SUM(AF96:AP96)</f>
        <v>55.5</v>
      </c>
    </row>
    <row r="97" spans="1:42" ht="16.5" thickBot="1" x14ac:dyDescent="0.3">
      <c r="A97" s="826" t="s">
        <v>209</v>
      </c>
      <c r="B97" s="827"/>
      <c r="C97" s="827"/>
      <c r="D97" s="827"/>
      <c r="E97" s="827"/>
      <c r="F97" s="828"/>
      <c r="G97" s="408">
        <f t="shared" ref="G97:AC97" si="54">G96+G74</f>
        <v>69.5</v>
      </c>
      <c r="H97" s="409">
        <f t="shared" si="54"/>
        <v>2085</v>
      </c>
      <c r="I97" s="409">
        <f t="shared" si="54"/>
        <v>794</v>
      </c>
      <c r="J97" s="409">
        <f t="shared" si="54"/>
        <v>401</v>
      </c>
      <c r="K97" s="409">
        <f t="shared" si="54"/>
        <v>318</v>
      </c>
      <c r="L97" s="409">
        <f t="shared" si="54"/>
        <v>75</v>
      </c>
      <c r="M97" s="409">
        <f t="shared" si="54"/>
        <v>1291</v>
      </c>
      <c r="N97" s="316">
        <f t="shared" si="54"/>
        <v>0</v>
      </c>
      <c r="O97" s="316">
        <f t="shared" si="54"/>
        <v>0</v>
      </c>
      <c r="P97" s="316">
        <f t="shared" si="54"/>
        <v>0</v>
      </c>
      <c r="Q97" s="316">
        <f t="shared" si="54"/>
        <v>0</v>
      </c>
      <c r="R97" s="316">
        <f t="shared" si="54"/>
        <v>0</v>
      </c>
      <c r="S97" s="316">
        <f t="shared" si="54"/>
        <v>0</v>
      </c>
      <c r="T97" s="316">
        <f t="shared" si="54"/>
        <v>8</v>
      </c>
      <c r="U97" s="316">
        <f t="shared" si="54"/>
        <v>9</v>
      </c>
      <c r="V97" s="316">
        <f t="shared" si="54"/>
        <v>9</v>
      </c>
      <c r="W97" s="316">
        <f t="shared" si="54"/>
        <v>16</v>
      </c>
      <c r="X97" s="316">
        <f t="shared" si="54"/>
        <v>16</v>
      </c>
      <c r="Y97" s="317">
        <f t="shared" si="54"/>
        <v>0</v>
      </c>
      <c r="Z97" s="316">
        <f t="shared" si="54"/>
        <v>0</v>
      </c>
      <c r="AA97" s="316">
        <f t="shared" si="54"/>
        <v>0</v>
      </c>
      <c r="AB97" s="316">
        <f t="shared" si="54"/>
        <v>0</v>
      </c>
      <c r="AC97" s="316">
        <f t="shared" si="54"/>
        <v>0</v>
      </c>
    </row>
    <row r="98" spans="1:42" s="103" customFormat="1" ht="16.5" thickBot="1" x14ac:dyDescent="0.3">
      <c r="A98" s="829" t="s">
        <v>210</v>
      </c>
      <c r="B98" s="829"/>
      <c r="C98" s="829"/>
      <c r="D98" s="829"/>
      <c r="E98" s="829"/>
      <c r="F98" s="829"/>
      <c r="G98" s="408">
        <f t="shared" ref="G98:M98" si="55">G97+G61</f>
        <v>240</v>
      </c>
      <c r="H98" s="409">
        <f t="shared" si="55"/>
        <v>7200</v>
      </c>
      <c r="I98" s="409">
        <f t="shared" si="55"/>
        <v>2528</v>
      </c>
      <c r="J98" s="409">
        <f t="shared" si="55"/>
        <v>1079</v>
      </c>
      <c r="K98" s="409">
        <f t="shared" si="55"/>
        <v>876</v>
      </c>
      <c r="L98" s="409">
        <f t="shared" si="55"/>
        <v>573</v>
      </c>
      <c r="M98" s="409">
        <f t="shared" si="55"/>
        <v>4672</v>
      </c>
      <c r="N98" s="316">
        <f t="shared" ref="N98:X98" si="56">N61+N97</f>
        <v>24</v>
      </c>
      <c r="O98" s="316">
        <f t="shared" si="56"/>
        <v>16</v>
      </c>
      <c r="P98" s="316">
        <f t="shared" si="56"/>
        <v>16</v>
      </c>
      <c r="Q98" s="316">
        <f t="shared" si="56"/>
        <v>22</v>
      </c>
      <c r="R98" s="316">
        <f t="shared" si="56"/>
        <v>21</v>
      </c>
      <c r="S98" s="316">
        <f t="shared" si="56"/>
        <v>21</v>
      </c>
      <c r="T98" s="316">
        <f t="shared" si="56"/>
        <v>21</v>
      </c>
      <c r="U98" s="316">
        <f t="shared" si="56"/>
        <v>15</v>
      </c>
      <c r="V98" s="316">
        <f t="shared" si="56"/>
        <v>15</v>
      </c>
      <c r="W98" s="316">
        <f t="shared" si="56"/>
        <v>24</v>
      </c>
      <c r="X98" s="316">
        <f t="shared" si="56"/>
        <v>16</v>
      </c>
      <c r="AA98" s="410">
        <v>22</v>
      </c>
      <c r="AB98" s="410">
        <v>22</v>
      </c>
      <c r="AC98" s="410">
        <v>22</v>
      </c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</row>
    <row r="99" spans="1:42" s="103" customFormat="1" ht="16.5" thickBot="1" x14ac:dyDescent="0.3">
      <c r="A99" s="830" t="s">
        <v>104</v>
      </c>
      <c r="B99" s="830"/>
      <c r="C99" s="830"/>
      <c r="D99" s="830"/>
      <c r="E99" s="830"/>
      <c r="F99" s="830"/>
      <c r="G99" s="830"/>
      <c r="H99" s="830"/>
      <c r="I99" s="830"/>
      <c r="J99" s="830"/>
      <c r="K99" s="830"/>
      <c r="L99" s="830"/>
      <c r="M99" s="830"/>
      <c r="N99" s="316">
        <f>N98</f>
        <v>24</v>
      </c>
      <c r="O99" s="316">
        <f t="shared" ref="O99:AC99" si="57">O98</f>
        <v>16</v>
      </c>
      <c r="P99" s="316">
        <f t="shared" si="57"/>
        <v>16</v>
      </c>
      <c r="Q99" s="316">
        <f t="shared" si="57"/>
        <v>22</v>
      </c>
      <c r="R99" s="316">
        <f t="shared" si="57"/>
        <v>21</v>
      </c>
      <c r="S99" s="316">
        <f t="shared" si="57"/>
        <v>21</v>
      </c>
      <c r="T99" s="316">
        <f t="shared" si="57"/>
        <v>21</v>
      </c>
      <c r="U99" s="316">
        <f t="shared" si="57"/>
        <v>15</v>
      </c>
      <c r="V99" s="316">
        <f t="shared" si="57"/>
        <v>15</v>
      </c>
      <c r="W99" s="316">
        <f t="shared" si="57"/>
        <v>24</v>
      </c>
      <c r="X99" s="316">
        <f t="shared" si="57"/>
        <v>16</v>
      </c>
      <c r="Y99" s="317">
        <f t="shared" si="57"/>
        <v>0</v>
      </c>
      <c r="Z99" s="316">
        <f t="shared" si="57"/>
        <v>0</v>
      </c>
      <c r="AA99" s="316">
        <f t="shared" si="57"/>
        <v>22</v>
      </c>
      <c r="AB99" s="316">
        <f t="shared" si="57"/>
        <v>22</v>
      </c>
      <c r="AC99" s="316">
        <f t="shared" si="57"/>
        <v>22</v>
      </c>
      <c r="AF99" s="91" t="s">
        <v>319</v>
      </c>
      <c r="AG99" s="91" t="s">
        <v>320</v>
      </c>
      <c r="AH99" s="91" t="s">
        <v>321</v>
      </c>
      <c r="AI99" s="91" t="s">
        <v>322</v>
      </c>
      <c r="AJ99" s="91" t="s">
        <v>323</v>
      </c>
      <c r="AK99" s="91"/>
      <c r="AL99" s="91"/>
      <c r="AM99" s="91"/>
      <c r="AN99" s="91"/>
      <c r="AO99" s="91"/>
      <c r="AP99" s="91"/>
    </row>
    <row r="100" spans="1:42" s="103" customFormat="1" ht="16.5" thickBot="1" x14ac:dyDescent="0.3">
      <c r="A100" s="831" t="s">
        <v>105</v>
      </c>
      <c r="B100" s="831"/>
      <c r="C100" s="831"/>
      <c r="D100" s="831"/>
      <c r="E100" s="831"/>
      <c r="F100" s="831"/>
      <c r="G100" s="831"/>
      <c r="H100" s="831"/>
      <c r="I100" s="831"/>
      <c r="J100" s="831"/>
      <c r="K100" s="831"/>
      <c r="L100" s="831"/>
      <c r="M100" s="831"/>
      <c r="N100" s="316">
        <v>2</v>
      </c>
      <c r="O100" s="411"/>
      <c r="P100" s="412">
        <v>2</v>
      </c>
      <c r="Q100" s="412">
        <v>2</v>
      </c>
      <c r="R100" s="412"/>
      <c r="S100" s="412">
        <v>2</v>
      </c>
      <c r="T100" s="412">
        <v>3</v>
      </c>
      <c r="U100" s="412"/>
      <c r="V100" s="412">
        <v>2</v>
      </c>
      <c r="W100" s="412">
        <v>2</v>
      </c>
      <c r="X100" s="412">
        <v>2</v>
      </c>
      <c r="AE100" s="104" t="s">
        <v>89</v>
      </c>
      <c r="AF100" s="94">
        <f>AE11</f>
        <v>33.5</v>
      </c>
      <c r="AG100" s="94">
        <f>AE32</f>
        <v>22</v>
      </c>
      <c r="AH100" s="94">
        <f>AE54</f>
        <v>4.5</v>
      </c>
      <c r="AI100" s="94">
        <f>AE64</f>
        <v>0</v>
      </c>
      <c r="AJ100" s="94">
        <f>AE76</f>
        <v>0</v>
      </c>
      <c r="AK100" s="94">
        <f>SUM(AF100:AJ100)</f>
        <v>60</v>
      </c>
      <c r="AL100" s="91"/>
      <c r="AM100" s="91"/>
      <c r="AN100" s="91"/>
      <c r="AO100" s="91"/>
      <c r="AP100" s="91"/>
    </row>
    <row r="101" spans="1:42" s="103" customFormat="1" ht="16.5" thickBot="1" x14ac:dyDescent="0.3">
      <c r="A101" s="831" t="s">
        <v>138</v>
      </c>
      <c r="B101" s="831"/>
      <c r="C101" s="831"/>
      <c r="D101" s="831"/>
      <c r="E101" s="831"/>
      <c r="F101" s="831"/>
      <c r="G101" s="831"/>
      <c r="H101" s="831"/>
      <c r="I101" s="831"/>
      <c r="J101" s="831"/>
      <c r="K101" s="831"/>
      <c r="L101" s="831"/>
      <c r="M101" s="831"/>
      <c r="N101" s="370">
        <v>4</v>
      </c>
      <c r="O101" s="413"/>
      <c r="P101" s="414">
        <v>4</v>
      </c>
      <c r="Q101" s="414">
        <v>3</v>
      </c>
      <c r="R101" s="414"/>
      <c r="S101" s="568">
        <v>5</v>
      </c>
      <c r="T101" s="414">
        <v>3</v>
      </c>
      <c r="U101" s="414"/>
      <c r="V101" s="414">
        <v>3</v>
      </c>
      <c r="W101" s="414">
        <v>2</v>
      </c>
      <c r="X101" s="414">
        <v>3</v>
      </c>
      <c r="AE101" s="104" t="s">
        <v>90</v>
      </c>
      <c r="AF101" s="94">
        <f>AE12</f>
        <v>18</v>
      </c>
      <c r="AG101" s="94">
        <f>AE33</f>
        <v>34.5</v>
      </c>
      <c r="AH101" s="94">
        <f>AE55</f>
        <v>4.5</v>
      </c>
      <c r="AI101" s="94">
        <f>AE65</f>
        <v>0</v>
      </c>
      <c r="AJ101" s="94">
        <f t="shared" ref="AJ101:AJ103" si="58">AE77</f>
        <v>0</v>
      </c>
      <c r="AK101" s="94">
        <f t="shared" ref="AK101:AK104" si="59">SUM(AF101:AJ101)</f>
        <v>57</v>
      </c>
      <c r="AL101" s="91"/>
      <c r="AM101" s="91"/>
      <c r="AN101" s="91"/>
      <c r="AO101" s="91"/>
      <c r="AP101" s="91"/>
    </row>
    <row r="102" spans="1:42" s="103" customFormat="1" ht="16.5" thickBot="1" x14ac:dyDescent="0.3">
      <c r="A102" s="831" t="s">
        <v>139</v>
      </c>
      <c r="B102" s="831"/>
      <c r="C102" s="831"/>
      <c r="D102" s="831"/>
      <c r="E102" s="831"/>
      <c r="F102" s="831"/>
      <c r="G102" s="831"/>
      <c r="H102" s="831"/>
      <c r="I102" s="831"/>
      <c r="J102" s="831"/>
      <c r="K102" s="831"/>
      <c r="L102" s="831"/>
      <c r="M102" s="831"/>
      <c r="N102" s="415"/>
      <c r="O102" s="416"/>
      <c r="P102" s="416"/>
      <c r="Q102" s="417"/>
      <c r="R102" s="417"/>
      <c r="S102" s="417"/>
      <c r="T102" s="417"/>
      <c r="U102" s="417"/>
      <c r="V102" s="417"/>
      <c r="W102" s="417"/>
      <c r="X102" s="417"/>
      <c r="AE102" s="104" t="s">
        <v>114</v>
      </c>
      <c r="AF102" s="94">
        <f>AE13</f>
        <v>3</v>
      </c>
      <c r="AG102" s="94">
        <f>AE34</f>
        <v>27</v>
      </c>
      <c r="AH102" s="94">
        <f>AE56</f>
        <v>4.5</v>
      </c>
      <c r="AI102" s="94">
        <f>AE66</f>
        <v>8</v>
      </c>
      <c r="AJ102" s="94">
        <f t="shared" si="58"/>
        <v>17.5</v>
      </c>
      <c r="AK102" s="94">
        <f t="shared" si="59"/>
        <v>60</v>
      </c>
      <c r="AL102" s="91"/>
      <c r="AM102" s="91"/>
      <c r="AN102" s="91"/>
      <c r="AO102" s="91"/>
      <c r="AP102" s="91"/>
    </row>
    <row r="103" spans="1:42" s="103" customFormat="1" ht="16.5" thickBot="1" x14ac:dyDescent="0.3">
      <c r="A103" s="836" t="s">
        <v>106</v>
      </c>
      <c r="B103" s="836"/>
      <c r="C103" s="836"/>
      <c r="D103" s="836"/>
      <c r="E103" s="836"/>
      <c r="F103" s="836"/>
      <c r="G103" s="836"/>
      <c r="H103" s="836"/>
      <c r="I103" s="836"/>
      <c r="J103" s="836"/>
      <c r="K103" s="836"/>
      <c r="L103" s="836"/>
      <c r="M103" s="836"/>
      <c r="N103" s="418"/>
      <c r="O103" s="416"/>
      <c r="P103" s="416"/>
      <c r="Q103" s="419"/>
      <c r="R103" s="419"/>
      <c r="S103" s="420"/>
      <c r="T103" s="420">
        <v>1</v>
      </c>
      <c r="U103" s="419"/>
      <c r="V103" s="420">
        <v>1</v>
      </c>
      <c r="W103" s="420"/>
      <c r="X103" s="419"/>
      <c r="AE103" s="104" t="s">
        <v>115</v>
      </c>
      <c r="AF103" s="94">
        <f>AE14</f>
        <v>0</v>
      </c>
      <c r="AG103" s="94">
        <f>AE35</f>
        <v>10</v>
      </c>
      <c r="AH103" s="94">
        <f>AE57</f>
        <v>6</v>
      </c>
      <c r="AI103" s="94">
        <f>AE67</f>
        <v>6</v>
      </c>
      <c r="AJ103" s="94">
        <f t="shared" si="58"/>
        <v>38</v>
      </c>
      <c r="AK103" s="94">
        <f t="shared" si="59"/>
        <v>60</v>
      </c>
      <c r="AL103" s="91"/>
      <c r="AM103" s="91"/>
      <c r="AN103" s="91"/>
      <c r="AO103" s="91"/>
      <c r="AP103" s="91"/>
    </row>
    <row r="104" spans="1:42" s="103" customFormat="1" ht="16.5" thickBot="1" x14ac:dyDescent="0.3">
      <c r="A104" s="837" t="s">
        <v>211</v>
      </c>
      <c r="B104" s="838"/>
      <c r="C104" s="838"/>
      <c r="D104" s="838"/>
      <c r="E104" s="838"/>
      <c r="F104" s="838"/>
      <c r="G104" s="838"/>
      <c r="H104" s="838"/>
      <c r="I104" s="838"/>
      <c r="J104" s="838"/>
      <c r="K104" s="838"/>
      <c r="L104" s="838"/>
      <c r="M104" s="839"/>
      <c r="N104" s="840" t="s">
        <v>212</v>
      </c>
      <c r="O104" s="841"/>
      <c r="P104" s="842"/>
      <c r="Q104" s="823">
        <f>G61/G98*100</f>
        <v>71.041666666666671</v>
      </c>
      <c r="R104" s="824"/>
      <c r="S104" s="825"/>
      <c r="T104" s="823" t="s">
        <v>26</v>
      </c>
      <c r="U104" s="824"/>
      <c r="V104" s="825"/>
      <c r="W104" s="823">
        <f>G97/G98*100</f>
        <v>28.958333333333336</v>
      </c>
      <c r="X104" s="825"/>
      <c r="Y104" s="131">
        <f>SUM(N104:X104)</f>
        <v>100</v>
      </c>
      <c r="AF104" s="94">
        <f>SUM(AF100:AF103)</f>
        <v>54.5</v>
      </c>
      <c r="AG104" s="94">
        <f t="shared" ref="AG104:AJ104" si="60">SUM(AG100:AG103)</f>
        <v>93.5</v>
      </c>
      <c r="AH104" s="94">
        <f t="shared" si="60"/>
        <v>19.5</v>
      </c>
      <c r="AI104" s="94">
        <f t="shared" si="60"/>
        <v>14</v>
      </c>
      <c r="AJ104" s="94">
        <f t="shared" si="60"/>
        <v>55.5</v>
      </c>
      <c r="AK104" s="94">
        <f t="shared" si="59"/>
        <v>237</v>
      </c>
      <c r="AL104" s="91"/>
      <c r="AM104" s="91"/>
      <c r="AN104" s="91"/>
      <c r="AO104" s="91"/>
      <c r="AP104" s="91"/>
    </row>
    <row r="105" spans="1:42" s="103" customFormat="1" x14ac:dyDescent="0.25">
      <c r="A105" s="421"/>
      <c r="B105" s="421"/>
      <c r="C105" s="421"/>
      <c r="D105" s="421"/>
      <c r="E105" s="421"/>
      <c r="F105" s="421"/>
      <c r="G105" s="421"/>
      <c r="H105" s="421"/>
      <c r="I105" s="421"/>
      <c r="J105" s="421"/>
      <c r="K105" s="421"/>
      <c r="L105" s="421"/>
      <c r="M105" s="421"/>
      <c r="N105" s="422"/>
      <c r="O105" s="422"/>
      <c r="P105" s="422"/>
      <c r="Q105" s="423"/>
      <c r="R105" s="423"/>
      <c r="S105" s="423"/>
      <c r="T105" s="422"/>
      <c r="U105" s="422"/>
      <c r="V105" s="422"/>
      <c r="W105" s="422"/>
      <c r="X105" s="422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</row>
    <row r="106" spans="1:42" s="103" customFormat="1" ht="16.5" thickBot="1" x14ac:dyDescent="0.3">
      <c r="A106" s="176"/>
      <c r="B106" s="180"/>
      <c r="C106" s="843" t="s">
        <v>75</v>
      </c>
      <c r="D106" s="843"/>
      <c r="E106" s="843"/>
      <c r="F106" s="843"/>
      <c r="G106" s="843"/>
      <c r="H106" s="843"/>
      <c r="I106" s="843"/>
      <c r="J106" s="843"/>
      <c r="K106" s="843"/>
      <c r="L106" s="181"/>
      <c r="M106" s="18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</row>
    <row r="107" spans="1:42" x14ac:dyDescent="0.25">
      <c r="A107" s="150" t="s">
        <v>164</v>
      </c>
      <c r="B107" s="424" t="s">
        <v>99</v>
      </c>
      <c r="C107" s="220"/>
      <c r="D107" s="209"/>
      <c r="E107" s="209"/>
      <c r="F107" s="425"/>
      <c r="G107" s="426">
        <f>G108+G109</f>
        <v>13</v>
      </c>
      <c r="H107" s="427">
        <f t="shared" ref="H107:M107" si="61">H108+H109</f>
        <v>390</v>
      </c>
      <c r="I107" s="428">
        <f t="shared" si="61"/>
        <v>264</v>
      </c>
      <c r="J107" s="429">
        <f t="shared" si="61"/>
        <v>4</v>
      </c>
      <c r="K107" s="429"/>
      <c r="L107" s="429">
        <f t="shared" si="61"/>
        <v>260</v>
      </c>
      <c r="M107" s="430">
        <f t="shared" si="61"/>
        <v>126</v>
      </c>
      <c r="N107" s="431"/>
      <c r="O107" s="432"/>
      <c r="P107" s="433"/>
      <c r="Q107" s="431"/>
      <c r="R107" s="432"/>
      <c r="S107" s="433"/>
      <c r="T107" s="431"/>
      <c r="U107" s="432"/>
      <c r="V107" s="433"/>
      <c r="W107" s="431"/>
      <c r="X107" s="433"/>
    </row>
    <row r="108" spans="1:42" x14ac:dyDescent="0.25">
      <c r="A108" s="151" t="s">
        <v>324</v>
      </c>
      <c r="B108" s="226" t="s">
        <v>99</v>
      </c>
      <c r="C108" s="259"/>
      <c r="D108" s="434" t="s">
        <v>325</v>
      </c>
      <c r="E108" s="435"/>
      <c r="F108" s="436"/>
      <c r="G108" s="437">
        <v>6.5</v>
      </c>
      <c r="H108" s="438">
        <f t="shared" ref="H108:H109" si="62">G108*30</f>
        <v>195</v>
      </c>
      <c r="I108" s="64">
        <f>J108+K108+L108</f>
        <v>132</v>
      </c>
      <c r="J108" s="329">
        <v>4</v>
      </c>
      <c r="K108" s="329"/>
      <c r="L108" s="329">
        <v>128</v>
      </c>
      <c r="M108" s="439">
        <f>H108-I108</f>
        <v>63</v>
      </c>
      <c r="N108" s="194">
        <v>4</v>
      </c>
      <c r="O108" s="255">
        <v>4</v>
      </c>
      <c r="P108" s="195">
        <v>4</v>
      </c>
      <c r="Q108" s="194"/>
      <c r="R108" s="255"/>
      <c r="S108" s="195"/>
      <c r="T108" s="440"/>
      <c r="U108" s="441"/>
      <c r="V108" s="204"/>
      <c r="W108" s="440"/>
      <c r="X108" s="204"/>
    </row>
    <row r="109" spans="1:42" x14ac:dyDescent="0.25">
      <c r="A109" s="151" t="s">
        <v>326</v>
      </c>
      <c r="B109" s="226" t="s">
        <v>99</v>
      </c>
      <c r="C109" s="259"/>
      <c r="D109" s="442" t="s">
        <v>327</v>
      </c>
      <c r="E109" s="435"/>
      <c r="F109" s="436"/>
      <c r="G109" s="443">
        <v>6.5</v>
      </c>
      <c r="H109" s="444">
        <f t="shared" si="62"/>
        <v>195</v>
      </c>
      <c r="I109" s="278">
        <f t="shared" ref="I109" si="63">J109+K109+L109</f>
        <v>132</v>
      </c>
      <c r="J109" s="36"/>
      <c r="K109" s="36"/>
      <c r="L109" s="36">
        <v>132</v>
      </c>
      <c r="M109" s="189">
        <f>H109-I109</f>
        <v>63</v>
      </c>
      <c r="N109" s="194"/>
      <c r="O109" s="255"/>
      <c r="P109" s="195"/>
      <c r="Q109" s="194">
        <v>4</v>
      </c>
      <c r="R109" s="255">
        <v>4</v>
      </c>
      <c r="S109" s="195">
        <v>4</v>
      </c>
      <c r="T109" s="440"/>
      <c r="U109" s="441"/>
      <c r="V109" s="204"/>
      <c r="W109" s="440"/>
      <c r="X109" s="204"/>
    </row>
    <row r="110" spans="1:42" ht="16.5" thickBot="1" x14ac:dyDescent="0.3">
      <c r="A110" s="228" t="s">
        <v>328</v>
      </c>
      <c r="B110" s="227" t="s">
        <v>99</v>
      </c>
      <c r="C110" s="358"/>
      <c r="D110" s="445" t="s">
        <v>172</v>
      </c>
      <c r="E110" s="446"/>
      <c r="F110" s="447"/>
      <c r="G110" s="448"/>
      <c r="H110" s="449"/>
      <c r="I110" s="450"/>
      <c r="J110" s="39"/>
      <c r="K110" s="39"/>
      <c r="L110" s="39"/>
      <c r="M110" s="216">
        <f t="shared" ref="M110" si="64">H110-I110</f>
        <v>0</v>
      </c>
      <c r="N110" s="196"/>
      <c r="O110" s="451"/>
      <c r="P110" s="198"/>
      <c r="Q110" s="196"/>
      <c r="R110" s="451"/>
      <c r="S110" s="198"/>
      <c r="T110" s="205" t="s">
        <v>100</v>
      </c>
      <c r="U110" s="452" t="s">
        <v>100</v>
      </c>
      <c r="V110" s="453" t="s">
        <v>100</v>
      </c>
      <c r="W110" s="205" t="s">
        <v>100</v>
      </c>
      <c r="X110" s="207"/>
    </row>
    <row r="111" spans="1:42" ht="47.25" x14ac:dyDescent="0.25">
      <c r="A111" s="150" t="s">
        <v>333</v>
      </c>
      <c r="B111" s="225" t="s">
        <v>334</v>
      </c>
      <c r="C111" s="220"/>
      <c r="D111" s="208"/>
      <c r="E111" s="209"/>
      <c r="F111" s="221"/>
      <c r="G111" s="229">
        <f>SUM(G112:G115)</f>
        <v>18</v>
      </c>
      <c r="H111" s="233">
        <f t="shared" ref="H111:M111" si="65">SUM(H112:H115)</f>
        <v>540</v>
      </c>
      <c r="I111" s="219">
        <f t="shared" si="65"/>
        <v>294</v>
      </c>
      <c r="J111" s="210">
        <f t="shared" si="65"/>
        <v>0</v>
      </c>
      <c r="K111" s="210">
        <f t="shared" si="65"/>
        <v>0</v>
      </c>
      <c r="L111" s="210">
        <f t="shared" si="65"/>
        <v>294</v>
      </c>
      <c r="M111" s="211">
        <f t="shared" si="65"/>
        <v>246</v>
      </c>
      <c r="N111" s="191"/>
      <c r="O111" s="192"/>
      <c r="P111" s="193"/>
      <c r="Q111" s="212"/>
      <c r="R111" s="192"/>
      <c r="S111" s="213"/>
      <c r="T111" s="200"/>
      <c r="U111" s="201"/>
      <c r="V111" s="201"/>
      <c r="W111" s="201"/>
      <c r="X111" s="202"/>
    </row>
    <row r="112" spans="1:42" ht="15.75" customHeight="1" x14ac:dyDescent="0.25">
      <c r="A112" s="151"/>
      <c r="B112" s="226" t="s">
        <v>335</v>
      </c>
      <c r="C112" s="140">
        <v>2</v>
      </c>
      <c r="D112" s="113" t="s">
        <v>164</v>
      </c>
      <c r="E112" s="185"/>
      <c r="F112" s="222"/>
      <c r="G112" s="230">
        <v>6</v>
      </c>
      <c r="H112" s="234">
        <f>G112*30</f>
        <v>180</v>
      </c>
      <c r="I112" s="64">
        <f>J112+K112+L112</f>
        <v>99</v>
      </c>
      <c r="J112" s="36"/>
      <c r="K112" s="36"/>
      <c r="L112" s="36">
        <v>99</v>
      </c>
      <c r="M112" s="189">
        <f>H112-I112</f>
        <v>81</v>
      </c>
      <c r="N112" s="194">
        <v>3</v>
      </c>
      <c r="O112" s="186">
        <v>3</v>
      </c>
      <c r="P112" s="195">
        <v>3</v>
      </c>
      <c r="Q112" s="190"/>
      <c r="R112" s="186"/>
      <c r="S112" s="199"/>
      <c r="T112" s="203"/>
      <c r="U112" s="187"/>
      <c r="V112" s="187"/>
      <c r="W112" s="187"/>
      <c r="X112" s="204"/>
    </row>
    <row r="113" spans="1:42" ht="15.75" customHeight="1" x14ac:dyDescent="0.25">
      <c r="A113" s="151"/>
      <c r="B113" s="226" t="s">
        <v>335</v>
      </c>
      <c r="C113" s="140">
        <v>4</v>
      </c>
      <c r="D113" s="113" t="s">
        <v>103</v>
      </c>
      <c r="E113" s="185"/>
      <c r="F113" s="222"/>
      <c r="G113" s="230">
        <v>6</v>
      </c>
      <c r="H113" s="234">
        <f t="shared" ref="H113:H115" si="66">G113*30</f>
        <v>180</v>
      </c>
      <c r="I113" s="64">
        <f t="shared" ref="I113:I115" si="67">J113+K113+L113</f>
        <v>99</v>
      </c>
      <c r="J113" s="36"/>
      <c r="K113" s="36"/>
      <c r="L113" s="36">
        <v>99</v>
      </c>
      <c r="M113" s="189">
        <f t="shared" ref="M113:M115" si="68">H113-I113</f>
        <v>81</v>
      </c>
      <c r="N113" s="194"/>
      <c r="O113" s="186"/>
      <c r="P113" s="195"/>
      <c r="Q113" s="190">
        <v>3</v>
      </c>
      <c r="R113" s="186">
        <v>3</v>
      </c>
      <c r="S113" s="199">
        <v>3</v>
      </c>
      <c r="T113" s="203"/>
      <c r="U113" s="187"/>
      <c r="V113" s="187"/>
      <c r="W113" s="187"/>
      <c r="X113" s="204"/>
    </row>
    <row r="114" spans="1:42" s="103" customFormat="1" x14ac:dyDescent="0.25">
      <c r="A114" s="151"/>
      <c r="B114" s="226" t="s">
        <v>335</v>
      </c>
      <c r="C114" s="140">
        <v>6</v>
      </c>
      <c r="D114" s="113" t="s">
        <v>336</v>
      </c>
      <c r="E114" s="185"/>
      <c r="F114" s="222"/>
      <c r="G114" s="230">
        <v>4</v>
      </c>
      <c r="H114" s="234">
        <f t="shared" si="66"/>
        <v>120</v>
      </c>
      <c r="I114" s="64">
        <f t="shared" si="67"/>
        <v>66</v>
      </c>
      <c r="J114" s="36"/>
      <c r="K114" s="36"/>
      <c r="L114" s="36">
        <v>66</v>
      </c>
      <c r="M114" s="189">
        <f t="shared" si="68"/>
        <v>54</v>
      </c>
      <c r="N114" s="194"/>
      <c r="O114" s="186"/>
      <c r="P114" s="195"/>
      <c r="Q114" s="190"/>
      <c r="R114" s="186"/>
      <c r="S114" s="199"/>
      <c r="T114" s="203">
        <v>2</v>
      </c>
      <c r="U114" s="187">
        <v>2</v>
      </c>
      <c r="V114" s="187">
        <v>2</v>
      </c>
      <c r="W114" s="187"/>
      <c r="X114" s="204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</row>
    <row r="115" spans="1:42" s="103" customFormat="1" ht="16.5" thickBot="1" x14ac:dyDescent="0.3">
      <c r="A115" s="228"/>
      <c r="B115" s="227" t="s">
        <v>335</v>
      </c>
      <c r="C115" s="223">
        <v>7</v>
      </c>
      <c r="D115" s="214"/>
      <c r="E115" s="215"/>
      <c r="F115" s="224"/>
      <c r="G115" s="231">
        <v>2</v>
      </c>
      <c r="H115" s="235">
        <f t="shared" si="66"/>
        <v>60</v>
      </c>
      <c r="I115" s="232">
        <f t="shared" si="67"/>
        <v>30</v>
      </c>
      <c r="J115" s="39"/>
      <c r="K115" s="39"/>
      <c r="L115" s="39">
        <v>30</v>
      </c>
      <c r="M115" s="216">
        <f t="shared" si="68"/>
        <v>30</v>
      </c>
      <c r="N115" s="196"/>
      <c r="O115" s="197"/>
      <c r="P115" s="198"/>
      <c r="Q115" s="217"/>
      <c r="R115" s="197"/>
      <c r="S115" s="218"/>
      <c r="T115" s="205"/>
      <c r="U115" s="206"/>
      <c r="V115" s="206"/>
      <c r="W115" s="206">
        <v>2</v>
      </c>
      <c r="X115" s="207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</row>
    <row r="116" spans="1:42" s="103" customFormat="1" x14ac:dyDescent="0.25">
      <c r="A116" s="454"/>
      <c r="B116" s="455"/>
      <c r="C116" s="456"/>
      <c r="D116" s="456"/>
      <c r="E116" s="457"/>
      <c r="F116" s="458"/>
      <c r="G116" s="459"/>
      <c r="H116" s="40"/>
      <c r="I116" s="460"/>
      <c r="J116" s="40"/>
      <c r="K116" s="40"/>
      <c r="L116" s="40"/>
      <c r="M116" s="461"/>
      <c r="N116" s="462"/>
      <c r="O116" s="462"/>
      <c r="P116" s="462"/>
      <c r="Q116" s="462"/>
      <c r="R116" s="462"/>
      <c r="S116" s="462"/>
      <c r="T116" s="463"/>
      <c r="U116" s="463"/>
      <c r="V116" s="463"/>
      <c r="W116" s="463"/>
      <c r="X116" s="464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</row>
    <row r="117" spans="1:42" s="103" customFormat="1" x14ac:dyDescent="0.25">
      <c r="A117" s="454"/>
      <c r="B117" s="455"/>
      <c r="C117" s="456"/>
      <c r="D117" s="456"/>
      <c r="E117" s="457"/>
      <c r="F117" s="458"/>
      <c r="G117" s="459"/>
      <c r="H117" s="40"/>
      <c r="I117" s="460"/>
      <c r="J117" s="40"/>
      <c r="K117" s="40"/>
      <c r="L117" s="40"/>
      <c r="M117" s="461"/>
      <c r="N117" s="462"/>
      <c r="O117" s="462"/>
      <c r="P117" s="462"/>
      <c r="Q117" s="462"/>
      <c r="R117" s="462"/>
      <c r="S117" s="462"/>
      <c r="T117" s="463"/>
      <c r="U117" s="463"/>
      <c r="V117" s="463"/>
      <c r="W117" s="463"/>
      <c r="X117" s="464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</row>
    <row r="118" spans="1:42" s="103" customFormat="1" x14ac:dyDescent="0.25">
      <c r="A118" s="454"/>
      <c r="B118" s="455"/>
      <c r="C118" s="456"/>
      <c r="D118" s="456"/>
      <c r="E118" s="457"/>
      <c r="F118" s="458"/>
      <c r="G118" s="459"/>
      <c r="H118" s="40"/>
      <c r="I118" s="460"/>
      <c r="J118" s="40"/>
      <c r="K118" s="40"/>
      <c r="L118" s="40"/>
      <c r="M118" s="461"/>
      <c r="N118" s="462"/>
      <c r="O118" s="462"/>
      <c r="P118" s="462"/>
      <c r="Q118" s="462"/>
      <c r="R118" s="462"/>
      <c r="S118" s="462"/>
      <c r="T118" s="463"/>
      <c r="U118" s="463"/>
      <c r="V118" s="463"/>
      <c r="W118" s="463"/>
      <c r="X118" s="464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</row>
    <row r="119" spans="1:42" s="103" customFormat="1" x14ac:dyDescent="0.25">
      <c r="A119" s="454"/>
      <c r="B119" s="517" t="s">
        <v>162</v>
      </c>
      <c r="C119" s="517"/>
      <c r="D119" s="844"/>
      <c r="E119" s="844"/>
      <c r="F119" s="844"/>
      <c r="G119" s="844"/>
      <c r="H119" s="517"/>
      <c r="I119" s="845" t="s">
        <v>263</v>
      </c>
      <c r="J119" s="845"/>
      <c r="K119" s="845"/>
      <c r="L119" s="40"/>
      <c r="M119" s="461"/>
      <c r="N119" s="462"/>
      <c r="O119" s="462"/>
      <c r="P119" s="462"/>
      <c r="Q119" s="462"/>
      <c r="R119" s="462"/>
      <c r="S119" s="462"/>
      <c r="T119" s="463"/>
      <c r="U119" s="463"/>
      <c r="V119" s="463"/>
      <c r="W119" s="463"/>
      <c r="X119" s="464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</row>
    <row r="120" spans="1:42" s="103" customFormat="1" x14ac:dyDescent="0.25">
      <c r="A120" s="454"/>
      <c r="B120" s="517"/>
      <c r="C120" s="517"/>
      <c r="D120" s="517"/>
      <c r="E120" s="517"/>
      <c r="F120" s="517"/>
      <c r="G120" s="517"/>
      <c r="H120" s="517"/>
      <c r="I120" s="517"/>
      <c r="J120" s="517"/>
      <c r="K120" s="517"/>
      <c r="L120" s="40"/>
      <c r="M120" s="461"/>
      <c r="N120" s="462"/>
      <c r="O120" s="462"/>
      <c r="P120" s="462"/>
      <c r="Q120" s="462"/>
      <c r="R120" s="462"/>
      <c r="S120" s="462"/>
      <c r="T120" s="463"/>
      <c r="U120" s="463"/>
      <c r="V120" s="463"/>
      <c r="W120" s="463"/>
      <c r="X120" s="464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</row>
    <row r="121" spans="1:42" s="103" customFormat="1" x14ac:dyDescent="0.25">
      <c r="B121" s="516" t="s">
        <v>213</v>
      </c>
      <c r="C121" s="516"/>
      <c r="D121" s="832"/>
      <c r="E121" s="832"/>
      <c r="F121" s="833"/>
      <c r="G121" s="833"/>
      <c r="H121" s="516"/>
      <c r="I121" s="834" t="s">
        <v>163</v>
      </c>
      <c r="J121" s="835"/>
      <c r="K121" s="835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</row>
    <row r="122" spans="1:42" s="103" customFormat="1" x14ac:dyDescent="0.25"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</row>
    <row r="123" spans="1:42" s="103" customFormat="1" x14ac:dyDescent="0.25">
      <c r="B123" s="516" t="s">
        <v>337</v>
      </c>
      <c r="C123" s="516"/>
      <c r="D123" s="832"/>
      <c r="E123" s="832"/>
      <c r="F123" s="833"/>
      <c r="G123" s="833"/>
      <c r="H123" s="516"/>
      <c r="I123" s="834" t="s">
        <v>248</v>
      </c>
      <c r="J123" s="835"/>
      <c r="K123" s="835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</row>
  </sheetData>
  <mergeCells count="76">
    <mergeCell ref="A1:X1"/>
    <mergeCell ref="A2:A7"/>
    <mergeCell ref="B2:B7"/>
    <mergeCell ref="C2:F2"/>
    <mergeCell ref="G2:G7"/>
    <mergeCell ref="H2:M2"/>
    <mergeCell ref="N2:X3"/>
    <mergeCell ref="E4:E7"/>
    <mergeCell ref="F4:F7"/>
    <mergeCell ref="I4:I7"/>
    <mergeCell ref="AF2:AH2"/>
    <mergeCell ref="AI2:AK2"/>
    <mergeCell ref="AL2:AN2"/>
    <mergeCell ref="AO2:AP2"/>
    <mergeCell ref="C3:C7"/>
    <mergeCell ref="D3:D7"/>
    <mergeCell ref="E3:F3"/>
    <mergeCell ref="H3:H7"/>
    <mergeCell ref="I3:L3"/>
    <mergeCell ref="M3:M7"/>
    <mergeCell ref="A31:X31"/>
    <mergeCell ref="A29:G29"/>
    <mergeCell ref="J4:J7"/>
    <mergeCell ref="K4:K7"/>
    <mergeCell ref="L4:L7"/>
    <mergeCell ref="N4:P4"/>
    <mergeCell ref="Q4:S4"/>
    <mergeCell ref="T4:V4"/>
    <mergeCell ref="W4:X4"/>
    <mergeCell ref="N6:X6"/>
    <mergeCell ref="A9:X9"/>
    <mergeCell ref="A10:X10"/>
    <mergeCell ref="A30:F30"/>
    <mergeCell ref="A74:F74"/>
    <mergeCell ref="A51:F51"/>
    <mergeCell ref="A52:X52"/>
    <mergeCell ref="A57:F57"/>
    <mergeCell ref="A58:X58"/>
    <mergeCell ref="A60:F60"/>
    <mergeCell ref="A61:F61"/>
    <mergeCell ref="A62:X62"/>
    <mergeCell ref="A63:X63"/>
    <mergeCell ref="A64:A66"/>
    <mergeCell ref="A71:A73"/>
    <mergeCell ref="A67:A70"/>
    <mergeCell ref="A96:F96"/>
    <mergeCell ref="A75:X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Q104:S104"/>
    <mergeCell ref="T104:V104"/>
    <mergeCell ref="W104:X104"/>
    <mergeCell ref="A97:F97"/>
    <mergeCell ref="A98:F98"/>
    <mergeCell ref="A99:M99"/>
    <mergeCell ref="A100:M100"/>
    <mergeCell ref="A101:M101"/>
    <mergeCell ref="A102:M102"/>
    <mergeCell ref="D123:G123"/>
    <mergeCell ref="I123:K123"/>
    <mergeCell ref="A103:M103"/>
    <mergeCell ref="A104:M104"/>
    <mergeCell ref="N104:P104"/>
    <mergeCell ref="C106:K106"/>
    <mergeCell ref="D119:G119"/>
    <mergeCell ref="I119:K119"/>
    <mergeCell ref="D121:G121"/>
    <mergeCell ref="I121:K121"/>
  </mergeCells>
  <pageMargins left="0.70866141732283472" right="0.70866141732283472" top="0.74803149606299213" bottom="0.74803149606299213" header="0.31496062992125984" footer="0.31496062992125984"/>
  <pageSetup paperSize="9" scale="65" fitToHeight="3" orientation="landscape" r:id="rId1"/>
  <rowBreaks count="3" manualBreakCount="3">
    <brk id="40" max="23" man="1"/>
    <brk id="74" max="23" man="1"/>
    <brk id="104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2"/>
  <sheetViews>
    <sheetView view="pageBreakPreview" topLeftCell="N1" zoomScaleNormal="100" zoomScaleSheetLayoutView="100" workbookViewId="0">
      <selection activeCell="S13" sqref="S13"/>
    </sheetView>
  </sheetViews>
  <sheetFormatPr defaultRowHeight="15" x14ac:dyDescent="0.25"/>
  <cols>
    <col min="1" max="1" width="5.85546875" style="1" customWidth="1"/>
    <col min="2" max="2" width="10.85546875" style="1" customWidth="1"/>
    <col min="3" max="3" width="44.42578125" style="2" customWidth="1"/>
    <col min="4" max="4" width="9.140625" style="3"/>
    <col min="5" max="5" width="7.140625" style="13" customWidth="1"/>
    <col min="6" max="6" width="7.28515625" style="13" customWidth="1"/>
    <col min="7" max="9" width="4.42578125" style="13" customWidth="1"/>
    <col min="10" max="10" width="5.5703125" style="13" customWidth="1"/>
    <col min="11" max="11" width="7" style="13" customWidth="1"/>
    <col min="12" max="12" width="7.28515625" style="13" customWidth="1"/>
    <col min="13" max="13" width="9.140625" style="13"/>
    <col min="18" max="18" width="53.85546875" customWidth="1"/>
  </cols>
  <sheetData>
    <row r="1" spans="1:28" ht="25.5" x14ac:dyDescent="0.35">
      <c r="A1" s="12" t="s">
        <v>27</v>
      </c>
      <c r="B1" s="12" t="s">
        <v>28</v>
      </c>
      <c r="C1" s="861" t="s">
        <v>301</v>
      </c>
      <c r="D1" s="861"/>
      <c r="E1" s="861"/>
      <c r="F1" s="861"/>
      <c r="G1" s="861"/>
      <c r="H1" s="861"/>
      <c r="I1" s="861"/>
      <c r="J1" s="861"/>
      <c r="K1" s="861"/>
      <c r="L1" s="861"/>
      <c r="M1" s="861"/>
      <c r="R1" s="861" t="s">
        <v>302</v>
      </c>
      <c r="S1" s="861"/>
      <c r="T1" s="861"/>
      <c r="U1" s="861"/>
      <c r="V1" s="861"/>
      <c r="W1" s="861"/>
      <c r="X1" s="861"/>
      <c r="Y1" s="861"/>
      <c r="Z1" s="861"/>
      <c r="AA1" s="861"/>
      <c r="AB1" s="861"/>
    </row>
    <row r="2" spans="1:28" x14ac:dyDescent="0.25">
      <c r="C2" s="2" t="s">
        <v>173</v>
      </c>
      <c r="R2" s="2" t="s">
        <v>173</v>
      </c>
      <c r="S2" s="3"/>
      <c r="T2" s="13"/>
      <c r="U2" s="13"/>
      <c r="V2" s="13"/>
      <c r="W2" s="13"/>
      <c r="X2" s="13"/>
      <c r="Y2" s="13"/>
      <c r="Z2" s="13"/>
      <c r="AA2" s="13"/>
      <c r="AB2" s="13"/>
    </row>
    <row r="3" spans="1:28" x14ac:dyDescent="0.25">
      <c r="C3" s="855" t="s">
        <v>0</v>
      </c>
      <c r="D3" s="856" t="s">
        <v>1</v>
      </c>
      <c r="E3" s="857" t="s">
        <v>2</v>
      </c>
      <c r="F3" s="857"/>
      <c r="G3" s="857"/>
      <c r="H3" s="857"/>
      <c r="I3" s="857"/>
      <c r="J3" s="600"/>
      <c r="K3" s="856" t="s">
        <v>3</v>
      </c>
      <c r="L3" s="856" t="s">
        <v>4</v>
      </c>
      <c r="M3" s="856" t="s">
        <v>5</v>
      </c>
      <c r="R3" s="855" t="s">
        <v>0</v>
      </c>
      <c r="S3" s="856" t="s">
        <v>1</v>
      </c>
      <c r="T3" s="857" t="s">
        <v>2</v>
      </c>
      <c r="U3" s="857"/>
      <c r="V3" s="857"/>
      <c r="W3" s="857"/>
      <c r="X3" s="857"/>
      <c r="Y3" s="600"/>
      <c r="Z3" s="856" t="s">
        <v>3</v>
      </c>
      <c r="AA3" s="856" t="s">
        <v>4</v>
      </c>
      <c r="AB3" s="856" t="s">
        <v>5</v>
      </c>
    </row>
    <row r="4" spans="1:28" x14ac:dyDescent="0.25">
      <c r="C4" s="855"/>
      <c r="D4" s="856"/>
      <c r="E4" s="856" t="s">
        <v>6</v>
      </c>
      <c r="F4" s="858" t="s">
        <v>7</v>
      </c>
      <c r="G4" s="858"/>
      <c r="H4" s="858"/>
      <c r="I4" s="858"/>
      <c r="J4" s="856" t="s">
        <v>8</v>
      </c>
      <c r="K4" s="856"/>
      <c r="L4" s="856"/>
      <c r="M4" s="856"/>
      <c r="R4" s="855"/>
      <c r="S4" s="856"/>
      <c r="T4" s="856" t="s">
        <v>6</v>
      </c>
      <c r="U4" s="858" t="s">
        <v>7</v>
      </c>
      <c r="V4" s="858"/>
      <c r="W4" s="858"/>
      <c r="X4" s="858"/>
      <c r="Y4" s="856" t="s">
        <v>8</v>
      </c>
      <c r="Z4" s="856"/>
      <c r="AA4" s="856"/>
      <c r="AB4" s="856"/>
    </row>
    <row r="5" spans="1:28" x14ac:dyDescent="0.25">
      <c r="C5" s="855"/>
      <c r="D5" s="856"/>
      <c r="E5" s="600"/>
      <c r="F5" s="856" t="s">
        <v>9</v>
      </c>
      <c r="G5" s="857" t="s">
        <v>10</v>
      </c>
      <c r="H5" s="600"/>
      <c r="I5" s="600"/>
      <c r="J5" s="600"/>
      <c r="K5" s="856"/>
      <c r="L5" s="856"/>
      <c r="M5" s="856"/>
      <c r="R5" s="855"/>
      <c r="S5" s="856"/>
      <c r="T5" s="600"/>
      <c r="U5" s="856" t="s">
        <v>9</v>
      </c>
      <c r="V5" s="857" t="s">
        <v>10</v>
      </c>
      <c r="W5" s="600"/>
      <c r="X5" s="600"/>
      <c r="Y5" s="600"/>
      <c r="Z5" s="856"/>
      <c r="AA5" s="856"/>
      <c r="AB5" s="856"/>
    </row>
    <row r="6" spans="1:28" ht="15" customHeight="1" x14ac:dyDescent="0.25">
      <c r="C6" s="855"/>
      <c r="D6" s="856"/>
      <c r="E6" s="600"/>
      <c r="F6" s="859"/>
      <c r="G6" s="860" t="s">
        <v>19</v>
      </c>
      <c r="H6" s="860" t="s">
        <v>20</v>
      </c>
      <c r="I6" s="860" t="s">
        <v>21</v>
      </c>
      <c r="J6" s="600"/>
      <c r="K6" s="856"/>
      <c r="L6" s="856"/>
      <c r="M6" s="856"/>
      <c r="R6" s="855"/>
      <c r="S6" s="856"/>
      <c r="T6" s="600"/>
      <c r="U6" s="859"/>
      <c r="V6" s="860" t="s">
        <v>19</v>
      </c>
      <c r="W6" s="860" t="s">
        <v>20</v>
      </c>
      <c r="X6" s="860" t="s">
        <v>21</v>
      </c>
      <c r="Y6" s="600"/>
      <c r="Z6" s="856"/>
      <c r="AA6" s="856"/>
      <c r="AB6" s="856"/>
    </row>
    <row r="7" spans="1:28" x14ac:dyDescent="0.25">
      <c r="A7" s="19"/>
      <c r="B7" s="19"/>
      <c r="C7" s="855"/>
      <c r="D7" s="856"/>
      <c r="E7" s="600"/>
      <c r="F7" s="859"/>
      <c r="G7" s="860"/>
      <c r="H7" s="860"/>
      <c r="I7" s="860"/>
      <c r="J7" s="600"/>
      <c r="K7" s="856"/>
      <c r="L7" s="856"/>
      <c r="M7" s="856"/>
      <c r="R7" s="855"/>
      <c r="S7" s="856"/>
      <c r="T7" s="600"/>
      <c r="U7" s="859"/>
      <c r="V7" s="860"/>
      <c r="W7" s="860"/>
      <c r="X7" s="860"/>
      <c r="Y7" s="600"/>
      <c r="Z7" s="856"/>
      <c r="AA7" s="856"/>
      <c r="AB7" s="856"/>
    </row>
    <row r="8" spans="1:28" x14ac:dyDescent="0.25">
      <c r="A8" s="19"/>
      <c r="B8" s="19"/>
      <c r="C8" s="855"/>
      <c r="D8" s="856"/>
      <c r="E8" s="600"/>
      <c r="F8" s="859"/>
      <c r="G8" s="860"/>
      <c r="H8" s="860"/>
      <c r="I8" s="860"/>
      <c r="J8" s="600"/>
      <c r="K8" s="856"/>
      <c r="L8" s="856"/>
      <c r="M8" s="856"/>
      <c r="R8" s="855"/>
      <c r="S8" s="856"/>
      <c r="T8" s="600"/>
      <c r="U8" s="859"/>
      <c r="V8" s="860"/>
      <c r="W8" s="860"/>
      <c r="X8" s="860"/>
      <c r="Y8" s="600"/>
      <c r="Z8" s="856"/>
      <c r="AA8" s="856"/>
      <c r="AB8" s="856"/>
    </row>
    <row r="9" spans="1:28" ht="2.25" customHeight="1" x14ac:dyDescent="0.25">
      <c r="A9" s="19"/>
      <c r="B9" s="19"/>
      <c r="C9" s="855"/>
      <c r="D9" s="856"/>
      <c r="E9" s="600"/>
      <c r="F9" s="859"/>
      <c r="G9" s="860"/>
      <c r="H9" s="860"/>
      <c r="I9" s="860"/>
      <c r="J9" s="600"/>
      <c r="K9" s="856"/>
      <c r="L9" s="856"/>
      <c r="M9" s="856"/>
      <c r="R9" s="855"/>
      <c r="S9" s="856"/>
      <c r="T9" s="600"/>
      <c r="U9" s="859"/>
      <c r="V9" s="860"/>
      <c r="W9" s="860"/>
      <c r="X9" s="860"/>
      <c r="Y9" s="600"/>
      <c r="Z9" s="856"/>
      <c r="AA9" s="856"/>
      <c r="AB9" s="856"/>
    </row>
    <row r="10" spans="1:28" x14ac:dyDescent="0.25">
      <c r="A10" s="19" t="s">
        <v>13</v>
      </c>
      <c r="B10" s="19" t="s">
        <v>12</v>
      </c>
      <c r="C10" s="4" t="s">
        <v>32</v>
      </c>
      <c r="D10" s="5">
        <v>3</v>
      </c>
      <c r="E10" s="11">
        <f>D10*30</f>
        <v>90</v>
      </c>
      <c r="F10" s="11">
        <f t="shared" ref="F10:F16" si="0">G10+H10+I10</f>
        <v>60</v>
      </c>
      <c r="G10" s="11"/>
      <c r="H10" s="11"/>
      <c r="I10" s="11">
        <v>60</v>
      </c>
      <c r="J10" s="11">
        <f>E10-F10</f>
        <v>30</v>
      </c>
      <c r="K10" s="14">
        <f>F10/15</f>
        <v>4</v>
      </c>
      <c r="L10" s="11" t="s">
        <v>13</v>
      </c>
      <c r="M10" s="14">
        <f>F10/E10*100</f>
        <v>66.666666666666657</v>
      </c>
      <c r="O10" t="s">
        <v>303</v>
      </c>
      <c r="R10" s="4"/>
      <c r="S10" s="5"/>
      <c r="T10" s="11"/>
      <c r="U10" s="11"/>
      <c r="V10" s="11"/>
      <c r="W10" s="11"/>
      <c r="X10" s="11"/>
      <c r="Y10" s="11"/>
      <c r="Z10" s="14"/>
      <c r="AA10" s="11"/>
      <c r="AB10" s="14"/>
    </row>
    <row r="11" spans="1:28" x14ac:dyDescent="0.25">
      <c r="A11" s="19" t="s">
        <v>13</v>
      </c>
      <c r="B11" s="19" t="s">
        <v>12</v>
      </c>
      <c r="C11" s="4" t="s">
        <v>33</v>
      </c>
      <c r="D11" s="14">
        <v>3</v>
      </c>
      <c r="E11" s="11">
        <f t="shared" ref="E11:E16" si="1">D11*30</f>
        <v>90</v>
      </c>
      <c r="F11" s="11">
        <f t="shared" si="0"/>
        <v>30</v>
      </c>
      <c r="G11" s="11"/>
      <c r="H11" s="11"/>
      <c r="I11" s="11">
        <v>30</v>
      </c>
      <c r="J11" s="11">
        <f t="shared" ref="J11:J16" si="2">E11-F11</f>
        <v>60</v>
      </c>
      <c r="K11" s="14">
        <f t="shared" ref="K11:K15" si="3">F11/15</f>
        <v>2</v>
      </c>
      <c r="L11" s="11" t="s">
        <v>13</v>
      </c>
      <c r="M11" s="14">
        <f t="shared" ref="M11:M16" si="4">F11/E11*100</f>
        <v>33.333333333333329</v>
      </c>
      <c r="O11" t="s">
        <v>293</v>
      </c>
      <c r="R11" s="4" t="s">
        <v>33</v>
      </c>
      <c r="S11" s="14">
        <v>3</v>
      </c>
      <c r="T11" s="11">
        <f t="shared" ref="T11:T16" si="5">S11*30</f>
        <v>90</v>
      </c>
      <c r="U11" s="11">
        <f t="shared" ref="U11:U16" si="6">V11+W11+X11</f>
        <v>30</v>
      </c>
      <c r="V11" s="11"/>
      <c r="W11" s="11"/>
      <c r="X11" s="11">
        <v>30</v>
      </c>
      <c r="Y11" s="11">
        <f t="shared" ref="Y11:Y16" si="7">T11-U11</f>
        <v>60</v>
      </c>
      <c r="Z11" s="14">
        <f t="shared" ref="Z11:Z15" si="8">U11/15</f>
        <v>2</v>
      </c>
      <c r="AA11" s="11" t="s">
        <v>13</v>
      </c>
      <c r="AB11" s="14">
        <f t="shared" ref="AB11:AB16" si="9">U11/T11*100</f>
        <v>33.333333333333329</v>
      </c>
    </row>
    <row r="12" spans="1:28" x14ac:dyDescent="0.25">
      <c r="A12" s="19" t="s">
        <v>13</v>
      </c>
      <c r="B12" s="19" t="s">
        <v>12</v>
      </c>
      <c r="C12" s="4" t="s">
        <v>34</v>
      </c>
      <c r="D12" s="14">
        <v>7</v>
      </c>
      <c r="E12" s="11">
        <f t="shared" si="1"/>
        <v>210</v>
      </c>
      <c r="F12" s="11">
        <f t="shared" si="0"/>
        <v>75</v>
      </c>
      <c r="G12" s="11">
        <v>45</v>
      </c>
      <c r="H12" s="11"/>
      <c r="I12" s="11">
        <v>30</v>
      </c>
      <c r="J12" s="11">
        <f t="shared" si="2"/>
        <v>135</v>
      </c>
      <c r="K12" s="14">
        <f t="shared" si="3"/>
        <v>5</v>
      </c>
      <c r="L12" s="11" t="s">
        <v>14</v>
      </c>
      <c r="M12" s="14">
        <f t="shared" si="4"/>
        <v>35.714285714285715</v>
      </c>
      <c r="O12" t="s">
        <v>294</v>
      </c>
      <c r="R12" s="4" t="s">
        <v>34</v>
      </c>
      <c r="S12" s="14">
        <v>6</v>
      </c>
      <c r="T12" s="11">
        <f t="shared" si="5"/>
        <v>180</v>
      </c>
      <c r="U12" s="11">
        <f t="shared" si="6"/>
        <v>75</v>
      </c>
      <c r="V12" s="11">
        <v>45</v>
      </c>
      <c r="W12" s="11"/>
      <c r="X12" s="11">
        <v>30</v>
      </c>
      <c r="Y12" s="11">
        <f t="shared" si="7"/>
        <v>105</v>
      </c>
      <c r="Z12" s="14">
        <f t="shared" si="8"/>
        <v>5</v>
      </c>
      <c r="AA12" s="11" t="s">
        <v>14</v>
      </c>
      <c r="AB12" s="14">
        <f t="shared" si="9"/>
        <v>41.666666666666671</v>
      </c>
    </row>
    <row r="13" spans="1:28" x14ac:dyDescent="0.25">
      <c r="A13" s="19" t="s">
        <v>13</v>
      </c>
      <c r="B13" s="19" t="s">
        <v>12</v>
      </c>
      <c r="C13" s="4" t="s">
        <v>35</v>
      </c>
      <c r="D13" s="14">
        <v>5</v>
      </c>
      <c r="E13" s="11">
        <f t="shared" si="1"/>
        <v>150</v>
      </c>
      <c r="F13" s="11">
        <f t="shared" si="0"/>
        <v>60</v>
      </c>
      <c r="G13" s="11">
        <v>30</v>
      </c>
      <c r="H13" s="11"/>
      <c r="I13" s="11">
        <v>30</v>
      </c>
      <c r="J13" s="11">
        <f t="shared" si="2"/>
        <v>90</v>
      </c>
      <c r="K13" s="14">
        <f t="shared" si="3"/>
        <v>4</v>
      </c>
      <c r="L13" s="11" t="s">
        <v>22</v>
      </c>
      <c r="M13" s="14">
        <f t="shared" si="4"/>
        <v>40</v>
      </c>
      <c r="R13" s="4" t="s">
        <v>35</v>
      </c>
      <c r="S13" s="86">
        <v>6</v>
      </c>
      <c r="T13" s="11">
        <f t="shared" si="5"/>
        <v>180</v>
      </c>
      <c r="U13" s="11">
        <f t="shared" si="6"/>
        <v>75</v>
      </c>
      <c r="V13" s="11">
        <v>30</v>
      </c>
      <c r="W13" s="11"/>
      <c r="X13" s="102">
        <v>45</v>
      </c>
      <c r="Y13" s="11">
        <f t="shared" si="7"/>
        <v>105</v>
      </c>
      <c r="Z13" s="14">
        <f t="shared" si="8"/>
        <v>5</v>
      </c>
      <c r="AA13" s="11" t="s">
        <v>13</v>
      </c>
      <c r="AB13" s="14">
        <f t="shared" si="9"/>
        <v>41.666666666666671</v>
      </c>
    </row>
    <row r="14" spans="1:28" x14ac:dyDescent="0.25">
      <c r="A14" s="19" t="s">
        <v>11</v>
      </c>
      <c r="B14" s="19" t="s">
        <v>12</v>
      </c>
      <c r="C14" s="4" t="s">
        <v>36</v>
      </c>
      <c r="D14" s="14">
        <v>8</v>
      </c>
      <c r="E14" s="11">
        <f t="shared" si="1"/>
        <v>240</v>
      </c>
      <c r="F14" s="11">
        <f t="shared" si="0"/>
        <v>90</v>
      </c>
      <c r="G14" s="11">
        <v>45</v>
      </c>
      <c r="H14" s="11">
        <v>15</v>
      </c>
      <c r="I14" s="11">
        <v>30</v>
      </c>
      <c r="J14" s="11">
        <f t="shared" si="2"/>
        <v>150</v>
      </c>
      <c r="K14" s="14">
        <f t="shared" si="3"/>
        <v>6</v>
      </c>
      <c r="L14" s="11" t="s">
        <v>14</v>
      </c>
      <c r="M14" s="14">
        <f t="shared" si="4"/>
        <v>37.5</v>
      </c>
      <c r="R14" s="4" t="s">
        <v>36</v>
      </c>
      <c r="S14" s="86">
        <v>9</v>
      </c>
      <c r="T14" s="11">
        <f t="shared" si="5"/>
        <v>270</v>
      </c>
      <c r="U14" s="11">
        <f t="shared" si="6"/>
        <v>105</v>
      </c>
      <c r="V14" s="11">
        <v>45</v>
      </c>
      <c r="W14" s="493">
        <v>30</v>
      </c>
      <c r="X14" s="11">
        <v>30</v>
      </c>
      <c r="Y14" s="11">
        <f t="shared" si="7"/>
        <v>165</v>
      </c>
      <c r="Z14" s="14">
        <f t="shared" si="8"/>
        <v>7</v>
      </c>
      <c r="AA14" s="11" t="s">
        <v>14</v>
      </c>
      <c r="AB14" s="14">
        <f t="shared" si="9"/>
        <v>38.888888888888893</v>
      </c>
    </row>
    <row r="15" spans="1:28" x14ac:dyDescent="0.25">
      <c r="A15" s="19" t="s">
        <v>13</v>
      </c>
      <c r="B15" s="19" t="s">
        <v>12</v>
      </c>
      <c r="C15" s="4" t="s">
        <v>193</v>
      </c>
      <c r="D15" s="495">
        <v>1</v>
      </c>
      <c r="E15" s="11">
        <f t="shared" si="1"/>
        <v>30</v>
      </c>
      <c r="F15" s="11">
        <f t="shared" si="0"/>
        <v>15</v>
      </c>
      <c r="G15" s="11">
        <v>8</v>
      </c>
      <c r="H15" s="11"/>
      <c r="I15" s="11">
        <v>7</v>
      </c>
      <c r="J15" s="11">
        <f t="shared" si="2"/>
        <v>15</v>
      </c>
      <c r="K15" s="14">
        <f t="shared" si="3"/>
        <v>1</v>
      </c>
      <c r="L15" s="11" t="s">
        <v>13</v>
      </c>
      <c r="M15" s="14">
        <f t="shared" si="4"/>
        <v>50</v>
      </c>
      <c r="R15" s="4" t="s">
        <v>304</v>
      </c>
      <c r="S15" s="495">
        <v>3</v>
      </c>
      <c r="T15" s="11">
        <f t="shared" si="5"/>
        <v>90</v>
      </c>
      <c r="U15" s="11">
        <f t="shared" si="6"/>
        <v>30</v>
      </c>
      <c r="V15" s="87">
        <v>15</v>
      </c>
      <c r="W15" s="87"/>
      <c r="X15" s="87">
        <v>15</v>
      </c>
      <c r="Y15" s="11">
        <f t="shared" si="7"/>
        <v>60</v>
      </c>
      <c r="Z15" s="14">
        <f t="shared" si="8"/>
        <v>2</v>
      </c>
      <c r="AA15" s="11" t="s">
        <v>13</v>
      </c>
      <c r="AB15" s="88">
        <f t="shared" si="9"/>
        <v>33.333333333333329</v>
      </c>
    </row>
    <row r="16" spans="1:28" x14ac:dyDescent="0.25">
      <c r="A16" s="19" t="s">
        <v>13</v>
      </c>
      <c r="B16" s="19" t="s">
        <v>12</v>
      </c>
      <c r="C16" s="4" t="s">
        <v>37</v>
      </c>
      <c r="D16" s="14">
        <v>3</v>
      </c>
      <c r="E16" s="11">
        <f t="shared" si="1"/>
        <v>90</v>
      </c>
      <c r="F16" s="11">
        <f t="shared" si="0"/>
        <v>45</v>
      </c>
      <c r="G16" s="11">
        <v>15</v>
      </c>
      <c r="H16" s="11">
        <v>30</v>
      </c>
      <c r="I16" s="11"/>
      <c r="J16" s="11">
        <f t="shared" si="2"/>
        <v>45</v>
      </c>
      <c r="K16" s="14">
        <f>F16/15</f>
        <v>3</v>
      </c>
      <c r="L16" s="11" t="s">
        <v>13</v>
      </c>
      <c r="M16" s="14">
        <f t="shared" si="4"/>
        <v>50</v>
      </c>
      <c r="R16" s="4" t="s">
        <v>37</v>
      </c>
      <c r="S16" s="14">
        <v>3</v>
      </c>
      <c r="T16" s="11">
        <f t="shared" si="5"/>
        <v>90</v>
      </c>
      <c r="U16" s="11">
        <f t="shared" si="6"/>
        <v>45</v>
      </c>
      <c r="V16" s="11">
        <v>15</v>
      </c>
      <c r="W16" s="11">
        <v>30</v>
      </c>
      <c r="X16" s="11"/>
      <c r="Y16" s="11">
        <f t="shared" si="7"/>
        <v>45</v>
      </c>
      <c r="Z16" s="14">
        <f>U16/15</f>
        <v>3</v>
      </c>
      <c r="AA16" s="11" t="s">
        <v>13</v>
      </c>
      <c r="AB16" s="14">
        <f t="shared" si="9"/>
        <v>50</v>
      </c>
    </row>
    <row r="17" spans="1:28" ht="10.5" customHeight="1" x14ac:dyDescent="0.25">
      <c r="A17" s="19"/>
      <c r="B17" s="19"/>
      <c r="C17" s="6" t="s">
        <v>15</v>
      </c>
      <c r="D17" s="85">
        <f t="shared" ref="D17:K17" si="10">SUM(D10:D16)</f>
        <v>30</v>
      </c>
      <c r="E17" s="85">
        <f t="shared" si="10"/>
        <v>900</v>
      </c>
      <c r="F17" s="85">
        <f t="shared" si="10"/>
        <v>375</v>
      </c>
      <c r="G17" s="85">
        <f t="shared" si="10"/>
        <v>143</v>
      </c>
      <c r="H17" s="85">
        <f t="shared" si="10"/>
        <v>45</v>
      </c>
      <c r="I17" s="85">
        <f t="shared" si="10"/>
        <v>187</v>
      </c>
      <c r="J17" s="85">
        <f t="shared" si="10"/>
        <v>525</v>
      </c>
      <c r="K17" s="85">
        <f t="shared" si="10"/>
        <v>25</v>
      </c>
      <c r="L17" s="85"/>
      <c r="M17" s="85"/>
      <c r="R17" s="6" t="s">
        <v>15</v>
      </c>
      <c r="S17" s="85">
        <f t="shared" ref="S17:Z17" si="11">SUM(S10:S16)</f>
        <v>30</v>
      </c>
      <c r="T17" s="85">
        <f t="shared" si="11"/>
        <v>900</v>
      </c>
      <c r="U17" s="85">
        <f t="shared" si="11"/>
        <v>360</v>
      </c>
      <c r="V17" s="85">
        <f t="shared" si="11"/>
        <v>150</v>
      </c>
      <c r="W17" s="85">
        <f t="shared" si="11"/>
        <v>60</v>
      </c>
      <c r="X17" s="85">
        <f t="shared" si="11"/>
        <v>150</v>
      </c>
      <c r="Y17" s="85">
        <f t="shared" si="11"/>
        <v>540</v>
      </c>
      <c r="Z17" s="85">
        <f t="shared" si="11"/>
        <v>24</v>
      </c>
      <c r="AA17" s="85"/>
      <c r="AB17" s="85"/>
    </row>
    <row r="18" spans="1:28" x14ac:dyDescent="0.25">
      <c r="A18" s="19"/>
      <c r="B18" s="19"/>
      <c r="C18" s="7" t="s">
        <v>16</v>
      </c>
      <c r="D18" s="8">
        <f>30-D17</f>
        <v>0</v>
      </c>
      <c r="E18" s="8"/>
      <c r="F18" s="8"/>
      <c r="G18" s="8"/>
      <c r="H18" s="8"/>
      <c r="I18" s="8"/>
      <c r="J18" s="8"/>
      <c r="K18" s="8"/>
      <c r="L18" s="8"/>
      <c r="R18" s="7" t="s">
        <v>16</v>
      </c>
      <c r="S18" s="8">
        <f>30-S17</f>
        <v>0</v>
      </c>
      <c r="T18" s="8"/>
      <c r="U18" s="8"/>
      <c r="V18" s="8"/>
      <c r="W18" s="8"/>
      <c r="X18" s="8"/>
      <c r="Y18" s="8"/>
      <c r="Z18" s="8"/>
      <c r="AA18" s="8"/>
      <c r="AB18" s="13"/>
    </row>
    <row r="19" spans="1:28" x14ac:dyDescent="0.25">
      <c r="C19" s="2" t="s">
        <v>17</v>
      </c>
      <c r="D19" s="13"/>
      <c r="R19" s="2" t="s">
        <v>17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x14ac:dyDescent="0.25">
      <c r="C20" s="855" t="s">
        <v>0</v>
      </c>
      <c r="D20" s="856" t="s">
        <v>1</v>
      </c>
      <c r="E20" s="857" t="s">
        <v>2</v>
      </c>
      <c r="F20" s="857"/>
      <c r="G20" s="857"/>
      <c r="H20" s="857"/>
      <c r="I20" s="857"/>
      <c r="J20" s="600"/>
      <c r="K20" s="856" t="s">
        <v>3</v>
      </c>
      <c r="L20" s="856" t="s">
        <v>4</v>
      </c>
      <c r="M20" s="856" t="s">
        <v>5</v>
      </c>
      <c r="R20" s="855" t="s">
        <v>0</v>
      </c>
      <c r="S20" s="856" t="s">
        <v>1</v>
      </c>
      <c r="T20" s="857" t="s">
        <v>2</v>
      </c>
      <c r="U20" s="857"/>
      <c r="V20" s="857"/>
      <c r="W20" s="857"/>
      <c r="X20" s="857"/>
      <c r="Y20" s="600"/>
      <c r="Z20" s="856" t="s">
        <v>3</v>
      </c>
      <c r="AA20" s="856" t="s">
        <v>4</v>
      </c>
      <c r="AB20" s="856" t="s">
        <v>5</v>
      </c>
    </row>
    <row r="21" spans="1:28" x14ac:dyDescent="0.25">
      <c r="C21" s="855"/>
      <c r="D21" s="856"/>
      <c r="E21" s="856" t="s">
        <v>6</v>
      </c>
      <c r="F21" s="858" t="s">
        <v>7</v>
      </c>
      <c r="G21" s="858"/>
      <c r="H21" s="858"/>
      <c r="I21" s="858"/>
      <c r="J21" s="856" t="s">
        <v>18</v>
      </c>
      <c r="K21" s="856"/>
      <c r="L21" s="856"/>
      <c r="M21" s="856"/>
      <c r="R21" s="855"/>
      <c r="S21" s="856"/>
      <c r="T21" s="856" t="s">
        <v>6</v>
      </c>
      <c r="U21" s="858" t="s">
        <v>7</v>
      </c>
      <c r="V21" s="858"/>
      <c r="W21" s="858"/>
      <c r="X21" s="858"/>
      <c r="Y21" s="856" t="s">
        <v>18</v>
      </c>
      <c r="Z21" s="856"/>
      <c r="AA21" s="856"/>
      <c r="AB21" s="856"/>
    </row>
    <row r="22" spans="1:28" x14ac:dyDescent="0.25">
      <c r="C22" s="855"/>
      <c r="D22" s="856"/>
      <c r="E22" s="600"/>
      <c r="F22" s="856" t="s">
        <v>9</v>
      </c>
      <c r="G22" s="857" t="s">
        <v>10</v>
      </c>
      <c r="H22" s="600"/>
      <c r="I22" s="600"/>
      <c r="J22" s="600"/>
      <c r="K22" s="856"/>
      <c r="L22" s="856"/>
      <c r="M22" s="856"/>
      <c r="R22" s="855"/>
      <c r="S22" s="856"/>
      <c r="T22" s="600"/>
      <c r="U22" s="856" t="s">
        <v>9</v>
      </c>
      <c r="V22" s="857" t="s">
        <v>10</v>
      </c>
      <c r="W22" s="600"/>
      <c r="X22" s="600"/>
      <c r="Y22" s="600"/>
      <c r="Z22" s="856"/>
      <c r="AA22" s="856"/>
      <c r="AB22" s="856"/>
    </row>
    <row r="23" spans="1:28" x14ac:dyDescent="0.25">
      <c r="C23" s="855"/>
      <c r="D23" s="856"/>
      <c r="E23" s="600"/>
      <c r="F23" s="859"/>
      <c r="G23" s="860" t="s">
        <v>19</v>
      </c>
      <c r="H23" s="860" t="s">
        <v>20</v>
      </c>
      <c r="I23" s="860" t="s">
        <v>21</v>
      </c>
      <c r="J23" s="600"/>
      <c r="K23" s="856"/>
      <c r="L23" s="856"/>
      <c r="M23" s="856"/>
      <c r="R23" s="855"/>
      <c r="S23" s="856"/>
      <c r="T23" s="600"/>
      <c r="U23" s="859"/>
      <c r="V23" s="860" t="s">
        <v>19</v>
      </c>
      <c r="W23" s="860" t="s">
        <v>20</v>
      </c>
      <c r="X23" s="860" t="s">
        <v>21</v>
      </c>
      <c r="Y23" s="600"/>
      <c r="Z23" s="856"/>
      <c r="AA23" s="856"/>
      <c r="AB23" s="856"/>
    </row>
    <row r="24" spans="1:28" x14ac:dyDescent="0.25">
      <c r="C24" s="855"/>
      <c r="D24" s="856"/>
      <c r="E24" s="600"/>
      <c r="F24" s="859"/>
      <c r="G24" s="860"/>
      <c r="H24" s="860"/>
      <c r="I24" s="860"/>
      <c r="J24" s="600"/>
      <c r="K24" s="856"/>
      <c r="L24" s="856"/>
      <c r="M24" s="856"/>
      <c r="R24" s="855"/>
      <c r="S24" s="856"/>
      <c r="T24" s="600"/>
      <c r="U24" s="859"/>
      <c r="V24" s="860"/>
      <c r="W24" s="860"/>
      <c r="X24" s="860"/>
      <c r="Y24" s="600"/>
      <c r="Z24" s="856"/>
      <c r="AA24" s="856"/>
      <c r="AB24" s="856"/>
    </row>
    <row r="25" spans="1:28" ht="10.5" customHeight="1" x14ac:dyDescent="0.25">
      <c r="C25" s="855"/>
      <c r="D25" s="856"/>
      <c r="E25" s="600"/>
      <c r="F25" s="859"/>
      <c r="G25" s="860"/>
      <c r="H25" s="860"/>
      <c r="I25" s="860"/>
      <c r="J25" s="600"/>
      <c r="K25" s="856"/>
      <c r="L25" s="856"/>
      <c r="M25" s="856"/>
      <c r="R25" s="855"/>
      <c r="S25" s="856"/>
      <c r="T25" s="600"/>
      <c r="U25" s="859"/>
      <c r="V25" s="860"/>
      <c r="W25" s="860"/>
      <c r="X25" s="860"/>
      <c r="Y25" s="600"/>
      <c r="Z25" s="856"/>
      <c r="AA25" s="856"/>
      <c r="AB25" s="856"/>
    </row>
    <row r="26" spans="1:28" hidden="1" x14ac:dyDescent="0.25">
      <c r="C26" s="855"/>
      <c r="D26" s="856"/>
      <c r="E26" s="600"/>
      <c r="F26" s="859"/>
      <c r="G26" s="860"/>
      <c r="H26" s="860"/>
      <c r="I26" s="860"/>
      <c r="J26" s="600"/>
      <c r="K26" s="856"/>
      <c r="L26" s="856"/>
      <c r="M26" s="856"/>
      <c r="R26" s="855"/>
      <c r="S26" s="856"/>
      <c r="T26" s="600"/>
      <c r="U26" s="859"/>
      <c r="V26" s="860"/>
      <c r="W26" s="860"/>
      <c r="X26" s="860"/>
      <c r="Y26" s="600"/>
      <c r="Z26" s="856"/>
      <c r="AA26" s="856"/>
      <c r="AB26" s="856"/>
    </row>
    <row r="27" spans="1:28" x14ac:dyDescent="0.25">
      <c r="A27" s="19" t="s">
        <v>13</v>
      </c>
      <c r="B27" s="19" t="s">
        <v>12</v>
      </c>
      <c r="C27" s="4" t="s">
        <v>32</v>
      </c>
      <c r="D27" s="5">
        <v>3.5</v>
      </c>
      <c r="E27" s="11">
        <f>D27*30</f>
        <v>105</v>
      </c>
      <c r="F27" s="11">
        <f>G27+H27+I27</f>
        <v>72</v>
      </c>
      <c r="G27" s="11"/>
      <c r="H27" s="11"/>
      <c r="I27" s="11">
        <v>72</v>
      </c>
      <c r="J27" s="11">
        <f>E27-F27</f>
        <v>33</v>
      </c>
      <c r="K27" s="14">
        <f>F27/18</f>
        <v>4</v>
      </c>
      <c r="L27" s="11" t="s">
        <v>22</v>
      </c>
      <c r="M27" s="14">
        <f>F27/E27*100</f>
        <v>68.571428571428569</v>
      </c>
      <c r="R27" s="4"/>
      <c r="S27" s="5"/>
      <c r="T27" s="11"/>
      <c r="U27" s="11"/>
      <c r="V27" s="11"/>
      <c r="W27" s="11"/>
      <c r="X27" s="11"/>
      <c r="Y27" s="11"/>
      <c r="Z27" s="14"/>
      <c r="AA27" s="11"/>
      <c r="AB27" s="14"/>
    </row>
    <row r="28" spans="1:28" x14ac:dyDescent="0.25">
      <c r="A28" s="19" t="s">
        <v>11</v>
      </c>
      <c r="B28" s="19" t="s">
        <v>12</v>
      </c>
      <c r="C28" s="4" t="s">
        <v>199</v>
      </c>
      <c r="D28" s="5">
        <v>4.5</v>
      </c>
      <c r="E28" s="11">
        <f>D28*30</f>
        <v>135</v>
      </c>
      <c r="F28" s="11">
        <f>G28+H28+I28</f>
        <v>18</v>
      </c>
      <c r="G28" s="11"/>
      <c r="H28" s="11"/>
      <c r="I28" s="11">
        <v>18</v>
      </c>
      <c r="J28" s="11">
        <f>E28-F28</f>
        <v>117</v>
      </c>
      <c r="K28" s="14">
        <f>F28/18</f>
        <v>1</v>
      </c>
      <c r="L28" s="11" t="s">
        <v>13</v>
      </c>
      <c r="M28" s="14">
        <f>F28/E28*100</f>
        <v>13.333333333333334</v>
      </c>
      <c r="R28" s="4" t="s">
        <v>199</v>
      </c>
      <c r="S28" s="5">
        <v>4.5</v>
      </c>
      <c r="T28" s="11">
        <f>S28*30</f>
        <v>135</v>
      </c>
      <c r="U28" s="11">
        <f>V28+W28+X28</f>
        <v>18</v>
      </c>
      <c r="V28" s="11"/>
      <c r="W28" s="11"/>
      <c r="X28" s="11">
        <v>18</v>
      </c>
      <c r="Y28" s="11">
        <f>T28-U28</f>
        <v>117</v>
      </c>
      <c r="Z28" s="14">
        <f>U28/18</f>
        <v>1</v>
      </c>
      <c r="AA28" s="11" t="s">
        <v>13</v>
      </c>
      <c r="AB28" s="14">
        <f>U28/T28*100</f>
        <v>13.333333333333334</v>
      </c>
    </row>
    <row r="29" spans="1:28" x14ac:dyDescent="0.25">
      <c r="A29" s="19" t="s">
        <v>13</v>
      </c>
      <c r="B29" s="19" t="s">
        <v>12</v>
      </c>
      <c r="C29" s="4" t="s">
        <v>33</v>
      </c>
      <c r="D29" s="14">
        <v>3</v>
      </c>
      <c r="E29" s="11">
        <f t="shared" ref="E29:E33" si="12">D29*30</f>
        <v>90</v>
      </c>
      <c r="F29" s="11">
        <f t="shared" ref="F29:F33" si="13">G29+H29+I29</f>
        <v>36</v>
      </c>
      <c r="G29" s="11"/>
      <c r="H29" s="11"/>
      <c r="I29" s="11">
        <v>36</v>
      </c>
      <c r="J29" s="11">
        <f t="shared" ref="J29:J33" si="14">E29-F29</f>
        <v>54</v>
      </c>
      <c r="K29" s="14">
        <f t="shared" ref="K29:K33" si="15">F29/18</f>
        <v>2</v>
      </c>
      <c r="L29" s="11" t="s">
        <v>13</v>
      </c>
      <c r="M29" s="14">
        <f t="shared" ref="M29:M33" si="16">F29/E29*100</f>
        <v>40</v>
      </c>
      <c r="O29" t="s">
        <v>297</v>
      </c>
      <c r="R29" s="4" t="s">
        <v>33</v>
      </c>
      <c r="S29" s="86">
        <v>3.5</v>
      </c>
      <c r="T29" s="11">
        <f t="shared" ref="T29:T33" si="17">S29*30</f>
        <v>105</v>
      </c>
      <c r="U29" s="11">
        <f t="shared" ref="U29:U33" si="18">V29+W29+X29</f>
        <v>36</v>
      </c>
      <c r="V29" s="11"/>
      <c r="W29" s="11"/>
      <c r="X29" s="11">
        <v>36</v>
      </c>
      <c r="Y29" s="11">
        <f t="shared" ref="Y29:Y33" si="19">T29-U29</f>
        <v>69</v>
      </c>
      <c r="Z29" s="14">
        <f t="shared" ref="Z29:Z33" si="20">U29/18</f>
        <v>2</v>
      </c>
      <c r="AA29" s="11" t="s">
        <v>13</v>
      </c>
      <c r="AB29" s="14">
        <f t="shared" ref="AB29:AB33" si="21">U29/T29*100</f>
        <v>34.285714285714285</v>
      </c>
    </row>
    <row r="30" spans="1:28" x14ac:dyDescent="0.25">
      <c r="A30" s="19" t="s">
        <v>11</v>
      </c>
      <c r="B30" s="19" t="s">
        <v>12</v>
      </c>
      <c r="C30" s="4" t="s">
        <v>36</v>
      </c>
      <c r="D30" s="14">
        <v>5</v>
      </c>
      <c r="E30" s="11">
        <f t="shared" si="12"/>
        <v>150</v>
      </c>
      <c r="F30" s="11">
        <f t="shared" si="13"/>
        <v>54</v>
      </c>
      <c r="G30" s="11">
        <v>36</v>
      </c>
      <c r="H30" s="11">
        <v>18</v>
      </c>
      <c r="I30" s="11"/>
      <c r="J30" s="11">
        <f t="shared" si="14"/>
        <v>96</v>
      </c>
      <c r="K30" s="14">
        <f t="shared" si="15"/>
        <v>3</v>
      </c>
      <c r="L30" s="11" t="s">
        <v>14</v>
      </c>
      <c r="M30" s="14">
        <f t="shared" si="16"/>
        <v>36</v>
      </c>
      <c r="R30" s="4" t="s">
        <v>36</v>
      </c>
      <c r="S30" s="86">
        <v>6</v>
      </c>
      <c r="T30" s="11">
        <f t="shared" si="17"/>
        <v>180</v>
      </c>
      <c r="U30" s="11">
        <f t="shared" si="18"/>
        <v>72</v>
      </c>
      <c r="V30" s="11">
        <v>36</v>
      </c>
      <c r="W30" s="11">
        <v>18</v>
      </c>
      <c r="X30" s="89">
        <v>18</v>
      </c>
      <c r="Y30" s="11">
        <f t="shared" si="19"/>
        <v>108</v>
      </c>
      <c r="Z30" s="14">
        <f t="shared" si="20"/>
        <v>4</v>
      </c>
      <c r="AA30" s="11" t="s">
        <v>14</v>
      </c>
      <c r="AB30" s="14">
        <f t="shared" si="21"/>
        <v>40</v>
      </c>
    </row>
    <row r="31" spans="1:28" x14ac:dyDescent="0.25">
      <c r="A31" s="19" t="s">
        <v>13</v>
      </c>
      <c r="B31" s="19" t="s">
        <v>12</v>
      </c>
      <c r="C31" s="4" t="s">
        <v>35</v>
      </c>
      <c r="D31" s="14">
        <v>4</v>
      </c>
      <c r="E31" s="11">
        <f t="shared" si="12"/>
        <v>120</v>
      </c>
      <c r="F31" s="11">
        <f t="shared" si="13"/>
        <v>54</v>
      </c>
      <c r="G31" s="11">
        <v>18</v>
      </c>
      <c r="H31" s="11"/>
      <c r="I31" s="11">
        <v>36</v>
      </c>
      <c r="J31" s="11">
        <f t="shared" si="14"/>
        <v>66</v>
      </c>
      <c r="K31" s="14">
        <f t="shared" si="15"/>
        <v>3</v>
      </c>
      <c r="L31" s="11" t="s">
        <v>14</v>
      </c>
      <c r="M31" s="14">
        <f t="shared" si="16"/>
        <v>45</v>
      </c>
      <c r="O31" t="s">
        <v>296</v>
      </c>
      <c r="R31" s="4" t="s">
        <v>35</v>
      </c>
      <c r="S31" s="86">
        <v>5</v>
      </c>
      <c r="T31" s="11">
        <f t="shared" si="17"/>
        <v>150</v>
      </c>
      <c r="U31" s="11">
        <f t="shared" si="18"/>
        <v>54</v>
      </c>
      <c r="V31" s="11">
        <v>18</v>
      </c>
      <c r="W31" s="11"/>
      <c r="X31" s="11">
        <v>36</v>
      </c>
      <c r="Y31" s="11">
        <f t="shared" si="19"/>
        <v>96</v>
      </c>
      <c r="Z31" s="14">
        <f t="shared" si="20"/>
        <v>3</v>
      </c>
      <c r="AA31" s="11" t="s">
        <v>14</v>
      </c>
      <c r="AB31" s="14">
        <f t="shared" si="21"/>
        <v>36</v>
      </c>
    </row>
    <row r="32" spans="1:28" x14ac:dyDescent="0.25">
      <c r="A32" s="19" t="s">
        <v>13</v>
      </c>
      <c r="B32" s="19" t="s">
        <v>12</v>
      </c>
      <c r="C32" s="4" t="s">
        <v>38</v>
      </c>
      <c r="D32" s="14">
        <v>4</v>
      </c>
      <c r="E32" s="11">
        <f t="shared" si="12"/>
        <v>120</v>
      </c>
      <c r="F32" s="11">
        <f t="shared" si="13"/>
        <v>54</v>
      </c>
      <c r="G32" s="11">
        <v>18</v>
      </c>
      <c r="H32" s="11">
        <v>18</v>
      </c>
      <c r="I32" s="11">
        <v>18</v>
      </c>
      <c r="J32" s="11">
        <f t="shared" si="14"/>
        <v>66</v>
      </c>
      <c r="K32" s="14">
        <f t="shared" si="15"/>
        <v>3</v>
      </c>
      <c r="L32" s="11" t="s">
        <v>13</v>
      </c>
      <c r="M32" s="14">
        <f t="shared" si="16"/>
        <v>45</v>
      </c>
      <c r="O32" t="s">
        <v>305</v>
      </c>
      <c r="R32" s="4" t="s">
        <v>38</v>
      </c>
      <c r="S32" s="14">
        <v>4</v>
      </c>
      <c r="T32" s="11">
        <f t="shared" si="17"/>
        <v>120</v>
      </c>
      <c r="U32" s="11">
        <f t="shared" si="18"/>
        <v>54</v>
      </c>
      <c r="V32" s="11">
        <v>18</v>
      </c>
      <c r="W32" s="11">
        <v>18</v>
      </c>
      <c r="X32" s="11">
        <v>18</v>
      </c>
      <c r="Y32" s="11">
        <f t="shared" si="19"/>
        <v>66</v>
      </c>
      <c r="Z32" s="14">
        <f t="shared" si="20"/>
        <v>3</v>
      </c>
      <c r="AA32" s="11" t="s">
        <v>13</v>
      </c>
      <c r="AB32" s="14">
        <f t="shared" si="21"/>
        <v>45</v>
      </c>
    </row>
    <row r="33" spans="1:28" x14ac:dyDescent="0.25">
      <c r="A33" s="19" t="s">
        <v>11</v>
      </c>
      <c r="B33" s="19" t="s">
        <v>12</v>
      </c>
      <c r="C33" s="4" t="s">
        <v>43</v>
      </c>
      <c r="D33" s="5">
        <v>6</v>
      </c>
      <c r="E33" s="11">
        <f t="shared" si="12"/>
        <v>180</v>
      </c>
      <c r="F33" s="11">
        <f t="shared" si="13"/>
        <v>72</v>
      </c>
      <c r="G33" s="11">
        <v>18</v>
      </c>
      <c r="H33" s="11">
        <v>36</v>
      </c>
      <c r="I33" s="11">
        <v>18</v>
      </c>
      <c r="J33" s="11">
        <f t="shared" si="14"/>
        <v>108</v>
      </c>
      <c r="K33" s="14">
        <f t="shared" si="15"/>
        <v>4</v>
      </c>
      <c r="L33" s="11" t="s">
        <v>13</v>
      </c>
      <c r="M33" s="14">
        <f t="shared" si="16"/>
        <v>40</v>
      </c>
      <c r="O33" t="s">
        <v>295</v>
      </c>
      <c r="R33" s="4" t="s">
        <v>43</v>
      </c>
      <c r="S33" s="90">
        <v>7</v>
      </c>
      <c r="T33" s="11">
        <f t="shared" si="17"/>
        <v>210</v>
      </c>
      <c r="U33" s="11">
        <f t="shared" si="18"/>
        <v>72</v>
      </c>
      <c r="V33" s="493">
        <v>36</v>
      </c>
      <c r="W33" s="493">
        <v>18</v>
      </c>
      <c r="X33" s="11">
        <v>18</v>
      </c>
      <c r="Y33" s="11">
        <f t="shared" si="19"/>
        <v>138</v>
      </c>
      <c r="Z33" s="14">
        <f t="shared" si="20"/>
        <v>4</v>
      </c>
      <c r="AA33" s="11" t="s">
        <v>13</v>
      </c>
      <c r="AB33" s="14">
        <f t="shared" si="21"/>
        <v>34.285714285714285</v>
      </c>
    </row>
    <row r="34" spans="1:28" x14ac:dyDescent="0.25">
      <c r="C34" s="6" t="s">
        <v>15</v>
      </c>
      <c r="D34" s="85">
        <f t="shared" ref="D34:K34" si="22">SUM(D27:D33)</f>
        <v>30</v>
      </c>
      <c r="E34" s="85">
        <f t="shared" si="22"/>
        <v>900</v>
      </c>
      <c r="F34" s="85">
        <f t="shared" si="22"/>
        <v>360</v>
      </c>
      <c r="G34" s="85">
        <f t="shared" si="22"/>
        <v>90</v>
      </c>
      <c r="H34" s="85">
        <f t="shared" si="22"/>
        <v>72</v>
      </c>
      <c r="I34" s="85">
        <f t="shared" si="22"/>
        <v>198</v>
      </c>
      <c r="J34" s="85">
        <f t="shared" si="22"/>
        <v>540</v>
      </c>
      <c r="K34" s="85">
        <f t="shared" si="22"/>
        <v>20</v>
      </c>
      <c r="L34" s="85"/>
      <c r="M34" s="85"/>
      <c r="R34" s="6" t="s">
        <v>15</v>
      </c>
      <c r="S34" s="85">
        <f t="shared" ref="S34:Z34" si="23">SUM(S27:S33)</f>
        <v>30</v>
      </c>
      <c r="T34" s="85">
        <f t="shared" si="23"/>
        <v>900</v>
      </c>
      <c r="U34" s="85">
        <f t="shared" si="23"/>
        <v>306</v>
      </c>
      <c r="V34" s="85">
        <f t="shared" si="23"/>
        <v>108</v>
      </c>
      <c r="W34" s="85">
        <f t="shared" si="23"/>
        <v>54</v>
      </c>
      <c r="X34" s="85">
        <f t="shared" si="23"/>
        <v>144</v>
      </c>
      <c r="Y34" s="85">
        <f t="shared" si="23"/>
        <v>594</v>
      </c>
      <c r="Z34" s="85">
        <f t="shared" si="23"/>
        <v>17</v>
      </c>
      <c r="AA34" s="85"/>
      <c r="AB34" s="85"/>
    </row>
    <row r="35" spans="1:28" x14ac:dyDescent="0.25">
      <c r="C35" s="7" t="s">
        <v>16</v>
      </c>
      <c r="D35" s="8">
        <f>30-D34</f>
        <v>0</v>
      </c>
      <c r="R35" s="7" t="s">
        <v>16</v>
      </c>
      <c r="S35" s="8">
        <f>30-S34</f>
        <v>0</v>
      </c>
      <c r="T35" s="13"/>
      <c r="U35" s="13"/>
      <c r="V35" s="13"/>
      <c r="W35" s="13"/>
      <c r="X35" s="13"/>
      <c r="Y35" s="13"/>
      <c r="Z35" s="13"/>
      <c r="AA35" s="13"/>
      <c r="AB35" s="13"/>
    </row>
    <row r="36" spans="1:28" x14ac:dyDescent="0.25">
      <c r="C36" s="2" t="s">
        <v>174</v>
      </c>
      <c r="R36" s="2" t="s">
        <v>174</v>
      </c>
      <c r="S36" s="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 x14ac:dyDescent="0.25">
      <c r="C37" s="855" t="s">
        <v>0</v>
      </c>
      <c r="D37" s="856" t="s">
        <v>1</v>
      </c>
      <c r="E37" s="857" t="s">
        <v>2</v>
      </c>
      <c r="F37" s="857"/>
      <c r="G37" s="857"/>
      <c r="H37" s="857"/>
      <c r="I37" s="857"/>
      <c r="J37" s="600"/>
      <c r="K37" s="856" t="s">
        <v>3</v>
      </c>
      <c r="L37" s="856" t="s">
        <v>4</v>
      </c>
      <c r="M37" s="856" t="s">
        <v>5</v>
      </c>
      <c r="R37" s="855" t="s">
        <v>0</v>
      </c>
      <c r="S37" s="856" t="s">
        <v>1</v>
      </c>
      <c r="T37" s="857" t="s">
        <v>2</v>
      </c>
      <c r="U37" s="857"/>
      <c r="V37" s="857"/>
      <c r="W37" s="857"/>
      <c r="X37" s="857"/>
      <c r="Y37" s="600"/>
      <c r="Z37" s="856" t="s">
        <v>3</v>
      </c>
      <c r="AA37" s="856" t="s">
        <v>4</v>
      </c>
      <c r="AB37" s="856" t="s">
        <v>5</v>
      </c>
    </row>
    <row r="38" spans="1:28" x14ac:dyDescent="0.25">
      <c r="C38" s="855"/>
      <c r="D38" s="856"/>
      <c r="E38" s="856" t="s">
        <v>6</v>
      </c>
      <c r="F38" s="858" t="s">
        <v>7</v>
      </c>
      <c r="G38" s="858"/>
      <c r="H38" s="858"/>
      <c r="I38" s="858"/>
      <c r="J38" s="856" t="s">
        <v>18</v>
      </c>
      <c r="K38" s="856"/>
      <c r="L38" s="856"/>
      <c r="M38" s="856"/>
      <c r="R38" s="855"/>
      <c r="S38" s="856"/>
      <c r="T38" s="856" t="s">
        <v>6</v>
      </c>
      <c r="U38" s="858" t="s">
        <v>7</v>
      </c>
      <c r="V38" s="858"/>
      <c r="W38" s="858"/>
      <c r="X38" s="858"/>
      <c r="Y38" s="856" t="s">
        <v>18</v>
      </c>
      <c r="Z38" s="856"/>
      <c r="AA38" s="856"/>
      <c r="AB38" s="856"/>
    </row>
    <row r="39" spans="1:28" x14ac:dyDescent="0.25">
      <c r="C39" s="855"/>
      <c r="D39" s="856"/>
      <c r="E39" s="600"/>
      <c r="F39" s="856" t="s">
        <v>9</v>
      </c>
      <c r="G39" s="857" t="s">
        <v>10</v>
      </c>
      <c r="H39" s="600"/>
      <c r="I39" s="600"/>
      <c r="J39" s="600"/>
      <c r="K39" s="856"/>
      <c r="L39" s="856"/>
      <c r="M39" s="856"/>
      <c r="R39" s="855"/>
      <c r="S39" s="856"/>
      <c r="T39" s="600"/>
      <c r="U39" s="856" t="s">
        <v>9</v>
      </c>
      <c r="V39" s="857" t="s">
        <v>10</v>
      </c>
      <c r="W39" s="600"/>
      <c r="X39" s="600"/>
      <c r="Y39" s="600"/>
      <c r="Z39" s="856"/>
      <c r="AA39" s="856"/>
      <c r="AB39" s="856"/>
    </row>
    <row r="40" spans="1:28" x14ac:dyDescent="0.25">
      <c r="C40" s="855"/>
      <c r="D40" s="856"/>
      <c r="E40" s="600"/>
      <c r="F40" s="859"/>
      <c r="G40" s="856" t="s">
        <v>19</v>
      </c>
      <c r="H40" s="856" t="s">
        <v>20</v>
      </c>
      <c r="I40" s="856" t="s">
        <v>21</v>
      </c>
      <c r="J40" s="600"/>
      <c r="K40" s="856"/>
      <c r="L40" s="856"/>
      <c r="M40" s="856"/>
      <c r="R40" s="855"/>
      <c r="S40" s="856"/>
      <c r="T40" s="600"/>
      <c r="U40" s="859"/>
      <c r="V40" s="856" t="s">
        <v>19</v>
      </c>
      <c r="W40" s="856" t="s">
        <v>20</v>
      </c>
      <c r="X40" s="856" t="s">
        <v>21</v>
      </c>
      <c r="Y40" s="600"/>
      <c r="Z40" s="856"/>
      <c r="AA40" s="856"/>
      <c r="AB40" s="856"/>
    </row>
    <row r="41" spans="1:28" x14ac:dyDescent="0.25">
      <c r="C41" s="855"/>
      <c r="D41" s="856"/>
      <c r="E41" s="600"/>
      <c r="F41" s="859"/>
      <c r="G41" s="856"/>
      <c r="H41" s="856"/>
      <c r="I41" s="856"/>
      <c r="J41" s="600"/>
      <c r="K41" s="856"/>
      <c r="L41" s="856"/>
      <c r="M41" s="856"/>
      <c r="R41" s="855"/>
      <c r="S41" s="856"/>
      <c r="T41" s="600"/>
      <c r="U41" s="859"/>
      <c r="V41" s="856"/>
      <c r="W41" s="856"/>
      <c r="X41" s="856"/>
      <c r="Y41" s="600"/>
      <c r="Z41" s="856"/>
      <c r="AA41" s="856"/>
      <c r="AB41" s="856"/>
    </row>
    <row r="42" spans="1:28" x14ac:dyDescent="0.25">
      <c r="C42" s="855"/>
      <c r="D42" s="856"/>
      <c r="E42" s="600"/>
      <c r="F42" s="859"/>
      <c r="G42" s="856"/>
      <c r="H42" s="856"/>
      <c r="I42" s="856"/>
      <c r="J42" s="600"/>
      <c r="K42" s="856"/>
      <c r="L42" s="856"/>
      <c r="M42" s="856"/>
      <c r="R42" s="855"/>
      <c r="S42" s="856"/>
      <c r="T42" s="600"/>
      <c r="U42" s="859"/>
      <c r="V42" s="856"/>
      <c r="W42" s="856"/>
      <c r="X42" s="856"/>
      <c r="Y42" s="600"/>
      <c r="Z42" s="856"/>
      <c r="AA42" s="856"/>
      <c r="AB42" s="856"/>
    </row>
    <row r="43" spans="1:28" x14ac:dyDescent="0.25">
      <c r="C43" s="855"/>
      <c r="D43" s="856"/>
      <c r="E43" s="600"/>
      <c r="F43" s="859"/>
      <c r="G43" s="856"/>
      <c r="H43" s="856"/>
      <c r="I43" s="856"/>
      <c r="J43" s="600"/>
      <c r="K43" s="856"/>
      <c r="L43" s="856"/>
      <c r="M43" s="856"/>
      <c r="R43" s="855"/>
      <c r="S43" s="856"/>
      <c r="T43" s="600"/>
      <c r="U43" s="859"/>
      <c r="V43" s="856"/>
      <c r="W43" s="856"/>
      <c r="X43" s="856"/>
      <c r="Y43" s="600"/>
      <c r="Z43" s="856"/>
      <c r="AA43" s="856"/>
      <c r="AB43" s="856"/>
    </row>
    <row r="44" spans="1:28" x14ac:dyDescent="0.25">
      <c r="A44" s="19" t="s">
        <v>13</v>
      </c>
      <c r="B44" s="19" t="s">
        <v>12</v>
      </c>
      <c r="C44" s="4" t="s">
        <v>32</v>
      </c>
      <c r="D44" s="5">
        <v>3</v>
      </c>
      <c r="E44" s="11">
        <f>D44*30</f>
        <v>90</v>
      </c>
      <c r="F44" s="11">
        <f>G44+H44+I44</f>
        <v>60</v>
      </c>
      <c r="G44" s="11"/>
      <c r="H44" s="11"/>
      <c r="I44" s="11">
        <v>60</v>
      </c>
      <c r="J44" s="11">
        <f>E44-F44</f>
        <v>30</v>
      </c>
      <c r="K44" s="14">
        <f>F44/15</f>
        <v>4</v>
      </c>
      <c r="L44" s="11" t="s">
        <v>13</v>
      </c>
      <c r="M44" s="14">
        <f>F44/E44*100</f>
        <v>66.666666666666657</v>
      </c>
      <c r="R44" s="4"/>
      <c r="S44" s="5"/>
      <c r="T44" s="11"/>
      <c r="U44" s="11"/>
      <c r="V44" s="11"/>
      <c r="W44" s="11"/>
      <c r="X44" s="11"/>
      <c r="Y44" s="11"/>
      <c r="Z44" s="14"/>
      <c r="AA44" s="11"/>
      <c r="AB44" s="14"/>
    </row>
    <row r="45" spans="1:28" x14ac:dyDescent="0.25">
      <c r="A45" s="19" t="s">
        <v>13</v>
      </c>
      <c r="B45" s="19" t="s">
        <v>12</v>
      </c>
      <c r="C45" s="4" t="s">
        <v>33</v>
      </c>
      <c r="D45" s="14">
        <v>3</v>
      </c>
      <c r="E45" s="11">
        <f t="shared" ref="E45:E49" si="24">D45*30</f>
        <v>90</v>
      </c>
      <c r="F45" s="11">
        <f t="shared" ref="F45:F49" si="25">G45+H45+I45</f>
        <v>30</v>
      </c>
      <c r="G45" s="11"/>
      <c r="H45" s="11"/>
      <c r="I45" s="11">
        <v>30</v>
      </c>
      <c r="J45" s="11">
        <f t="shared" ref="J45:J49" si="26">E45-F45</f>
        <v>60</v>
      </c>
      <c r="K45" s="14">
        <f t="shared" ref="K45:K49" si="27">F45/15</f>
        <v>2</v>
      </c>
      <c r="L45" s="11" t="s">
        <v>13</v>
      </c>
      <c r="M45" s="14">
        <f t="shared" ref="M45:M49" si="28">F45/E45*100</f>
        <v>33.333333333333329</v>
      </c>
      <c r="O45" t="s">
        <v>299</v>
      </c>
      <c r="R45" s="4" t="s">
        <v>33</v>
      </c>
      <c r="S45" s="86">
        <v>4</v>
      </c>
      <c r="T45" s="11">
        <f t="shared" ref="T45:T49" si="29">S45*30</f>
        <v>120</v>
      </c>
      <c r="U45" s="11">
        <f t="shared" ref="U45:U49" si="30">V45+W45+X45</f>
        <v>45</v>
      </c>
      <c r="V45" s="11"/>
      <c r="W45" s="11"/>
      <c r="X45" s="89">
        <v>45</v>
      </c>
      <c r="Y45" s="11">
        <f t="shared" ref="Y45:Y49" si="31">T45-U45</f>
        <v>75</v>
      </c>
      <c r="Z45" s="86">
        <v>3</v>
      </c>
      <c r="AA45" s="11" t="s">
        <v>13</v>
      </c>
      <c r="AB45" s="14">
        <f t="shared" ref="AB45:AB49" si="32">U45/T45*100</f>
        <v>37.5</v>
      </c>
    </row>
    <row r="46" spans="1:28" x14ac:dyDescent="0.25">
      <c r="A46" s="19" t="s">
        <v>11</v>
      </c>
      <c r="B46" s="19" t="s">
        <v>12</v>
      </c>
      <c r="C46" s="4" t="s">
        <v>40</v>
      </c>
      <c r="D46" s="14">
        <v>9</v>
      </c>
      <c r="E46" s="11">
        <f t="shared" si="24"/>
        <v>270</v>
      </c>
      <c r="F46" s="11">
        <f t="shared" si="25"/>
        <v>105</v>
      </c>
      <c r="G46" s="11">
        <v>30</v>
      </c>
      <c r="H46" s="11">
        <v>60</v>
      </c>
      <c r="I46" s="11">
        <v>15</v>
      </c>
      <c r="J46" s="11">
        <f t="shared" si="26"/>
        <v>165</v>
      </c>
      <c r="K46" s="14">
        <f t="shared" si="27"/>
        <v>7</v>
      </c>
      <c r="L46" s="11" t="s">
        <v>13</v>
      </c>
      <c r="M46" s="14">
        <f t="shared" si="28"/>
        <v>38.888888888888893</v>
      </c>
      <c r="O46" t="s">
        <v>306</v>
      </c>
      <c r="R46" s="4" t="s">
        <v>40</v>
      </c>
      <c r="S46" s="86">
        <v>10</v>
      </c>
      <c r="T46" s="11">
        <f t="shared" si="29"/>
        <v>300</v>
      </c>
      <c r="U46" s="11">
        <f t="shared" si="30"/>
        <v>105</v>
      </c>
      <c r="V46" s="11">
        <v>30</v>
      </c>
      <c r="W46" s="11">
        <v>60</v>
      </c>
      <c r="X46" s="11">
        <v>15</v>
      </c>
      <c r="Y46" s="11">
        <f t="shared" si="31"/>
        <v>195</v>
      </c>
      <c r="Z46" s="14">
        <f t="shared" ref="Z46:Z48" si="33">U46/15</f>
        <v>7</v>
      </c>
      <c r="AA46" s="11" t="s">
        <v>13</v>
      </c>
      <c r="AB46" s="14">
        <f t="shared" si="32"/>
        <v>35</v>
      </c>
    </row>
    <row r="47" spans="1:28" x14ac:dyDescent="0.25">
      <c r="A47" s="19" t="s">
        <v>13</v>
      </c>
      <c r="B47" s="19" t="s">
        <v>12</v>
      </c>
      <c r="C47" s="4" t="s">
        <v>38</v>
      </c>
      <c r="D47" s="14">
        <v>6</v>
      </c>
      <c r="E47" s="11">
        <f t="shared" si="24"/>
        <v>180</v>
      </c>
      <c r="F47" s="11">
        <f t="shared" si="25"/>
        <v>75</v>
      </c>
      <c r="G47" s="11">
        <v>30</v>
      </c>
      <c r="H47" s="11">
        <v>30</v>
      </c>
      <c r="I47" s="11">
        <v>15</v>
      </c>
      <c r="J47" s="11">
        <f t="shared" si="26"/>
        <v>105</v>
      </c>
      <c r="K47" s="14">
        <f t="shared" si="27"/>
        <v>5</v>
      </c>
      <c r="L47" s="11" t="s">
        <v>14</v>
      </c>
      <c r="M47" s="14">
        <f t="shared" si="28"/>
        <v>41.666666666666671</v>
      </c>
      <c r="O47" t="s">
        <v>307</v>
      </c>
      <c r="R47" s="4" t="s">
        <v>38</v>
      </c>
      <c r="S47" s="14">
        <v>6</v>
      </c>
      <c r="T47" s="11">
        <f t="shared" si="29"/>
        <v>180</v>
      </c>
      <c r="U47" s="11">
        <f t="shared" si="30"/>
        <v>75</v>
      </c>
      <c r="V47" s="11">
        <v>30</v>
      </c>
      <c r="W47" s="11">
        <v>30</v>
      </c>
      <c r="X47" s="11">
        <v>15</v>
      </c>
      <c r="Y47" s="11">
        <f t="shared" si="31"/>
        <v>105</v>
      </c>
      <c r="Z47" s="14">
        <f t="shared" si="33"/>
        <v>5</v>
      </c>
      <c r="AA47" s="11" t="s">
        <v>14</v>
      </c>
      <c r="AB47" s="14">
        <f t="shared" si="32"/>
        <v>41.666666666666671</v>
      </c>
    </row>
    <row r="48" spans="1:28" x14ac:dyDescent="0.25">
      <c r="A48" s="19" t="s">
        <v>11</v>
      </c>
      <c r="B48" s="19" t="s">
        <v>12</v>
      </c>
      <c r="C48" s="4" t="s">
        <v>43</v>
      </c>
      <c r="D48" s="14">
        <v>6</v>
      </c>
      <c r="E48" s="11">
        <f t="shared" si="24"/>
        <v>180</v>
      </c>
      <c r="F48" s="11">
        <f t="shared" si="25"/>
        <v>60</v>
      </c>
      <c r="G48" s="11">
        <v>30</v>
      </c>
      <c r="H48" s="11">
        <v>15</v>
      </c>
      <c r="I48" s="11">
        <v>15</v>
      </c>
      <c r="J48" s="11">
        <f t="shared" si="26"/>
        <v>120</v>
      </c>
      <c r="K48" s="14">
        <f t="shared" si="27"/>
        <v>4</v>
      </c>
      <c r="L48" s="11" t="s">
        <v>14</v>
      </c>
      <c r="M48" s="14">
        <f t="shared" si="28"/>
        <v>33.333333333333329</v>
      </c>
      <c r="R48" s="4" t="s">
        <v>43</v>
      </c>
      <c r="S48" s="86">
        <v>7</v>
      </c>
      <c r="T48" s="11">
        <f t="shared" si="29"/>
        <v>210</v>
      </c>
      <c r="U48" s="11">
        <f t="shared" si="30"/>
        <v>75</v>
      </c>
      <c r="V48" s="11">
        <v>30</v>
      </c>
      <c r="W48" s="494">
        <v>30</v>
      </c>
      <c r="X48" s="494">
        <v>15</v>
      </c>
      <c r="Y48" s="11">
        <f t="shared" si="31"/>
        <v>135</v>
      </c>
      <c r="Z48" s="86">
        <f t="shared" si="33"/>
        <v>5</v>
      </c>
      <c r="AA48" s="11" t="s">
        <v>14</v>
      </c>
      <c r="AB48" s="14">
        <f t="shared" si="32"/>
        <v>35.714285714285715</v>
      </c>
    </row>
    <row r="49" spans="1:28" x14ac:dyDescent="0.25">
      <c r="A49" s="19" t="s">
        <v>11</v>
      </c>
      <c r="B49" s="19" t="s">
        <v>12</v>
      </c>
      <c r="C49" s="4" t="s">
        <v>42</v>
      </c>
      <c r="D49" s="14">
        <v>3</v>
      </c>
      <c r="E49" s="11">
        <f t="shared" si="24"/>
        <v>90</v>
      </c>
      <c r="F49" s="11">
        <f t="shared" si="25"/>
        <v>30</v>
      </c>
      <c r="G49" s="11">
        <v>15</v>
      </c>
      <c r="H49" s="11">
        <v>15</v>
      </c>
      <c r="I49" s="11"/>
      <c r="J49" s="11">
        <f t="shared" si="26"/>
        <v>60</v>
      </c>
      <c r="K49" s="14">
        <f t="shared" si="27"/>
        <v>2</v>
      </c>
      <c r="L49" s="11" t="s">
        <v>13</v>
      </c>
      <c r="M49" s="14">
        <f t="shared" si="28"/>
        <v>33.333333333333329</v>
      </c>
      <c r="R49" s="4" t="s">
        <v>42</v>
      </c>
      <c r="S49" s="14">
        <v>3</v>
      </c>
      <c r="T49" s="11">
        <f t="shared" si="29"/>
        <v>90</v>
      </c>
      <c r="U49" s="11">
        <f t="shared" si="30"/>
        <v>30</v>
      </c>
      <c r="V49" s="11">
        <v>15</v>
      </c>
      <c r="W49" s="11">
        <v>15</v>
      </c>
      <c r="X49" s="11"/>
      <c r="Y49" s="11">
        <f t="shared" si="31"/>
        <v>60</v>
      </c>
      <c r="Z49" s="14">
        <v>3</v>
      </c>
      <c r="AA49" s="11" t="s">
        <v>13</v>
      </c>
      <c r="AB49" s="14">
        <f t="shared" si="32"/>
        <v>33.333333333333329</v>
      </c>
    </row>
    <row r="50" spans="1:28" x14ac:dyDescent="0.25">
      <c r="A50" s="19"/>
      <c r="B50" s="19"/>
      <c r="C50" s="6" t="s">
        <v>15</v>
      </c>
      <c r="D50" s="85">
        <f t="shared" ref="D50:L50" si="34">SUM(D44:D49)</f>
        <v>30</v>
      </c>
      <c r="E50" s="85">
        <f t="shared" si="34"/>
        <v>900</v>
      </c>
      <c r="F50" s="85">
        <f t="shared" si="34"/>
        <v>360</v>
      </c>
      <c r="G50" s="85">
        <f t="shared" si="34"/>
        <v>105</v>
      </c>
      <c r="H50" s="85">
        <f t="shared" si="34"/>
        <v>120</v>
      </c>
      <c r="I50" s="85">
        <f t="shared" si="34"/>
        <v>135</v>
      </c>
      <c r="J50" s="85">
        <f t="shared" si="34"/>
        <v>540</v>
      </c>
      <c r="K50" s="85">
        <f t="shared" si="34"/>
        <v>24</v>
      </c>
      <c r="L50" s="85">
        <f t="shared" si="34"/>
        <v>0</v>
      </c>
      <c r="M50" s="85"/>
      <c r="R50" s="6" t="s">
        <v>15</v>
      </c>
      <c r="S50" s="85">
        <f t="shared" ref="S50:AA50" si="35">SUM(S44:S49)</f>
        <v>30</v>
      </c>
      <c r="T50" s="85">
        <f t="shared" si="35"/>
        <v>900</v>
      </c>
      <c r="U50" s="85">
        <f t="shared" si="35"/>
        <v>330</v>
      </c>
      <c r="V50" s="85">
        <f t="shared" si="35"/>
        <v>105</v>
      </c>
      <c r="W50" s="85">
        <f t="shared" si="35"/>
        <v>135</v>
      </c>
      <c r="X50" s="85">
        <f t="shared" si="35"/>
        <v>90</v>
      </c>
      <c r="Y50" s="85">
        <f t="shared" si="35"/>
        <v>570</v>
      </c>
      <c r="Z50" s="85">
        <f t="shared" si="35"/>
        <v>23</v>
      </c>
      <c r="AA50" s="85">
        <f t="shared" si="35"/>
        <v>0</v>
      </c>
      <c r="AB50" s="85"/>
    </row>
    <row r="51" spans="1:28" x14ac:dyDescent="0.25">
      <c r="A51" s="19"/>
      <c r="B51" s="19"/>
      <c r="C51" s="7" t="s">
        <v>16</v>
      </c>
      <c r="D51" s="8">
        <f>30-D50</f>
        <v>0</v>
      </c>
      <c r="E51" s="8"/>
      <c r="F51" s="8"/>
      <c r="G51" s="8"/>
      <c r="H51" s="8"/>
      <c r="I51" s="8"/>
      <c r="J51" s="8"/>
      <c r="K51" s="8"/>
      <c r="L51" s="8"/>
      <c r="M51" s="8"/>
      <c r="R51" s="7" t="s">
        <v>16</v>
      </c>
      <c r="S51" s="8">
        <f>30-S50</f>
        <v>0</v>
      </c>
      <c r="T51" s="8"/>
      <c r="U51" s="8"/>
      <c r="V51" s="8"/>
      <c r="W51" s="8"/>
      <c r="X51" s="8"/>
      <c r="Y51" s="8"/>
      <c r="Z51" s="8"/>
      <c r="AA51" s="8"/>
      <c r="AB51" s="8"/>
    </row>
    <row r="52" spans="1:28" x14ac:dyDescent="0.25">
      <c r="A52" s="19"/>
      <c r="B52" s="19"/>
      <c r="C52" s="2" t="s">
        <v>24</v>
      </c>
      <c r="D52" s="13"/>
      <c r="R52" s="2" t="s">
        <v>24</v>
      </c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8" x14ac:dyDescent="0.25">
      <c r="A53" s="19"/>
      <c r="B53" s="19"/>
      <c r="C53" s="855" t="s">
        <v>0</v>
      </c>
      <c r="D53" s="856" t="s">
        <v>1</v>
      </c>
      <c r="E53" s="857" t="s">
        <v>2</v>
      </c>
      <c r="F53" s="857"/>
      <c r="G53" s="857"/>
      <c r="H53" s="857"/>
      <c r="I53" s="857"/>
      <c r="J53" s="600"/>
      <c r="K53" s="856" t="s">
        <v>3</v>
      </c>
      <c r="L53" s="856" t="s">
        <v>4</v>
      </c>
      <c r="M53" s="856" t="s">
        <v>5</v>
      </c>
      <c r="R53" s="855" t="s">
        <v>0</v>
      </c>
      <c r="S53" s="856" t="s">
        <v>1</v>
      </c>
      <c r="T53" s="857" t="s">
        <v>2</v>
      </c>
      <c r="U53" s="857"/>
      <c r="V53" s="857"/>
      <c r="W53" s="857"/>
      <c r="X53" s="857"/>
      <c r="Y53" s="600"/>
      <c r="Z53" s="856" t="s">
        <v>3</v>
      </c>
      <c r="AA53" s="856" t="s">
        <v>4</v>
      </c>
      <c r="AB53" s="856" t="s">
        <v>5</v>
      </c>
    </row>
    <row r="54" spans="1:28" x14ac:dyDescent="0.25">
      <c r="A54" s="19"/>
      <c r="B54" s="19"/>
      <c r="C54" s="855"/>
      <c r="D54" s="856"/>
      <c r="E54" s="856" t="s">
        <v>6</v>
      </c>
      <c r="F54" s="858" t="s">
        <v>7</v>
      </c>
      <c r="G54" s="858"/>
      <c r="H54" s="858"/>
      <c r="I54" s="858"/>
      <c r="J54" s="856" t="s">
        <v>18</v>
      </c>
      <c r="K54" s="856"/>
      <c r="L54" s="856"/>
      <c r="M54" s="856"/>
      <c r="R54" s="855"/>
      <c r="S54" s="856"/>
      <c r="T54" s="856" t="s">
        <v>6</v>
      </c>
      <c r="U54" s="858" t="s">
        <v>7</v>
      </c>
      <c r="V54" s="858"/>
      <c r="W54" s="858"/>
      <c r="X54" s="858"/>
      <c r="Y54" s="856" t="s">
        <v>18</v>
      </c>
      <c r="Z54" s="856"/>
      <c r="AA54" s="856"/>
      <c r="AB54" s="856"/>
    </row>
    <row r="55" spans="1:28" x14ac:dyDescent="0.25">
      <c r="A55" s="19"/>
      <c r="B55" s="19"/>
      <c r="C55" s="855"/>
      <c r="D55" s="856"/>
      <c r="E55" s="600"/>
      <c r="F55" s="856" t="s">
        <v>9</v>
      </c>
      <c r="G55" s="857" t="s">
        <v>10</v>
      </c>
      <c r="H55" s="600"/>
      <c r="I55" s="600"/>
      <c r="J55" s="600"/>
      <c r="K55" s="856"/>
      <c r="L55" s="856"/>
      <c r="M55" s="856"/>
      <c r="R55" s="855"/>
      <c r="S55" s="856"/>
      <c r="T55" s="600"/>
      <c r="U55" s="856" t="s">
        <v>9</v>
      </c>
      <c r="V55" s="857" t="s">
        <v>10</v>
      </c>
      <c r="W55" s="600"/>
      <c r="X55" s="600"/>
      <c r="Y55" s="600"/>
      <c r="Z55" s="856"/>
      <c r="AA55" s="856"/>
      <c r="AB55" s="856"/>
    </row>
    <row r="56" spans="1:28" x14ac:dyDescent="0.25">
      <c r="A56" s="19"/>
      <c r="B56" s="19"/>
      <c r="C56" s="855"/>
      <c r="D56" s="856"/>
      <c r="E56" s="600"/>
      <c r="F56" s="859"/>
      <c r="G56" s="856" t="s">
        <v>19</v>
      </c>
      <c r="H56" s="856" t="s">
        <v>20</v>
      </c>
      <c r="I56" s="856" t="s">
        <v>21</v>
      </c>
      <c r="J56" s="600"/>
      <c r="K56" s="856"/>
      <c r="L56" s="856"/>
      <c r="M56" s="856"/>
      <c r="R56" s="855"/>
      <c r="S56" s="856"/>
      <c r="T56" s="600"/>
      <c r="U56" s="859"/>
      <c r="V56" s="856" t="s">
        <v>19</v>
      </c>
      <c r="W56" s="856" t="s">
        <v>20</v>
      </c>
      <c r="X56" s="856" t="s">
        <v>21</v>
      </c>
      <c r="Y56" s="600"/>
      <c r="Z56" s="856"/>
      <c r="AA56" s="856"/>
      <c r="AB56" s="856"/>
    </row>
    <row r="57" spans="1:28" x14ac:dyDescent="0.25">
      <c r="A57" s="19"/>
      <c r="B57" s="19"/>
      <c r="C57" s="855"/>
      <c r="D57" s="856"/>
      <c r="E57" s="600"/>
      <c r="F57" s="859"/>
      <c r="G57" s="856"/>
      <c r="H57" s="856"/>
      <c r="I57" s="856"/>
      <c r="J57" s="600"/>
      <c r="K57" s="856"/>
      <c r="L57" s="856"/>
      <c r="M57" s="856"/>
      <c r="R57" s="855"/>
      <c r="S57" s="856"/>
      <c r="T57" s="600"/>
      <c r="U57" s="859"/>
      <c r="V57" s="856"/>
      <c r="W57" s="856"/>
      <c r="X57" s="856"/>
      <c r="Y57" s="600"/>
      <c r="Z57" s="856"/>
      <c r="AA57" s="856"/>
      <c r="AB57" s="856"/>
    </row>
    <row r="58" spans="1:28" x14ac:dyDescent="0.25">
      <c r="A58" s="19"/>
      <c r="B58" s="19"/>
      <c r="C58" s="855"/>
      <c r="D58" s="856"/>
      <c r="E58" s="600"/>
      <c r="F58" s="859"/>
      <c r="G58" s="856"/>
      <c r="H58" s="856"/>
      <c r="I58" s="856"/>
      <c r="J58" s="600"/>
      <c r="K58" s="856"/>
      <c r="L58" s="856"/>
      <c r="M58" s="856"/>
      <c r="R58" s="855"/>
      <c r="S58" s="856"/>
      <c r="T58" s="600"/>
      <c r="U58" s="859"/>
      <c r="V58" s="856"/>
      <c r="W58" s="856"/>
      <c r="X58" s="856"/>
      <c r="Y58" s="600"/>
      <c r="Z58" s="856"/>
      <c r="AA58" s="856"/>
      <c r="AB58" s="856"/>
    </row>
    <row r="59" spans="1:28" x14ac:dyDescent="0.25">
      <c r="A59" s="19"/>
      <c r="B59" s="19"/>
      <c r="C59" s="855"/>
      <c r="D59" s="856"/>
      <c r="E59" s="600"/>
      <c r="F59" s="859"/>
      <c r="G59" s="856"/>
      <c r="H59" s="856"/>
      <c r="I59" s="856"/>
      <c r="J59" s="600"/>
      <c r="K59" s="856"/>
      <c r="L59" s="856"/>
      <c r="M59" s="856"/>
      <c r="R59" s="855"/>
      <c r="S59" s="856"/>
      <c r="T59" s="600"/>
      <c r="U59" s="859"/>
      <c r="V59" s="856"/>
      <c r="W59" s="856"/>
      <c r="X59" s="856"/>
      <c r="Y59" s="600"/>
      <c r="Z59" s="856"/>
      <c r="AA59" s="856"/>
      <c r="AB59" s="856"/>
    </row>
    <row r="60" spans="1:28" x14ac:dyDescent="0.25">
      <c r="A60" s="19" t="s">
        <v>13</v>
      </c>
      <c r="B60" s="19" t="s">
        <v>12</v>
      </c>
      <c r="C60" s="6" t="s">
        <v>33</v>
      </c>
      <c r="D60" s="5">
        <v>3.5</v>
      </c>
      <c r="E60" s="11">
        <f>D60*30</f>
        <v>105</v>
      </c>
      <c r="F60" s="11">
        <f>G60+H60+I60</f>
        <v>36</v>
      </c>
      <c r="G60" s="11"/>
      <c r="H60" s="11"/>
      <c r="I60" s="11">
        <v>36</v>
      </c>
      <c r="J60" s="11">
        <f>E60-F60</f>
        <v>69</v>
      </c>
      <c r="K60" s="14">
        <f>F60/18</f>
        <v>2</v>
      </c>
      <c r="L60" s="11" t="s">
        <v>22</v>
      </c>
      <c r="M60" s="14">
        <f>F60/E60*100</f>
        <v>34.285714285714285</v>
      </c>
      <c r="R60" s="6" t="s">
        <v>33</v>
      </c>
      <c r="S60" s="5">
        <v>3.5</v>
      </c>
      <c r="T60" s="11">
        <f>S60*30</f>
        <v>105</v>
      </c>
      <c r="U60" s="11">
        <f>V60+W60+X60</f>
        <v>36</v>
      </c>
      <c r="V60" s="11"/>
      <c r="W60" s="11"/>
      <c r="X60" s="11">
        <v>36</v>
      </c>
      <c r="Y60" s="11">
        <f>T60-U60</f>
        <v>69</v>
      </c>
      <c r="Z60" s="14">
        <f>U60/18</f>
        <v>2</v>
      </c>
      <c r="AA60" s="11" t="s">
        <v>13</v>
      </c>
      <c r="AB60" s="14">
        <f>U60/T60*100</f>
        <v>34.285714285714285</v>
      </c>
    </row>
    <row r="61" spans="1:28" x14ac:dyDescent="0.25">
      <c r="A61" s="19" t="s">
        <v>13</v>
      </c>
      <c r="B61" s="19" t="s">
        <v>12</v>
      </c>
      <c r="C61" s="4" t="s">
        <v>32</v>
      </c>
      <c r="D61" s="14">
        <v>3.5</v>
      </c>
      <c r="E61" s="11">
        <f t="shared" ref="E61:E66" si="36">D61*30</f>
        <v>105</v>
      </c>
      <c r="F61" s="11">
        <f t="shared" ref="F61:F66" si="37">G61+H61+I61</f>
        <v>72</v>
      </c>
      <c r="G61" s="11"/>
      <c r="H61" s="11"/>
      <c r="I61" s="11">
        <v>72</v>
      </c>
      <c r="J61" s="11">
        <f t="shared" ref="J61:J66" si="38">E61-F61</f>
        <v>33</v>
      </c>
      <c r="K61" s="14">
        <f t="shared" ref="K61:K66" si="39">F61/18</f>
        <v>4</v>
      </c>
      <c r="L61" s="11" t="s">
        <v>22</v>
      </c>
      <c r="M61" s="14">
        <f t="shared" ref="M61:M66" si="40">F61/E61*100</f>
        <v>68.571428571428569</v>
      </c>
      <c r="O61" t="s">
        <v>308</v>
      </c>
      <c r="R61" s="4"/>
      <c r="S61" s="14"/>
      <c r="T61" s="11"/>
      <c r="U61" s="11"/>
      <c r="V61" s="11"/>
      <c r="W61" s="11"/>
      <c r="X61" s="11"/>
      <c r="Y61" s="11"/>
      <c r="Z61" s="14"/>
      <c r="AA61" s="11"/>
      <c r="AB61" s="14"/>
    </row>
    <row r="62" spans="1:28" x14ac:dyDescent="0.25">
      <c r="A62" s="19" t="s">
        <v>11</v>
      </c>
      <c r="B62" s="19" t="s">
        <v>12</v>
      </c>
      <c r="C62" s="67" t="s">
        <v>254</v>
      </c>
      <c r="D62" s="14">
        <v>4.5</v>
      </c>
      <c r="E62" s="11">
        <f t="shared" si="36"/>
        <v>135</v>
      </c>
      <c r="F62" s="11">
        <v>0</v>
      </c>
      <c r="G62" s="11"/>
      <c r="H62" s="11"/>
      <c r="I62" s="11"/>
      <c r="J62" s="11"/>
      <c r="K62" s="14">
        <v>0</v>
      </c>
      <c r="L62" s="11" t="s">
        <v>22</v>
      </c>
      <c r="M62" s="14">
        <v>0</v>
      </c>
      <c r="O62" t="s">
        <v>309</v>
      </c>
      <c r="R62" s="4" t="s">
        <v>254</v>
      </c>
      <c r="S62" s="14">
        <v>4.5</v>
      </c>
      <c r="T62" s="11">
        <f t="shared" ref="T62:T66" si="41">S62*30</f>
        <v>135</v>
      </c>
      <c r="U62" s="11">
        <v>0</v>
      </c>
      <c r="V62" s="11"/>
      <c r="W62" s="11"/>
      <c r="X62" s="11"/>
      <c r="Y62" s="11"/>
      <c r="Z62" s="14">
        <v>0</v>
      </c>
      <c r="AA62" s="11" t="s">
        <v>22</v>
      </c>
      <c r="AB62" s="14">
        <v>0</v>
      </c>
    </row>
    <row r="63" spans="1:28" x14ac:dyDescent="0.25">
      <c r="A63" s="19" t="s">
        <v>11</v>
      </c>
      <c r="B63" s="19" t="s">
        <v>12</v>
      </c>
      <c r="C63" s="4" t="s">
        <v>40</v>
      </c>
      <c r="D63" s="14">
        <v>6.5</v>
      </c>
      <c r="E63" s="11">
        <f t="shared" si="36"/>
        <v>195</v>
      </c>
      <c r="F63" s="11">
        <f t="shared" si="37"/>
        <v>72</v>
      </c>
      <c r="G63" s="11">
        <v>36</v>
      </c>
      <c r="H63" s="11">
        <v>36</v>
      </c>
      <c r="I63" s="11"/>
      <c r="J63" s="11">
        <f t="shared" si="38"/>
        <v>123</v>
      </c>
      <c r="K63" s="14">
        <f t="shared" si="39"/>
        <v>4</v>
      </c>
      <c r="L63" s="11" t="s">
        <v>14</v>
      </c>
      <c r="M63" s="14">
        <f t="shared" si="40"/>
        <v>36.923076923076927</v>
      </c>
      <c r="R63" s="4" t="s">
        <v>40</v>
      </c>
      <c r="S63" s="86">
        <v>8</v>
      </c>
      <c r="T63" s="11">
        <f t="shared" si="41"/>
        <v>240</v>
      </c>
      <c r="U63" s="11">
        <f t="shared" ref="U63:U66" si="42">V63+W63+X63</f>
        <v>90</v>
      </c>
      <c r="V63" s="11">
        <v>36</v>
      </c>
      <c r="W63" s="11">
        <v>36</v>
      </c>
      <c r="X63" s="89">
        <v>18</v>
      </c>
      <c r="Y63" s="11">
        <f t="shared" ref="Y63:Y66" si="43">T63-U63</f>
        <v>150</v>
      </c>
      <c r="Z63" s="86">
        <f t="shared" ref="Z63:Z66" si="44">U63/18</f>
        <v>5</v>
      </c>
      <c r="AA63" s="11" t="s">
        <v>14</v>
      </c>
      <c r="AB63" s="14">
        <f t="shared" ref="AB63:AB66" si="45">U63/T63*100</f>
        <v>37.5</v>
      </c>
    </row>
    <row r="64" spans="1:28" x14ac:dyDescent="0.25">
      <c r="A64" s="19" t="s">
        <v>11</v>
      </c>
      <c r="B64" s="19" t="s">
        <v>12</v>
      </c>
      <c r="C64" s="4" t="s">
        <v>44</v>
      </c>
      <c r="D64" s="14">
        <v>5</v>
      </c>
      <c r="E64" s="11">
        <f t="shared" si="36"/>
        <v>150</v>
      </c>
      <c r="F64" s="11">
        <f t="shared" si="37"/>
        <v>54</v>
      </c>
      <c r="G64" s="11">
        <v>18</v>
      </c>
      <c r="H64" s="11">
        <v>36</v>
      </c>
      <c r="I64" s="11"/>
      <c r="J64" s="11">
        <f t="shared" si="38"/>
        <v>96</v>
      </c>
      <c r="K64" s="14">
        <f t="shared" si="39"/>
        <v>3</v>
      </c>
      <c r="L64" s="11" t="s">
        <v>13</v>
      </c>
      <c r="M64" s="14">
        <f t="shared" si="40"/>
        <v>36</v>
      </c>
      <c r="R64" s="4" t="s">
        <v>44</v>
      </c>
      <c r="S64" s="86">
        <v>6.5</v>
      </c>
      <c r="T64" s="11">
        <f t="shared" si="41"/>
        <v>195</v>
      </c>
      <c r="U64" s="11">
        <f t="shared" si="42"/>
        <v>72</v>
      </c>
      <c r="V64" s="11">
        <v>18</v>
      </c>
      <c r="W64" s="11">
        <v>36</v>
      </c>
      <c r="X64" s="89">
        <v>18</v>
      </c>
      <c r="Y64" s="11">
        <f t="shared" si="43"/>
        <v>123</v>
      </c>
      <c r="Z64" s="86">
        <f t="shared" si="44"/>
        <v>4</v>
      </c>
      <c r="AA64" s="11" t="s">
        <v>13</v>
      </c>
      <c r="AB64" s="14">
        <f t="shared" si="45"/>
        <v>36.923076923076927</v>
      </c>
    </row>
    <row r="65" spans="1:28" x14ac:dyDescent="0.25">
      <c r="A65" s="19" t="s">
        <v>13</v>
      </c>
      <c r="B65" s="19" t="s">
        <v>12</v>
      </c>
      <c r="C65" s="4" t="s">
        <v>41</v>
      </c>
      <c r="D65" s="14">
        <v>3</v>
      </c>
      <c r="E65" s="11">
        <f t="shared" si="36"/>
        <v>90</v>
      </c>
      <c r="F65" s="11">
        <f t="shared" si="37"/>
        <v>36</v>
      </c>
      <c r="G65" s="50">
        <v>18</v>
      </c>
      <c r="H65" s="49"/>
      <c r="I65" s="50">
        <v>18</v>
      </c>
      <c r="J65" s="11">
        <f t="shared" si="38"/>
        <v>54</v>
      </c>
      <c r="K65" s="14">
        <f t="shared" si="39"/>
        <v>2</v>
      </c>
      <c r="L65" s="11" t="s">
        <v>22</v>
      </c>
      <c r="M65" s="14">
        <f t="shared" si="40"/>
        <v>40</v>
      </c>
      <c r="O65" t="s">
        <v>298</v>
      </c>
      <c r="R65" s="4" t="s">
        <v>41</v>
      </c>
      <c r="S65" s="86">
        <v>3.5</v>
      </c>
      <c r="T65" s="11">
        <f t="shared" si="41"/>
        <v>105</v>
      </c>
      <c r="U65" s="11">
        <f t="shared" si="42"/>
        <v>36</v>
      </c>
      <c r="V65" s="50">
        <v>18</v>
      </c>
      <c r="W65" s="49"/>
      <c r="X65" s="50">
        <v>18</v>
      </c>
      <c r="Y65" s="11">
        <f t="shared" si="43"/>
        <v>69</v>
      </c>
      <c r="Z65" s="14">
        <f t="shared" si="44"/>
        <v>2</v>
      </c>
      <c r="AA65" s="11" t="s">
        <v>13</v>
      </c>
      <c r="AB65" s="14">
        <f t="shared" si="45"/>
        <v>34.285714285714285</v>
      </c>
    </row>
    <row r="66" spans="1:28" x14ac:dyDescent="0.25">
      <c r="A66" s="19" t="s">
        <v>13</v>
      </c>
      <c r="B66" s="19" t="s">
        <v>12</v>
      </c>
      <c r="C66" s="4" t="s">
        <v>39</v>
      </c>
      <c r="D66" s="14">
        <v>4</v>
      </c>
      <c r="E66" s="11">
        <f t="shared" si="36"/>
        <v>120</v>
      </c>
      <c r="F66" s="11">
        <f t="shared" si="37"/>
        <v>54</v>
      </c>
      <c r="G66" s="11">
        <v>36</v>
      </c>
      <c r="H66" s="11"/>
      <c r="I66" s="11">
        <v>18</v>
      </c>
      <c r="J66" s="11">
        <f t="shared" si="38"/>
        <v>66</v>
      </c>
      <c r="K66" s="14">
        <f t="shared" si="39"/>
        <v>3</v>
      </c>
      <c r="L66" s="11" t="s">
        <v>14</v>
      </c>
      <c r="M66" s="14">
        <f t="shared" si="40"/>
        <v>45</v>
      </c>
      <c r="R66" s="4" t="s">
        <v>39</v>
      </c>
      <c r="S66" s="14">
        <v>4</v>
      </c>
      <c r="T66" s="11">
        <f t="shared" si="41"/>
        <v>120</v>
      </c>
      <c r="U66" s="11">
        <f t="shared" si="42"/>
        <v>54</v>
      </c>
      <c r="V66" s="11">
        <v>36</v>
      </c>
      <c r="W66" s="11"/>
      <c r="X66" s="11">
        <v>18</v>
      </c>
      <c r="Y66" s="11">
        <f t="shared" si="43"/>
        <v>66</v>
      </c>
      <c r="Z66" s="14">
        <f t="shared" si="44"/>
        <v>3</v>
      </c>
      <c r="AA66" s="11" t="s">
        <v>14</v>
      </c>
      <c r="AB66" s="14">
        <f t="shared" si="45"/>
        <v>45</v>
      </c>
    </row>
    <row r="67" spans="1:28" x14ac:dyDescent="0.25">
      <c r="A67" s="19"/>
      <c r="B67" s="19"/>
      <c r="C67" s="6" t="s">
        <v>15</v>
      </c>
      <c r="D67" s="85">
        <f t="shared" ref="D67:K67" si="46">SUM(D60:D66)</f>
        <v>30</v>
      </c>
      <c r="E67" s="85">
        <f t="shared" si="46"/>
        <v>900</v>
      </c>
      <c r="F67" s="85">
        <f t="shared" si="46"/>
        <v>324</v>
      </c>
      <c r="G67" s="85">
        <f t="shared" si="46"/>
        <v>108</v>
      </c>
      <c r="H67" s="85">
        <f t="shared" si="46"/>
        <v>72</v>
      </c>
      <c r="I67" s="85">
        <f t="shared" si="46"/>
        <v>144</v>
      </c>
      <c r="J67" s="85">
        <f t="shared" si="46"/>
        <v>441</v>
      </c>
      <c r="K67" s="85">
        <f t="shared" si="46"/>
        <v>18</v>
      </c>
      <c r="L67" s="85"/>
      <c r="M67" s="85"/>
      <c r="R67" s="6" t="s">
        <v>15</v>
      </c>
      <c r="S67" s="85">
        <f t="shared" ref="S67:Z67" si="47">SUM(S60:S66)</f>
        <v>30</v>
      </c>
      <c r="T67" s="85">
        <f t="shared" si="47"/>
        <v>900</v>
      </c>
      <c r="U67" s="85">
        <f t="shared" si="47"/>
        <v>288</v>
      </c>
      <c r="V67" s="85">
        <f t="shared" si="47"/>
        <v>108</v>
      </c>
      <c r="W67" s="85">
        <f t="shared" si="47"/>
        <v>72</v>
      </c>
      <c r="X67" s="85">
        <f t="shared" si="47"/>
        <v>108</v>
      </c>
      <c r="Y67" s="85">
        <f t="shared" si="47"/>
        <v>477</v>
      </c>
      <c r="Z67" s="85">
        <f t="shared" si="47"/>
        <v>16</v>
      </c>
      <c r="AA67" s="85"/>
      <c r="AB67" s="85"/>
    </row>
    <row r="68" spans="1:28" x14ac:dyDescent="0.25">
      <c r="A68" s="19"/>
      <c r="B68" s="19"/>
      <c r="C68" s="7" t="s">
        <v>16</v>
      </c>
      <c r="D68" s="8">
        <f>30-D67</f>
        <v>0</v>
      </c>
      <c r="E68" s="8"/>
      <c r="F68" s="8"/>
      <c r="G68" s="8"/>
      <c r="H68" s="8"/>
      <c r="I68" s="8"/>
      <c r="J68" s="8"/>
      <c r="K68" s="8"/>
      <c r="L68" s="8"/>
    </row>
    <row r="69" spans="1:28" x14ac:dyDescent="0.25">
      <c r="A69" s="19"/>
      <c r="B69" s="19"/>
      <c r="C69" s="2" t="s">
        <v>175</v>
      </c>
      <c r="D69" s="13"/>
    </row>
    <row r="70" spans="1:28" x14ac:dyDescent="0.25">
      <c r="A70" s="19"/>
      <c r="B70" s="19"/>
      <c r="C70" s="855" t="s">
        <v>0</v>
      </c>
      <c r="D70" s="856" t="s">
        <v>1</v>
      </c>
      <c r="E70" s="857" t="s">
        <v>2</v>
      </c>
      <c r="F70" s="857"/>
      <c r="G70" s="857"/>
      <c r="H70" s="857"/>
      <c r="I70" s="857"/>
      <c r="J70" s="600"/>
      <c r="K70" s="856" t="s">
        <v>3</v>
      </c>
      <c r="L70" s="856" t="s">
        <v>4</v>
      </c>
      <c r="M70" s="856" t="s">
        <v>5</v>
      </c>
    </row>
    <row r="71" spans="1:28" x14ac:dyDescent="0.25">
      <c r="A71" s="19"/>
      <c r="B71" s="19"/>
      <c r="C71" s="855"/>
      <c r="D71" s="856"/>
      <c r="E71" s="856" t="s">
        <v>6</v>
      </c>
      <c r="F71" s="858" t="s">
        <v>7</v>
      </c>
      <c r="G71" s="858"/>
      <c r="H71" s="858"/>
      <c r="I71" s="858"/>
      <c r="J71" s="856" t="s">
        <v>18</v>
      </c>
      <c r="K71" s="856"/>
      <c r="L71" s="856"/>
      <c r="M71" s="856"/>
    </row>
    <row r="72" spans="1:28" x14ac:dyDescent="0.25">
      <c r="A72" s="19"/>
      <c r="B72" s="19"/>
      <c r="C72" s="855"/>
      <c r="D72" s="856"/>
      <c r="E72" s="600"/>
      <c r="F72" s="856" t="s">
        <v>9</v>
      </c>
      <c r="G72" s="857" t="s">
        <v>10</v>
      </c>
      <c r="H72" s="600"/>
      <c r="I72" s="600"/>
      <c r="J72" s="600"/>
      <c r="K72" s="856"/>
      <c r="L72" s="856"/>
      <c r="M72" s="856"/>
    </row>
    <row r="73" spans="1:28" ht="11.25" customHeight="1" x14ac:dyDescent="0.25">
      <c r="A73" s="19"/>
      <c r="B73" s="19"/>
      <c r="C73" s="855"/>
      <c r="D73" s="856"/>
      <c r="E73" s="600"/>
      <c r="F73" s="859"/>
      <c r="G73" s="856" t="s">
        <v>19</v>
      </c>
      <c r="H73" s="856" t="s">
        <v>20</v>
      </c>
      <c r="I73" s="856" t="s">
        <v>21</v>
      </c>
      <c r="J73" s="600"/>
      <c r="K73" s="856"/>
      <c r="L73" s="856"/>
      <c r="M73" s="856"/>
    </row>
    <row r="74" spans="1:28" ht="7.5" customHeight="1" x14ac:dyDescent="0.25">
      <c r="A74" s="19"/>
      <c r="B74" s="19"/>
      <c r="C74" s="855"/>
      <c r="D74" s="856"/>
      <c r="E74" s="600"/>
      <c r="F74" s="859"/>
      <c r="G74" s="856"/>
      <c r="H74" s="856"/>
      <c r="I74" s="856"/>
      <c r="J74" s="600"/>
      <c r="K74" s="856"/>
      <c r="L74" s="856"/>
      <c r="M74" s="856"/>
    </row>
    <row r="75" spans="1:28" ht="10.5" customHeight="1" x14ac:dyDescent="0.25">
      <c r="A75" s="19"/>
      <c r="B75" s="19"/>
      <c r="C75" s="855"/>
      <c r="D75" s="856"/>
      <c r="E75" s="600"/>
      <c r="F75" s="859"/>
      <c r="G75" s="856"/>
      <c r="H75" s="856"/>
      <c r="I75" s="856"/>
      <c r="J75" s="600"/>
      <c r="K75" s="856"/>
      <c r="L75" s="856"/>
      <c r="M75" s="856"/>
    </row>
    <row r="76" spans="1:28" ht="9.75" customHeight="1" x14ac:dyDescent="0.25">
      <c r="A76" s="19"/>
      <c r="B76" s="19"/>
      <c r="C76" s="855"/>
      <c r="D76" s="856"/>
      <c r="E76" s="600"/>
      <c r="F76" s="859"/>
      <c r="G76" s="856"/>
      <c r="H76" s="856"/>
      <c r="I76" s="856"/>
      <c r="J76" s="600"/>
      <c r="K76" s="856"/>
      <c r="L76" s="856"/>
      <c r="M76" s="856"/>
    </row>
    <row r="77" spans="1:28" x14ac:dyDescent="0.25">
      <c r="A77" s="19" t="s">
        <v>13</v>
      </c>
      <c r="B77" s="19" t="s">
        <v>23</v>
      </c>
      <c r="C77" s="4" t="s">
        <v>179</v>
      </c>
      <c r="D77" s="14">
        <v>4</v>
      </c>
      <c r="E77" s="11">
        <f>D77*30</f>
        <v>120</v>
      </c>
      <c r="F77" s="11">
        <f>G77+H77+I77</f>
        <v>45</v>
      </c>
      <c r="G77" s="11">
        <v>30</v>
      </c>
      <c r="H77" s="11">
        <v>15</v>
      </c>
      <c r="I77" s="11"/>
      <c r="J77" s="11">
        <f>E77-F77</f>
        <v>75</v>
      </c>
      <c r="K77" s="14">
        <f>F77/15</f>
        <v>3</v>
      </c>
      <c r="L77" s="11" t="s">
        <v>13</v>
      </c>
      <c r="M77" s="14">
        <f>F77/E77*100</f>
        <v>37.5</v>
      </c>
    </row>
    <row r="78" spans="1:28" x14ac:dyDescent="0.25">
      <c r="A78" s="19" t="s">
        <v>11</v>
      </c>
      <c r="B78" s="19" t="s">
        <v>12</v>
      </c>
      <c r="C78" s="4" t="s">
        <v>44</v>
      </c>
      <c r="D78" s="14">
        <v>10</v>
      </c>
      <c r="E78" s="11">
        <f t="shared" ref="E78:E83" si="48">D78*30</f>
        <v>300</v>
      </c>
      <c r="F78" s="11">
        <f t="shared" ref="F78:F83" si="49">G78+H78+I78</f>
        <v>105</v>
      </c>
      <c r="G78" s="11">
        <v>45</v>
      </c>
      <c r="H78" s="11">
        <v>60</v>
      </c>
      <c r="I78" s="11"/>
      <c r="J78" s="11">
        <f t="shared" ref="J78:J83" si="50">E78-F78</f>
        <v>195</v>
      </c>
      <c r="K78" s="14">
        <f t="shared" ref="K78:K83" si="51">F78/15</f>
        <v>7</v>
      </c>
      <c r="L78" s="11" t="s">
        <v>14</v>
      </c>
      <c r="M78" s="14">
        <f t="shared" ref="M78:M83" si="52">F78/E78*100</f>
        <v>35</v>
      </c>
    </row>
    <row r="79" spans="1:28" x14ac:dyDescent="0.25">
      <c r="A79" s="19" t="s">
        <v>11</v>
      </c>
      <c r="B79" s="19" t="s">
        <v>12</v>
      </c>
      <c r="C79" s="4" t="s">
        <v>45</v>
      </c>
      <c r="D79" s="14">
        <v>5</v>
      </c>
      <c r="E79" s="11">
        <f t="shared" si="48"/>
        <v>150</v>
      </c>
      <c r="F79" s="11">
        <f t="shared" si="49"/>
        <v>60</v>
      </c>
      <c r="G79" s="11">
        <v>30</v>
      </c>
      <c r="H79" s="11">
        <v>30</v>
      </c>
      <c r="I79" s="11"/>
      <c r="J79" s="11">
        <f t="shared" si="50"/>
        <v>90</v>
      </c>
      <c r="K79" s="14">
        <f t="shared" si="51"/>
        <v>4</v>
      </c>
      <c r="L79" s="11" t="s">
        <v>13</v>
      </c>
      <c r="M79" s="14">
        <f t="shared" si="52"/>
        <v>40</v>
      </c>
    </row>
    <row r="80" spans="1:28" ht="26.25" x14ac:dyDescent="0.25">
      <c r="A80" s="19" t="s">
        <v>11</v>
      </c>
      <c r="B80" s="19" t="s">
        <v>23</v>
      </c>
      <c r="C80" s="4" t="s">
        <v>184</v>
      </c>
      <c r="D80" s="14">
        <v>3</v>
      </c>
      <c r="E80" s="11">
        <f t="shared" si="48"/>
        <v>90</v>
      </c>
      <c r="F80" s="11">
        <f t="shared" si="49"/>
        <v>30</v>
      </c>
      <c r="G80" s="11">
        <v>15</v>
      </c>
      <c r="H80" s="11">
        <v>15</v>
      </c>
      <c r="I80" s="11"/>
      <c r="J80" s="11">
        <f t="shared" si="50"/>
        <v>60</v>
      </c>
      <c r="K80" s="14">
        <f>F80/15</f>
        <v>2</v>
      </c>
      <c r="L80" s="11" t="s">
        <v>13</v>
      </c>
      <c r="M80" s="14">
        <f t="shared" si="52"/>
        <v>33.333333333333329</v>
      </c>
    </row>
    <row r="81" spans="1:13" x14ac:dyDescent="0.25">
      <c r="A81" s="19" t="s">
        <v>11</v>
      </c>
      <c r="B81" s="19" t="s">
        <v>12</v>
      </c>
      <c r="C81" s="4" t="s">
        <v>148</v>
      </c>
      <c r="D81" s="14">
        <v>1</v>
      </c>
      <c r="E81" s="11">
        <f t="shared" si="48"/>
        <v>30</v>
      </c>
      <c r="F81" s="11"/>
      <c r="G81" s="11"/>
      <c r="H81" s="11"/>
      <c r="I81" s="11"/>
      <c r="J81" s="11">
        <f t="shared" si="50"/>
        <v>30</v>
      </c>
      <c r="K81" s="14">
        <f t="shared" ref="K81:K82" si="53">F81/15</f>
        <v>0</v>
      </c>
      <c r="L81" s="11" t="s">
        <v>22</v>
      </c>
      <c r="M81" s="14">
        <f t="shared" si="52"/>
        <v>0</v>
      </c>
    </row>
    <row r="82" spans="1:13" ht="26.25" x14ac:dyDescent="0.25">
      <c r="A82" s="19" t="s">
        <v>13</v>
      </c>
      <c r="B82" s="19" t="s">
        <v>23</v>
      </c>
      <c r="C82" s="4" t="s">
        <v>338</v>
      </c>
      <c r="D82" s="14">
        <v>4</v>
      </c>
      <c r="E82" s="11">
        <f t="shared" si="48"/>
        <v>120</v>
      </c>
      <c r="F82" s="11">
        <f t="shared" si="49"/>
        <v>45</v>
      </c>
      <c r="G82" s="11">
        <v>30</v>
      </c>
      <c r="H82" s="11"/>
      <c r="I82" s="11">
        <v>15</v>
      </c>
      <c r="J82" s="11">
        <f t="shared" si="50"/>
        <v>75</v>
      </c>
      <c r="K82" s="14">
        <f t="shared" si="53"/>
        <v>3</v>
      </c>
      <c r="L82" s="11" t="s">
        <v>14</v>
      </c>
      <c r="M82" s="14">
        <f t="shared" si="52"/>
        <v>37.5</v>
      </c>
    </row>
    <row r="83" spans="1:13" x14ac:dyDescent="0.25">
      <c r="A83" s="19" t="s">
        <v>13</v>
      </c>
      <c r="B83" s="19" t="s">
        <v>12</v>
      </c>
      <c r="C83" s="4" t="s">
        <v>46</v>
      </c>
      <c r="D83" s="14">
        <v>3</v>
      </c>
      <c r="E83" s="11">
        <f t="shared" si="48"/>
        <v>90</v>
      </c>
      <c r="F83" s="11">
        <f t="shared" si="49"/>
        <v>30</v>
      </c>
      <c r="G83" s="11">
        <v>15</v>
      </c>
      <c r="H83" s="11">
        <v>15</v>
      </c>
      <c r="I83" s="11"/>
      <c r="J83" s="11">
        <f t="shared" si="50"/>
        <v>60</v>
      </c>
      <c r="K83" s="14">
        <f t="shared" si="51"/>
        <v>2</v>
      </c>
      <c r="L83" s="11" t="s">
        <v>14</v>
      </c>
      <c r="M83" s="14">
        <f t="shared" si="52"/>
        <v>33.333333333333329</v>
      </c>
    </row>
    <row r="84" spans="1:13" x14ac:dyDescent="0.25">
      <c r="A84" s="19"/>
      <c r="B84" s="19"/>
      <c r="C84" s="6" t="s">
        <v>15</v>
      </c>
      <c r="D84" s="85">
        <f t="shared" ref="D84:L84" si="54">SUM(D77:D83)</f>
        <v>30</v>
      </c>
      <c r="E84" s="85">
        <f t="shared" si="54"/>
        <v>900</v>
      </c>
      <c r="F84" s="85">
        <f t="shared" si="54"/>
        <v>315</v>
      </c>
      <c r="G84" s="85">
        <f t="shared" si="54"/>
        <v>165</v>
      </c>
      <c r="H84" s="85">
        <f t="shared" si="54"/>
        <v>135</v>
      </c>
      <c r="I84" s="85">
        <f t="shared" si="54"/>
        <v>15</v>
      </c>
      <c r="J84" s="85">
        <f t="shared" si="54"/>
        <v>585</v>
      </c>
      <c r="K84" s="85">
        <f t="shared" si="54"/>
        <v>21</v>
      </c>
      <c r="L84" s="85">
        <f t="shared" si="54"/>
        <v>0</v>
      </c>
      <c r="M84" s="14"/>
    </row>
    <row r="85" spans="1:13" x14ac:dyDescent="0.25">
      <c r="A85" s="19"/>
      <c r="B85" s="19"/>
      <c r="C85" s="7" t="s">
        <v>16</v>
      </c>
      <c r="D85" s="8">
        <f>30-D84</f>
        <v>0</v>
      </c>
    </row>
    <row r="86" spans="1:13" x14ac:dyDescent="0.25">
      <c r="A86" s="19"/>
      <c r="B86" s="19"/>
      <c r="C86" s="2" t="s">
        <v>177</v>
      </c>
      <c r="D86" s="13"/>
    </row>
    <row r="87" spans="1:13" x14ac:dyDescent="0.25">
      <c r="A87" s="19"/>
      <c r="B87" s="19"/>
      <c r="C87" s="855" t="s">
        <v>0</v>
      </c>
      <c r="D87" s="856" t="s">
        <v>1</v>
      </c>
      <c r="E87" s="857" t="s">
        <v>2</v>
      </c>
      <c r="F87" s="857"/>
      <c r="G87" s="857"/>
      <c r="H87" s="857"/>
      <c r="I87" s="857"/>
      <c r="J87" s="600"/>
      <c r="K87" s="856" t="s">
        <v>3</v>
      </c>
      <c r="L87" s="856" t="s">
        <v>4</v>
      </c>
      <c r="M87" s="856" t="s">
        <v>5</v>
      </c>
    </row>
    <row r="88" spans="1:13" x14ac:dyDescent="0.25">
      <c r="A88" s="19"/>
      <c r="B88" s="19"/>
      <c r="C88" s="855"/>
      <c r="D88" s="856"/>
      <c r="E88" s="856" t="s">
        <v>6</v>
      </c>
      <c r="F88" s="858" t="s">
        <v>7</v>
      </c>
      <c r="G88" s="858"/>
      <c r="H88" s="858"/>
      <c r="I88" s="858"/>
      <c r="J88" s="856" t="s">
        <v>18</v>
      </c>
      <c r="K88" s="856"/>
      <c r="L88" s="856"/>
      <c r="M88" s="856"/>
    </row>
    <row r="89" spans="1:13" x14ac:dyDescent="0.25">
      <c r="A89" s="19"/>
      <c r="B89" s="19"/>
      <c r="C89" s="855"/>
      <c r="D89" s="856"/>
      <c r="E89" s="600"/>
      <c r="F89" s="856" t="s">
        <v>9</v>
      </c>
      <c r="G89" s="857" t="s">
        <v>10</v>
      </c>
      <c r="H89" s="600"/>
      <c r="I89" s="600"/>
      <c r="J89" s="600"/>
      <c r="K89" s="856"/>
      <c r="L89" s="856"/>
      <c r="M89" s="856"/>
    </row>
    <row r="90" spans="1:13" x14ac:dyDescent="0.25">
      <c r="A90" s="19"/>
      <c r="B90" s="19"/>
      <c r="C90" s="855"/>
      <c r="D90" s="856"/>
      <c r="E90" s="600"/>
      <c r="F90" s="859"/>
      <c r="G90" s="856" t="s">
        <v>19</v>
      </c>
      <c r="H90" s="856" t="s">
        <v>20</v>
      </c>
      <c r="I90" s="856" t="s">
        <v>21</v>
      </c>
      <c r="J90" s="600"/>
      <c r="K90" s="856"/>
      <c r="L90" s="856"/>
      <c r="M90" s="856"/>
    </row>
    <row r="91" spans="1:13" ht="6.75" customHeight="1" x14ac:dyDescent="0.25">
      <c r="A91" s="19"/>
      <c r="B91" s="19"/>
      <c r="C91" s="855"/>
      <c r="D91" s="856"/>
      <c r="E91" s="600"/>
      <c r="F91" s="859"/>
      <c r="G91" s="856"/>
      <c r="H91" s="856"/>
      <c r="I91" s="856"/>
      <c r="J91" s="600"/>
      <c r="K91" s="856"/>
      <c r="L91" s="856"/>
      <c r="M91" s="856"/>
    </row>
    <row r="92" spans="1:13" ht="11.25" customHeight="1" x14ac:dyDescent="0.25">
      <c r="A92" s="19"/>
      <c r="B92" s="19"/>
      <c r="C92" s="855"/>
      <c r="D92" s="856"/>
      <c r="E92" s="600"/>
      <c r="F92" s="859"/>
      <c r="G92" s="856"/>
      <c r="H92" s="856"/>
      <c r="I92" s="856"/>
      <c r="J92" s="600"/>
      <c r="K92" s="856"/>
      <c r="L92" s="856"/>
      <c r="M92" s="856"/>
    </row>
    <row r="93" spans="1:13" ht="5.25" customHeight="1" x14ac:dyDescent="0.25">
      <c r="A93" s="19"/>
      <c r="B93" s="19"/>
      <c r="C93" s="855"/>
      <c r="D93" s="856"/>
      <c r="E93" s="600"/>
      <c r="F93" s="859"/>
      <c r="G93" s="856"/>
      <c r="H93" s="856"/>
      <c r="I93" s="856"/>
      <c r="J93" s="600"/>
      <c r="K93" s="856"/>
      <c r="L93" s="856"/>
      <c r="M93" s="856"/>
    </row>
    <row r="94" spans="1:13" x14ac:dyDescent="0.25">
      <c r="A94" s="19" t="s">
        <v>11</v>
      </c>
      <c r="B94" s="19" t="s">
        <v>12</v>
      </c>
      <c r="C94" s="6" t="s">
        <v>255</v>
      </c>
      <c r="D94" s="5">
        <v>4.5</v>
      </c>
      <c r="E94" s="11">
        <f>D94*30</f>
        <v>135</v>
      </c>
      <c r="F94" s="11">
        <f>G94+H94+I94</f>
        <v>0</v>
      </c>
      <c r="G94" s="11"/>
      <c r="H94" s="11"/>
      <c r="I94" s="11"/>
      <c r="J94" s="11">
        <f>E94-F94</f>
        <v>135</v>
      </c>
      <c r="K94" s="14">
        <f>F94/18</f>
        <v>0</v>
      </c>
      <c r="L94" s="11" t="s">
        <v>22</v>
      </c>
      <c r="M94" s="14">
        <f>F94/E94*100</f>
        <v>0</v>
      </c>
    </row>
    <row r="95" spans="1:13" x14ac:dyDescent="0.25">
      <c r="A95" s="19" t="s">
        <v>11</v>
      </c>
      <c r="B95" s="19" t="s">
        <v>12</v>
      </c>
      <c r="C95" s="4" t="s">
        <v>47</v>
      </c>
      <c r="D95" s="14">
        <v>10</v>
      </c>
      <c r="E95" s="11">
        <f t="shared" ref="E95:E99" si="55">D95*30</f>
        <v>300</v>
      </c>
      <c r="F95" s="11">
        <f t="shared" ref="F95:F99" si="56">G95+H95+I95</f>
        <v>108</v>
      </c>
      <c r="G95" s="11">
        <v>36</v>
      </c>
      <c r="H95" s="11">
        <v>72</v>
      </c>
      <c r="I95" s="11"/>
      <c r="J95" s="11">
        <f t="shared" ref="J95:J99" si="57">E95-F95</f>
        <v>192</v>
      </c>
      <c r="K95" s="14">
        <f t="shared" ref="K95:K99" si="58">F95/18</f>
        <v>6</v>
      </c>
      <c r="L95" s="11" t="s">
        <v>14</v>
      </c>
      <c r="M95" s="14">
        <f t="shared" ref="M95:M99" si="59">F95/E95*100</f>
        <v>36</v>
      </c>
    </row>
    <row r="96" spans="1:13" ht="26.25" x14ac:dyDescent="0.25">
      <c r="A96" s="19" t="s">
        <v>11</v>
      </c>
      <c r="B96" s="19" t="s">
        <v>23</v>
      </c>
      <c r="C96" s="4" t="s">
        <v>180</v>
      </c>
      <c r="D96" s="14">
        <v>5</v>
      </c>
      <c r="E96" s="11">
        <f t="shared" si="55"/>
        <v>150</v>
      </c>
      <c r="F96" s="11">
        <f t="shared" si="56"/>
        <v>54</v>
      </c>
      <c r="G96" s="11">
        <v>18</v>
      </c>
      <c r="H96" s="11">
        <v>36</v>
      </c>
      <c r="I96" s="11"/>
      <c r="J96" s="11">
        <f t="shared" si="57"/>
        <v>96</v>
      </c>
      <c r="K96" s="14">
        <f t="shared" si="58"/>
        <v>3</v>
      </c>
      <c r="L96" s="11" t="s">
        <v>13</v>
      </c>
      <c r="M96" s="14">
        <f t="shared" si="59"/>
        <v>36</v>
      </c>
    </row>
    <row r="97" spans="1:13" ht="26.25" x14ac:dyDescent="0.25">
      <c r="A97" s="19" t="s">
        <v>11</v>
      </c>
      <c r="B97" s="19" t="s">
        <v>23</v>
      </c>
      <c r="C97" s="4" t="s">
        <v>257</v>
      </c>
      <c r="D97" s="14">
        <v>3</v>
      </c>
      <c r="E97" s="11">
        <f t="shared" si="55"/>
        <v>90</v>
      </c>
      <c r="F97" s="11">
        <f t="shared" si="56"/>
        <v>36</v>
      </c>
      <c r="G97" s="11">
        <v>18</v>
      </c>
      <c r="H97" s="11">
        <v>18</v>
      </c>
      <c r="I97" s="11"/>
      <c r="J97" s="11">
        <f t="shared" si="57"/>
        <v>54</v>
      </c>
      <c r="K97" s="14">
        <f t="shared" si="58"/>
        <v>2</v>
      </c>
      <c r="L97" s="11" t="s">
        <v>13</v>
      </c>
      <c r="M97" s="14">
        <f t="shared" si="59"/>
        <v>40</v>
      </c>
    </row>
    <row r="98" spans="1:13" ht="26.25" x14ac:dyDescent="0.25">
      <c r="A98" s="19" t="s">
        <v>11</v>
      </c>
      <c r="B98" s="19" t="s">
        <v>23</v>
      </c>
      <c r="C98" s="4" t="s">
        <v>261</v>
      </c>
      <c r="D98" s="14">
        <v>6.5</v>
      </c>
      <c r="E98" s="11">
        <f t="shared" si="55"/>
        <v>195</v>
      </c>
      <c r="F98" s="11">
        <f t="shared" si="56"/>
        <v>72</v>
      </c>
      <c r="G98" s="11">
        <v>36</v>
      </c>
      <c r="H98" s="11">
        <v>36</v>
      </c>
      <c r="I98" s="11"/>
      <c r="J98" s="11">
        <f t="shared" si="57"/>
        <v>123</v>
      </c>
      <c r="K98" s="14">
        <f t="shared" si="58"/>
        <v>4</v>
      </c>
      <c r="L98" s="11" t="s">
        <v>14</v>
      </c>
      <c r="M98" s="14">
        <f t="shared" si="59"/>
        <v>36.923076923076927</v>
      </c>
    </row>
    <row r="99" spans="1:13" x14ac:dyDescent="0.25">
      <c r="A99" s="19" t="s">
        <v>11</v>
      </c>
      <c r="B99" s="19" t="s">
        <v>12</v>
      </c>
      <c r="C99" s="4" t="s">
        <v>48</v>
      </c>
      <c r="D99" s="14">
        <v>1</v>
      </c>
      <c r="E99" s="11">
        <f t="shared" si="55"/>
        <v>30</v>
      </c>
      <c r="F99" s="11">
        <f t="shared" si="56"/>
        <v>0</v>
      </c>
      <c r="G99" s="11"/>
      <c r="H99" s="11"/>
      <c r="I99" s="11"/>
      <c r="J99" s="11">
        <f t="shared" si="57"/>
        <v>30</v>
      </c>
      <c r="K99" s="14">
        <f t="shared" si="58"/>
        <v>0</v>
      </c>
      <c r="L99" s="11" t="s">
        <v>22</v>
      </c>
      <c r="M99" s="14">
        <f t="shared" si="59"/>
        <v>0</v>
      </c>
    </row>
    <row r="100" spans="1:13" x14ac:dyDescent="0.25">
      <c r="A100" s="19"/>
      <c r="B100" s="19"/>
      <c r="C100" s="6" t="s">
        <v>15</v>
      </c>
      <c r="D100" s="85">
        <f t="shared" ref="D100:K100" si="60">SUM(D94:D99)</f>
        <v>30</v>
      </c>
      <c r="E100" s="85">
        <f t="shared" si="60"/>
        <v>900</v>
      </c>
      <c r="F100" s="85">
        <f t="shared" si="60"/>
        <v>270</v>
      </c>
      <c r="G100" s="85">
        <f t="shared" si="60"/>
        <v>108</v>
      </c>
      <c r="H100" s="85">
        <f t="shared" si="60"/>
        <v>162</v>
      </c>
      <c r="I100" s="85">
        <f t="shared" si="60"/>
        <v>0</v>
      </c>
      <c r="J100" s="85">
        <f t="shared" si="60"/>
        <v>630</v>
      </c>
      <c r="K100" s="85">
        <f t="shared" si="60"/>
        <v>15</v>
      </c>
      <c r="L100" s="85"/>
      <c r="M100" s="85"/>
    </row>
    <row r="101" spans="1:13" ht="12" customHeight="1" x14ac:dyDescent="0.25">
      <c r="A101" s="19"/>
      <c r="B101" s="19"/>
      <c r="C101" s="7" t="s">
        <v>16</v>
      </c>
      <c r="D101" s="8">
        <f>30-D100</f>
        <v>0</v>
      </c>
      <c r="E101" s="8"/>
      <c r="F101" s="8"/>
      <c r="G101" s="8"/>
      <c r="H101" s="8"/>
      <c r="I101" s="8"/>
      <c r="J101" s="8"/>
      <c r="K101" s="8"/>
      <c r="L101" s="8"/>
      <c r="M101" s="8"/>
    </row>
    <row r="102" spans="1:13" x14ac:dyDescent="0.25">
      <c r="A102" s="19"/>
      <c r="B102" s="19"/>
      <c r="C102" s="2" t="s">
        <v>176</v>
      </c>
      <c r="D102" s="13"/>
    </row>
    <row r="103" spans="1:13" x14ac:dyDescent="0.25">
      <c r="A103" s="19"/>
      <c r="B103" s="19"/>
      <c r="C103" s="855" t="s">
        <v>0</v>
      </c>
      <c r="D103" s="856" t="s">
        <v>1</v>
      </c>
      <c r="E103" s="857" t="s">
        <v>2</v>
      </c>
      <c r="F103" s="857"/>
      <c r="G103" s="857"/>
      <c r="H103" s="857"/>
      <c r="I103" s="857"/>
      <c r="J103" s="600"/>
      <c r="K103" s="856" t="s">
        <v>3</v>
      </c>
      <c r="L103" s="856" t="s">
        <v>4</v>
      </c>
      <c r="M103" s="856" t="s">
        <v>5</v>
      </c>
    </row>
    <row r="104" spans="1:13" x14ac:dyDescent="0.25">
      <c r="A104" s="19"/>
      <c r="B104" s="19"/>
      <c r="C104" s="855"/>
      <c r="D104" s="856"/>
      <c r="E104" s="856" t="s">
        <v>6</v>
      </c>
      <c r="F104" s="858" t="s">
        <v>7</v>
      </c>
      <c r="G104" s="858"/>
      <c r="H104" s="858"/>
      <c r="I104" s="858"/>
      <c r="J104" s="856" t="s">
        <v>18</v>
      </c>
      <c r="K104" s="856"/>
      <c r="L104" s="856"/>
      <c r="M104" s="856"/>
    </row>
    <row r="105" spans="1:13" x14ac:dyDescent="0.25">
      <c r="A105" s="19"/>
      <c r="B105" s="19"/>
      <c r="C105" s="855"/>
      <c r="D105" s="856"/>
      <c r="E105" s="600"/>
      <c r="F105" s="856" t="s">
        <v>9</v>
      </c>
      <c r="G105" s="857" t="s">
        <v>10</v>
      </c>
      <c r="H105" s="600"/>
      <c r="I105" s="600"/>
      <c r="J105" s="600"/>
      <c r="K105" s="856"/>
      <c r="L105" s="856"/>
      <c r="M105" s="856"/>
    </row>
    <row r="106" spans="1:13" ht="5.25" customHeight="1" x14ac:dyDescent="0.25">
      <c r="A106" s="19"/>
      <c r="B106" s="19"/>
      <c r="C106" s="855"/>
      <c r="D106" s="856"/>
      <c r="E106" s="600"/>
      <c r="F106" s="859"/>
      <c r="G106" s="856" t="s">
        <v>19</v>
      </c>
      <c r="H106" s="856" t="s">
        <v>20</v>
      </c>
      <c r="I106" s="856" t="s">
        <v>21</v>
      </c>
      <c r="J106" s="600"/>
      <c r="K106" s="856"/>
      <c r="L106" s="856"/>
      <c r="M106" s="856"/>
    </row>
    <row r="107" spans="1:13" x14ac:dyDescent="0.25">
      <c r="A107" s="19"/>
      <c r="B107" s="19"/>
      <c r="C107" s="855"/>
      <c r="D107" s="856"/>
      <c r="E107" s="600"/>
      <c r="F107" s="859"/>
      <c r="G107" s="856"/>
      <c r="H107" s="856"/>
      <c r="I107" s="856"/>
      <c r="J107" s="600"/>
      <c r="K107" s="856"/>
      <c r="L107" s="856"/>
      <c r="M107" s="856"/>
    </row>
    <row r="108" spans="1:13" ht="7.5" customHeight="1" x14ac:dyDescent="0.25">
      <c r="A108" s="19"/>
      <c r="B108" s="19"/>
      <c r="C108" s="855"/>
      <c r="D108" s="856"/>
      <c r="E108" s="600"/>
      <c r="F108" s="859"/>
      <c r="G108" s="856"/>
      <c r="H108" s="856"/>
      <c r="I108" s="856"/>
      <c r="J108" s="600"/>
      <c r="K108" s="856"/>
      <c r="L108" s="856"/>
      <c r="M108" s="856"/>
    </row>
    <row r="109" spans="1:13" hidden="1" x14ac:dyDescent="0.25">
      <c r="A109" s="19"/>
      <c r="B109" s="19"/>
      <c r="C109" s="855"/>
      <c r="D109" s="856"/>
      <c r="E109" s="600"/>
      <c r="F109" s="859"/>
      <c r="G109" s="856"/>
      <c r="H109" s="856"/>
      <c r="I109" s="856"/>
      <c r="J109" s="600"/>
      <c r="K109" s="856"/>
      <c r="L109" s="856"/>
      <c r="M109" s="856"/>
    </row>
    <row r="110" spans="1:13" ht="39" x14ac:dyDescent="0.25">
      <c r="A110" s="19" t="s">
        <v>11</v>
      </c>
      <c r="B110" s="19" t="s">
        <v>23</v>
      </c>
      <c r="C110" s="4" t="s">
        <v>181</v>
      </c>
      <c r="D110" s="14">
        <v>9</v>
      </c>
      <c r="E110" s="11">
        <f>D110*30</f>
        <v>270</v>
      </c>
      <c r="F110" s="11">
        <f>G110+H110+I110</f>
        <v>105</v>
      </c>
      <c r="G110" s="11">
        <v>60</v>
      </c>
      <c r="H110" s="11">
        <v>45</v>
      </c>
      <c r="I110" s="11"/>
      <c r="J110" s="11">
        <f>E110-F110</f>
        <v>165</v>
      </c>
      <c r="K110" s="14">
        <f>F110/15</f>
        <v>7</v>
      </c>
      <c r="L110" s="11" t="s">
        <v>14</v>
      </c>
      <c r="M110" s="14">
        <f>F110/E110*100</f>
        <v>38.888888888888893</v>
      </c>
    </row>
    <row r="111" spans="1:13" ht="26.25" x14ac:dyDescent="0.25">
      <c r="A111" s="19" t="s">
        <v>11</v>
      </c>
      <c r="B111" s="19" t="s">
        <v>23</v>
      </c>
      <c r="C111" s="4" t="s">
        <v>266</v>
      </c>
      <c r="D111" s="14">
        <v>5</v>
      </c>
      <c r="E111" s="11">
        <f t="shared" ref="E111:E113" si="61">D111*30</f>
        <v>150</v>
      </c>
      <c r="F111" s="11">
        <f t="shared" ref="F111:F113" si="62">G111+H111+I111</f>
        <v>60</v>
      </c>
      <c r="G111" s="11">
        <v>30</v>
      </c>
      <c r="H111" s="11"/>
      <c r="I111" s="11">
        <v>30</v>
      </c>
      <c r="J111" s="11">
        <f t="shared" ref="J111:J113" si="63">E111-F111</f>
        <v>90</v>
      </c>
      <c r="K111" s="14">
        <f t="shared" ref="K111:K113" si="64">F111/15</f>
        <v>4</v>
      </c>
      <c r="L111" s="11" t="s">
        <v>13</v>
      </c>
      <c r="M111" s="14">
        <f t="shared" ref="M111:M113" si="65">F111/E111*100</f>
        <v>40</v>
      </c>
    </row>
    <row r="112" spans="1:13" x14ac:dyDescent="0.25">
      <c r="A112" s="19" t="s">
        <v>13</v>
      </c>
      <c r="B112" s="19" t="s">
        <v>23</v>
      </c>
      <c r="C112" s="4" t="s">
        <v>265</v>
      </c>
      <c r="D112" s="14">
        <v>6</v>
      </c>
      <c r="E112" s="11">
        <f t="shared" si="61"/>
        <v>180</v>
      </c>
      <c r="F112" s="11">
        <f t="shared" si="62"/>
        <v>75</v>
      </c>
      <c r="G112" s="11">
        <v>45</v>
      </c>
      <c r="H112" s="11"/>
      <c r="I112" s="11">
        <v>30</v>
      </c>
      <c r="J112" s="11">
        <f t="shared" si="63"/>
        <v>105</v>
      </c>
      <c r="K112" s="14">
        <f t="shared" si="64"/>
        <v>5</v>
      </c>
      <c r="L112" s="11" t="s">
        <v>14</v>
      </c>
      <c r="M112" s="14">
        <f t="shared" si="65"/>
        <v>41.666666666666671</v>
      </c>
    </row>
    <row r="113" spans="1:13" x14ac:dyDescent="0.25">
      <c r="A113" s="19" t="s">
        <v>11</v>
      </c>
      <c r="B113" s="19" t="s">
        <v>12</v>
      </c>
      <c r="C113" s="4" t="s">
        <v>182</v>
      </c>
      <c r="D113" s="14">
        <v>10</v>
      </c>
      <c r="E113" s="11">
        <f t="shared" si="61"/>
        <v>300</v>
      </c>
      <c r="F113" s="11">
        <f t="shared" si="62"/>
        <v>120</v>
      </c>
      <c r="G113" s="11">
        <v>60</v>
      </c>
      <c r="H113" s="11">
        <v>60</v>
      </c>
      <c r="I113" s="11"/>
      <c r="J113" s="11">
        <f t="shared" si="63"/>
        <v>180</v>
      </c>
      <c r="K113" s="14">
        <f t="shared" si="64"/>
        <v>8</v>
      </c>
      <c r="L113" s="11" t="s">
        <v>14</v>
      </c>
      <c r="M113" s="14">
        <f t="shared" si="65"/>
        <v>40</v>
      </c>
    </row>
    <row r="114" spans="1:13" x14ac:dyDescent="0.25">
      <c r="A114" s="19"/>
      <c r="B114" s="19"/>
      <c r="C114" s="6" t="s">
        <v>15</v>
      </c>
      <c r="D114" s="85">
        <f t="shared" ref="D114:L114" si="66">SUM(D110:D113)</f>
        <v>30</v>
      </c>
      <c r="E114" s="85">
        <f t="shared" si="66"/>
        <v>900</v>
      </c>
      <c r="F114" s="85">
        <f t="shared" si="66"/>
        <v>360</v>
      </c>
      <c r="G114" s="85">
        <f t="shared" si="66"/>
        <v>195</v>
      </c>
      <c r="H114" s="85">
        <f t="shared" si="66"/>
        <v>105</v>
      </c>
      <c r="I114" s="85">
        <f t="shared" si="66"/>
        <v>60</v>
      </c>
      <c r="J114" s="85">
        <f t="shared" si="66"/>
        <v>540</v>
      </c>
      <c r="K114" s="85">
        <f t="shared" si="66"/>
        <v>24</v>
      </c>
      <c r="L114" s="85">
        <f t="shared" si="66"/>
        <v>0</v>
      </c>
      <c r="M114" s="85"/>
    </row>
    <row r="115" spans="1:13" ht="11.25" customHeight="1" x14ac:dyDescent="0.25">
      <c r="A115" s="19"/>
      <c r="B115" s="19"/>
      <c r="C115" s="7" t="s">
        <v>16</v>
      </c>
      <c r="D115" s="8">
        <f>30-D114</f>
        <v>0</v>
      </c>
    </row>
    <row r="116" spans="1:13" x14ac:dyDescent="0.25">
      <c r="A116" s="19"/>
      <c r="B116" s="19"/>
      <c r="C116" s="2" t="s">
        <v>178</v>
      </c>
      <c r="D116" s="13"/>
    </row>
    <row r="117" spans="1:13" x14ac:dyDescent="0.25">
      <c r="A117" s="19"/>
      <c r="B117" s="19"/>
      <c r="C117" s="855" t="s">
        <v>0</v>
      </c>
      <c r="D117" s="856" t="s">
        <v>1</v>
      </c>
      <c r="E117" s="857" t="s">
        <v>2</v>
      </c>
      <c r="F117" s="857"/>
      <c r="G117" s="857"/>
      <c r="H117" s="857"/>
      <c r="I117" s="857"/>
      <c r="J117" s="600"/>
      <c r="K117" s="856" t="s">
        <v>3</v>
      </c>
      <c r="L117" s="856" t="s">
        <v>4</v>
      </c>
      <c r="M117" s="856" t="s">
        <v>5</v>
      </c>
    </row>
    <row r="118" spans="1:13" ht="9" customHeight="1" x14ac:dyDescent="0.25">
      <c r="A118" s="19"/>
      <c r="B118" s="19"/>
      <c r="C118" s="855"/>
      <c r="D118" s="856"/>
      <c r="E118" s="856" t="s">
        <v>6</v>
      </c>
      <c r="F118" s="858" t="s">
        <v>7</v>
      </c>
      <c r="G118" s="858"/>
      <c r="H118" s="858"/>
      <c r="I118" s="858"/>
      <c r="J118" s="856" t="s">
        <v>18</v>
      </c>
      <c r="K118" s="856"/>
      <c r="L118" s="856"/>
      <c r="M118" s="856"/>
    </row>
    <row r="119" spans="1:13" ht="9" customHeight="1" x14ac:dyDescent="0.25">
      <c r="A119" s="19"/>
      <c r="B119" s="19"/>
      <c r="C119" s="855"/>
      <c r="D119" s="856"/>
      <c r="E119" s="600"/>
      <c r="F119" s="856" t="s">
        <v>9</v>
      </c>
      <c r="G119" s="857" t="s">
        <v>10</v>
      </c>
      <c r="H119" s="600"/>
      <c r="I119" s="600"/>
      <c r="J119" s="600"/>
      <c r="K119" s="856"/>
      <c r="L119" s="856"/>
      <c r="M119" s="856"/>
    </row>
    <row r="120" spans="1:13" x14ac:dyDescent="0.25">
      <c r="A120" s="19"/>
      <c r="B120" s="19"/>
      <c r="C120" s="855"/>
      <c r="D120" s="856"/>
      <c r="E120" s="600"/>
      <c r="F120" s="859"/>
      <c r="G120" s="856" t="s">
        <v>19</v>
      </c>
      <c r="H120" s="856" t="s">
        <v>20</v>
      </c>
      <c r="I120" s="856" t="s">
        <v>21</v>
      </c>
      <c r="J120" s="600"/>
      <c r="K120" s="856"/>
      <c r="L120" s="856"/>
      <c r="M120" s="856"/>
    </row>
    <row r="121" spans="1:13" ht="7.5" customHeight="1" x14ac:dyDescent="0.25">
      <c r="A121" s="19"/>
      <c r="B121" s="19"/>
      <c r="C121" s="855"/>
      <c r="D121" s="856"/>
      <c r="E121" s="600"/>
      <c r="F121" s="859"/>
      <c r="G121" s="856"/>
      <c r="H121" s="856"/>
      <c r="I121" s="856"/>
      <c r="J121" s="600"/>
      <c r="K121" s="856"/>
      <c r="L121" s="856"/>
      <c r="M121" s="856"/>
    </row>
    <row r="122" spans="1:13" x14ac:dyDescent="0.25">
      <c r="A122" s="19"/>
      <c r="B122" s="19"/>
      <c r="C122" s="855"/>
      <c r="D122" s="856"/>
      <c r="E122" s="600"/>
      <c r="F122" s="859"/>
      <c r="G122" s="856"/>
      <c r="H122" s="856"/>
      <c r="I122" s="856"/>
      <c r="J122" s="600"/>
      <c r="K122" s="856"/>
      <c r="L122" s="856"/>
      <c r="M122" s="856"/>
    </row>
    <row r="123" spans="1:13" ht="5.25" customHeight="1" x14ac:dyDescent="0.25">
      <c r="A123" s="19"/>
      <c r="B123" s="19"/>
      <c r="C123" s="855"/>
      <c r="D123" s="856"/>
      <c r="E123" s="600"/>
      <c r="F123" s="859"/>
      <c r="G123" s="856"/>
      <c r="H123" s="856"/>
      <c r="I123" s="856"/>
      <c r="J123" s="600"/>
      <c r="K123" s="856"/>
      <c r="L123" s="856"/>
      <c r="M123" s="856"/>
    </row>
    <row r="124" spans="1:13" ht="25.5" x14ac:dyDescent="0.25">
      <c r="A124" s="19" t="s">
        <v>11</v>
      </c>
      <c r="B124" s="19" t="s">
        <v>12</v>
      </c>
      <c r="C124" s="6" t="s">
        <v>31</v>
      </c>
      <c r="D124" s="5">
        <v>1.5</v>
      </c>
      <c r="E124" s="11">
        <f>D124*30</f>
        <v>45</v>
      </c>
      <c r="F124" s="11">
        <f>G124+H124+I124</f>
        <v>0</v>
      </c>
      <c r="G124" s="11"/>
      <c r="H124" s="11"/>
      <c r="I124" s="11"/>
      <c r="J124" s="11">
        <f>E124-F124</f>
        <v>45</v>
      </c>
      <c r="K124" s="14">
        <f>F124/17</f>
        <v>0</v>
      </c>
      <c r="L124" s="11"/>
      <c r="M124" s="14">
        <f>F124/E124*100</f>
        <v>0</v>
      </c>
    </row>
    <row r="125" spans="1:13" x14ac:dyDescent="0.25">
      <c r="A125" s="19" t="s">
        <v>11</v>
      </c>
      <c r="B125" s="19" t="s">
        <v>12</v>
      </c>
      <c r="C125" s="4" t="s">
        <v>234</v>
      </c>
      <c r="D125" s="14">
        <v>4.5</v>
      </c>
      <c r="E125" s="11">
        <f t="shared" ref="E125:E129" si="67">D125*30</f>
        <v>135</v>
      </c>
      <c r="F125" s="11">
        <f t="shared" ref="F125:F129" si="68">G125+H125+I125</f>
        <v>0</v>
      </c>
      <c r="G125" s="11"/>
      <c r="H125" s="11"/>
      <c r="I125" s="11"/>
      <c r="J125" s="11">
        <f t="shared" ref="J125:J129" si="69">E125-F125</f>
        <v>135</v>
      </c>
      <c r="K125" s="14">
        <f t="shared" ref="K125:K129" si="70">F125/17</f>
        <v>0</v>
      </c>
      <c r="L125" s="11" t="s">
        <v>22</v>
      </c>
      <c r="M125" s="14">
        <f t="shared" ref="M125:M129" si="71">F125/E125*100</f>
        <v>0</v>
      </c>
    </row>
    <row r="126" spans="1:13" ht="26.25" x14ac:dyDescent="0.25">
      <c r="A126" s="19" t="s">
        <v>11</v>
      </c>
      <c r="B126" s="19" t="s">
        <v>23</v>
      </c>
      <c r="C126" s="4" t="s">
        <v>249</v>
      </c>
      <c r="D126" s="14">
        <v>6</v>
      </c>
      <c r="E126" s="11">
        <f t="shared" si="67"/>
        <v>180</v>
      </c>
      <c r="F126" s="11">
        <f t="shared" si="68"/>
        <v>68</v>
      </c>
      <c r="G126" s="11">
        <v>34</v>
      </c>
      <c r="H126" s="11">
        <v>34</v>
      </c>
      <c r="I126" s="11"/>
      <c r="J126" s="11">
        <f t="shared" si="69"/>
        <v>112</v>
      </c>
      <c r="K126" s="14">
        <f t="shared" si="70"/>
        <v>4</v>
      </c>
      <c r="L126" s="11" t="s">
        <v>13</v>
      </c>
      <c r="M126" s="14">
        <f t="shared" si="71"/>
        <v>37.777777777777779</v>
      </c>
    </row>
    <row r="127" spans="1:13" ht="39" x14ac:dyDescent="0.25">
      <c r="A127" s="19" t="s">
        <v>11</v>
      </c>
      <c r="B127" s="19" t="s">
        <v>23</v>
      </c>
      <c r="C127" s="4" t="s">
        <v>258</v>
      </c>
      <c r="D127" s="5">
        <v>6</v>
      </c>
      <c r="E127" s="11">
        <f t="shared" si="67"/>
        <v>180</v>
      </c>
      <c r="F127" s="11">
        <f t="shared" si="68"/>
        <v>68</v>
      </c>
      <c r="G127" s="11">
        <v>34</v>
      </c>
      <c r="H127" s="11">
        <v>34</v>
      </c>
      <c r="I127" s="11"/>
      <c r="J127" s="11">
        <f t="shared" si="69"/>
        <v>112</v>
      </c>
      <c r="K127" s="14">
        <f t="shared" si="70"/>
        <v>4</v>
      </c>
      <c r="L127" s="11" t="s">
        <v>14</v>
      </c>
      <c r="M127" s="14">
        <f t="shared" si="71"/>
        <v>37.777777777777779</v>
      </c>
    </row>
    <row r="128" spans="1:13" ht="26.25" x14ac:dyDescent="0.25">
      <c r="A128" s="19" t="s">
        <v>11</v>
      </c>
      <c r="B128" s="19" t="s">
        <v>23</v>
      </c>
      <c r="C128" s="4" t="s">
        <v>339</v>
      </c>
      <c r="D128" s="14">
        <v>3</v>
      </c>
      <c r="E128" s="11">
        <f t="shared" si="67"/>
        <v>90</v>
      </c>
      <c r="F128" s="11">
        <f t="shared" si="68"/>
        <v>34</v>
      </c>
      <c r="G128" s="11">
        <v>17</v>
      </c>
      <c r="H128" s="11">
        <v>17</v>
      </c>
      <c r="I128" s="11"/>
      <c r="J128" s="11">
        <f t="shared" si="69"/>
        <v>56</v>
      </c>
      <c r="K128" s="14">
        <f t="shared" si="70"/>
        <v>2</v>
      </c>
      <c r="L128" s="11" t="s">
        <v>13</v>
      </c>
      <c r="M128" s="14">
        <f t="shared" si="71"/>
        <v>37.777777777777779</v>
      </c>
    </row>
    <row r="129" spans="1:13" ht="26.25" x14ac:dyDescent="0.25">
      <c r="A129" s="19" t="s">
        <v>11</v>
      </c>
      <c r="B129" s="19" t="s">
        <v>23</v>
      </c>
      <c r="C129" s="4" t="s">
        <v>252</v>
      </c>
      <c r="D129" s="14">
        <v>9</v>
      </c>
      <c r="E129" s="11">
        <f t="shared" si="67"/>
        <v>270</v>
      </c>
      <c r="F129" s="11">
        <f t="shared" si="68"/>
        <v>102</v>
      </c>
      <c r="G129" s="11">
        <v>34</v>
      </c>
      <c r="H129" s="11">
        <v>68</v>
      </c>
      <c r="I129" s="11"/>
      <c r="J129" s="11">
        <f t="shared" si="69"/>
        <v>168</v>
      </c>
      <c r="K129" s="14">
        <f t="shared" si="70"/>
        <v>6</v>
      </c>
      <c r="L129" s="11" t="s">
        <v>14</v>
      </c>
      <c r="M129" s="14">
        <f t="shared" si="71"/>
        <v>37.777777777777779</v>
      </c>
    </row>
    <row r="130" spans="1:13" x14ac:dyDescent="0.25">
      <c r="A130" s="19"/>
      <c r="B130" s="19"/>
      <c r="C130" s="6" t="s">
        <v>15</v>
      </c>
      <c r="D130" s="85">
        <f t="shared" ref="D130:L130" si="72">SUM(D124:D129)</f>
        <v>30</v>
      </c>
      <c r="E130" s="85">
        <f t="shared" si="72"/>
        <v>900</v>
      </c>
      <c r="F130" s="85">
        <f t="shared" si="72"/>
        <v>272</v>
      </c>
      <c r="G130" s="85">
        <f t="shared" si="72"/>
        <v>119</v>
      </c>
      <c r="H130" s="85">
        <f t="shared" si="72"/>
        <v>153</v>
      </c>
      <c r="I130" s="85">
        <f t="shared" si="72"/>
        <v>0</v>
      </c>
      <c r="J130" s="85">
        <f t="shared" si="72"/>
        <v>628</v>
      </c>
      <c r="K130" s="85">
        <f t="shared" si="72"/>
        <v>16</v>
      </c>
      <c r="L130" s="85">
        <f t="shared" si="72"/>
        <v>0</v>
      </c>
      <c r="M130" s="85"/>
    </row>
    <row r="131" spans="1:13" x14ac:dyDescent="0.25">
      <c r="A131" s="19"/>
      <c r="B131" s="19"/>
      <c r="C131" s="7" t="s">
        <v>16</v>
      </c>
      <c r="D131" s="8">
        <f>30-D130</f>
        <v>0</v>
      </c>
    </row>
    <row r="133" spans="1:13" x14ac:dyDescent="0.25">
      <c r="C133" s="2" t="s">
        <v>15</v>
      </c>
      <c r="D133" s="9">
        <f>D134+D135</f>
        <v>240</v>
      </c>
      <c r="E133" s="15">
        <f>E134+E135</f>
        <v>7200</v>
      </c>
      <c r="F133" s="16">
        <f>E133/$E$133*100</f>
        <v>100</v>
      </c>
      <c r="G133" s="17"/>
      <c r="H133" s="18"/>
      <c r="I133" s="18"/>
      <c r="J133" s="18"/>
      <c r="K133" s="18"/>
      <c r="L133" s="18"/>
    </row>
    <row r="134" spans="1:13" ht="15.75" thickBot="1" x14ac:dyDescent="0.3">
      <c r="B134" s="1" t="s">
        <v>12</v>
      </c>
      <c r="C134" s="2" t="s">
        <v>25</v>
      </c>
      <c r="D134" s="65">
        <f>SUMIF(B$10:B$129,B134,D$10:D$129)</f>
        <v>170.5</v>
      </c>
      <c r="E134" s="19">
        <f>D134*30</f>
        <v>5115</v>
      </c>
      <c r="F134" s="16">
        <f>E134/E$133*100</f>
        <v>71.041666666666671</v>
      </c>
      <c r="G134" s="19"/>
      <c r="I134" s="20"/>
      <c r="J134" s="20"/>
      <c r="K134" s="20"/>
    </row>
    <row r="135" spans="1:13" ht="15.75" thickBot="1" x14ac:dyDescent="0.3">
      <c r="B135" s="1" t="s">
        <v>23</v>
      </c>
      <c r="C135" s="2" t="s">
        <v>26</v>
      </c>
      <c r="D135" s="66">
        <f>SUMIF(B$10:B$129,B135,D$10:D$129)</f>
        <v>69.5</v>
      </c>
      <c r="E135" s="19">
        <f t="shared" ref="E135:E142" si="73">D135*30</f>
        <v>2085</v>
      </c>
      <c r="F135" s="16">
        <f>E135/E$133*100</f>
        <v>28.958333333333336</v>
      </c>
      <c r="G135" s="19"/>
      <c r="K135" s="20"/>
      <c r="L135" s="20"/>
    </row>
    <row r="136" spans="1:13" x14ac:dyDescent="0.25">
      <c r="D136" s="1"/>
      <c r="E136" s="19"/>
      <c r="F136" s="19"/>
      <c r="G136" s="19"/>
    </row>
    <row r="137" spans="1:13" x14ac:dyDescent="0.25">
      <c r="C137" s="2" t="s">
        <v>29</v>
      </c>
      <c r="D137" s="10">
        <f>D138+D139</f>
        <v>79.5</v>
      </c>
      <c r="E137" s="21">
        <f t="shared" ref="E137" si="74">E138+E139</f>
        <v>2385</v>
      </c>
      <c r="F137" s="16">
        <f>E137/$E$137*100</f>
        <v>100</v>
      </c>
      <c r="G137" s="19"/>
    </row>
    <row r="138" spans="1:13" x14ac:dyDescent="0.25">
      <c r="A138" s="1" t="s">
        <v>13</v>
      </c>
      <c r="B138" s="1" t="s">
        <v>12</v>
      </c>
      <c r="C138" s="2" t="s">
        <v>25</v>
      </c>
      <c r="D138" s="1">
        <f>SUMIFS(D$10:D$129,A$10:A$129,A138,B$10:B$129,B138)</f>
        <v>65.5</v>
      </c>
      <c r="E138" s="19">
        <f t="shared" si="73"/>
        <v>1965</v>
      </c>
      <c r="F138" s="16">
        <f>E138/E$137*100</f>
        <v>82.389937106918239</v>
      </c>
      <c r="G138" s="19"/>
    </row>
    <row r="139" spans="1:13" x14ac:dyDescent="0.25">
      <c r="A139" s="1" t="s">
        <v>13</v>
      </c>
      <c r="B139" s="1" t="s">
        <v>23</v>
      </c>
      <c r="C139" s="2" t="s">
        <v>26</v>
      </c>
      <c r="D139" s="1">
        <f>SUMIFS(D$10:D$129,A$10:A$129,A139,B$10:B$129,B139)</f>
        <v>14</v>
      </c>
      <c r="E139" s="19">
        <f t="shared" si="73"/>
        <v>420</v>
      </c>
      <c r="F139" s="16">
        <f>E139/E$137*100</f>
        <v>17.610062893081761</v>
      </c>
      <c r="G139" s="19"/>
    </row>
    <row r="140" spans="1:13" x14ac:dyDescent="0.25">
      <c r="C140" s="2" t="s">
        <v>30</v>
      </c>
      <c r="D140" s="10">
        <f>D141+D142</f>
        <v>160.5</v>
      </c>
      <c r="E140" s="21">
        <f>E141+E142</f>
        <v>4815</v>
      </c>
      <c r="F140" s="21">
        <f>E140/$E$140*100</f>
        <v>100</v>
      </c>
    </row>
    <row r="141" spans="1:13" x14ac:dyDescent="0.25">
      <c r="A141" s="1" t="s">
        <v>11</v>
      </c>
      <c r="B141" s="1" t="s">
        <v>12</v>
      </c>
      <c r="C141" s="2" t="s">
        <v>25</v>
      </c>
      <c r="D141" s="1">
        <f>SUMIFS(D$10:D$129,A$10:A$129,A141,B$10:B$129,B141)</f>
        <v>105</v>
      </c>
      <c r="E141" s="19">
        <f t="shared" si="73"/>
        <v>3150</v>
      </c>
      <c r="F141" s="13">
        <f>E141/E$140*100</f>
        <v>65.420560747663544</v>
      </c>
    </row>
    <row r="142" spans="1:13" x14ac:dyDescent="0.25">
      <c r="A142" s="1" t="s">
        <v>11</v>
      </c>
      <c r="B142" s="1" t="s">
        <v>23</v>
      </c>
      <c r="C142" s="2" t="s">
        <v>26</v>
      </c>
      <c r="D142" s="1">
        <f>SUMIFS(D$10:D$129,A$10:A$129,A142,B$10:B$129,B142)</f>
        <v>55.5</v>
      </c>
      <c r="E142" s="19">
        <f t="shared" si="73"/>
        <v>1665</v>
      </c>
      <c r="F142" s="13">
        <f>E142/E$140*100</f>
        <v>34.579439252336449</v>
      </c>
    </row>
  </sheetData>
  <mergeCells count="170">
    <mergeCell ref="C1:M1"/>
    <mergeCell ref="R1:AB1"/>
    <mergeCell ref="C3:C9"/>
    <mergeCell ref="D3:D9"/>
    <mergeCell ref="E3:J3"/>
    <mergeCell ref="K3:K9"/>
    <mergeCell ref="L3:L9"/>
    <mergeCell ref="M3:M9"/>
    <mergeCell ref="R3:R9"/>
    <mergeCell ref="S3:S9"/>
    <mergeCell ref="T3:Y3"/>
    <mergeCell ref="Z3:Z9"/>
    <mergeCell ref="AA3:AA9"/>
    <mergeCell ref="AB3:AB9"/>
    <mergeCell ref="E4:E9"/>
    <mergeCell ref="F4:I4"/>
    <mergeCell ref="J4:J9"/>
    <mergeCell ref="T4:T9"/>
    <mergeCell ref="U4:X4"/>
    <mergeCell ref="Y4:Y9"/>
    <mergeCell ref="F5:F9"/>
    <mergeCell ref="G5:I5"/>
    <mergeCell ref="U5:U9"/>
    <mergeCell ref="V5:X5"/>
    <mergeCell ref="X6:X9"/>
    <mergeCell ref="Z20:Z26"/>
    <mergeCell ref="AA20:AA26"/>
    <mergeCell ref="AB20:AB26"/>
    <mergeCell ref="T21:T26"/>
    <mergeCell ref="U21:X21"/>
    <mergeCell ref="Y21:Y26"/>
    <mergeCell ref="U22:U26"/>
    <mergeCell ref="V22:X22"/>
    <mergeCell ref="V23:V26"/>
    <mergeCell ref="W23:W26"/>
    <mergeCell ref="X23:X26"/>
    <mergeCell ref="T20:Y20"/>
    <mergeCell ref="C37:C43"/>
    <mergeCell ref="D37:D43"/>
    <mergeCell ref="E37:J37"/>
    <mergeCell ref="K37:K43"/>
    <mergeCell ref="G6:G9"/>
    <mergeCell ref="H6:H9"/>
    <mergeCell ref="I6:I9"/>
    <mergeCell ref="V6:V9"/>
    <mergeCell ref="W6:W9"/>
    <mergeCell ref="R20:R26"/>
    <mergeCell ref="S20:S26"/>
    <mergeCell ref="C20:C26"/>
    <mergeCell ref="D20:D26"/>
    <mergeCell ref="E20:J20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I23:I26"/>
    <mergeCell ref="L37:L43"/>
    <mergeCell ref="M37:M43"/>
    <mergeCell ref="E38:E43"/>
    <mergeCell ref="F38:I38"/>
    <mergeCell ref="J38:J43"/>
    <mergeCell ref="F39:F43"/>
    <mergeCell ref="G39:I39"/>
    <mergeCell ref="X40:X43"/>
    <mergeCell ref="R37:R43"/>
    <mergeCell ref="S37:S43"/>
    <mergeCell ref="T37:Y37"/>
    <mergeCell ref="V39:X39"/>
    <mergeCell ref="G40:G43"/>
    <mergeCell ref="H40:H43"/>
    <mergeCell ref="I40:I43"/>
    <mergeCell ref="V40:V43"/>
    <mergeCell ref="W40:W43"/>
    <mergeCell ref="Z37:Z43"/>
    <mergeCell ref="AA37:AA43"/>
    <mergeCell ref="AB37:AB43"/>
    <mergeCell ref="T38:T43"/>
    <mergeCell ref="U38:X38"/>
    <mergeCell ref="Y38:Y43"/>
    <mergeCell ref="U39:U43"/>
    <mergeCell ref="Z53:Z59"/>
    <mergeCell ref="AA53:AA59"/>
    <mergeCell ref="AB53:AB59"/>
    <mergeCell ref="T54:T59"/>
    <mergeCell ref="U54:X54"/>
    <mergeCell ref="Y54:Y59"/>
    <mergeCell ref="V55:X55"/>
    <mergeCell ref="V56:V59"/>
    <mergeCell ref="W56:W59"/>
    <mergeCell ref="X56:X59"/>
    <mergeCell ref="C53:C59"/>
    <mergeCell ref="D53:D59"/>
    <mergeCell ref="E53:J53"/>
    <mergeCell ref="K53:K59"/>
    <mergeCell ref="L53:L59"/>
    <mergeCell ref="M53:M59"/>
    <mergeCell ref="E54:E59"/>
    <mergeCell ref="F54:I54"/>
    <mergeCell ref="J54:J59"/>
    <mergeCell ref="F55:F59"/>
    <mergeCell ref="G56:G59"/>
    <mergeCell ref="H56:H59"/>
    <mergeCell ref="I56:I59"/>
    <mergeCell ref="M70:M76"/>
    <mergeCell ref="E71:E76"/>
    <mergeCell ref="F71:I71"/>
    <mergeCell ref="J71:J76"/>
    <mergeCell ref="F72:F76"/>
    <mergeCell ref="G55:I55"/>
    <mergeCell ref="U55:U59"/>
    <mergeCell ref="G72:I72"/>
    <mergeCell ref="G73:G76"/>
    <mergeCell ref="H73:H76"/>
    <mergeCell ref="I73:I76"/>
    <mergeCell ref="R53:R59"/>
    <mergeCell ref="S53:S59"/>
    <mergeCell ref="T53:Y53"/>
    <mergeCell ref="C70:C76"/>
    <mergeCell ref="D70:D76"/>
    <mergeCell ref="E70:J70"/>
    <mergeCell ref="K103:K109"/>
    <mergeCell ref="L103:L109"/>
    <mergeCell ref="K70:K76"/>
    <mergeCell ref="L70:L76"/>
    <mergeCell ref="K87:K93"/>
    <mergeCell ref="L87:L93"/>
    <mergeCell ref="M87:M93"/>
    <mergeCell ref="E88:E93"/>
    <mergeCell ref="F88:I88"/>
    <mergeCell ref="J88:J93"/>
    <mergeCell ref="F89:F93"/>
    <mergeCell ref="G89:I89"/>
    <mergeCell ref="G90:G93"/>
    <mergeCell ref="H90:H93"/>
    <mergeCell ref="C103:C109"/>
    <mergeCell ref="D103:D109"/>
    <mergeCell ref="E103:J103"/>
    <mergeCell ref="C87:C93"/>
    <mergeCell ref="D87:D93"/>
    <mergeCell ref="E87:J87"/>
    <mergeCell ref="I90:I93"/>
    <mergeCell ref="C117:C123"/>
    <mergeCell ref="D117:D123"/>
    <mergeCell ref="E117:J117"/>
    <mergeCell ref="I120:I123"/>
    <mergeCell ref="K117:K123"/>
    <mergeCell ref="L117:L123"/>
    <mergeCell ref="M103:M109"/>
    <mergeCell ref="E104:E109"/>
    <mergeCell ref="F104:I104"/>
    <mergeCell ref="J104:J109"/>
    <mergeCell ref="F105:F109"/>
    <mergeCell ref="G105:I105"/>
    <mergeCell ref="G106:G109"/>
    <mergeCell ref="H106:H109"/>
    <mergeCell ref="I106:I109"/>
    <mergeCell ref="M117:M123"/>
    <mergeCell ref="E118:E123"/>
    <mergeCell ref="F118:I118"/>
    <mergeCell ref="J118:J123"/>
    <mergeCell ref="F119:F123"/>
    <mergeCell ref="G119:I119"/>
    <mergeCell ref="G120:G123"/>
    <mergeCell ref="H120:H123"/>
  </mergeCells>
  <pageMargins left="0.7" right="0.7" top="0.75" bottom="0.75" header="0.3" footer="0.3"/>
  <pageSetup paperSize="9" scale="98" orientation="landscape" r:id="rId1"/>
  <rowBreaks count="4" manualBreakCount="4">
    <brk id="35" max="16383" man="1"/>
    <brk id="68" max="16383" man="1"/>
    <brk id="101" max="16383" man="1"/>
    <brk id="131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48"/>
  <sheetViews>
    <sheetView view="pageBreakPreview" topLeftCell="A28" zoomScaleNormal="100" zoomScaleSheetLayoutView="100" workbookViewId="0">
      <selection activeCell="C37" sqref="C37"/>
    </sheetView>
  </sheetViews>
  <sheetFormatPr defaultRowHeight="15" x14ac:dyDescent="0.25"/>
  <cols>
    <col min="1" max="1" width="5.85546875" style="1" customWidth="1"/>
    <col min="2" max="2" width="10.85546875" style="1" customWidth="1"/>
    <col min="3" max="3" width="44.42578125" style="2" customWidth="1"/>
    <col min="4" max="4" width="9.140625" style="3"/>
    <col min="5" max="5" width="7.140625" style="13" customWidth="1"/>
    <col min="6" max="6" width="7.28515625" style="13" customWidth="1"/>
    <col min="7" max="9" width="4.42578125" style="13" customWidth="1"/>
    <col min="10" max="10" width="5.5703125" style="13" customWidth="1"/>
    <col min="11" max="11" width="7" style="13" customWidth="1"/>
    <col min="12" max="12" width="7.28515625" style="13" customWidth="1"/>
    <col min="13" max="13" width="9.140625" style="13"/>
  </cols>
  <sheetData>
    <row r="1" spans="1:13" ht="25.5" x14ac:dyDescent="0.25">
      <c r="A1" s="12" t="s">
        <v>27</v>
      </c>
      <c r="B1" s="12" t="s">
        <v>28</v>
      </c>
      <c r="C1" s="862"/>
      <c r="D1" s="862"/>
      <c r="E1" s="862"/>
      <c r="F1" s="862"/>
      <c r="G1" s="862"/>
      <c r="H1" s="862"/>
      <c r="I1" s="862"/>
      <c r="J1" s="862"/>
      <c r="K1" s="862"/>
      <c r="L1" s="862"/>
      <c r="M1" s="862"/>
    </row>
    <row r="2" spans="1:13" x14ac:dyDescent="0.25">
      <c r="C2" s="2" t="s">
        <v>173</v>
      </c>
    </row>
    <row r="3" spans="1:13" x14ac:dyDescent="0.25">
      <c r="C3" s="855" t="s">
        <v>0</v>
      </c>
      <c r="D3" s="856" t="s">
        <v>1</v>
      </c>
      <c r="E3" s="857" t="s">
        <v>2</v>
      </c>
      <c r="F3" s="857"/>
      <c r="G3" s="857"/>
      <c r="H3" s="857"/>
      <c r="I3" s="857"/>
      <c r="J3" s="600"/>
      <c r="K3" s="856" t="s">
        <v>3</v>
      </c>
      <c r="L3" s="856" t="s">
        <v>4</v>
      </c>
      <c r="M3" s="856" t="s">
        <v>5</v>
      </c>
    </row>
    <row r="4" spans="1:13" x14ac:dyDescent="0.25">
      <c r="C4" s="855"/>
      <c r="D4" s="856"/>
      <c r="E4" s="856" t="s">
        <v>6</v>
      </c>
      <c r="F4" s="858" t="s">
        <v>7</v>
      </c>
      <c r="G4" s="858"/>
      <c r="H4" s="858"/>
      <c r="I4" s="858"/>
      <c r="J4" s="856" t="s">
        <v>8</v>
      </c>
      <c r="K4" s="856"/>
      <c r="L4" s="856"/>
      <c r="M4" s="856"/>
    </row>
    <row r="5" spans="1:13" x14ac:dyDescent="0.25">
      <c r="C5" s="855"/>
      <c r="D5" s="856"/>
      <c r="E5" s="600"/>
      <c r="F5" s="856" t="s">
        <v>9</v>
      </c>
      <c r="G5" s="857" t="s">
        <v>10</v>
      </c>
      <c r="H5" s="600"/>
      <c r="I5" s="600"/>
      <c r="J5" s="600"/>
      <c r="K5" s="856"/>
      <c r="L5" s="856"/>
      <c r="M5" s="856"/>
    </row>
    <row r="6" spans="1:13" ht="15" customHeight="1" x14ac:dyDescent="0.25">
      <c r="C6" s="855"/>
      <c r="D6" s="856"/>
      <c r="E6" s="600"/>
      <c r="F6" s="859"/>
      <c r="G6" s="860" t="s">
        <v>19</v>
      </c>
      <c r="H6" s="860" t="s">
        <v>20</v>
      </c>
      <c r="I6" s="860" t="s">
        <v>21</v>
      </c>
      <c r="J6" s="600"/>
      <c r="K6" s="856"/>
      <c r="L6" s="856"/>
      <c r="M6" s="856"/>
    </row>
    <row r="7" spans="1:13" x14ac:dyDescent="0.25">
      <c r="A7" s="19"/>
      <c r="B7" s="19"/>
      <c r="C7" s="855"/>
      <c r="D7" s="856"/>
      <c r="E7" s="600"/>
      <c r="F7" s="859"/>
      <c r="G7" s="860"/>
      <c r="H7" s="860"/>
      <c r="I7" s="860"/>
      <c r="J7" s="600"/>
      <c r="K7" s="856"/>
      <c r="L7" s="856"/>
      <c r="M7" s="856"/>
    </row>
    <row r="8" spans="1:13" x14ac:dyDescent="0.25">
      <c r="A8" s="19"/>
      <c r="B8" s="19"/>
      <c r="C8" s="855"/>
      <c r="D8" s="856"/>
      <c r="E8" s="600"/>
      <c r="F8" s="859"/>
      <c r="G8" s="860"/>
      <c r="H8" s="860"/>
      <c r="I8" s="860"/>
      <c r="J8" s="600"/>
      <c r="K8" s="856"/>
      <c r="L8" s="856"/>
      <c r="M8" s="856"/>
    </row>
    <row r="9" spans="1:13" ht="2.25" customHeight="1" x14ac:dyDescent="0.25">
      <c r="A9" s="19"/>
      <c r="B9" s="19"/>
      <c r="C9" s="855"/>
      <c r="D9" s="856"/>
      <c r="E9" s="600"/>
      <c r="F9" s="859"/>
      <c r="G9" s="860"/>
      <c r="H9" s="860"/>
      <c r="I9" s="860"/>
      <c r="J9" s="600"/>
      <c r="K9" s="856"/>
      <c r="L9" s="856"/>
      <c r="M9" s="856"/>
    </row>
    <row r="10" spans="1:13" x14ac:dyDescent="0.25">
      <c r="A10" s="19" t="s">
        <v>13</v>
      </c>
      <c r="B10" s="19" t="s">
        <v>12</v>
      </c>
      <c r="C10" s="4" t="s">
        <v>32</v>
      </c>
      <c r="D10" s="5">
        <v>3</v>
      </c>
      <c r="E10" s="11">
        <f>D10*30</f>
        <v>90</v>
      </c>
      <c r="F10" s="11">
        <f t="shared" ref="F10:F22" si="0">G10+H10+I10</f>
        <v>60</v>
      </c>
      <c r="G10" s="11"/>
      <c r="H10" s="11"/>
      <c r="I10" s="11">
        <v>60</v>
      </c>
      <c r="J10" s="11">
        <f>E10-F10</f>
        <v>30</v>
      </c>
      <c r="K10" s="14">
        <f>F10/15</f>
        <v>4</v>
      </c>
      <c r="L10" s="11" t="s">
        <v>13</v>
      </c>
      <c r="M10" s="14">
        <f>F10/E10*100</f>
        <v>66.666666666666657</v>
      </c>
    </row>
    <row r="11" spans="1:13" x14ac:dyDescent="0.25">
      <c r="A11" s="19"/>
      <c r="B11" s="19"/>
      <c r="C11" s="4"/>
      <c r="D11" s="5"/>
      <c r="E11" s="11"/>
      <c r="F11" s="11"/>
      <c r="G11" s="11"/>
      <c r="H11" s="11"/>
      <c r="I11" s="11"/>
      <c r="J11" s="11"/>
      <c r="K11" s="14"/>
      <c r="L11" s="11"/>
      <c r="M11" s="14"/>
    </row>
    <row r="12" spans="1:13" x14ac:dyDescent="0.25">
      <c r="A12" s="19" t="s">
        <v>13</v>
      </c>
      <c r="B12" s="19" t="s">
        <v>12</v>
      </c>
      <c r="C12" s="4" t="s">
        <v>33</v>
      </c>
      <c r="D12" s="14">
        <v>3</v>
      </c>
      <c r="E12" s="11">
        <f t="shared" ref="E12:E22" si="1">D12*30</f>
        <v>90</v>
      </c>
      <c r="F12" s="11">
        <f t="shared" si="0"/>
        <v>30</v>
      </c>
      <c r="G12" s="11"/>
      <c r="H12" s="11"/>
      <c r="I12" s="11">
        <v>30</v>
      </c>
      <c r="J12" s="11">
        <f t="shared" ref="J12:J22" si="2">E12-F12</f>
        <v>60</v>
      </c>
      <c r="K12" s="14">
        <f t="shared" ref="K12:K20" si="3">F12/15</f>
        <v>2</v>
      </c>
      <c r="L12" s="11" t="s">
        <v>13</v>
      </c>
      <c r="M12" s="14">
        <f t="shared" ref="M12:M22" si="4">F12/E12*100</f>
        <v>33.333333333333329</v>
      </c>
    </row>
    <row r="13" spans="1:13" x14ac:dyDescent="0.25">
      <c r="A13" s="19"/>
      <c r="B13" s="19"/>
      <c r="C13" s="4"/>
      <c r="D13" s="14"/>
      <c r="E13" s="11"/>
      <c r="F13" s="11"/>
      <c r="G13" s="11"/>
      <c r="H13" s="11"/>
      <c r="I13" s="11"/>
      <c r="J13" s="11"/>
      <c r="K13" s="14"/>
      <c r="L13" s="11"/>
      <c r="M13" s="14"/>
    </row>
    <row r="14" spans="1:13" x14ac:dyDescent="0.25">
      <c r="A14" s="19" t="s">
        <v>13</v>
      </c>
      <c r="B14" s="19" t="s">
        <v>12</v>
      </c>
      <c r="C14" s="4" t="s">
        <v>34</v>
      </c>
      <c r="D14" s="14">
        <v>7</v>
      </c>
      <c r="E14" s="11">
        <f t="shared" si="1"/>
        <v>210</v>
      </c>
      <c r="F14" s="11">
        <f t="shared" si="0"/>
        <v>75</v>
      </c>
      <c r="G14" s="11">
        <v>45</v>
      </c>
      <c r="H14" s="11"/>
      <c r="I14" s="11">
        <v>30</v>
      </c>
      <c r="J14" s="11">
        <f t="shared" si="2"/>
        <v>135</v>
      </c>
      <c r="K14" s="14">
        <f t="shared" si="3"/>
        <v>5</v>
      </c>
      <c r="L14" s="11" t="s">
        <v>14</v>
      </c>
      <c r="M14" s="14">
        <f t="shared" si="4"/>
        <v>35.714285714285715</v>
      </c>
    </row>
    <row r="15" spans="1:13" x14ac:dyDescent="0.25">
      <c r="A15" s="19"/>
      <c r="B15" s="19"/>
      <c r="C15" s="4"/>
      <c r="D15" s="14"/>
      <c r="E15" s="11"/>
      <c r="F15" s="11"/>
      <c r="G15" s="11"/>
      <c r="H15" s="11"/>
      <c r="I15" s="11"/>
      <c r="J15" s="11"/>
      <c r="K15" s="14"/>
      <c r="L15" s="11"/>
      <c r="M15" s="14"/>
    </row>
    <row r="16" spans="1:13" x14ac:dyDescent="0.25">
      <c r="A16" s="19" t="s">
        <v>13</v>
      </c>
      <c r="B16" s="19" t="s">
        <v>12</v>
      </c>
      <c r="C16" s="4" t="s">
        <v>35</v>
      </c>
      <c r="D16" s="14">
        <v>5</v>
      </c>
      <c r="E16" s="11">
        <f t="shared" si="1"/>
        <v>150</v>
      </c>
      <c r="F16" s="11">
        <f t="shared" si="0"/>
        <v>60</v>
      </c>
      <c r="G16" s="11">
        <v>30</v>
      </c>
      <c r="H16" s="11"/>
      <c r="I16" s="11">
        <v>30</v>
      </c>
      <c r="J16" s="11">
        <f t="shared" si="2"/>
        <v>90</v>
      </c>
      <c r="K16" s="14">
        <f t="shared" si="3"/>
        <v>4</v>
      </c>
      <c r="L16" s="11" t="s">
        <v>22</v>
      </c>
      <c r="M16" s="14">
        <f t="shared" si="4"/>
        <v>40</v>
      </c>
    </row>
    <row r="17" spans="1:13" x14ac:dyDescent="0.25">
      <c r="A17" s="19"/>
      <c r="B17" s="19"/>
      <c r="C17" s="4"/>
      <c r="D17" s="14"/>
      <c r="E17" s="11"/>
      <c r="F17" s="11"/>
      <c r="G17" s="11"/>
      <c r="H17" s="11"/>
      <c r="I17" s="11"/>
      <c r="J17" s="11"/>
      <c r="K17" s="14"/>
      <c r="L17" s="11"/>
      <c r="M17" s="14"/>
    </row>
    <row r="18" spans="1:13" x14ac:dyDescent="0.25">
      <c r="A18" s="19" t="s">
        <v>11</v>
      </c>
      <c r="B18" s="19" t="s">
        <v>12</v>
      </c>
      <c r="C18" s="4" t="s">
        <v>36</v>
      </c>
      <c r="D18" s="14">
        <v>8</v>
      </c>
      <c r="E18" s="11">
        <f t="shared" si="1"/>
        <v>240</v>
      </c>
      <c r="F18" s="11">
        <f t="shared" si="0"/>
        <v>90</v>
      </c>
      <c r="G18" s="11">
        <v>45</v>
      </c>
      <c r="H18" s="11">
        <v>15</v>
      </c>
      <c r="I18" s="11">
        <v>30</v>
      </c>
      <c r="J18" s="11">
        <f t="shared" si="2"/>
        <v>150</v>
      </c>
      <c r="K18" s="14">
        <f t="shared" si="3"/>
        <v>6</v>
      </c>
      <c r="L18" s="11" t="s">
        <v>14</v>
      </c>
      <c r="M18" s="14">
        <f t="shared" si="4"/>
        <v>37.5</v>
      </c>
    </row>
    <row r="19" spans="1:13" x14ac:dyDescent="0.25">
      <c r="A19" s="19"/>
      <c r="B19" s="19"/>
      <c r="C19" s="4"/>
      <c r="D19" s="14"/>
      <c r="E19" s="11"/>
      <c r="F19" s="11"/>
      <c r="G19" s="11"/>
      <c r="H19" s="11"/>
      <c r="I19" s="11"/>
      <c r="J19" s="11"/>
      <c r="K19" s="14"/>
      <c r="L19" s="11"/>
      <c r="M19" s="14"/>
    </row>
    <row r="20" spans="1:13" x14ac:dyDescent="0.25">
      <c r="A20" s="19" t="s">
        <v>13</v>
      </c>
      <c r="B20" s="19" t="s">
        <v>12</v>
      </c>
      <c r="C20" s="4" t="s">
        <v>193</v>
      </c>
      <c r="D20" s="14">
        <v>1</v>
      </c>
      <c r="E20" s="11">
        <f t="shared" si="1"/>
        <v>30</v>
      </c>
      <c r="F20" s="11">
        <f t="shared" si="0"/>
        <v>15</v>
      </c>
      <c r="G20" s="11">
        <v>8</v>
      </c>
      <c r="H20" s="11"/>
      <c r="I20" s="11">
        <v>7</v>
      </c>
      <c r="J20" s="11">
        <f t="shared" si="2"/>
        <v>15</v>
      </c>
      <c r="K20" s="14">
        <f t="shared" si="3"/>
        <v>1</v>
      </c>
      <c r="L20" s="11" t="s">
        <v>13</v>
      </c>
      <c r="M20" s="14">
        <f t="shared" si="4"/>
        <v>50</v>
      </c>
    </row>
    <row r="21" spans="1:13" x14ac:dyDescent="0.25">
      <c r="A21" s="19"/>
      <c r="B21" s="19"/>
      <c r="C21" s="4"/>
      <c r="D21" s="14"/>
      <c r="E21" s="11"/>
      <c r="F21" s="11"/>
      <c r="G21" s="11"/>
      <c r="H21" s="11"/>
      <c r="I21" s="11"/>
      <c r="J21" s="11"/>
      <c r="K21" s="14"/>
      <c r="L21" s="11"/>
      <c r="M21" s="14"/>
    </row>
    <row r="22" spans="1:13" x14ac:dyDescent="0.25">
      <c r="A22" s="19" t="s">
        <v>13</v>
      </c>
      <c r="B22" s="19" t="s">
        <v>12</v>
      </c>
      <c r="C22" s="4" t="s">
        <v>37</v>
      </c>
      <c r="D22" s="14">
        <v>3</v>
      </c>
      <c r="E22" s="11">
        <f t="shared" si="1"/>
        <v>90</v>
      </c>
      <c r="F22" s="11">
        <f t="shared" si="0"/>
        <v>45</v>
      </c>
      <c r="G22" s="11">
        <v>15</v>
      </c>
      <c r="H22" s="11">
        <v>30</v>
      </c>
      <c r="I22" s="11"/>
      <c r="J22" s="11">
        <f t="shared" si="2"/>
        <v>45</v>
      </c>
      <c r="K22" s="14">
        <f>F22/15</f>
        <v>3</v>
      </c>
      <c r="L22" s="11" t="s">
        <v>13</v>
      </c>
      <c r="M22" s="14">
        <f t="shared" si="4"/>
        <v>50</v>
      </c>
    </row>
    <row r="23" spans="1:13" ht="10.5" customHeight="1" x14ac:dyDescent="0.25">
      <c r="A23" s="19"/>
      <c r="B23" s="19"/>
      <c r="C23" s="6" t="s">
        <v>15</v>
      </c>
      <c r="D23" s="68">
        <f t="shared" ref="D23:K23" si="5">SUM(D10:D22)</f>
        <v>30</v>
      </c>
      <c r="E23" s="68">
        <f t="shared" si="5"/>
        <v>900</v>
      </c>
      <c r="F23" s="68">
        <f t="shared" si="5"/>
        <v>375</v>
      </c>
      <c r="G23" s="68">
        <f t="shared" si="5"/>
        <v>143</v>
      </c>
      <c r="H23" s="68">
        <f t="shared" si="5"/>
        <v>45</v>
      </c>
      <c r="I23" s="68">
        <f t="shared" si="5"/>
        <v>187</v>
      </c>
      <c r="J23" s="68">
        <f t="shared" si="5"/>
        <v>525</v>
      </c>
      <c r="K23" s="68">
        <f t="shared" si="5"/>
        <v>25</v>
      </c>
      <c r="L23" s="68"/>
      <c r="M23" s="68"/>
    </row>
    <row r="24" spans="1:13" x14ac:dyDescent="0.25">
      <c r="A24" s="19"/>
      <c r="B24" s="19"/>
      <c r="C24" s="7" t="s">
        <v>16</v>
      </c>
      <c r="D24" s="8">
        <f>30-D23</f>
        <v>0</v>
      </c>
      <c r="E24" s="8"/>
      <c r="F24" s="8"/>
      <c r="G24" s="8"/>
      <c r="H24" s="8"/>
      <c r="I24" s="8"/>
      <c r="J24" s="8"/>
      <c r="K24" s="8"/>
      <c r="L24" s="8"/>
    </row>
    <row r="25" spans="1:13" x14ac:dyDescent="0.25">
      <c r="C25" s="2" t="s">
        <v>17</v>
      </c>
      <c r="D25" s="13"/>
    </row>
    <row r="26" spans="1:13" x14ac:dyDescent="0.25">
      <c r="C26" s="855" t="s">
        <v>0</v>
      </c>
      <c r="D26" s="856" t="s">
        <v>1</v>
      </c>
      <c r="E26" s="857" t="s">
        <v>2</v>
      </c>
      <c r="F26" s="857"/>
      <c r="G26" s="857"/>
      <c r="H26" s="857"/>
      <c r="I26" s="857"/>
      <c r="J26" s="600"/>
      <c r="K26" s="856" t="s">
        <v>3</v>
      </c>
      <c r="L26" s="856" t="s">
        <v>4</v>
      </c>
      <c r="M26" s="856" t="s">
        <v>5</v>
      </c>
    </row>
    <row r="27" spans="1:13" x14ac:dyDescent="0.25">
      <c r="C27" s="855"/>
      <c r="D27" s="856"/>
      <c r="E27" s="856" t="s">
        <v>6</v>
      </c>
      <c r="F27" s="858" t="s">
        <v>7</v>
      </c>
      <c r="G27" s="858"/>
      <c r="H27" s="858"/>
      <c r="I27" s="858"/>
      <c r="J27" s="856" t="s">
        <v>18</v>
      </c>
      <c r="K27" s="856"/>
      <c r="L27" s="856"/>
      <c r="M27" s="856"/>
    </row>
    <row r="28" spans="1:13" x14ac:dyDescent="0.25">
      <c r="C28" s="855"/>
      <c r="D28" s="856"/>
      <c r="E28" s="600"/>
      <c r="F28" s="856" t="s">
        <v>9</v>
      </c>
      <c r="G28" s="857" t="s">
        <v>10</v>
      </c>
      <c r="H28" s="600"/>
      <c r="I28" s="600"/>
      <c r="J28" s="600"/>
      <c r="K28" s="856"/>
      <c r="L28" s="856"/>
      <c r="M28" s="856"/>
    </row>
    <row r="29" spans="1:13" x14ac:dyDescent="0.25">
      <c r="C29" s="855"/>
      <c r="D29" s="856"/>
      <c r="E29" s="600"/>
      <c r="F29" s="859"/>
      <c r="G29" s="860" t="s">
        <v>19</v>
      </c>
      <c r="H29" s="860" t="s">
        <v>20</v>
      </c>
      <c r="I29" s="860" t="s">
        <v>21</v>
      </c>
      <c r="J29" s="600"/>
      <c r="K29" s="856"/>
      <c r="L29" s="856"/>
      <c r="M29" s="856"/>
    </row>
    <row r="30" spans="1:13" x14ac:dyDescent="0.25">
      <c r="C30" s="855"/>
      <c r="D30" s="856"/>
      <c r="E30" s="600"/>
      <c r="F30" s="859"/>
      <c r="G30" s="860"/>
      <c r="H30" s="860"/>
      <c r="I30" s="860"/>
      <c r="J30" s="600"/>
      <c r="K30" s="856"/>
      <c r="L30" s="856"/>
      <c r="M30" s="856"/>
    </row>
    <row r="31" spans="1:13" ht="10.5" customHeight="1" x14ac:dyDescent="0.25">
      <c r="C31" s="855"/>
      <c r="D31" s="856"/>
      <c r="E31" s="600"/>
      <c r="F31" s="859"/>
      <c r="G31" s="860"/>
      <c r="H31" s="860"/>
      <c r="I31" s="860"/>
      <c r="J31" s="600"/>
      <c r="K31" s="856"/>
      <c r="L31" s="856"/>
      <c r="M31" s="856"/>
    </row>
    <row r="32" spans="1:13" hidden="1" x14ac:dyDescent="0.25">
      <c r="C32" s="855"/>
      <c r="D32" s="856"/>
      <c r="E32" s="600"/>
      <c r="F32" s="859"/>
      <c r="G32" s="860"/>
      <c r="H32" s="860"/>
      <c r="I32" s="860"/>
      <c r="J32" s="600"/>
      <c r="K32" s="856"/>
      <c r="L32" s="856"/>
      <c r="M32" s="856"/>
    </row>
    <row r="33" spans="1:13" x14ac:dyDescent="0.25">
      <c r="A33" s="19" t="s">
        <v>13</v>
      </c>
      <c r="B33" s="19" t="s">
        <v>12</v>
      </c>
      <c r="C33" s="69" t="s">
        <v>32</v>
      </c>
      <c r="D33" s="70">
        <v>3.5</v>
      </c>
      <c r="E33" s="71">
        <f>D33*30</f>
        <v>105</v>
      </c>
      <c r="F33" s="71">
        <f>G33+H33+I33</f>
        <v>72</v>
      </c>
      <c r="G33" s="71"/>
      <c r="H33" s="71"/>
      <c r="I33" s="71">
        <v>72</v>
      </c>
      <c r="J33" s="71">
        <f>E33-F33</f>
        <v>33</v>
      </c>
      <c r="K33" s="72">
        <f>F33/18</f>
        <v>4</v>
      </c>
      <c r="L33" s="71" t="s">
        <v>22</v>
      </c>
      <c r="M33" s="72">
        <f>F33/E33*100</f>
        <v>68.571428571428569</v>
      </c>
    </row>
    <row r="34" spans="1:13" x14ac:dyDescent="0.25">
      <c r="A34" s="19" t="s">
        <v>11</v>
      </c>
      <c r="B34" s="19" t="s">
        <v>12</v>
      </c>
      <c r="C34" s="69" t="s">
        <v>199</v>
      </c>
      <c r="D34" s="70">
        <v>4.5</v>
      </c>
      <c r="E34" s="71">
        <f>D34*30</f>
        <v>135</v>
      </c>
      <c r="F34" s="71">
        <f>G34+H34+I34</f>
        <v>18</v>
      </c>
      <c r="G34" s="71"/>
      <c r="H34" s="71"/>
      <c r="I34" s="71">
        <v>18</v>
      </c>
      <c r="J34" s="71">
        <f>E34-F34</f>
        <v>117</v>
      </c>
      <c r="K34" s="72">
        <f>F34/18</f>
        <v>1</v>
      </c>
      <c r="L34" s="71" t="s">
        <v>13</v>
      </c>
      <c r="M34" s="72">
        <f>F34/E34*100</f>
        <v>13.333333333333334</v>
      </c>
    </row>
    <row r="35" spans="1:13" x14ac:dyDescent="0.25">
      <c r="A35" s="19" t="s">
        <v>13</v>
      </c>
      <c r="B35" s="19" t="s">
        <v>12</v>
      </c>
      <c r="C35" s="69" t="s">
        <v>33</v>
      </c>
      <c r="D35" s="72">
        <v>3</v>
      </c>
      <c r="E35" s="71">
        <f t="shared" ref="E35:E39" si="6">D35*30</f>
        <v>90</v>
      </c>
      <c r="F35" s="71">
        <f t="shared" ref="F35:F39" si="7">G35+H35+I35</f>
        <v>36</v>
      </c>
      <c r="G35" s="71"/>
      <c r="H35" s="71"/>
      <c r="I35" s="71">
        <v>36</v>
      </c>
      <c r="J35" s="71">
        <f t="shared" ref="J35:J39" si="8">E35-F35</f>
        <v>54</v>
      </c>
      <c r="K35" s="72">
        <f t="shared" ref="K35:K39" si="9">F35/18</f>
        <v>2</v>
      </c>
      <c r="L35" s="71" t="s">
        <v>13</v>
      </c>
      <c r="M35" s="72">
        <f t="shared" ref="M35:M39" si="10">F35/E35*100</f>
        <v>40</v>
      </c>
    </row>
    <row r="36" spans="1:13" x14ac:dyDescent="0.25">
      <c r="A36" s="19" t="s">
        <v>11</v>
      </c>
      <c r="B36" s="19" t="s">
        <v>12</v>
      </c>
      <c r="C36" s="69" t="s">
        <v>36</v>
      </c>
      <c r="D36" s="72">
        <v>5</v>
      </c>
      <c r="E36" s="71">
        <f t="shared" si="6"/>
        <v>150</v>
      </c>
      <c r="F36" s="71">
        <f t="shared" si="7"/>
        <v>54</v>
      </c>
      <c r="G36" s="71">
        <v>36</v>
      </c>
      <c r="H36" s="71">
        <v>18</v>
      </c>
      <c r="I36" s="71"/>
      <c r="J36" s="71">
        <f t="shared" si="8"/>
        <v>96</v>
      </c>
      <c r="K36" s="72">
        <f t="shared" si="9"/>
        <v>3</v>
      </c>
      <c r="L36" s="71" t="s">
        <v>14</v>
      </c>
      <c r="M36" s="72">
        <f t="shared" si="10"/>
        <v>36</v>
      </c>
    </row>
    <row r="37" spans="1:13" x14ac:dyDescent="0.25">
      <c r="A37" s="19" t="s">
        <v>13</v>
      </c>
      <c r="B37" s="19" t="s">
        <v>12</v>
      </c>
      <c r="C37" s="69" t="s">
        <v>35</v>
      </c>
      <c r="D37" s="72">
        <v>4</v>
      </c>
      <c r="E37" s="71">
        <f t="shared" si="6"/>
        <v>120</v>
      </c>
      <c r="F37" s="71">
        <f t="shared" si="7"/>
        <v>54</v>
      </c>
      <c r="G37" s="71">
        <v>18</v>
      </c>
      <c r="H37" s="71"/>
      <c r="I37" s="71">
        <v>36</v>
      </c>
      <c r="J37" s="71">
        <f t="shared" si="8"/>
        <v>66</v>
      </c>
      <c r="K37" s="72">
        <f t="shared" si="9"/>
        <v>3</v>
      </c>
      <c r="L37" s="71" t="s">
        <v>14</v>
      </c>
      <c r="M37" s="72">
        <f t="shared" si="10"/>
        <v>45</v>
      </c>
    </row>
    <row r="38" spans="1:13" x14ac:dyDescent="0.25">
      <c r="A38" s="19" t="s">
        <v>13</v>
      </c>
      <c r="B38" s="19" t="s">
        <v>12</v>
      </c>
      <c r="C38" s="69" t="s">
        <v>38</v>
      </c>
      <c r="D38" s="72">
        <v>4</v>
      </c>
      <c r="E38" s="71">
        <f t="shared" si="6"/>
        <v>120</v>
      </c>
      <c r="F38" s="71">
        <f t="shared" si="7"/>
        <v>54</v>
      </c>
      <c r="G38" s="71">
        <v>18</v>
      </c>
      <c r="H38" s="71">
        <v>18</v>
      </c>
      <c r="I38" s="71">
        <v>18</v>
      </c>
      <c r="J38" s="71">
        <f t="shared" si="8"/>
        <v>66</v>
      </c>
      <c r="K38" s="72">
        <f t="shared" si="9"/>
        <v>3</v>
      </c>
      <c r="L38" s="71" t="s">
        <v>13</v>
      </c>
      <c r="M38" s="72">
        <f t="shared" si="10"/>
        <v>45</v>
      </c>
    </row>
    <row r="39" spans="1:13" x14ac:dyDescent="0.25">
      <c r="A39" s="19" t="s">
        <v>11</v>
      </c>
      <c r="B39" s="19" t="s">
        <v>12</v>
      </c>
      <c r="C39" s="69" t="s">
        <v>43</v>
      </c>
      <c r="D39" s="70">
        <v>6</v>
      </c>
      <c r="E39" s="71">
        <f t="shared" si="6"/>
        <v>180</v>
      </c>
      <c r="F39" s="71">
        <f t="shared" si="7"/>
        <v>72</v>
      </c>
      <c r="G39" s="71">
        <v>18</v>
      </c>
      <c r="H39" s="71">
        <v>36</v>
      </c>
      <c r="I39" s="71">
        <v>18</v>
      </c>
      <c r="J39" s="71">
        <f t="shared" si="8"/>
        <v>108</v>
      </c>
      <c r="K39" s="72">
        <f t="shared" si="9"/>
        <v>4</v>
      </c>
      <c r="L39" s="71" t="s">
        <v>13</v>
      </c>
      <c r="M39" s="72">
        <f t="shared" si="10"/>
        <v>40</v>
      </c>
    </row>
    <row r="40" spans="1:13" x14ac:dyDescent="0.25">
      <c r="C40" s="6" t="s">
        <v>15</v>
      </c>
      <c r="D40" s="68">
        <f t="shared" ref="D40:K40" si="11">SUM(D33:D39)</f>
        <v>30</v>
      </c>
      <c r="E40" s="68">
        <f t="shared" si="11"/>
        <v>900</v>
      </c>
      <c r="F40" s="68">
        <f t="shared" si="11"/>
        <v>360</v>
      </c>
      <c r="G40" s="68">
        <f t="shared" si="11"/>
        <v>90</v>
      </c>
      <c r="H40" s="68">
        <f t="shared" si="11"/>
        <v>72</v>
      </c>
      <c r="I40" s="68">
        <f t="shared" si="11"/>
        <v>198</v>
      </c>
      <c r="J40" s="68">
        <f t="shared" si="11"/>
        <v>540</v>
      </c>
      <c r="K40" s="68">
        <f t="shared" si="11"/>
        <v>20</v>
      </c>
      <c r="L40" s="68"/>
      <c r="M40" s="68"/>
    </row>
    <row r="41" spans="1:13" x14ac:dyDescent="0.25">
      <c r="C41" s="7" t="s">
        <v>16</v>
      </c>
      <c r="D41" s="8">
        <f>30-D40</f>
        <v>0</v>
      </c>
    </row>
    <row r="42" spans="1:13" x14ac:dyDescent="0.25">
      <c r="C42" s="2" t="s">
        <v>174</v>
      </c>
    </row>
    <row r="43" spans="1:13" x14ac:dyDescent="0.25">
      <c r="C43" s="855" t="s">
        <v>0</v>
      </c>
      <c r="D43" s="856" t="s">
        <v>1</v>
      </c>
      <c r="E43" s="857" t="s">
        <v>2</v>
      </c>
      <c r="F43" s="857"/>
      <c r="G43" s="857"/>
      <c r="H43" s="857"/>
      <c r="I43" s="857"/>
      <c r="J43" s="600"/>
      <c r="K43" s="856" t="s">
        <v>3</v>
      </c>
      <c r="L43" s="856" t="s">
        <v>4</v>
      </c>
      <c r="M43" s="856" t="s">
        <v>5</v>
      </c>
    </row>
    <row r="44" spans="1:13" x14ac:dyDescent="0.25">
      <c r="C44" s="855"/>
      <c r="D44" s="856"/>
      <c r="E44" s="856" t="s">
        <v>6</v>
      </c>
      <c r="F44" s="858" t="s">
        <v>7</v>
      </c>
      <c r="G44" s="858"/>
      <c r="H44" s="858"/>
      <c r="I44" s="858"/>
      <c r="J44" s="856" t="s">
        <v>18</v>
      </c>
      <c r="K44" s="856"/>
      <c r="L44" s="856"/>
      <c r="M44" s="856"/>
    </row>
    <row r="45" spans="1:13" x14ac:dyDescent="0.25">
      <c r="C45" s="855"/>
      <c r="D45" s="856"/>
      <c r="E45" s="600"/>
      <c r="F45" s="856" t="s">
        <v>9</v>
      </c>
      <c r="G45" s="857" t="s">
        <v>10</v>
      </c>
      <c r="H45" s="600"/>
      <c r="I45" s="600"/>
      <c r="J45" s="600"/>
      <c r="K45" s="856"/>
      <c r="L45" s="856"/>
      <c r="M45" s="856"/>
    </row>
    <row r="46" spans="1:13" x14ac:dyDescent="0.25">
      <c r="C46" s="855"/>
      <c r="D46" s="856"/>
      <c r="E46" s="600"/>
      <c r="F46" s="859"/>
      <c r="G46" s="856" t="s">
        <v>19</v>
      </c>
      <c r="H46" s="856" t="s">
        <v>20</v>
      </c>
      <c r="I46" s="856" t="s">
        <v>21</v>
      </c>
      <c r="J46" s="600"/>
      <c r="K46" s="856"/>
      <c r="L46" s="856"/>
      <c r="M46" s="856"/>
    </row>
    <row r="47" spans="1:13" x14ac:dyDescent="0.25">
      <c r="C47" s="855"/>
      <c r="D47" s="856"/>
      <c r="E47" s="600"/>
      <c r="F47" s="859"/>
      <c r="G47" s="856"/>
      <c r="H47" s="856"/>
      <c r="I47" s="856"/>
      <c r="J47" s="600"/>
      <c r="K47" s="856"/>
      <c r="L47" s="856"/>
      <c r="M47" s="856"/>
    </row>
    <row r="48" spans="1:13" x14ac:dyDescent="0.25">
      <c r="C48" s="855"/>
      <c r="D48" s="856"/>
      <c r="E48" s="600"/>
      <c r="F48" s="859"/>
      <c r="G48" s="856"/>
      <c r="H48" s="856"/>
      <c r="I48" s="856"/>
      <c r="J48" s="600"/>
      <c r="K48" s="856"/>
      <c r="L48" s="856"/>
      <c r="M48" s="856"/>
    </row>
    <row r="49" spans="1:13" x14ac:dyDescent="0.25">
      <c r="C49" s="855"/>
      <c r="D49" s="856"/>
      <c r="E49" s="600"/>
      <c r="F49" s="859"/>
      <c r="G49" s="856"/>
      <c r="H49" s="856"/>
      <c r="I49" s="856"/>
      <c r="J49" s="600"/>
      <c r="K49" s="856"/>
      <c r="L49" s="856"/>
      <c r="M49" s="856"/>
    </row>
    <row r="50" spans="1:13" x14ac:dyDescent="0.25">
      <c r="A50" s="19" t="s">
        <v>13</v>
      </c>
      <c r="B50" s="19" t="s">
        <v>12</v>
      </c>
      <c r="C50" s="4" t="s">
        <v>32</v>
      </c>
      <c r="D50" s="5">
        <v>3</v>
      </c>
      <c r="E50" s="11">
        <f>D50*30</f>
        <v>90</v>
      </c>
      <c r="F50" s="11">
        <f>G50+H50+I50</f>
        <v>60</v>
      </c>
      <c r="G50" s="11"/>
      <c r="H50" s="11"/>
      <c r="I50" s="11">
        <v>60</v>
      </c>
      <c r="J50" s="11">
        <f>E50-F50</f>
        <v>30</v>
      </c>
      <c r="K50" s="14">
        <f>F50/15</f>
        <v>4</v>
      </c>
      <c r="L50" s="11" t="s">
        <v>13</v>
      </c>
      <c r="M50" s="14">
        <f>F50/E50*100</f>
        <v>66.666666666666657</v>
      </c>
    </row>
    <row r="51" spans="1:13" x14ac:dyDescent="0.25">
      <c r="A51" s="19" t="s">
        <v>13</v>
      </c>
      <c r="B51" s="19" t="s">
        <v>12</v>
      </c>
      <c r="C51" s="4" t="s">
        <v>33</v>
      </c>
      <c r="D51" s="14">
        <v>3</v>
      </c>
      <c r="E51" s="11">
        <f t="shared" ref="E51:E55" si="12">D51*30</f>
        <v>90</v>
      </c>
      <c r="F51" s="11">
        <f t="shared" ref="F51:F55" si="13">G51+H51+I51</f>
        <v>30</v>
      </c>
      <c r="G51" s="11"/>
      <c r="H51" s="11"/>
      <c r="I51" s="11">
        <v>30</v>
      </c>
      <c r="J51" s="11">
        <f t="shared" ref="J51:J55" si="14">E51-F51</f>
        <v>60</v>
      </c>
      <c r="K51" s="14">
        <f t="shared" ref="K51:K55" si="15">F51/15</f>
        <v>2</v>
      </c>
      <c r="L51" s="11" t="s">
        <v>13</v>
      </c>
      <c r="M51" s="14">
        <f t="shared" ref="M51:M55" si="16">F51/E51*100</f>
        <v>33.333333333333329</v>
      </c>
    </row>
    <row r="52" spans="1:13" x14ac:dyDescent="0.25">
      <c r="A52" s="19" t="s">
        <v>11</v>
      </c>
      <c r="B52" s="19" t="s">
        <v>12</v>
      </c>
      <c r="C52" s="4" t="s">
        <v>40</v>
      </c>
      <c r="D52" s="14">
        <v>9</v>
      </c>
      <c r="E52" s="11">
        <f t="shared" si="12"/>
        <v>270</v>
      </c>
      <c r="F52" s="11">
        <f t="shared" si="13"/>
        <v>105</v>
      </c>
      <c r="G52" s="11">
        <v>30</v>
      </c>
      <c r="H52" s="11">
        <v>60</v>
      </c>
      <c r="I52" s="11">
        <v>15</v>
      </c>
      <c r="J52" s="11">
        <f t="shared" si="14"/>
        <v>165</v>
      </c>
      <c r="K52" s="14">
        <f t="shared" si="15"/>
        <v>7</v>
      </c>
      <c r="L52" s="11" t="s">
        <v>13</v>
      </c>
      <c r="M52" s="14">
        <f t="shared" si="16"/>
        <v>38.888888888888893</v>
      </c>
    </row>
    <row r="53" spans="1:13" x14ac:dyDescent="0.25">
      <c r="A53" s="19" t="s">
        <v>13</v>
      </c>
      <c r="B53" s="19" t="s">
        <v>12</v>
      </c>
      <c r="C53" s="4" t="s">
        <v>38</v>
      </c>
      <c r="D53" s="14">
        <v>6</v>
      </c>
      <c r="E53" s="11">
        <f t="shared" si="12"/>
        <v>180</v>
      </c>
      <c r="F53" s="11">
        <f t="shared" si="13"/>
        <v>75</v>
      </c>
      <c r="G53" s="11">
        <v>30</v>
      </c>
      <c r="H53" s="11">
        <v>30</v>
      </c>
      <c r="I53" s="11">
        <v>15</v>
      </c>
      <c r="J53" s="11">
        <f t="shared" si="14"/>
        <v>105</v>
      </c>
      <c r="K53" s="14">
        <f t="shared" si="15"/>
        <v>5</v>
      </c>
      <c r="L53" s="11" t="s">
        <v>14</v>
      </c>
      <c r="M53" s="14">
        <f t="shared" si="16"/>
        <v>41.666666666666671</v>
      </c>
    </row>
    <row r="54" spans="1:13" x14ac:dyDescent="0.25">
      <c r="A54" s="19" t="s">
        <v>11</v>
      </c>
      <c r="B54" s="19" t="s">
        <v>12</v>
      </c>
      <c r="C54" s="4" t="s">
        <v>43</v>
      </c>
      <c r="D54" s="14">
        <v>6</v>
      </c>
      <c r="E54" s="11">
        <f t="shared" si="12"/>
        <v>180</v>
      </c>
      <c r="F54" s="11">
        <f t="shared" si="13"/>
        <v>60</v>
      </c>
      <c r="G54" s="11">
        <v>30</v>
      </c>
      <c r="H54" s="11">
        <v>15</v>
      </c>
      <c r="I54" s="11">
        <v>15</v>
      </c>
      <c r="J54" s="11">
        <f t="shared" si="14"/>
        <v>120</v>
      </c>
      <c r="K54" s="14">
        <f t="shared" si="15"/>
        <v>4</v>
      </c>
      <c r="L54" s="11" t="s">
        <v>14</v>
      </c>
      <c r="M54" s="14">
        <f t="shared" si="16"/>
        <v>33.333333333333329</v>
      </c>
    </row>
    <row r="55" spans="1:13" x14ac:dyDescent="0.25">
      <c r="A55" s="19" t="s">
        <v>11</v>
      </c>
      <c r="B55" s="19" t="s">
        <v>12</v>
      </c>
      <c r="C55" s="4" t="s">
        <v>42</v>
      </c>
      <c r="D55" s="14">
        <v>3</v>
      </c>
      <c r="E55" s="11">
        <f t="shared" si="12"/>
        <v>90</v>
      </c>
      <c r="F55" s="11">
        <f t="shared" si="13"/>
        <v>30</v>
      </c>
      <c r="G55" s="11">
        <v>15</v>
      </c>
      <c r="H55" s="11">
        <v>15</v>
      </c>
      <c r="I55" s="11"/>
      <c r="J55" s="11">
        <f t="shared" si="14"/>
        <v>60</v>
      </c>
      <c r="K55" s="14">
        <f t="shared" si="15"/>
        <v>2</v>
      </c>
      <c r="L55" s="11" t="s">
        <v>13</v>
      </c>
      <c r="M55" s="14">
        <f t="shared" si="16"/>
        <v>33.333333333333329</v>
      </c>
    </row>
    <row r="56" spans="1:13" x14ac:dyDescent="0.25">
      <c r="A56" s="19"/>
      <c r="B56" s="19"/>
      <c r="C56" s="6" t="s">
        <v>15</v>
      </c>
      <c r="D56" s="68">
        <f t="shared" ref="D56:L56" si="17">SUM(D50:D55)</f>
        <v>30</v>
      </c>
      <c r="E56" s="68">
        <f t="shared" si="17"/>
        <v>900</v>
      </c>
      <c r="F56" s="68">
        <f t="shared" si="17"/>
        <v>360</v>
      </c>
      <c r="G56" s="68">
        <f t="shared" si="17"/>
        <v>105</v>
      </c>
      <c r="H56" s="68">
        <f t="shared" si="17"/>
        <v>120</v>
      </c>
      <c r="I56" s="68">
        <f t="shared" si="17"/>
        <v>135</v>
      </c>
      <c r="J56" s="68">
        <f t="shared" si="17"/>
        <v>540</v>
      </c>
      <c r="K56" s="68">
        <f t="shared" si="17"/>
        <v>24</v>
      </c>
      <c r="L56" s="68">
        <f t="shared" si="17"/>
        <v>0</v>
      </c>
      <c r="M56" s="68"/>
    </row>
    <row r="57" spans="1:13" x14ac:dyDescent="0.25">
      <c r="A57" s="19"/>
      <c r="B57" s="19"/>
      <c r="C57" s="7" t="s">
        <v>16</v>
      </c>
      <c r="D57" s="8">
        <f>30-D56</f>
        <v>0</v>
      </c>
      <c r="E57" s="8"/>
      <c r="F57" s="8"/>
      <c r="G57" s="8"/>
      <c r="H57" s="8"/>
      <c r="I57" s="8"/>
      <c r="J57" s="8"/>
      <c r="K57" s="8"/>
      <c r="L57" s="8"/>
      <c r="M57" s="8"/>
    </row>
    <row r="58" spans="1:13" x14ac:dyDescent="0.25">
      <c r="A58" s="19"/>
      <c r="B58" s="19"/>
      <c r="C58" s="2" t="s">
        <v>24</v>
      </c>
      <c r="D58" s="13"/>
    </row>
    <row r="59" spans="1:13" x14ac:dyDescent="0.25">
      <c r="A59" s="19"/>
      <c r="B59" s="19"/>
      <c r="C59" s="855" t="s">
        <v>0</v>
      </c>
      <c r="D59" s="856" t="s">
        <v>1</v>
      </c>
      <c r="E59" s="857" t="s">
        <v>2</v>
      </c>
      <c r="F59" s="857"/>
      <c r="G59" s="857"/>
      <c r="H59" s="857"/>
      <c r="I59" s="857"/>
      <c r="J59" s="600"/>
      <c r="K59" s="856" t="s">
        <v>3</v>
      </c>
      <c r="L59" s="856" t="s">
        <v>4</v>
      </c>
      <c r="M59" s="856" t="s">
        <v>5</v>
      </c>
    </row>
    <row r="60" spans="1:13" x14ac:dyDescent="0.25">
      <c r="A60" s="19"/>
      <c r="B60" s="19"/>
      <c r="C60" s="855"/>
      <c r="D60" s="856"/>
      <c r="E60" s="856" t="s">
        <v>6</v>
      </c>
      <c r="F60" s="858" t="s">
        <v>7</v>
      </c>
      <c r="G60" s="858"/>
      <c r="H60" s="858"/>
      <c r="I60" s="858"/>
      <c r="J60" s="856" t="s">
        <v>18</v>
      </c>
      <c r="K60" s="856"/>
      <c r="L60" s="856"/>
      <c r="M60" s="856"/>
    </row>
    <row r="61" spans="1:13" x14ac:dyDescent="0.25">
      <c r="A61" s="19"/>
      <c r="B61" s="19"/>
      <c r="C61" s="855"/>
      <c r="D61" s="856"/>
      <c r="E61" s="600"/>
      <c r="F61" s="856" t="s">
        <v>9</v>
      </c>
      <c r="G61" s="857" t="s">
        <v>10</v>
      </c>
      <c r="H61" s="600"/>
      <c r="I61" s="600"/>
      <c r="J61" s="600"/>
      <c r="K61" s="856"/>
      <c r="L61" s="856"/>
      <c r="M61" s="856"/>
    </row>
    <row r="62" spans="1:13" x14ac:dyDescent="0.25">
      <c r="A62" s="19"/>
      <c r="B62" s="19"/>
      <c r="C62" s="855"/>
      <c r="D62" s="856"/>
      <c r="E62" s="600"/>
      <c r="F62" s="859"/>
      <c r="G62" s="856" t="s">
        <v>19</v>
      </c>
      <c r="H62" s="856" t="s">
        <v>20</v>
      </c>
      <c r="I62" s="856" t="s">
        <v>21</v>
      </c>
      <c r="J62" s="600"/>
      <c r="K62" s="856"/>
      <c r="L62" s="856"/>
      <c r="M62" s="856"/>
    </row>
    <row r="63" spans="1:13" x14ac:dyDescent="0.25">
      <c r="A63" s="19"/>
      <c r="B63" s="19"/>
      <c r="C63" s="855"/>
      <c r="D63" s="856"/>
      <c r="E63" s="600"/>
      <c r="F63" s="859"/>
      <c r="G63" s="856"/>
      <c r="H63" s="856"/>
      <c r="I63" s="856"/>
      <c r="J63" s="600"/>
      <c r="K63" s="856"/>
      <c r="L63" s="856"/>
      <c r="M63" s="856"/>
    </row>
    <row r="64" spans="1:13" x14ac:dyDescent="0.25">
      <c r="A64" s="19"/>
      <c r="B64" s="19"/>
      <c r="C64" s="855"/>
      <c r="D64" s="856"/>
      <c r="E64" s="600"/>
      <c r="F64" s="859"/>
      <c r="G64" s="856"/>
      <c r="H64" s="856"/>
      <c r="I64" s="856"/>
      <c r="J64" s="600"/>
      <c r="K64" s="856"/>
      <c r="L64" s="856"/>
      <c r="M64" s="856"/>
    </row>
    <row r="65" spans="1:13" x14ac:dyDescent="0.25">
      <c r="A65" s="19"/>
      <c r="B65" s="19"/>
      <c r="C65" s="855"/>
      <c r="D65" s="856"/>
      <c r="E65" s="600"/>
      <c r="F65" s="859"/>
      <c r="G65" s="856"/>
      <c r="H65" s="856"/>
      <c r="I65" s="856"/>
      <c r="J65" s="600"/>
      <c r="K65" s="856"/>
      <c r="L65" s="856"/>
      <c r="M65" s="856"/>
    </row>
    <row r="66" spans="1:13" x14ac:dyDescent="0.25">
      <c r="A66" s="19" t="s">
        <v>13</v>
      </c>
      <c r="B66" s="19" t="s">
        <v>12</v>
      </c>
      <c r="C66" s="6" t="s">
        <v>33</v>
      </c>
      <c r="D66" s="5">
        <v>3.5</v>
      </c>
      <c r="E66" s="11">
        <f>D66*30</f>
        <v>105</v>
      </c>
      <c r="F66" s="11">
        <f>G66+H66+I66</f>
        <v>36</v>
      </c>
      <c r="G66" s="11"/>
      <c r="H66" s="11"/>
      <c r="I66" s="11">
        <v>36</v>
      </c>
      <c r="J66" s="11">
        <f>E66-F66</f>
        <v>69</v>
      </c>
      <c r="K66" s="14">
        <f>F66/18</f>
        <v>2</v>
      </c>
      <c r="L66" s="11" t="s">
        <v>22</v>
      </c>
      <c r="M66" s="14">
        <f>F66/E66*100</f>
        <v>34.285714285714285</v>
      </c>
    </row>
    <row r="67" spans="1:13" x14ac:dyDescent="0.25">
      <c r="A67" s="19" t="s">
        <v>13</v>
      </c>
      <c r="B67" s="19" t="s">
        <v>12</v>
      </c>
      <c r="C67" s="4" t="s">
        <v>32</v>
      </c>
      <c r="D67" s="14">
        <v>3.5</v>
      </c>
      <c r="E67" s="11">
        <f t="shared" ref="E67:E72" si="18">D67*30</f>
        <v>105</v>
      </c>
      <c r="F67" s="11">
        <f t="shared" ref="F67:F72" si="19">G67+H67+I67</f>
        <v>72</v>
      </c>
      <c r="G67" s="11"/>
      <c r="H67" s="11"/>
      <c r="I67" s="11">
        <v>72</v>
      </c>
      <c r="J67" s="11">
        <f t="shared" ref="J67:J72" si="20">E67-F67</f>
        <v>33</v>
      </c>
      <c r="K67" s="14">
        <f t="shared" ref="K67:K72" si="21">F67/18</f>
        <v>4</v>
      </c>
      <c r="L67" s="11" t="s">
        <v>22</v>
      </c>
      <c r="M67" s="14">
        <f t="shared" ref="M67:M72" si="22">F67/E67*100</f>
        <v>68.571428571428569</v>
      </c>
    </row>
    <row r="68" spans="1:13" x14ac:dyDescent="0.25">
      <c r="A68" s="19" t="s">
        <v>11</v>
      </c>
      <c r="B68" s="19" t="s">
        <v>12</v>
      </c>
      <c r="C68" s="67" t="s">
        <v>254</v>
      </c>
      <c r="D68" s="14">
        <v>4.5</v>
      </c>
      <c r="E68" s="11">
        <f t="shared" si="18"/>
        <v>135</v>
      </c>
      <c r="F68" s="11">
        <v>0</v>
      </c>
      <c r="G68" s="11"/>
      <c r="H68" s="11"/>
      <c r="I68" s="11"/>
      <c r="J68" s="11"/>
      <c r="K68" s="14">
        <v>0</v>
      </c>
      <c r="L68" s="11" t="s">
        <v>22</v>
      </c>
      <c r="M68" s="14">
        <v>0</v>
      </c>
    </row>
    <row r="69" spans="1:13" x14ac:dyDescent="0.25">
      <c r="A69" s="19" t="s">
        <v>11</v>
      </c>
      <c r="B69" s="19" t="s">
        <v>12</v>
      </c>
      <c r="C69" s="4" t="s">
        <v>40</v>
      </c>
      <c r="D69" s="14">
        <v>6.5</v>
      </c>
      <c r="E69" s="11">
        <f t="shared" si="18"/>
        <v>195</v>
      </c>
      <c r="F69" s="11">
        <f t="shared" si="19"/>
        <v>72</v>
      </c>
      <c r="G69" s="11">
        <v>36</v>
      </c>
      <c r="H69" s="11">
        <v>36</v>
      </c>
      <c r="I69" s="11"/>
      <c r="J69" s="11">
        <f t="shared" si="20"/>
        <v>123</v>
      </c>
      <c r="K69" s="14">
        <f t="shared" si="21"/>
        <v>4</v>
      </c>
      <c r="L69" s="11" t="s">
        <v>14</v>
      </c>
      <c r="M69" s="14">
        <f t="shared" si="22"/>
        <v>36.923076923076927</v>
      </c>
    </row>
    <row r="70" spans="1:13" x14ac:dyDescent="0.25">
      <c r="A70" s="19" t="s">
        <v>11</v>
      </c>
      <c r="B70" s="19" t="s">
        <v>12</v>
      </c>
      <c r="C70" s="4" t="s">
        <v>44</v>
      </c>
      <c r="D70" s="14">
        <v>5</v>
      </c>
      <c r="E70" s="11">
        <f t="shared" si="18"/>
        <v>150</v>
      </c>
      <c r="F70" s="11">
        <f t="shared" si="19"/>
        <v>54</v>
      </c>
      <c r="G70" s="11">
        <v>18</v>
      </c>
      <c r="H70" s="11">
        <v>36</v>
      </c>
      <c r="I70" s="11"/>
      <c r="J70" s="11">
        <f t="shared" si="20"/>
        <v>96</v>
      </c>
      <c r="K70" s="14">
        <f t="shared" si="21"/>
        <v>3</v>
      </c>
      <c r="L70" s="11" t="s">
        <v>13</v>
      </c>
      <c r="M70" s="14">
        <f t="shared" si="22"/>
        <v>36</v>
      </c>
    </row>
    <row r="71" spans="1:13" x14ac:dyDescent="0.25">
      <c r="A71" s="19" t="s">
        <v>13</v>
      </c>
      <c r="B71" s="19" t="s">
        <v>12</v>
      </c>
      <c r="C71" s="4" t="s">
        <v>41</v>
      </c>
      <c r="D71" s="14">
        <v>3</v>
      </c>
      <c r="E71" s="11">
        <f t="shared" si="18"/>
        <v>90</v>
      </c>
      <c r="F71" s="11">
        <f t="shared" si="19"/>
        <v>36</v>
      </c>
      <c r="G71" s="13">
        <v>18</v>
      </c>
      <c r="H71" s="49"/>
      <c r="I71" s="50">
        <v>18</v>
      </c>
      <c r="J71" s="11">
        <f t="shared" si="20"/>
        <v>54</v>
      </c>
      <c r="K71" s="14">
        <f t="shared" si="21"/>
        <v>2</v>
      </c>
      <c r="L71" s="11" t="s">
        <v>22</v>
      </c>
      <c r="M71" s="14">
        <f t="shared" si="22"/>
        <v>40</v>
      </c>
    </row>
    <row r="72" spans="1:13" x14ac:dyDescent="0.25">
      <c r="A72" s="19" t="s">
        <v>13</v>
      </c>
      <c r="B72" s="19" t="s">
        <v>12</v>
      </c>
      <c r="C72" s="4" t="s">
        <v>39</v>
      </c>
      <c r="D72" s="14">
        <v>4</v>
      </c>
      <c r="E72" s="11">
        <f t="shared" si="18"/>
        <v>120</v>
      </c>
      <c r="F72" s="11">
        <f t="shared" si="19"/>
        <v>54</v>
      </c>
      <c r="G72" s="11">
        <v>36</v>
      </c>
      <c r="H72" s="11"/>
      <c r="I72" s="11">
        <v>18</v>
      </c>
      <c r="J72" s="11">
        <f t="shared" si="20"/>
        <v>66</v>
      </c>
      <c r="K72" s="14">
        <f t="shared" si="21"/>
        <v>3</v>
      </c>
      <c r="L72" s="11" t="s">
        <v>14</v>
      </c>
      <c r="M72" s="14">
        <f t="shared" si="22"/>
        <v>45</v>
      </c>
    </row>
    <row r="73" spans="1:13" x14ac:dyDescent="0.25">
      <c r="A73" s="19"/>
      <c r="B73" s="19"/>
      <c r="C73" s="6" t="s">
        <v>15</v>
      </c>
      <c r="D73" s="68">
        <f t="shared" ref="D73:K73" si="23">SUM(D66:D72)</f>
        <v>30</v>
      </c>
      <c r="E73" s="68">
        <f t="shared" si="23"/>
        <v>900</v>
      </c>
      <c r="F73" s="68">
        <f t="shared" si="23"/>
        <v>324</v>
      </c>
      <c r="G73" s="68">
        <f t="shared" si="23"/>
        <v>108</v>
      </c>
      <c r="H73" s="68">
        <f t="shared" si="23"/>
        <v>72</v>
      </c>
      <c r="I73" s="68">
        <f t="shared" si="23"/>
        <v>144</v>
      </c>
      <c r="J73" s="68">
        <f t="shared" si="23"/>
        <v>441</v>
      </c>
      <c r="K73" s="68">
        <f t="shared" si="23"/>
        <v>18</v>
      </c>
      <c r="L73" s="68"/>
      <c r="M73" s="68"/>
    </row>
    <row r="74" spans="1:13" x14ac:dyDescent="0.25">
      <c r="A74" s="19"/>
      <c r="B74" s="19"/>
      <c r="C74" s="7" t="s">
        <v>16</v>
      </c>
      <c r="D74" s="8">
        <f>30-D73</f>
        <v>0</v>
      </c>
      <c r="E74" s="8"/>
      <c r="F74" s="8"/>
      <c r="G74" s="8"/>
      <c r="H74" s="8"/>
      <c r="I74" s="8"/>
      <c r="J74" s="8"/>
      <c r="K74" s="8"/>
      <c r="L74" s="8"/>
    </row>
    <row r="75" spans="1:13" x14ac:dyDescent="0.25">
      <c r="A75" s="19"/>
      <c r="B75" s="19"/>
      <c r="C75" s="2" t="s">
        <v>175</v>
      </c>
      <c r="D75" s="13"/>
    </row>
    <row r="76" spans="1:13" x14ac:dyDescent="0.25">
      <c r="A76" s="19"/>
      <c r="B76" s="19"/>
      <c r="C76" s="855" t="s">
        <v>0</v>
      </c>
      <c r="D76" s="856" t="s">
        <v>1</v>
      </c>
      <c r="E76" s="857" t="s">
        <v>2</v>
      </c>
      <c r="F76" s="857"/>
      <c r="G76" s="857"/>
      <c r="H76" s="857"/>
      <c r="I76" s="857"/>
      <c r="J76" s="600"/>
      <c r="K76" s="856" t="s">
        <v>3</v>
      </c>
      <c r="L76" s="856" t="s">
        <v>4</v>
      </c>
      <c r="M76" s="856" t="s">
        <v>5</v>
      </c>
    </row>
    <row r="77" spans="1:13" x14ac:dyDescent="0.25">
      <c r="A77" s="19"/>
      <c r="B77" s="19"/>
      <c r="C77" s="855"/>
      <c r="D77" s="856"/>
      <c r="E77" s="856" t="s">
        <v>6</v>
      </c>
      <c r="F77" s="858" t="s">
        <v>7</v>
      </c>
      <c r="G77" s="858"/>
      <c r="H77" s="858"/>
      <c r="I77" s="858"/>
      <c r="J77" s="856" t="s">
        <v>18</v>
      </c>
      <c r="K77" s="856"/>
      <c r="L77" s="856"/>
      <c r="M77" s="856"/>
    </row>
    <row r="78" spans="1:13" x14ac:dyDescent="0.25">
      <c r="A78" s="19"/>
      <c r="B78" s="19"/>
      <c r="C78" s="855"/>
      <c r="D78" s="856"/>
      <c r="E78" s="600"/>
      <c r="F78" s="856" t="s">
        <v>9</v>
      </c>
      <c r="G78" s="857" t="s">
        <v>10</v>
      </c>
      <c r="H78" s="600"/>
      <c r="I78" s="600"/>
      <c r="J78" s="600"/>
      <c r="K78" s="856"/>
      <c r="L78" s="856"/>
      <c r="M78" s="856"/>
    </row>
    <row r="79" spans="1:13" ht="11.25" customHeight="1" x14ac:dyDescent="0.25">
      <c r="A79" s="19"/>
      <c r="B79" s="19"/>
      <c r="C79" s="855"/>
      <c r="D79" s="856"/>
      <c r="E79" s="600"/>
      <c r="F79" s="859"/>
      <c r="G79" s="856" t="s">
        <v>19</v>
      </c>
      <c r="H79" s="856" t="s">
        <v>20</v>
      </c>
      <c r="I79" s="856" t="s">
        <v>21</v>
      </c>
      <c r="J79" s="600"/>
      <c r="K79" s="856"/>
      <c r="L79" s="856"/>
      <c r="M79" s="856"/>
    </row>
    <row r="80" spans="1:13" ht="7.5" customHeight="1" x14ac:dyDescent="0.25">
      <c r="A80" s="19"/>
      <c r="B80" s="19"/>
      <c r="C80" s="855"/>
      <c r="D80" s="856"/>
      <c r="E80" s="600"/>
      <c r="F80" s="859"/>
      <c r="G80" s="856"/>
      <c r="H80" s="856"/>
      <c r="I80" s="856"/>
      <c r="J80" s="600"/>
      <c r="K80" s="856"/>
      <c r="L80" s="856"/>
      <c r="M80" s="856"/>
    </row>
    <row r="81" spans="1:13" ht="10.5" customHeight="1" x14ac:dyDescent="0.25">
      <c r="A81" s="19"/>
      <c r="B81" s="19"/>
      <c r="C81" s="855"/>
      <c r="D81" s="856"/>
      <c r="E81" s="600"/>
      <c r="F81" s="859"/>
      <c r="G81" s="856"/>
      <c r="H81" s="856"/>
      <c r="I81" s="856"/>
      <c r="J81" s="600"/>
      <c r="K81" s="856"/>
      <c r="L81" s="856"/>
      <c r="M81" s="856"/>
    </row>
    <row r="82" spans="1:13" ht="9.75" customHeight="1" x14ac:dyDescent="0.25">
      <c r="A82" s="19"/>
      <c r="B82" s="19"/>
      <c r="C82" s="855"/>
      <c r="D82" s="856"/>
      <c r="E82" s="600"/>
      <c r="F82" s="859"/>
      <c r="G82" s="856"/>
      <c r="H82" s="856"/>
      <c r="I82" s="856"/>
      <c r="J82" s="600"/>
      <c r="K82" s="856"/>
      <c r="L82" s="856"/>
      <c r="M82" s="856"/>
    </row>
    <row r="83" spans="1:13" x14ac:dyDescent="0.25">
      <c r="A83" s="19" t="s">
        <v>13</v>
      </c>
      <c r="B83" s="19" t="s">
        <v>23</v>
      </c>
      <c r="C83" s="4" t="s">
        <v>179</v>
      </c>
      <c r="D83" s="14">
        <v>4</v>
      </c>
      <c r="E83" s="11">
        <f>D83*30</f>
        <v>120</v>
      </c>
      <c r="F83" s="11">
        <f>G83+H83+I83</f>
        <v>45</v>
      </c>
      <c r="G83" s="11">
        <v>30</v>
      </c>
      <c r="H83" s="11">
        <v>15</v>
      </c>
      <c r="I83" s="11"/>
      <c r="J83" s="11">
        <f>E83-F83</f>
        <v>75</v>
      </c>
      <c r="K83" s="14">
        <f>F83/15</f>
        <v>3</v>
      </c>
      <c r="L83" s="11" t="s">
        <v>13</v>
      </c>
      <c r="M83" s="14">
        <f>F83/E83*100</f>
        <v>37.5</v>
      </c>
    </row>
    <row r="84" spans="1:13" x14ac:dyDescent="0.25">
      <c r="A84" s="19" t="s">
        <v>11</v>
      </c>
      <c r="B84" s="19" t="s">
        <v>12</v>
      </c>
      <c r="C84" s="4" t="s">
        <v>44</v>
      </c>
      <c r="D84" s="14">
        <v>10</v>
      </c>
      <c r="E84" s="11">
        <f t="shared" ref="E84:E89" si="24">D84*30</f>
        <v>300</v>
      </c>
      <c r="F84" s="11">
        <f t="shared" ref="F84:F89" si="25">G84+H84+I84</f>
        <v>105</v>
      </c>
      <c r="G84" s="11">
        <v>45</v>
      </c>
      <c r="H84" s="11">
        <v>60</v>
      </c>
      <c r="I84" s="11"/>
      <c r="J84" s="11">
        <f t="shared" ref="J84:J89" si="26">E84-F84</f>
        <v>195</v>
      </c>
      <c r="K84" s="14">
        <f t="shared" ref="K84:K89" si="27">F84/15</f>
        <v>7</v>
      </c>
      <c r="L84" s="11" t="s">
        <v>14</v>
      </c>
      <c r="M84" s="14">
        <f t="shared" ref="M84:M89" si="28">F84/E84*100</f>
        <v>35</v>
      </c>
    </row>
    <row r="85" spans="1:13" x14ac:dyDescent="0.25">
      <c r="A85" s="19" t="s">
        <v>11</v>
      </c>
      <c r="B85" s="19" t="s">
        <v>12</v>
      </c>
      <c r="C85" s="4" t="s">
        <v>45</v>
      </c>
      <c r="D85" s="14">
        <v>5</v>
      </c>
      <c r="E85" s="11">
        <f t="shared" si="24"/>
        <v>150</v>
      </c>
      <c r="F85" s="11">
        <f t="shared" si="25"/>
        <v>60</v>
      </c>
      <c r="G85" s="11">
        <v>30</v>
      </c>
      <c r="H85" s="11">
        <v>30</v>
      </c>
      <c r="I85" s="11"/>
      <c r="J85" s="11">
        <f t="shared" si="26"/>
        <v>90</v>
      </c>
      <c r="K85" s="14">
        <f t="shared" si="27"/>
        <v>4</v>
      </c>
      <c r="L85" s="11" t="s">
        <v>13</v>
      </c>
      <c r="M85" s="14">
        <f t="shared" si="28"/>
        <v>40</v>
      </c>
    </row>
    <row r="86" spans="1:13" ht="26.25" x14ac:dyDescent="0.25">
      <c r="A86" s="19" t="s">
        <v>11</v>
      </c>
      <c r="B86" s="19" t="s">
        <v>23</v>
      </c>
      <c r="C86" s="4" t="s">
        <v>184</v>
      </c>
      <c r="D86" s="14">
        <v>3</v>
      </c>
      <c r="E86" s="11">
        <f t="shared" si="24"/>
        <v>90</v>
      </c>
      <c r="F86" s="11">
        <f t="shared" si="25"/>
        <v>30</v>
      </c>
      <c r="G86" s="11">
        <v>15</v>
      </c>
      <c r="H86" s="11">
        <v>15</v>
      </c>
      <c r="I86" s="11"/>
      <c r="J86" s="11">
        <f t="shared" si="26"/>
        <v>60</v>
      </c>
      <c r="K86" s="14">
        <f>F86/15</f>
        <v>2</v>
      </c>
      <c r="L86" s="11" t="s">
        <v>13</v>
      </c>
      <c r="M86" s="14">
        <f t="shared" si="28"/>
        <v>33.333333333333329</v>
      </c>
    </row>
    <row r="87" spans="1:13" x14ac:dyDescent="0.25">
      <c r="A87" s="19" t="s">
        <v>11</v>
      </c>
      <c r="B87" s="19" t="s">
        <v>12</v>
      </c>
      <c r="C87" s="4" t="s">
        <v>148</v>
      </c>
      <c r="D87" s="14">
        <v>1</v>
      </c>
      <c r="E87" s="11">
        <f t="shared" si="24"/>
        <v>30</v>
      </c>
      <c r="F87" s="11"/>
      <c r="G87" s="11"/>
      <c r="H87" s="11"/>
      <c r="I87" s="11"/>
      <c r="J87" s="11">
        <f t="shared" si="26"/>
        <v>30</v>
      </c>
      <c r="K87" s="14">
        <f t="shared" ref="K87:K88" si="29">F87/15</f>
        <v>0</v>
      </c>
      <c r="L87" s="11" t="s">
        <v>22</v>
      </c>
      <c r="M87" s="14">
        <f t="shared" si="28"/>
        <v>0</v>
      </c>
    </row>
    <row r="88" spans="1:13" x14ac:dyDescent="0.25">
      <c r="A88" s="19" t="s">
        <v>13</v>
      </c>
      <c r="B88" s="19" t="s">
        <v>23</v>
      </c>
      <c r="C88" s="4" t="s">
        <v>264</v>
      </c>
      <c r="D88" s="14">
        <v>4</v>
      </c>
      <c r="E88" s="11">
        <f t="shared" si="24"/>
        <v>120</v>
      </c>
      <c r="F88" s="11">
        <f t="shared" si="25"/>
        <v>45</v>
      </c>
      <c r="G88" s="11">
        <v>30</v>
      </c>
      <c r="H88" s="11"/>
      <c r="I88" s="11">
        <v>15</v>
      </c>
      <c r="J88" s="11">
        <f t="shared" si="26"/>
        <v>75</v>
      </c>
      <c r="K88" s="14">
        <f t="shared" si="29"/>
        <v>3</v>
      </c>
      <c r="L88" s="11" t="s">
        <v>14</v>
      </c>
      <c r="M88" s="14">
        <f t="shared" si="28"/>
        <v>37.5</v>
      </c>
    </row>
    <row r="89" spans="1:13" x14ac:dyDescent="0.25">
      <c r="A89" s="19" t="s">
        <v>13</v>
      </c>
      <c r="B89" s="19" t="s">
        <v>12</v>
      </c>
      <c r="C89" s="4" t="s">
        <v>46</v>
      </c>
      <c r="D89" s="14">
        <v>3</v>
      </c>
      <c r="E89" s="11">
        <f t="shared" si="24"/>
        <v>90</v>
      </c>
      <c r="F89" s="11">
        <f t="shared" si="25"/>
        <v>30</v>
      </c>
      <c r="G89" s="11">
        <v>15</v>
      </c>
      <c r="H89" s="11">
        <v>15</v>
      </c>
      <c r="I89" s="11"/>
      <c r="J89" s="11">
        <f t="shared" si="26"/>
        <v>60</v>
      </c>
      <c r="K89" s="14">
        <f t="shared" si="27"/>
        <v>2</v>
      </c>
      <c r="L89" s="11" t="s">
        <v>14</v>
      </c>
      <c r="M89" s="14">
        <f t="shared" si="28"/>
        <v>33.333333333333329</v>
      </c>
    </row>
    <row r="90" spans="1:13" x14ac:dyDescent="0.25">
      <c r="A90" s="19"/>
      <c r="B90" s="19"/>
      <c r="C90" s="6" t="s">
        <v>15</v>
      </c>
      <c r="D90" s="68">
        <f t="shared" ref="D90:L90" si="30">SUM(D83:D89)</f>
        <v>30</v>
      </c>
      <c r="E90" s="68">
        <f t="shared" si="30"/>
        <v>900</v>
      </c>
      <c r="F90" s="68">
        <f t="shared" si="30"/>
        <v>315</v>
      </c>
      <c r="G90" s="68">
        <f t="shared" si="30"/>
        <v>165</v>
      </c>
      <c r="H90" s="68">
        <f t="shared" si="30"/>
        <v>135</v>
      </c>
      <c r="I90" s="68">
        <f t="shared" si="30"/>
        <v>15</v>
      </c>
      <c r="J90" s="68">
        <f t="shared" si="30"/>
        <v>585</v>
      </c>
      <c r="K90" s="68">
        <f t="shared" si="30"/>
        <v>21</v>
      </c>
      <c r="L90" s="68">
        <f t="shared" si="30"/>
        <v>0</v>
      </c>
      <c r="M90" s="14"/>
    </row>
    <row r="91" spans="1:13" x14ac:dyDescent="0.25">
      <c r="A91" s="19"/>
      <c r="B91" s="19"/>
      <c r="C91" s="7" t="s">
        <v>16</v>
      </c>
      <c r="D91" s="8">
        <f>30-D90</f>
        <v>0</v>
      </c>
    </row>
    <row r="92" spans="1:13" x14ac:dyDescent="0.25">
      <c r="A92" s="19"/>
      <c r="B92" s="19"/>
      <c r="C92" s="2" t="s">
        <v>177</v>
      </c>
      <c r="D92" s="13"/>
    </row>
    <row r="93" spans="1:13" x14ac:dyDescent="0.25">
      <c r="A93" s="19"/>
      <c r="B93" s="19"/>
      <c r="C93" s="855" t="s">
        <v>0</v>
      </c>
      <c r="D93" s="856" t="s">
        <v>1</v>
      </c>
      <c r="E93" s="857" t="s">
        <v>2</v>
      </c>
      <c r="F93" s="857"/>
      <c r="G93" s="857"/>
      <c r="H93" s="857"/>
      <c r="I93" s="857"/>
      <c r="J93" s="600"/>
      <c r="K93" s="856" t="s">
        <v>3</v>
      </c>
      <c r="L93" s="856" t="s">
        <v>4</v>
      </c>
      <c r="M93" s="856" t="s">
        <v>5</v>
      </c>
    </row>
    <row r="94" spans="1:13" x14ac:dyDescent="0.25">
      <c r="A94" s="19"/>
      <c r="B94" s="19"/>
      <c r="C94" s="855"/>
      <c r="D94" s="856"/>
      <c r="E94" s="856" t="s">
        <v>6</v>
      </c>
      <c r="F94" s="858" t="s">
        <v>7</v>
      </c>
      <c r="G94" s="858"/>
      <c r="H94" s="858"/>
      <c r="I94" s="858"/>
      <c r="J94" s="856" t="s">
        <v>18</v>
      </c>
      <c r="K94" s="856"/>
      <c r="L94" s="856"/>
      <c r="M94" s="856"/>
    </row>
    <row r="95" spans="1:13" x14ac:dyDescent="0.25">
      <c r="A95" s="19"/>
      <c r="B95" s="19"/>
      <c r="C95" s="855"/>
      <c r="D95" s="856"/>
      <c r="E95" s="600"/>
      <c r="F95" s="856" t="s">
        <v>9</v>
      </c>
      <c r="G95" s="857" t="s">
        <v>10</v>
      </c>
      <c r="H95" s="600"/>
      <c r="I95" s="600"/>
      <c r="J95" s="600"/>
      <c r="K95" s="856"/>
      <c r="L95" s="856"/>
      <c r="M95" s="856"/>
    </row>
    <row r="96" spans="1:13" x14ac:dyDescent="0.25">
      <c r="A96" s="19"/>
      <c r="B96" s="19"/>
      <c r="C96" s="855"/>
      <c r="D96" s="856"/>
      <c r="E96" s="600"/>
      <c r="F96" s="859"/>
      <c r="G96" s="856" t="s">
        <v>19</v>
      </c>
      <c r="H96" s="856" t="s">
        <v>20</v>
      </c>
      <c r="I96" s="856" t="s">
        <v>21</v>
      </c>
      <c r="J96" s="600"/>
      <c r="K96" s="856"/>
      <c r="L96" s="856"/>
      <c r="M96" s="856"/>
    </row>
    <row r="97" spans="1:13" ht="6.75" customHeight="1" x14ac:dyDescent="0.25">
      <c r="A97" s="19"/>
      <c r="B97" s="19"/>
      <c r="C97" s="855"/>
      <c r="D97" s="856"/>
      <c r="E97" s="600"/>
      <c r="F97" s="859"/>
      <c r="G97" s="856"/>
      <c r="H97" s="856"/>
      <c r="I97" s="856"/>
      <c r="J97" s="600"/>
      <c r="K97" s="856"/>
      <c r="L97" s="856"/>
      <c r="M97" s="856"/>
    </row>
    <row r="98" spans="1:13" ht="11.25" customHeight="1" x14ac:dyDescent="0.25">
      <c r="A98" s="19"/>
      <c r="B98" s="19"/>
      <c r="C98" s="855"/>
      <c r="D98" s="856"/>
      <c r="E98" s="600"/>
      <c r="F98" s="859"/>
      <c r="G98" s="856"/>
      <c r="H98" s="856"/>
      <c r="I98" s="856"/>
      <c r="J98" s="600"/>
      <c r="K98" s="856"/>
      <c r="L98" s="856"/>
      <c r="M98" s="856"/>
    </row>
    <row r="99" spans="1:13" ht="5.25" customHeight="1" x14ac:dyDescent="0.25">
      <c r="A99" s="19"/>
      <c r="B99" s="19"/>
      <c r="C99" s="855"/>
      <c r="D99" s="856"/>
      <c r="E99" s="600"/>
      <c r="F99" s="859"/>
      <c r="G99" s="856"/>
      <c r="H99" s="856"/>
      <c r="I99" s="856"/>
      <c r="J99" s="600"/>
      <c r="K99" s="856"/>
      <c r="L99" s="856"/>
      <c r="M99" s="856"/>
    </row>
    <row r="100" spans="1:13" x14ac:dyDescent="0.25">
      <c r="A100" s="19" t="s">
        <v>11</v>
      </c>
      <c r="B100" s="19" t="s">
        <v>12</v>
      </c>
      <c r="C100" s="6" t="s">
        <v>255</v>
      </c>
      <c r="D100" s="5">
        <v>4.5</v>
      </c>
      <c r="E100" s="11">
        <f>D100*30</f>
        <v>135</v>
      </c>
      <c r="F100" s="11">
        <f>G100+H100+I100</f>
        <v>0</v>
      </c>
      <c r="G100" s="11"/>
      <c r="H100" s="11"/>
      <c r="I100" s="11"/>
      <c r="J100" s="11">
        <f>E100-F100</f>
        <v>135</v>
      </c>
      <c r="K100" s="14">
        <f>F100/18</f>
        <v>0</v>
      </c>
      <c r="L100" s="11" t="s">
        <v>22</v>
      </c>
      <c r="M100" s="14">
        <f>F100/E100*100</f>
        <v>0</v>
      </c>
    </row>
    <row r="101" spans="1:13" x14ac:dyDescent="0.25">
      <c r="A101" s="19" t="s">
        <v>11</v>
      </c>
      <c r="B101" s="19" t="s">
        <v>12</v>
      </c>
      <c r="C101" s="4" t="s">
        <v>47</v>
      </c>
      <c r="D101" s="14">
        <v>10</v>
      </c>
      <c r="E101" s="11">
        <f t="shared" ref="E101:E105" si="31">D101*30</f>
        <v>300</v>
      </c>
      <c r="F101" s="11">
        <f t="shared" ref="F101:F105" si="32">G101+H101+I101</f>
        <v>108</v>
      </c>
      <c r="G101" s="11">
        <v>36</v>
      </c>
      <c r="H101" s="11">
        <v>72</v>
      </c>
      <c r="I101" s="11"/>
      <c r="J101" s="11">
        <f t="shared" ref="J101:J105" si="33">E101-F101</f>
        <v>192</v>
      </c>
      <c r="K101" s="14">
        <f t="shared" ref="K101:K105" si="34">F101/18</f>
        <v>6</v>
      </c>
      <c r="L101" s="11" t="s">
        <v>14</v>
      </c>
      <c r="M101" s="14">
        <f t="shared" ref="M101:M105" si="35">F101/E101*100</f>
        <v>36</v>
      </c>
    </row>
    <row r="102" spans="1:13" ht="26.25" x14ac:dyDescent="0.25">
      <c r="A102" s="19" t="s">
        <v>11</v>
      </c>
      <c r="B102" s="19" t="s">
        <v>23</v>
      </c>
      <c r="C102" s="4" t="s">
        <v>180</v>
      </c>
      <c r="D102" s="14">
        <v>5</v>
      </c>
      <c r="E102" s="11">
        <f t="shared" si="31"/>
        <v>150</v>
      </c>
      <c r="F102" s="11">
        <f t="shared" si="32"/>
        <v>54</v>
      </c>
      <c r="G102" s="11">
        <v>18</v>
      </c>
      <c r="H102" s="11">
        <v>36</v>
      </c>
      <c r="I102" s="11"/>
      <c r="J102" s="11">
        <f t="shared" si="33"/>
        <v>96</v>
      </c>
      <c r="K102" s="14">
        <f t="shared" si="34"/>
        <v>3</v>
      </c>
      <c r="L102" s="11" t="s">
        <v>13</v>
      </c>
      <c r="M102" s="14">
        <f t="shared" si="35"/>
        <v>36</v>
      </c>
    </row>
    <row r="103" spans="1:13" ht="26.25" x14ac:dyDescent="0.25">
      <c r="A103" s="19" t="s">
        <v>11</v>
      </c>
      <c r="B103" s="19" t="s">
        <v>23</v>
      </c>
      <c r="C103" s="4" t="s">
        <v>257</v>
      </c>
      <c r="D103" s="14">
        <v>3</v>
      </c>
      <c r="E103" s="11">
        <f t="shared" si="31"/>
        <v>90</v>
      </c>
      <c r="F103" s="11">
        <f t="shared" si="32"/>
        <v>36</v>
      </c>
      <c r="G103" s="11">
        <v>18</v>
      </c>
      <c r="H103" s="11">
        <v>18</v>
      </c>
      <c r="I103" s="11"/>
      <c r="J103" s="11">
        <f t="shared" si="33"/>
        <v>54</v>
      </c>
      <c r="K103" s="14">
        <f t="shared" si="34"/>
        <v>2</v>
      </c>
      <c r="L103" s="11" t="s">
        <v>13</v>
      </c>
      <c r="M103" s="14">
        <f t="shared" si="35"/>
        <v>40</v>
      </c>
    </row>
    <row r="104" spans="1:13" ht="26.25" x14ac:dyDescent="0.25">
      <c r="A104" s="19" t="s">
        <v>11</v>
      </c>
      <c r="B104" s="19" t="s">
        <v>23</v>
      </c>
      <c r="C104" s="4" t="s">
        <v>261</v>
      </c>
      <c r="D104" s="14">
        <v>6.5</v>
      </c>
      <c r="E104" s="11">
        <f t="shared" si="31"/>
        <v>195</v>
      </c>
      <c r="F104" s="11">
        <f t="shared" si="32"/>
        <v>72</v>
      </c>
      <c r="G104" s="11">
        <v>36</v>
      </c>
      <c r="H104" s="11">
        <v>36</v>
      </c>
      <c r="I104" s="11"/>
      <c r="J104" s="11">
        <f t="shared" si="33"/>
        <v>123</v>
      </c>
      <c r="K104" s="14">
        <f t="shared" si="34"/>
        <v>4</v>
      </c>
      <c r="L104" s="11" t="s">
        <v>14</v>
      </c>
      <c r="M104" s="14">
        <f t="shared" si="35"/>
        <v>36.923076923076927</v>
      </c>
    </row>
    <row r="105" spans="1:13" x14ac:dyDescent="0.25">
      <c r="A105" s="19" t="s">
        <v>11</v>
      </c>
      <c r="B105" s="19" t="s">
        <v>12</v>
      </c>
      <c r="C105" s="4" t="s">
        <v>48</v>
      </c>
      <c r="D105" s="14">
        <v>1</v>
      </c>
      <c r="E105" s="11">
        <f t="shared" si="31"/>
        <v>30</v>
      </c>
      <c r="F105" s="11">
        <f t="shared" si="32"/>
        <v>0</v>
      </c>
      <c r="G105" s="11"/>
      <c r="H105" s="11"/>
      <c r="I105" s="11"/>
      <c r="J105" s="11">
        <f t="shared" si="33"/>
        <v>30</v>
      </c>
      <c r="K105" s="14">
        <f t="shared" si="34"/>
        <v>0</v>
      </c>
      <c r="L105" s="11" t="s">
        <v>22</v>
      </c>
      <c r="M105" s="14">
        <f t="shared" si="35"/>
        <v>0</v>
      </c>
    </row>
    <row r="106" spans="1:13" x14ac:dyDescent="0.25">
      <c r="A106" s="19"/>
      <c r="B106" s="19"/>
      <c r="C106" s="6" t="s">
        <v>15</v>
      </c>
      <c r="D106" s="68">
        <f t="shared" ref="D106:K106" si="36">SUM(D100:D105)</f>
        <v>30</v>
      </c>
      <c r="E106" s="68">
        <f t="shared" si="36"/>
        <v>900</v>
      </c>
      <c r="F106" s="68">
        <f t="shared" si="36"/>
        <v>270</v>
      </c>
      <c r="G106" s="68">
        <f t="shared" si="36"/>
        <v>108</v>
      </c>
      <c r="H106" s="68">
        <f t="shared" si="36"/>
        <v>162</v>
      </c>
      <c r="I106" s="68">
        <f t="shared" si="36"/>
        <v>0</v>
      </c>
      <c r="J106" s="68">
        <f t="shared" si="36"/>
        <v>630</v>
      </c>
      <c r="K106" s="68">
        <f t="shared" si="36"/>
        <v>15</v>
      </c>
      <c r="L106" s="68"/>
      <c r="M106" s="68"/>
    </row>
    <row r="107" spans="1:13" ht="12" customHeight="1" x14ac:dyDescent="0.25">
      <c r="A107" s="19"/>
      <c r="B107" s="19"/>
      <c r="C107" s="7" t="s">
        <v>16</v>
      </c>
      <c r="D107" s="8">
        <f>30-D106</f>
        <v>0</v>
      </c>
      <c r="E107" s="8"/>
      <c r="F107" s="8"/>
      <c r="G107" s="8"/>
      <c r="H107" s="8"/>
      <c r="I107" s="8"/>
      <c r="J107" s="8"/>
      <c r="K107" s="8"/>
      <c r="L107" s="8"/>
      <c r="M107" s="8"/>
    </row>
    <row r="108" spans="1:13" x14ac:dyDescent="0.25">
      <c r="A108" s="19"/>
      <c r="B108" s="19"/>
      <c r="C108" s="2" t="s">
        <v>176</v>
      </c>
      <c r="D108" s="13"/>
    </row>
    <row r="109" spans="1:13" x14ac:dyDescent="0.25">
      <c r="A109" s="19"/>
      <c r="B109" s="19"/>
      <c r="C109" s="855" t="s">
        <v>0</v>
      </c>
      <c r="D109" s="856" t="s">
        <v>1</v>
      </c>
      <c r="E109" s="857" t="s">
        <v>2</v>
      </c>
      <c r="F109" s="857"/>
      <c r="G109" s="857"/>
      <c r="H109" s="857"/>
      <c r="I109" s="857"/>
      <c r="J109" s="600"/>
      <c r="K109" s="856" t="s">
        <v>3</v>
      </c>
      <c r="L109" s="856" t="s">
        <v>4</v>
      </c>
      <c r="M109" s="856" t="s">
        <v>5</v>
      </c>
    </row>
    <row r="110" spans="1:13" x14ac:dyDescent="0.25">
      <c r="A110" s="19"/>
      <c r="B110" s="19"/>
      <c r="C110" s="855"/>
      <c r="D110" s="856"/>
      <c r="E110" s="856" t="s">
        <v>6</v>
      </c>
      <c r="F110" s="858" t="s">
        <v>7</v>
      </c>
      <c r="G110" s="858"/>
      <c r="H110" s="858"/>
      <c r="I110" s="858"/>
      <c r="J110" s="856" t="s">
        <v>18</v>
      </c>
      <c r="K110" s="856"/>
      <c r="L110" s="856"/>
      <c r="M110" s="856"/>
    </row>
    <row r="111" spans="1:13" x14ac:dyDescent="0.25">
      <c r="A111" s="19"/>
      <c r="B111" s="19"/>
      <c r="C111" s="855"/>
      <c r="D111" s="856"/>
      <c r="E111" s="600"/>
      <c r="F111" s="856" t="s">
        <v>9</v>
      </c>
      <c r="G111" s="857" t="s">
        <v>10</v>
      </c>
      <c r="H111" s="600"/>
      <c r="I111" s="600"/>
      <c r="J111" s="600"/>
      <c r="K111" s="856"/>
      <c r="L111" s="856"/>
      <c r="M111" s="856"/>
    </row>
    <row r="112" spans="1:13" ht="5.25" customHeight="1" x14ac:dyDescent="0.25">
      <c r="A112" s="19"/>
      <c r="B112" s="19"/>
      <c r="C112" s="855"/>
      <c r="D112" s="856"/>
      <c r="E112" s="600"/>
      <c r="F112" s="859"/>
      <c r="G112" s="856" t="s">
        <v>19</v>
      </c>
      <c r="H112" s="856" t="s">
        <v>20</v>
      </c>
      <c r="I112" s="856" t="s">
        <v>21</v>
      </c>
      <c r="J112" s="600"/>
      <c r="K112" s="856"/>
      <c r="L112" s="856"/>
      <c r="M112" s="856"/>
    </row>
    <row r="113" spans="1:13" x14ac:dyDescent="0.25">
      <c r="A113" s="19"/>
      <c r="B113" s="19"/>
      <c r="C113" s="855"/>
      <c r="D113" s="856"/>
      <c r="E113" s="600"/>
      <c r="F113" s="859"/>
      <c r="G113" s="856"/>
      <c r="H113" s="856"/>
      <c r="I113" s="856"/>
      <c r="J113" s="600"/>
      <c r="K113" s="856"/>
      <c r="L113" s="856"/>
      <c r="M113" s="856"/>
    </row>
    <row r="114" spans="1:13" ht="7.5" customHeight="1" x14ac:dyDescent="0.25">
      <c r="A114" s="19"/>
      <c r="B114" s="19"/>
      <c r="C114" s="855"/>
      <c r="D114" s="856"/>
      <c r="E114" s="600"/>
      <c r="F114" s="859"/>
      <c r="G114" s="856"/>
      <c r="H114" s="856"/>
      <c r="I114" s="856"/>
      <c r="J114" s="600"/>
      <c r="K114" s="856"/>
      <c r="L114" s="856"/>
      <c r="M114" s="856"/>
    </row>
    <row r="115" spans="1:13" hidden="1" x14ac:dyDescent="0.25">
      <c r="A115" s="19"/>
      <c r="B115" s="19"/>
      <c r="C115" s="855"/>
      <c r="D115" s="856"/>
      <c r="E115" s="600"/>
      <c r="F115" s="859"/>
      <c r="G115" s="856"/>
      <c r="H115" s="856"/>
      <c r="I115" s="856"/>
      <c r="J115" s="600"/>
      <c r="K115" s="856"/>
      <c r="L115" s="856"/>
      <c r="M115" s="856"/>
    </row>
    <row r="116" spans="1:13" ht="39" x14ac:dyDescent="0.25">
      <c r="A116" s="19" t="s">
        <v>11</v>
      </c>
      <c r="B116" s="19" t="s">
        <v>23</v>
      </c>
      <c r="C116" s="4" t="s">
        <v>181</v>
      </c>
      <c r="D116" s="14">
        <v>9</v>
      </c>
      <c r="E116" s="11">
        <f>D116*30</f>
        <v>270</v>
      </c>
      <c r="F116" s="11">
        <f>G116+H116+I116</f>
        <v>105</v>
      </c>
      <c r="G116" s="11">
        <v>60</v>
      </c>
      <c r="H116" s="11">
        <v>45</v>
      </c>
      <c r="I116" s="11"/>
      <c r="J116" s="11">
        <f>E116-F116</f>
        <v>165</v>
      </c>
      <c r="K116" s="14">
        <f>F116/15</f>
        <v>7</v>
      </c>
      <c r="L116" s="11" t="s">
        <v>14</v>
      </c>
      <c r="M116" s="14">
        <f>F116/E116*100</f>
        <v>38.888888888888893</v>
      </c>
    </row>
    <row r="117" spans="1:13" ht="26.25" x14ac:dyDescent="0.25">
      <c r="A117" s="19" t="s">
        <v>11</v>
      </c>
      <c r="B117" s="19" t="s">
        <v>23</v>
      </c>
      <c r="C117" s="4" t="s">
        <v>266</v>
      </c>
      <c r="D117" s="14">
        <v>5</v>
      </c>
      <c r="E117" s="11">
        <f t="shared" ref="E117:E119" si="37">D117*30</f>
        <v>150</v>
      </c>
      <c r="F117" s="11">
        <f t="shared" ref="F117:F119" si="38">G117+H117+I117</f>
        <v>60</v>
      </c>
      <c r="G117" s="11">
        <v>30</v>
      </c>
      <c r="H117" s="11"/>
      <c r="I117" s="11">
        <v>30</v>
      </c>
      <c r="J117" s="11">
        <f t="shared" ref="J117:J119" si="39">E117-F117</f>
        <v>90</v>
      </c>
      <c r="K117" s="14">
        <f t="shared" ref="K117:K119" si="40">F117/15</f>
        <v>4</v>
      </c>
      <c r="L117" s="11" t="s">
        <v>13</v>
      </c>
      <c r="M117" s="14">
        <f t="shared" ref="M117:M119" si="41">F117/E117*100</f>
        <v>40</v>
      </c>
    </row>
    <row r="118" spans="1:13" x14ac:dyDescent="0.25">
      <c r="A118" s="19" t="s">
        <v>13</v>
      </c>
      <c r="B118" s="19" t="s">
        <v>23</v>
      </c>
      <c r="C118" s="4" t="s">
        <v>265</v>
      </c>
      <c r="D118" s="14">
        <v>6</v>
      </c>
      <c r="E118" s="11">
        <f t="shared" si="37"/>
        <v>180</v>
      </c>
      <c r="F118" s="11">
        <f t="shared" si="38"/>
        <v>75</v>
      </c>
      <c r="G118" s="11">
        <v>45</v>
      </c>
      <c r="H118" s="11"/>
      <c r="I118" s="11">
        <v>30</v>
      </c>
      <c r="J118" s="11">
        <f t="shared" si="39"/>
        <v>105</v>
      </c>
      <c r="K118" s="14">
        <f t="shared" si="40"/>
        <v>5</v>
      </c>
      <c r="L118" s="11" t="s">
        <v>14</v>
      </c>
      <c r="M118" s="14">
        <f t="shared" si="41"/>
        <v>41.666666666666671</v>
      </c>
    </row>
    <row r="119" spans="1:13" x14ac:dyDescent="0.25">
      <c r="A119" s="19" t="s">
        <v>11</v>
      </c>
      <c r="B119" s="19" t="s">
        <v>12</v>
      </c>
      <c r="C119" s="4" t="s">
        <v>182</v>
      </c>
      <c r="D119" s="14">
        <v>10</v>
      </c>
      <c r="E119" s="11">
        <f t="shared" si="37"/>
        <v>300</v>
      </c>
      <c r="F119" s="11">
        <f t="shared" si="38"/>
        <v>120</v>
      </c>
      <c r="G119" s="11">
        <v>60</v>
      </c>
      <c r="H119" s="11">
        <v>60</v>
      </c>
      <c r="I119" s="11"/>
      <c r="J119" s="11">
        <f t="shared" si="39"/>
        <v>180</v>
      </c>
      <c r="K119" s="14">
        <f t="shared" si="40"/>
        <v>8</v>
      </c>
      <c r="L119" s="11" t="s">
        <v>14</v>
      </c>
      <c r="M119" s="14">
        <f t="shared" si="41"/>
        <v>40</v>
      </c>
    </row>
    <row r="120" spans="1:13" x14ac:dyDescent="0.25">
      <c r="A120" s="19"/>
      <c r="B120" s="19"/>
      <c r="C120" s="6" t="s">
        <v>15</v>
      </c>
      <c r="D120" s="68">
        <f t="shared" ref="D120:L120" si="42">SUM(D116:D119)</f>
        <v>30</v>
      </c>
      <c r="E120" s="68">
        <f t="shared" si="42"/>
        <v>900</v>
      </c>
      <c r="F120" s="68">
        <f t="shared" si="42"/>
        <v>360</v>
      </c>
      <c r="G120" s="68">
        <f t="shared" si="42"/>
        <v>195</v>
      </c>
      <c r="H120" s="68">
        <f t="shared" si="42"/>
        <v>105</v>
      </c>
      <c r="I120" s="68">
        <f t="shared" si="42"/>
        <v>60</v>
      </c>
      <c r="J120" s="68">
        <f t="shared" si="42"/>
        <v>540</v>
      </c>
      <c r="K120" s="68">
        <f t="shared" si="42"/>
        <v>24</v>
      </c>
      <c r="L120" s="68">
        <f t="shared" si="42"/>
        <v>0</v>
      </c>
      <c r="M120" s="68"/>
    </row>
    <row r="121" spans="1:13" ht="11.25" customHeight="1" x14ac:dyDescent="0.25">
      <c r="A121" s="19"/>
      <c r="B121" s="19"/>
      <c r="C121" s="7" t="s">
        <v>16</v>
      </c>
      <c r="D121" s="8">
        <f>30-D120</f>
        <v>0</v>
      </c>
    </row>
    <row r="122" spans="1:13" x14ac:dyDescent="0.25">
      <c r="A122" s="19"/>
      <c r="B122" s="19"/>
      <c r="C122" s="2" t="s">
        <v>178</v>
      </c>
      <c r="D122" s="13"/>
    </row>
    <row r="123" spans="1:13" x14ac:dyDescent="0.25">
      <c r="A123" s="19"/>
      <c r="B123" s="19"/>
      <c r="C123" s="855" t="s">
        <v>0</v>
      </c>
      <c r="D123" s="856" t="s">
        <v>1</v>
      </c>
      <c r="E123" s="857" t="s">
        <v>2</v>
      </c>
      <c r="F123" s="857"/>
      <c r="G123" s="857"/>
      <c r="H123" s="857"/>
      <c r="I123" s="857"/>
      <c r="J123" s="600"/>
      <c r="K123" s="856" t="s">
        <v>3</v>
      </c>
      <c r="L123" s="856" t="s">
        <v>4</v>
      </c>
      <c r="M123" s="856" t="s">
        <v>5</v>
      </c>
    </row>
    <row r="124" spans="1:13" ht="9" customHeight="1" x14ac:dyDescent="0.25">
      <c r="A124" s="19"/>
      <c r="B124" s="19"/>
      <c r="C124" s="855"/>
      <c r="D124" s="856"/>
      <c r="E124" s="856" t="s">
        <v>6</v>
      </c>
      <c r="F124" s="858" t="s">
        <v>7</v>
      </c>
      <c r="G124" s="858"/>
      <c r="H124" s="858"/>
      <c r="I124" s="858"/>
      <c r="J124" s="856" t="s">
        <v>18</v>
      </c>
      <c r="K124" s="856"/>
      <c r="L124" s="856"/>
      <c r="M124" s="856"/>
    </row>
    <row r="125" spans="1:13" ht="9" customHeight="1" x14ac:dyDescent="0.25">
      <c r="A125" s="19"/>
      <c r="B125" s="19"/>
      <c r="C125" s="855"/>
      <c r="D125" s="856"/>
      <c r="E125" s="600"/>
      <c r="F125" s="856" t="s">
        <v>9</v>
      </c>
      <c r="G125" s="857" t="s">
        <v>10</v>
      </c>
      <c r="H125" s="600"/>
      <c r="I125" s="600"/>
      <c r="J125" s="600"/>
      <c r="K125" s="856"/>
      <c r="L125" s="856"/>
      <c r="M125" s="856"/>
    </row>
    <row r="126" spans="1:13" x14ac:dyDescent="0.25">
      <c r="A126" s="19"/>
      <c r="B126" s="19"/>
      <c r="C126" s="855"/>
      <c r="D126" s="856"/>
      <c r="E126" s="600"/>
      <c r="F126" s="859"/>
      <c r="G126" s="856" t="s">
        <v>19</v>
      </c>
      <c r="H126" s="856" t="s">
        <v>20</v>
      </c>
      <c r="I126" s="856" t="s">
        <v>21</v>
      </c>
      <c r="J126" s="600"/>
      <c r="K126" s="856"/>
      <c r="L126" s="856"/>
      <c r="M126" s="856"/>
    </row>
    <row r="127" spans="1:13" ht="7.5" customHeight="1" x14ac:dyDescent="0.25">
      <c r="A127" s="19"/>
      <c r="B127" s="19"/>
      <c r="C127" s="855"/>
      <c r="D127" s="856"/>
      <c r="E127" s="600"/>
      <c r="F127" s="859"/>
      <c r="G127" s="856"/>
      <c r="H127" s="856"/>
      <c r="I127" s="856"/>
      <c r="J127" s="600"/>
      <c r="K127" s="856"/>
      <c r="L127" s="856"/>
      <c r="M127" s="856"/>
    </row>
    <row r="128" spans="1:13" x14ac:dyDescent="0.25">
      <c r="A128" s="19"/>
      <c r="B128" s="19"/>
      <c r="C128" s="855"/>
      <c r="D128" s="856"/>
      <c r="E128" s="600"/>
      <c r="F128" s="859"/>
      <c r="G128" s="856"/>
      <c r="H128" s="856"/>
      <c r="I128" s="856"/>
      <c r="J128" s="600"/>
      <c r="K128" s="856"/>
      <c r="L128" s="856"/>
      <c r="M128" s="856"/>
    </row>
    <row r="129" spans="1:13" ht="5.25" customHeight="1" x14ac:dyDescent="0.25">
      <c r="A129" s="19"/>
      <c r="B129" s="19"/>
      <c r="C129" s="855"/>
      <c r="D129" s="856"/>
      <c r="E129" s="600"/>
      <c r="F129" s="859"/>
      <c r="G129" s="856"/>
      <c r="H129" s="856"/>
      <c r="I129" s="856"/>
      <c r="J129" s="600"/>
      <c r="K129" s="856"/>
      <c r="L129" s="856"/>
      <c r="M129" s="856"/>
    </row>
    <row r="130" spans="1:13" ht="25.5" x14ac:dyDescent="0.25">
      <c r="A130" s="19" t="s">
        <v>11</v>
      </c>
      <c r="B130" s="19" t="s">
        <v>12</v>
      </c>
      <c r="C130" s="6" t="s">
        <v>31</v>
      </c>
      <c r="D130" s="5">
        <v>1.5</v>
      </c>
      <c r="E130" s="11">
        <f>D130*30</f>
        <v>45</v>
      </c>
      <c r="F130" s="11">
        <f>G130+H130+I130</f>
        <v>0</v>
      </c>
      <c r="G130" s="11"/>
      <c r="H130" s="11"/>
      <c r="I130" s="11"/>
      <c r="J130" s="11">
        <f>E130-F130</f>
        <v>45</v>
      </c>
      <c r="K130" s="14">
        <f>F130/17</f>
        <v>0</v>
      </c>
      <c r="L130" s="11"/>
      <c r="M130" s="14">
        <f>F130/E130*100</f>
        <v>0</v>
      </c>
    </row>
    <row r="131" spans="1:13" x14ac:dyDescent="0.25">
      <c r="A131" s="19" t="s">
        <v>11</v>
      </c>
      <c r="B131" s="19" t="s">
        <v>12</v>
      </c>
      <c r="C131" s="4" t="s">
        <v>234</v>
      </c>
      <c r="D131" s="14">
        <v>4.5</v>
      </c>
      <c r="E131" s="11">
        <f t="shared" ref="E131:E135" si="43">D131*30</f>
        <v>135</v>
      </c>
      <c r="F131" s="11">
        <f t="shared" ref="F131:F135" si="44">G131+H131+I131</f>
        <v>0</v>
      </c>
      <c r="G131" s="11"/>
      <c r="H131" s="11"/>
      <c r="I131" s="11"/>
      <c r="J131" s="11">
        <f t="shared" ref="J131:J135" si="45">E131-F131</f>
        <v>135</v>
      </c>
      <c r="K131" s="14">
        <f t="shared" ref="K131:K135" si="46">F131/17</f>
        <v>0</v>
      </c>
      <c r="L131" s="11" t="s">
        <v>22</v>
      </c>
      <c r="M131" s="14">
        <f t="shared" ref="M131:M135" si="47">F131/E131*100</f>
        <v>0</v>
      </c>
    </row>
    <row r="132" spans="1:13" ht="26.25" x14ac:dyDescent="0.25">
      <c r="A132" s="19" t="s">
        <v>11</v>
      </c>
      <c r="B132" s="19" t="s">
        <v>23</v>
      </c>
      <c r="C132" s="4" t="s">
        <v>249</v>
      </c>
      <c r="D132" s="14">
        <v>6</v>
      </c>
      <c r="E132" s="11">
        <f t="shared" si="43"/>
        <v>180</v>
      </c>
      <c r="F132" s="11">
        <f t="shared" si="44"/>
        <v>68</v>
      </c>
      <c r="G132" s="11">
        <v>34</v>
      </c>
      <c r="H132" s="11">
        <v>34</v>
      </c>
      <c r="I132" s="11"/>
      <c r="J132" s="11">
        <f t="shared" si="45"/>
        <v>112</v>
      </c>
      <c r="K132" s="14">
        <f t="shared" si="46"/>
        <v>4</v>
      </c>
      <c r="L132" s="11" t="s">
        <v>13</v>
      </c>
      <c r="M132" s="14">
        <f t="shared" si="47"/>
        <v>37.777777777777779</v>
      </c>
    </row>
    <row r="133" spans="1:13" ht="39" x14ac:dyDescent="0.25">
      <c r="A133" s="19" t="s">
        <v>11</v>
      </c>
      <c r="B133" s="19" t="s">
        <v>23</v>
      </c>
      <c r="C133" s="4" t="s">
        <v>258</v>
      </c>
      <c r="D133" s="5">
        <v>6</v>
      </c>
      <c r="E133" s="11">
        <f t="shared" si="43"/>
        <v>180</v>
      </c>
      <c r="F133" s="11">
        <f t="shared" si="44"/>
        <v>68</v>
      </c>
      <c r="G133" s="11">
        <v>34</v>
      </c>
      <c r="H133" s="11">
        <v>34</v>
      </c>
      <c r="I133" s="11"/>
      <c r="J133" s="11">
        <f t="shared" si="45"/>
        <v>112</v>
      </c>
      <c r="K133" s="14">
        <f t="shared" si="46"/>
        <v>4</v>
      </c>
      <c r="L133" s="11" t="s">
        <v>14</v>
      </c>
      <c r="M133" s="14">
        <f t="shared" si="47"/>
        <v>37.777777777777779</v>
      </c>
    </row>
    <row r="134" spans="1:13" ht="26.25" x14ac:dyDescent="0.25">
      <c r="A134" s="19" t="s">
        <v>11</v>
      </c>
      <c r="B134" s="19" t="s">
        <v>23</v>
      </c>
      <c r="C134" s="4" t="s">
        <v>183</v>
      </c>
      <c r="D134" s="14">
        <v>3</v>
      </c>
      <c r="E134" s="11">
        <f t="shared" si="43"/>
        <v>90</v>
      </c>
      <c r="F134" s="11">
        <f t="shared" si="44"/>
        <v>34</v>
      </c>
      <c r="G134" s="11">
        <v>17</v>
      </c>
      <c r="H134" s="11">
        <v>17</v>
      </c>
      <c r="I134" s="11"/>
      <c r="J134" s="11">
        <f t="shared" si="45"/>
        <v>56</v>
      </c>
      <c r="K134" s="14">
        <f t="shared" si="46"/>
        <v>2</v>
      </c>
      <c r="L134" s="11" t="s">
        <v>13</v>
      </c>
      <c r="M134" s="14">
        <f t="shared" si="47"/>
        <v>37.777777777777779</v>
      </c>
    </row>
    <row r="135" spans="1:13" ht="26.25" x14ac:dyDescent="0.25">
      <c r="A135" s="19" t="s">
        <v>11</v>
      </c>
      <c r="B135" s="19" t="s">
        <v>23</v>
      </c>
      <c r="C135" s="4" t="s">
        <v>252</v>
      </c>
      <c r="D135" s="14">
        <v>9</v>
      </c>
      <c r="E135" s="11">
        <f t="shared" si="43"/>
        <v>270</v>
      </c>
      <c r="F135" s="11">
        <f t="shared" si="44"/>
        <v>102</v>
      </c>
      <c r="G135" s="11">
        <v>34</v>
      </c>
      <c r="H135" s="11">
        <v>68</v>
      </c>
      <c r="I135" s="11"/>
      <c r="J135" s="11">
        <f t="shared" si="45"/>
        <v>168</v>
      </c>
      <c r="K135" s="14">
        <f t="shared" si="46"/>
        <v>6</v>
      </c>
      <c r="L135" s="11" t="s">
        <v>14</v>
      </c>
      <c r="M135" s="14">
        <f t="shared" si="47"/>
        <v>37.777777777777779</v>
      </c>
    </row>
    <row r="136" spans="1:13" x14ac:dyDescent="0.25">
      <c r="A136" s="19"/>
      <c r="B136" s="19"/>
      <c r="C136" s="6" t="s">
        <v>15</v>
      </c>
      <c r="D136" s="68">
        <f t="shared" ref="D136:L136" si="48">SUM(D130:D135)</f>
        <v>30</v>
      </c>
      <c r="E136" s="68">
        <f t="shared" si="48"/>
        <v>900</v>
      </c>
      <c r="F136" s="68">
        <f t="shared" si="48"/>
        <v>272</v>
      </c>
      <c r="G136" s="68">
        <f t="shared" si="48"/>
        <v>119</v>
      </c>
      <c r="H136" s="68">
        <f t="shared" si="48"/>
        <v>153</v>
      </c>
      <c r="I136" s="68">
        <f t="shared" si="48"/>
        <v>0</v>
      </c>
      <c r="J136" s="68">
        <f t="shared" si="48"/>
        <v>628</v>
      </c>
      <c r="K136" s="68">
        <f t="shared" si="48"/>
        <v>16</v>
      </c>
      <c r="L136" s="68">
        <f t="shared" si="48"/>
        <v>0</v>
      </c>
      <c r="M136" s="68"/>
    </row>
    <row r="137" spans="1:13" x14ac:dyDescent="0.25">
      <c r="A137" s="19"/>
      <c r="B137" s="19"/>
      <c r="C137" s="7" t="s">
        <v>16</v>
      </c>
      <c r="D137" s="8">
        <f>30-D136</f>
        <v>0</v>
      </c>
    </row>
    <row r="139" spans="1:13" x14ac:dyDescent="0.25">
      <c r="C139" s="2" t="s">
        <v>15</v>
      </c>
      <c r="D139" s="9">
        <f>D140+D141</f>
        <v>240</v>
      </c>
      <c r="E139" s="15">
        <f>E140+E141</f>
        <v>7200</v>
      </c>
      <c r="F139" s="16">
        <f>E139/$E$139*100</f>
        <v>100</v>
      </c>
      <c r="G139" s="17"/>
      <c r="H139" s="18"/>
      <c r="I139" s="18"/>
      <c r="J139" s="18"/>
      <c r="K139" s="18"/>
      <c r="L139" s="18"/>
    </row>
    <row r="140" spans="1:13" ht="15.75" thickBot="1" x14ac:dyDescent="0.3">
      <c r="B140" s="1" t="s">
        <v>12</v>
      </c>
      <c r="C140" s="2" t="s">
        <v>25</v>
      </c>
      <c r="D140" s="65">
        <f>SUMIF(B$10:B$135,B140,D$10:D$135)</f>
        <v>170.5</v>
      </c>
      <c r="E140" s="19">
        <f>D140*30</f>
        <v>5115</v>
      </c>
      <c r="F140" s="16">
        <f>E140/E$139*100</f>
        <v>71.041666666666671</v>
      </c>
      <c r="G140" s="19"/>
      <c r="I140" s="20"/>
      <c r="J140" s="20"/>
      <c r="K140" s="20"/>
    </row>
    <row r="141" spans="1:13" ht="15.75" thickBot="1" x14ac:dyDescent="0.3">
      <c r="B141" s="1" t="s">
        <v>23</v>
      </c>
      <c r="C141" s="2" t="s">
        <v>26</v>
      </c>
      <c r="D141" s="66">
        <f>SUMIF(B$10:B$135,B141,D$10:D$135)</f>
        <v>69.5</v>
      </c>
      <c r="E141" s="19">
        <f t="shared" ref="E141:E148" si="49">D141*30</f>
        <v>2085</v>
      </c>
      <c r="F141" s="16">
        <f>E141/E$139*100</f>
        <v>28.958333333333336</v>
      </c>
      <c r="G141" s="19"/>
      <c r="K141" s="20"/>
      <c r="L141" s="20"/>
    </row>
    <row r="142" spans="1:13" x14ac:dyDescent="0.25">
      <c r="D142" s="1"/>
      <c r="E142" s="19"/>
      <c r="F142" s="19"/>
      <c r="G142" s="19"/>
    </row>
    <row r="143" spans="1:13" x14ac:dyDescent="0.25">
      <c r="C143" s="2" t="s">
        <v>29</v>
      </c>
      <c r="D143" s="10">
        <f>D144+D145</f>
        <v>79.5</v>
      </c>
      <c r="E143" s="21">
        <f t="shared" ref="E143" si="50">E144+E145</f>
        <v>2385</v>
      </c>
      <c r="F143" s="16">
        <f>E143/$E$143*100</f>
        <v>100</v>
      </c>
      <c r="G143" s="19"/>
    </row>
    <row r="144" spans="1:13" x14ac:dyDescent="0.25">
      <c r="A144" s="1" t="s">
        <v>13</v>
      </c>
      <c r="B144" s="1" t="s">
        <v>12</v>
      </c>
      <c r="C144" s="2" t="s">
        <v>25</v>
      </c>
      <c r="D144" s="1">
        <f>SUMIFS(D$10:D$135,A$10:A$135,A144,B$10:B$135,B144)</f>
        <v>65.5</v>
      </c>
      <c r="E144" s="19">
        <f t="shared" si="49"/>
        <v>1965</v>
      </c>
      <c r="F144" s="16">
        <f>E144/E$143*100</f>
        <v>82.389937106918239</v>
      </c>
      <c r="G144" s="19"/>
    </row>
    <row r="145" spans="1:7" x14ac:dyDescent="0.25">
      <c r="A145" s="1" t="s">
        <v>13</v>
      </c>
      <c r="B145" s="1" t="s">
        <v>23</v>
      </c>
      <c r="C145" s="2" t="s">
        <v>26</v>
      </c>
      <c r="D145" s="1">
        <f>SUMIFS(D$10:D$135,A$10:A$135,A145,B$10:B$135,B145)</f>
        <v>14</v>
      </c>
      <c r="E145" s="19">
        <f t="shared" si="49"/>
        <v>420</v>
      </c>
      <c r="F145" s="16">
        <f>E145/E$143*100</f>
        <v>17.610062893081761</v>
      </c>
      <c r="G145" s="19"/>
    </row>
    <row r="146" spans="1:7" x14ac:dyDescent="0.25">
      <c r="C146" s="2" t="s">
        <v>30</v>
      </c>
      <c r="D146" s="10">
        <f>D147+D148</f>
        <v>160.5</v>
      </c>
      <c r="E146" s="21">
        <f>E147+E148</f>
        <v>4815</v>
      </c>
      <c r="F146" s="21">
        <f>E146/$E$146*100</f>
        <v>100</v>
      </c>
    </row>
    <row r="147" spans="1:7" x14ac:dyDescent="0.25">
      <c r="A147" s="1" t="s">
        <v>11</v>
      </c>
      <c r="B147" s="1" t="s">
        <v>12</v>
      </c>
      <c r="C147" s="2" t="s">
        <v>25</v>
      </c>
      <c r="D147" s="1">
        <f>SUMIFS(D$10:D$135,A$10:A$135,A147,B$10:B$135,B147)</f>
        <v>105</v>
      </c>
      <c r="E147" s="19">
        <f t="shared" si="49"/>
        <v>3150</v>
      </c>
      <c r="F147" s="13">
        <f>E147/E$146*100</f>
        <v>65.420560747663544</v>
      </c>
    </row>
    <row r="148" spans="1:7" x14ac:dyDescent="0.25">
      <c r="A148" s="1" t="s">
        <v>11</v>
      </c>
      <c r="B148" s="1" t="s">
        <v>23</v>
      </c>
      <c r="C148" s="2" t="s">
        <v>26</v>
      </c>
      <c r="D148" s="1">
        <f>SUMIFS(D$10:D$135,A$10:A$135,A148,B$10:B$135,B148)</f>
        <v>55.5</v>
      </c>
      <c r="E148" s="19">
        <f t="shared" si="49"/>
        <v>1665</v>
      </c>
      <c r="F148" s="13">
        <f>E148/E$146*100</f>
        <v>34.579439252336449</v>
      </c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6:C32"/>
    <mergeCell ref="D26:D32"/>
    <mergeCell ref="E26:J26"/>
    <mergeCell ref="I29:I32"/>
    <mergeCell ref="K43:K49"/>
    <mergeCell ref="L43:L49"/>
    <mergeCell ref="M43:M49"/>
    <mergeCell ref="E44:E49"/>
    <mergeCell ref="F44:I44"/>
    <mergeCell ref="J44:J49"/>
    <mergeCell ref="F45:F4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45:I45"/>
    <mergeCell ref="G46:G49"/>
    <mergeCell ref="H46:H49"/>
    <mergeCell ref="I46:I49"/>
    <mergeCell ref="C59:C65"/>
    <mergeCell ref="D59:D65"/>
    <mergeCell ref="E59:J59"/>
    <mergeCell ref="I62:I65"/>
    <mergeCell ref="C43:C49"/>
    <mergeCell ref="D43:D49"/>
    <mergeCell ref="E43:J43"/>
    <mergeCell ref="K76:K82"/>
    <mergeCell ref="K59:K65"/>
    <mergeCell ref="C76:C82"/>
    <mergeCell ref="D76:D82"/>
    <mergeCell ref="E76:J76"/>
    <mergeCell ref="L59:L65"/>
    <mergeCell ref="M59:M65"/>
    <mergeCell ref="E60:E65"/>
    <mergeCell ref="F60:I60"/>
    <mergeCell ref="J60:J65"/>
    <mergeCell ref="F61:F65"/>
    <mergeCell ref="G61:I61"/>
    <mergeCell ref="G62:G65"/>
    <mergeCell ref="H62:H65"/>
    <mergeCell ref="L76:L82"/>
    <mergeCell ref="K93:K99"/>
    <mergeCell ref="L93:L99"/>
    <mergeCell ref="M76:M82"/>
    <mergeCell ref="E77:E82"/>
    <mergeCell ref="F77:I77"/>
    <mergeCell ref="J77:J82"/>
    <mergeCell ref="F78:F82"/>
    <mergeCell ref="G78:I78"/>
    <mergeCell ref="G79:G82"/>
    <mergeCell ref="H79:H82"/>
    <mergeCell ref="I79:I82"/>
    <mergeCell ref="M93:M99"/>
    <mergeCell ref="E94:E99"/>
    <mergeCell ref="F94:I94"/>
    <mergeCell ref="J94:J99"/>
    <mergeCell ref="F95:F99"/>
    <mergeCell ref="G95:I95"/>
    <mergeCell ref="G96:G99"/>
    <mergeCell ref="H96:H99"/>
    <mergeCell ref="C109:C115"/>
    <mergeCell ref="D109:D115"/>
    <mergeCell ref="E109:J109"/>
    <mergeCell ref="C93:C99"/>
    <mergeCell ref="D93:D99"/>
    <mergeCell ref="E93:J93"/>
    <mergeCell ref="I96:I99"/>
    <mergeCell ref="C123:C129"/>
    <mergeCell ref="D123:D129"/>
    <mergeCell ref="E123:J123"/>
    <mergeCell ref="I126:I129"/>
    <mergeCell ref="K123:K129"/>
    <mergeCell ref="L123:L129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I112:I115"/>
    <mergeCell ref="M123:M129"/>
    <mergeCell ref="E124:E129"/>
    <mergeCell ref="F124:I124"/>
    <mergeCell ref="J124:J129"/>
    <mergeCell ref="F125:F129"/>
    <mergeCell ref="G125:I125"/>
    <mergeCell ref="G126:G129"/>
    <mergeCell ref="H126:H129"/>
    <mergeCell ref="K109:K115"/>
    <mergeCell ref="L109:L115"/>
  </mergeCells>
  <pageMargins left="0.7" right="0.7" top="0.75" bottom="0.75" header="0.3" footer="0.3"/>
  <pageSetup paperSize="9" scale="98" orientation="landscape" r:id="rId1"/>
  <rowBreaks count="4" manualBreakCount="4">
    <brk id="41" max="16383" man="1"/>
    <brk id="74" max="16383" man="1"/>
    <brk id="107" max="16383" man="1"/>
    <brk id="13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до наказу</vt:lpstr>
      <vt:lpstr>Титул</vt:lpstr>
      <vt:lpstr>корегування</vt:lpstr>
      <vt:lpstr>План</vt:lpstr>
      <vt:lpstr>Семестровка_Кафедра</vt:lpstr>
      <vt:lpstr>Семестровка (2)</vt:lpstr>
      <vt:lpstr>корегування!Заголовки_для_печати</vt:lpstr>
      <vt:lpstr>План!Заголовки_для_печати</vt:lpstr>
      <vt:lpstr>'до наказу'!Область_печати</vt:lpstr>
      <vt:lpstr>корегування!Область_печати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2020-11-24T05:02:19Z</cp:lastPrinted>
  <dcterms:created xsi:type="dcterms:W3CDTF">2018-09-17T13:51:02Z</dcterms:created>
  <dcterms:modified xsi:type="dcterms:W3CDTF">2025-06-03T08:41:18Z</dcterms:modified>
</cp:coreProperties>
</file>