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5 Маркет\"/>
    </mc:Choice>
  </mc:AlternateContent>
  <bookViews>
    <workbookView xWindow="0" yWindow="0" windowWidth="28800" windowHeight="11865"/>
  </bookViews>
  <sheets>
    <sheet name="титульний лист" sheetId="3" r:id="rId1"/>
    <sheet name="План D5 (2025-2026)" sheetId="2" r:id="rId2"/>
  </sheets>
  <externalReferences>
    <externalReference r:id="rId3"/>
  </externalReferences>
  <definedNames>
    <definedName name="_xlnm._FilterDatabase" localSheetId="1" hidden="1">'План D5 (2025-2026)'!$U$1:$U$213</definedName>
    <definedName name="_xlnm.Print_Area" localSheetId="1">'План D5 (2025-2026)'!$A$1:$V$211</definedName>
    <definedName name="_xlnm.Print_Area" localSheetId="0">'титульний лист'!$A$1:$BB$36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7" i="2"/>
  <c r="I39" i="2"/>
  <c r="H38" i="2"/>
  <c r="H39" i="2"/>
  <c r="M39" i="2" l="1"/>
  <c r="G91" i="2"/>
  <c r="G90" i="2"/>
  <c r="I66" i="2"/>
  <c r="H66" i="2"/>
  <c r="H65" i="2"/>
  <c r="H64" i="2"/>
  <c r="M66" i="2" s="1"/>
  <c r="G97" i="2"/>
  <c r="O48" i="2" l="1"/>
  <c r="J48" i="2"/>
  <c r="K48" i="2"/>
  <c r="L48" i="2"/>
  <c r="G49" i="2"/>
  <c r="H46" i="2"/>
  <c r="M46" i="2" s="1"/>
  <c r="BD91" i="2" l="1"/>
  <c r="BD138" i="2" s="1"/>
  <c r="BG91" i="2"/>
  <c r="BI89" i="2"/>
  <c r="BI88" i="2"/>
  <c r="BI87" i="2"/>
  <c r="BI86" i="2"/>
  <c r="BI85" i="2"/>
  <c r="BI84" i="2"/>
  <c r="BI83" i="2" s="1"/>
  <c r="BI82" i="2"/>
  <c r="BI81" i="2"/>
  <c r="BI80" i="2"/>
  <c r="BI79" i="2"/>
  <c r="BI78" i="2"/>
  <c r="BI77" i="2"/>
  <c r="BI76" i="2"/>
  <c r="BI75" i="2"/>
  <c r="BI74" i="2"/>
  <c r="BI73" i="2"/>
  <c r="BI72" i="2"/>
  <c r="BI71" i="2"/>
  <c r="BI70" i="2"/>
  <c r="BI69" i="2"/>
  <c r="BI68" i="2"/>
  <c r="BI67" i="2"/>
  <c r="BI64" i="2"/>
  <c r="BI63" i="2"/>
  <c r="BI62" i="2"/>
  <c r="BI61" i="2"/>
  <c r="BI60" i="2"/>
  <c r="BI59" i="2"/>
  <c r="BI58" i="2"/>
  <c r="BI57" i="2"/>
  <c r="BI56" i="2"/>
  <c r="BI55" i="2"/>
  <c r="BI54" i="2"/>
  <c r="BI53" i="2"/>
  <c r="BI52" i="2"/>
  <c r="BI51" i="2"/>
  <c r="BI91" i="2" s="1"/>
  <c r="BH89" i="2"/>
  <c r="BH88" i="2"/>
  <c r="BH87" i="2"/>
  <c r="BH86" i="2"/>
  <c r="BH85" i="2"/>
  <c r="BH84" i="2"/>
  <c r="BH83" i="2"/>
  <c r="BH82" i="2"/>
  <c r="BH81" i="2"/>
  <c r="BH80" i="2"/>
  <c r="BH79" i="2"/>
  <c r="BH78" i="2"/>
  <c r="BH77" i="2"/>
  <c r="BH76" i="2"/>
  <c r="BH75" i="2"/>
  <c r="BH74" i="2"/>
  <c r="BH73" i="2"/>
  <c r="BH72" i="2"/>
  <c r="BH71" i="2"/>
  <c r="BH70" i="2"/>
  <c r="BH69" i="2"/>
  <c r="BH68" i="2"/>
  <c r="BH67" i="2"/>
  <c r="BH64" i="2"/>
  <c r="BH63" i="2"/>
  <c r="BH62" i="2"/>
  <c r="BH61" i="2"/>
  <c r="BH60" i="2"/>
  <c r="BH59" i="2"/>
  <c r="BH58" i="2"/>
  <c r="BH57" i="2"/>
  <c r="BH56" i="2"/>
  <c r="BH55" i="2"/>
  <c r="BH54" i="2"/>
  <c r="BH53" i="2"/>
  <c r="BH52" i="2"/>
  <c r="BH91" i="2" s="1"/>
  <c r="BH51" i="2"/>
  <c r="BF89" i="2"/>
  <c r="BF88" i="2"/>
  <c r="BF87" i="2"/>
  <c r="BF86" i="2"/>
  <c r="BF85" i="2"/>
  <c r="BF84" i="2"/>
  <c r="BF83" i="2"/>
  <c r="BF82" i="2"/>
  <c r="BF81" i="2"/>
  <c r="BF80" i="2"/>
  <c r="BF79" i="2"/>
  <c r="BF78" i="2"/>
  <c r="BF77" i="2"/>
  <c r="BF76" i="2"/>
  <c r="BF75" i="2"/>
  <c r="BF74" i="2"/>
  <c r="BF73" i="2"/>
  <c r="BF72" i="2"/>
  <c r="BF71" i="2"/>
  <c r="BF70" i="2"/>
  <c r="BF69" i="2"/>
  <c r="BF68" i="2"/>
  <c r="BF67" i="2"/>
  <c r="BF64" i="2"/>
  <c r="BF63" i="2"/>
  <c r="BF62" i="2"/>
  <c r="BF61" i="2"/>
  <c r="BF60" i="2"/>
  <c r="BF59" i="2"/>
  <c r="BF58" i="2"/>
  <c r="BF57" i="2"/>
  <c r="BF56" i="2"/>
  <c r="BF55" i="2"/>
  <c r="BF54" i="2"/>
  <c r="BF53" i="2"/>
  <c r="BF52" i="2"/>
  <c r="BF51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 s="1"/>
  <c r="BE76" i="2"/>
  <c r="BE75" i="2"/>
  <c r="BE74" i="2"/>
  <c r="BE73" i="2"/>
  <c r="BE72" i="2"/>
  <c r="BE71" i="2"/>
  <c r="BE70" i="2"/>
  <c r="BE69" i="2"/>
  <c r="BE68" i="2"/>
  <c r="BE67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2" i="2"/>
  <c r="BE51" i="2"/>
  <c r="BE91" i="2" s="1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51" i="2"/>
  <c r="BB91" i="2" s="1"/>
  <c r="BG48" i="2"/>
  <c r="BI45" i="2"/>
  <c r="BI44" i="2"/>
  <c r="BI43" i="2"/>
  <c r="BI42" i="2"/>
  <c r="BI41" i="2"/>
  <c r="BI40" i="2"/>
  <c r="BI37" i="2"/>
  <c r="BI36" i="2"/>
  <c r="BI35" i="2"/>
  <c r="BI34" i="2"/>
  <c r="BI33" i="2"/>
  <c r="BI32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9" i="2"/>
  <c r="BI18" i="2"/>
  <c r="BI17" i="2"/>
  <c r="BI16" i="2"/>
  <c r="BI15" i="2"/>
  <c r="BI14" i="2"/>
  <c r="BI13" i="2"/>
  <c r="BI12" i="2"/>
  <c r="BI11" i="2"/>
  <c r="BH45" i="2"/>
  <c r="BH44" i="2"/>
  <c r="BH43" i="2"/>
  <c r="BH42" i="2"/>
  <c r="BH41" i="2"/>
  <c r="BH40" i="2"/>
  <c r="BH37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F45" i="2"/>
  <c r="BF44" i="2"/>
  <c r="BF43" i="2"/>
  <c r="BF42" i="2"/>
  <c r="BF41" i="2"/>
  <c r="BF40" i="2"/>
  <c r="BF37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E45" i="2"/>
  <c r="BE44" i="2"/>
  <c r="BE43" i="2"/>
  <c r="BE42" i="2"/>
  <c r="BE41" i="2"/>
  <c r="BE40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C45" i="2"/>
  <c r="BC44" i="2"/>
  <c r="BC43" i="2"/>
  <c r="BC42" i="2"/>
  <c r="BC41" i="2"/>
  <c r="BC40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40" i="2"/>
  <c r="BB41" i="2"/>
  <c r="BB42" i="2"/>
  <c r="BB43" i="2"/>
  <c r="BB44" i="2"/>
  <c r="BB45" i="2"/>
  <c r="BB11" i="2"/>
  <c r="U166" i="2"/>
  <c r="T166" i="2"/>
  <c r="S166" i="2"/>
  <c r="R166" i="2"/>
  <c r="Q166" i="2"/>
  <c r="P166" i="2"/>
  <c r="O166" i="2"/>
  <c r="N166" i="2"/>
  <c r="I166" i="2"/>
  <c r="H160" i="2"/>
  <c r="I160" i="2"/>
  <c r="BG138" i="2" l="1"/>
  <c r="BC48" i="2"/>
  <c r="BC138" i="2" s="1"/>
  <c r="BF48" i="2"/>
  <c r="BI48" i="2"/>
  <c r="BI138" i="2" s="1"/>
  <c r="BC91" i="2"/>
  <c r="BB48" i="2"/>
  <c r="BH48" i="2"/>
  <c r="BH138" i="2" s="1"/>
  <c r="BE48" i="2"/>
  <c r="BE138" i="2" s="1"/>
  <c r="BF91" i="2"/>
  <c r="BF138" i="2" s="1"/>
  <c r="BB138" i="2"/>
  <c r="M160" i="2"/>
  <c r="I152" i="2" l="1"/>
  <c r="H152" i="2"/>
  <c r="M152" i="2" s="1"/>
  <c r="I151" i="2"/>
  <c r="H151" i="2"/>
  <c r="M151" i="2" s="1"/>
  <c r="I150" i="2"/>
  <c r="H150" i="2"/>
  <c r="M150" i="2" s="1"/>
  <c r="I149" i="2"/>
  <c r="H149" i="2"/>
  <c r="M149" i="2" s="1"/>
  <c r="I148" i="2"/>
  <c r="H148" i="2"/>
  <c r="M148" i="2" s="1"/>
  <c r="I147" i="2"/>
  <c r="H147" i="2"/>
  <c r="M147" i="2" s="1"/>
  <c r="I145" i="2"/>
  <c r="H145" i="2"/>
  <c r="M145" i="2" s="1"/>
  <c r="I144" i="2"/>
  <c r="H144" i="2"/>
  <c r="M144" i="2" s="1"/>
  <c r="L131" i="2"/>
  <c r="J131" i="2"/>
  <c r="I122" i="2"/>
  <c r="H122" i="2"/>
  <c r="M122" i="2" s="1"/>
  <c r="I118" i="2"/>
  <c r="H118" i="2"/>
  <c r="M118" i="2" s="1"/>
  <c r="O91" i="2"/>
  <c r="P91" i="2"/>
  <c r="Q91" i="2"/>
  <c r="R91" i="2"/>
  <c r="S91" i="2"/>
  <c r="T91" i="2"/>
  <c r="U91" i="2"/>
  <c r="N91" i="2"/>
  <c r="J91" i="2"/>
  <c r="J104" i="2" s="1"/>
  <c r="K91" i="2"/>
  <c r="K104" i="2" s="1"/>
  <c r="L91" i="2"/>
  <c r="L104" i="2" s="1"/>
  <c r="I89" i="2"/>
  <c r="H89" i="2"/>
  <c r="I88" i="2"/>
  <c r="H88" i="2"/>
  <c r="I87" i="2"/>
  <c r="H87" i="2"/>
  <c r="AQ86" i="2"/>
  <c r="AP86" i="2"/>
  <c r="AN86" i="2"/>
  <c r="AM86" i="2"/>
  <c r="AK86" i="2"/>
  <c r="AJ86" i="2"/>
  <c r="AH86" i="2"/>
  <c r="AG86" i="2"/>
  <c r="I86" i="2"/>
  <c r="H86" i="2"/>
  <c r="AQ84" i="2"/>
  <c r="AP84" i="2"/>
  <c r="AN84" i="2"/>
  <c r="AM84" i="2"/>
  <c r="AK84" i="2"/>
  <c r="AJ84" i="2"/>
  <c r="AH84" i="2"/>
  <c r="AG84" i="2"/>
  <c r="I84" i="2"/>
  <c r="H84" i="2"/>
  <c r="AQ83" i="2"/>
  <c r="AP83" i="2"/>
  <c r="AN83" i="2"/>
  <c r="AM83" i="2"/>
  <c r="AK83" i="2"/>
  <c r="AJ83" i="2"/>
  <c r="AH83" i="2"/>
  <c r="AG83" i="2"/>
  <c r="H83" i="2"/>
  <c r="AW83" i="2" s="1"/>
  <c r="AQ82" i="2"/>
  <c r="AP82" i="2"/>
  <c r="AN82" i="2"/>
  <c r="AM82" i="2"/>
  <c r="AK82" i="2"/>
  <c r="AJ82" i="2"/>
  <c r="AH82" i="2"/>
  <c r="AG82" i="2"/>
  <c r="I82" i="2"/>
  <c r="H82" i="2"/>
  <c r="L81" i="2"/>
  <c r="J81" i="2"/>
  <c r="I81" i="2"/>
  <c r="H81" i="2"/>
  <c r="I79" i="2"/>
  <c r="H79" i="2"/>
  <c r="AQ78" i="2"/>
  <c r="AP78" i="2"/>
  <c r="AN78" i="2"/>
  <c r="AM78" i="2"/>
  <c r="AK78" i="2"/>
  <c r="AJ78" i="2"/>
  <c r="AH78" i="2"/>
  <c r="AG78" i="2"/>
  <c r="I78" i="2"/>
  <c r="H78" i="2"/>
  <c r="G92" i="2" l="1"/>
  <c r="H92" i="2" s="1"/>
  <c r="H90" i="2"/>
  <c r="M84" i="2"/>
  <c r="M86" i="2"/>
  <c r="M87" i="2"/>
  <c r="M88" i="2"/>
  <c r="M89" i="2"/>
  <c r="AZ118" i="2"/>
  <c r="M78" i="2"/>
  <c r="M79" i="2"/>
  <c r="M82" i="2"/>
  <c r="AW86" i="2"/>
  <c r="AW81" i="2"/>
  <c r="AW82" i="2"/>
  <c r="M83" i="2"/>
  <c r="M81" i="2" s="1"/>
  <c r="AW84" i="2"/>
  <c r="AW78" i="2"/>
  <c r="I76" i="2" l="1"/>
  <c r="H71" i="2"/>
  <c r="H72" i="2"/>
  <c r="H73" i="2"/>
  <c r="H74" i="2"/>
  <c r="H75" i="2"/>
  <c r="H76" i="2"/>
  <c r="M76" i="2" s="1"/>
  <c r="AQ77" i="2"/>
  <c r="AP77" i="2"/>
  <c r="AN77" i="2"/>
  <c r="AM77" i="2"/>
  <c r="AK77" i="2"/>
  <c r="AJ77" i="2"/>
  <c r="AH77" i="2"/>
  <c r="AG77" i="2"/>
  <c r="H77" i="2"/>
  <c r="AW77" i="2" s="1"/>
  <c r="AQ74" i="2"/>
  <c r="AP74" i="2"/>
  <c r="AN74" i="2"/>
  <c r="AM74" i="2"/>
  <c r="AK74" i="2"/>
  <c r="AJ74" i="2"/>
  <c r="AH74" i="2"/>
  <c r="AG74" i="2"/>
  <c r="AW74" i="2"/>
  <c r="AQ71" i="2"/>
  <c r="AP71" i="2"/>
  <c r="AN71" i="2"/>
  <c r="AM71" i="2"/>
  <c r="AK71" i="2"/>
  <c r="AJ71" i="2"/>
  <c r="AH71" i="2"/>
  <c r="AG71" i="2"/>
  <c r="I73" i="2"/>
  <c r="AQ70" i="2"/>
  <c r="AP70" i="2"/>
  <c r="AN70" i="2"/>
  <c r="AM70" i="2"/>
  <c r="AK70" i="2"/>
  <c r="AJ70" i="2"/>
  <c r="AH70" i="2"/>
  <c r="AG70" i="2"/>
  <c r="G70" i="2"/>
  <c r="H70" i="2" s="1"/>
  <c r="H56" i="2"/>
  <c r="H55" i="2"/>
  <c r="I56" i="2"/>
  <c r="H54" i="2"/>
  <c r="H52" i="2"/>
  <c r="H53" i="2"/>
  <c r="I53" i="2"/>
  <c r="H51" i="2"/>
  <c r="H37" i="2"/>
  <c r="M73" i="2" l="1"/>
  <c r="M56" i="2"/>
  <c r="M77" i="2"/>
  <c r="AW70" i="2"/>
  <c r="AW71" i="2"/>
  <c r="M53" i="2"/>
  <c r="U131" i="2"/>
  <c r="AZ93" i="2" l="1"/>
  <c r="AZ100" i="2"/>
  <c r="AZ106" i="2"/>
  <c r="AZ107" i="2"/>
  <c r="AZ50" i="2"/>
  <c r="AZ37" i="2"/>
  <c r="AQ67" i="2" l="1"/>
  <c r="AQ63" i="2"/>
  <c r="AQ64" i="2"/>
  <c r="AQ85" i="2"/>
  <c r="AT161" i="2" l="1"/>
  <c r="AU161" i="2"/>
  <c r="AV161" i="2"/>
  <c r="AW161" i="2"/>
  <c r="AX161" i="2"/>
  <c r="AS161" i="2"/>
  <c r="AT159" i="2"/>
  <c r="AU159" i="2"/>
  <c r="AV159" i="2"/>
  <c r="AW159" i="2"/>
  <c r="AX159" i="2"/>
  <c r="AS159" i="2"/>
  <c r="AT158" i="2"/>
  <c r="AU158" i="2"/>
  <c r="AV158" i="2"/>
  <c r="AW158" i="2"/>
  <c r="AX158" i="2"/>
  <c r="AS158" i="2"/>
  <c r="AT157" i="2"/>
  <c r="AU157" i="2"/>
  <c r="AV157" i="2"/>
  <c r="AW157" i="2"/>
  <c r="AX157" i="2"/>
  <c r="AS157" i="2"/>
  <c r="AX64" i="2"/>
  <c r="AX63" i="2"/>
  <c r="AX60" i="2"/>
  <c r="AX61" i="2"/>
  <c r="AX62" i="2"/>
  <c r="AX67" i="2"/>
  <c r="AX68" i="2"/>
  <c r="AX69" i="2"/>
  <c r="AX80" i="2"/>
  <c r="AX57" i="2"/>
  <c r="AX58" i="2"/>
  <c r="AX59" i="2"/>
  <c r="AW64" i="2"/>
  <c r="AW63" i="2"/>
  <c r="AW60" i="2"/>
  <c r="AW61" i="2"/>
  <c r="AW62" i="2"/>
  <c r="AW67" i="2"/>
  <c r="AW68" i="2"/>
  <c r="AW69" i="2"/>
  <c r="AW80" i="2"/>
  <c r="AW57" i="2"/>
  <c r="AW58" i="2"/>
  <c r="AW59" i="2"/>
  <c r="AV64" i="2"/>
  <c r="AV63" i="2"/>
  <c r="AV60" i="2"/>
  <c r="AV61" i="2"/>
  <c r="AV62" i="2"/>
  <c r="AV67" i="2"/>
  <c r="AV68" i="2"/>
  <c r="AV69" i="2"/>
  <c r="AV80" i="2"/>
  <c r="AV57" i="2"/>
  <c r="AV58" i="2"/>
  <c r="AV59" i="2"/>
  <c r="AU64" i="2"/>
  <c r="AU63" i="2"/>
  <c r="AU60" i="2"/>
  <c r="AU61" i="2"/>
  <c r="AU62" i="2"/>
  <c r="AU67" i="2"/>
  <c r="AU68" i="2"/>
  <c r="AU69" i="2"/>
  <c r="AU80" i="2"/>
  <c r="AU57" i="2"/>
  <c r="AU58" i="2"/>
  <c r="AU59" i="2"/>
  <c r="AT64" i="2"/>
  <c r="AT63" i="2"/>
  <c r="AT60" i="2"/>
  <c r="AT61" i="2"/>
  <c r="AT62" i="2"/>
  <c r="AT67" i="2"/>
  <c r="AT68" i="2"/>
  <c r="AT69" i="2"/>
  <c r="AT80" i="2"/>
  <c r="AT57" i="2"/>
  <c r="AT58" i="2"/>
  <c r="AT59" i="2"/>
  <c r="AS64" i="2"/>
  <c r="AS63" i="2"/>
  <c r="AS60" i="2"/>
  <c r="AS61" i="2"/>
  <c r="AS62" i="2"/>
  <c r="AS67" i="2"/>
  <c r="AS68" i="2"/>
  <c r="AS69" i="2"/>
  <c r="AS80" i="2"/>
  <c r="AS57" i="2"/>
  <c r="AS58" i="2"/>
  <c r="AS59" i="2"/>
  <c r="AX85" i="2"/>
  <c r="AW85" i="2"/>
  <c r="AW92" i="2" s="1"/>
  <c r="AW156" i="2" s="1"/>
  <c r="AV85" i="2"/>
  <c r="AU85" i="2"/>
  <c r="AT85" i="2"/>
  <c r="AS85" i="2"/>
  <c r="AS92" i="2" s="1"/>
  <c r="AS156" i="2" s="1"/>
  <c r="AV45" i="2"/>
  <c r="AV44" i="2"/>
  <c r="AV43" i="2"/>
  <c r="AV42" i="2"/>
  <c r="AV41" i="2"/>
  <c r="AV40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40" i="2"/>
  <c r="AU41" i="2"/>
  <c r="AU42" i="2"/>
  <c r="AU43" i="2"/>
  <c r="AU44" i="2"/>
  <c r="AU45" i="2"/>
  <c r="AU11" i="2"/>
  <c r="AT11" i="2"/>
  <c r="AS11" i="2"/>
  <c r="AX45" i="2"/>
  <c r="AX44" i="2"/>
  <c r="AX43" i="2"/>
  <c r="AX42" i="2"/>
  <c r="AX41" i="2"/>
  <c r="AX40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40" i="2"/>
  <c r="AW41" i="2"/>
  <c r="AW42" i="2"/>
  <c r="AW43" i="2"/>
  <c r="AW44" i="2"/>
  <c r="AW45" i="2"/>
  <c r="AW11" i="2"/>
  <c r="AT45" i="2"/>
  <c r="AT44" i="2"/>
  <c r="AT43" i="2"/>
  <c r="AT42" i="2"/>
  <c r="AT41" i="2"/>
  <c r="AT40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40" i="2"/>
  <c r="AS41" i="2"/>
  <c r="AS42" i="2"/>
  <c r="AS43" i="2"/>
  <c r="AS44" i="2"/>
  <c r="AS45" i="2"/>
  <c r="AX49" i="2" l="1"/>
  <c r="AX155" i="2" s="1"/>
  <c r="AV49" i="2"/>
  <c r="AV155" i="2" s="1"/>
  <c r="AT92" i="2"/>
  <c r="AT156" i="2" s="1"/>
  <c r="AX92" i="2"/>
  <c r="AX156" i="2" s="1"/>
  <c r="AW49" i="2"/>
  <c r="AW155" i="2" s="1"/>
  <c r="AU49" i="2"/>
  <c r="AU155" i="2" s="1"/>
  <c r="AS49" i="2"/>
  <c r="AS155" i="2" s="1"/>
  <c r="AS162" i="2" s="1"/>
  <c r="AT49" i="2"/>
  <c r="AT155" i="2" s="1"/>
  <c r="AW162" i="2"/>
  <c r="AU92" i="2"/>
  <c r="AU156" i="2" s="1"/>
  <c r="AV92" i="2"/>
  <c r="AV156" i="2" s="1"/>
  <c r="AX162" i="2" l="1"/>
  <c r="AV162" i="2"/>
  <c r="AT162" i="2"/>
  <c r="AU162" i="2"/>
  <c r="AY49" i="2"/>
  <c r="T36" i="3"/>
  <c r="Q36" i="3"/>
  <c r="N36" i="3"/>
  <c r="J36" i="3"/>
  <c r="G36" i="3"/>
  <c r="C36" i="3"/>
  <c r="W34" i="3"/>
  <c r="W33" i="3"/>
  <c r="W32" i="3"/>
  <c r="W36" i="3" s="1"/>
  <c r="I189" i="2"/>
  <c r="H189" i="2"/>
  <c r="I188" i="2"/>
  <c r="H188" i="2"/>
  <c r="L187" i="2"/>
  <c r="K187" i="2"/>
  <c r="J187" i="2"/>
  <c r="H187" i="2"/>
  <c r="G187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O104" i="2"/>
  <c r="P48" i="2"/>
  <c r="P104" i="2" s="1"/>
  <c r="Q48" i="2"/>
  <c r="Q104" i="2" s="1"/>
  <c r="R48" i="2"/>
  <c r="R104" i="2" s="1"/>
  <c r="S48" i="2"/>
  <c r="S104" i="2" s="1"/>
  <c r="T48" i="2"/>
  <c r="T104" i="2" s="1"/>
  <c r="U48" i="2"/>
  <c r="U104" i="2" s="1"/>
  <c r="N48" i="2"/>
  <c r="N104" i="2" s="1"/>
  <c r="M188" i="2" l="1"/>
  <c r="M189" i="2"/>
  <c r="I187" i="2"/>
  <c r="M187" i="2" l="1"/>
  <c r="H91" i="2"/>
  <c r="AZ90" i="2"/>
  <c r="V167" i="2"/>
  <c r="V170" i="2" s="1"/>
  <c r="W167" i="2"/>
  <c r="W170" i="2" s="1"/>
  <c r="X167" i="2"/>
  <c r="X170" i="2" s="1"/>
  <c r="Y167" i="2"/>
  <c r="Z167" i="2"/>
  <c r="AA167" i="2"/>
  <c r="AB167" i="2"/>
  <c r="AC167" i="2"/>
  <c r="AD167" i="2"/>
  <c r="AE167" i="2"/>
  <c r="AF167" i="2"/>
  <c r="AF170" i="2" s="1"/>
  <c r="AG167" i="2"/>
  <c r="AH167" i="2"/>
  <c r="AI167" i="2"/>
  <c r="AI170" i="2" s="1"/>
  <c r="AJ167" i="2"/>
  <c r="AK167" i="2"/>
  <c r="AL167" i="2"/>
  <c r="AL170" i="2" s="1"/>
  <c r="AM167" i="2"/>
  <c r="AN167" i="2"/>
  <c r="AO167" i="2"/>
  <c r="AO170" i="2" s="1"/>
  <c r="AP167" i="2"/>
  <c r="AP170" i="2" s="1"/>
  <c r="U169" i="2"/>
  <c r="G166" i="2"/>
  <c r="I159" i="2"/>
  <c r="H159" i="2"/>
  <c r="AN158" i="2"/>
  <c r="AM158" i="2"/>
  <c r="AK158" i="2"/>
  <c r="AJ158" i="2"/>
  <c r="AH158" i="2"/>
  <c r="AG158" i="2"/>
  <c r="AE158" i="2"/>
  <c r="AD158" i="2"/>
  <c r="I158" i="2"/>
  <c r="H158" i="2"/>
  <c r="H134" i="2"/>
  <c r="M134" i="2" s="1"/>
  <c r="H129" i="2"/>
  <c r="AZ129" i="2" s="1"/>
  <c r="H126" i="2"/>
  <c r="AZ126" i="2" s="1"/>
  <c r="H123" i="2"/>
  <c r="AZ123" i="2" s="1"/>
  <c r="H119" i="2"/>
  <c r="AZ119" i="2" s="1"/>
  <c r="G130" i="2"/>
  <c r="H130" i="2" s="1"/>
  <c r="H108" i="2"/>
  <c r="AZ108" i="2" s="1"/>
  <c r="AC132" i="2"/>
  <c r="AB132" i="2"/>
  <c r="AA132" i="2"/>
  <c r="Z132" i="2"/>
  <c r="Y132" i="2"/>
  <c r="T131" i="2"/>
  <c r="S131" i="2"/>
  <c r="R131" i="2"/>
  <c r="Q131" i="2"/>
  <c r="P131" i="2"/>
  <c r="O131" i="2"/>
  <c r="N131" i="2"/>
  <c r="K131" i="2"/>
  <c r="I128" i="2"/>
  <c r="H128" i="2"/>
  <c r="I127" i="2"/>
  <c r="H127" i="2"/>
  <c r="I125" i="2"/>
  <c r="H125" i="2"/>
  <c r="I124" i="2"/>
  <c r="H124" i="2"/>
  <c r="I121" i="2"/>
  <c r="H121" i="2"/>
  <c r="I120" i="2"/>
  <c r="H120" i="2"/>
  <c r="I117" i="2"/>
  <c r="H117" i="2"/>
  <c r="I116" i="2"/>
  <c r="H116" i="2"/>
  <c r="H115" i="2"/>
  <c r="AZ115" i="2" s="1"/>
  <c r="H114" i="2"/>
  <c r="AZ114" i="2" s="1"/>
  <c r="H113" i="2"/>
  <c r="AZ113" i="2" s="1"/>
  <c r="G112" i="2"/>
  <c r="H112" i="2" s="1"/>
  <c r="G111" i="2"/>
  <c r="H111" i="2" s="1"/>
  <c r="G110" i="2"/>
  <c r="H110" i="2" s="1"/>
  <c r="AC109" i="2"/>
  <c r="AB109" i="2"/>
  <c r="AA109" i="2"/>
  <c r="Z109" i="2"/>
  <c r="Y109" i="2"/>
  <c r="G109" i="2"/>
  <c r="H109" i="2" s="1"/>
  <c r="G98" i="2"/>
  <c r="H98" i="2" s="1"/>
  <c r="H97" i="2"/>
  <c r="AZ97" i="2" s="1"/>
  <c r="H168" i="2" l="1"/>
  <c r="AZ130" i="2"/>
  <c r="AZ117" i="2"/>
  <c r="AZ121" i="2"/>
  <c r="I111" i="2"/>
  <c r="AZ111" i="2" s="1"/>
  <c r="AZ124" i="2"/>
  <c r="AZ125" i="2"/>
  <c r="AZ127" i="2"/>
  <c r="I110" i="2"/>
  <c r="AZ110" i="2" s="1"/>
  <c r="AZ120" i="2"/>
  <c r="I109" i="2"/>
  <c r="AZ109" i="2" s="1"/>
  <c r="AZ116" i="2"/>
  <c r="I112" i="2"/>
  <c r="AZ112" i="2" s="1"/>
  <c r="AZ128" i="2"/>
  <c r="M159" i="2"/>
  <c r="M158" i="2"/>
  <c r="AC170" i="2"/>
  <c r="AA170" i="2"/>
  <c r="Y170" i="2"/>
  <c r="AB170" i="2"/>
  <c r="Z170" i="2"/>
  <c r="S169" i="2"/>
  <c r="Q169" i="2"/>
  <c r="O169" i="2"/>
  <c r="G168" i="2"/>
  <c r="AN170" i="2"/>
  <c r="AJ170" i="2"/>
  <c r="AH170" i="2"/>
  <c r="AD170" i="2"/>
  <c r="H166" i="2"/>
  <c r="H167" i="2" s="1"/>
  <c r="T169" i="2"/>
  <c r="R169" i="2"/>
  <c r="P169" i="2"/>
  <c r="N169" i="2"/>
  <c r="G167" i="2"/>
  <c r="AM170" i="2"/>
  <c r="AK170" i="2"/>
  <c r="AG170" i="2"/>
  <c r="AE170" i="2"/>
  <c r="G131" i="2"/>
  <c r="G169" i="2" s="1"/>
  <c r="M116" i="2"/>
  <c r="M117" i="2"/>
  <c r="M121" i="2"/>
  <c r="M125" i="2"/>
  <c r="M127" i="2"/>
  <c r="M128" i="2"/>
  <c r="M120" i="2"/>
  <c r="M124" i="2"/>
  <c r="G99" i="2"/>
  <c r="I131" i="2" l="1"/>
  <c r="I169" i="2" s="1"/>
  <c r="M109" i="2"/>
  <c r="M111" i="2"/>
  <c r="M110" i="2"/>
  <c r="M112" i="2"/>
  <c r="G132" i="2"/>
  <c r="H132" i="2" s="1"/>
  <c r="H170" i="2" s="1"/>
  <c r="H131" i="2"/>
  <c r="H169" i="2" s="1"/>
  <c r="M131" i="2" l="1"/>
  <c r="G170" i="2"/>
  <c r="I62" i="2"/>
  <c r="H61" i="2"/>
  <c r="AZ61" i="2" s="1"/>
  <c r="H62" i="2"/>
  <c r="AZ62" i="2" s="1"/>
  <c r="I59" i="2"/>
  <c r="H58" i="2"/>
  <c r="AZ58" i="2" s="1"/>
  <c r="H59" i="2"/>
  <c r="I69" i="2"/>
  <c r="AZ68" i="2"/>
  <c r="H69" i="2"/>
  <c r="AZ69" i="2" s="1"/>
  <c r="AZ59" i="2" l="1"/>
  <c r="AZ64" i="2"/>
  <c r="M59" i="2"/>
  <c r="M62" i="2"/>
  <c r="M69" i="2"/>
  <c r="H44" i="2" l="1"/>
  <c r="AZ44" i="2" s="1"/>
  <c r="H45" i="2"/>
  <c r="H41" i="2"/>
  <c r="AZ41" i="2" s="1"/>
  <c r="H42" i="2"/>
  <c r="I42" i="2"/>
  <c r="I45" i="2"/>
  <c r="I36" i="2"/>
  <c r="H36" i="2"/>
  <c r="H35" i="2"/>
  <c r="AZ35" i="2" s="1"/>
  <c r="H34" i="2"/>
  <c r="AZ34" i="2" s="1"/>
  <c r="I33" i="2"/>
  <c r="H33" i="2"/>
  <c r="H32" i="2"/>
  <c r="AZ32" i="2" s="1"/>
  <c r="H31" i="2"/>
  <c r="AZ31" i="2" s="1"/>
  <c r="I30" i="2"/>
  <c r="H30" i="2"/>
  <c r="H29" i="2"/>
  <c r="AZ29" i="2" s="1"/>
  <c r="H28" i="2"/>
  <c r="AZ28" i="2" s="1"/>
  <c r="I27" i="2"/>
  <c r="H26" i="2"/>
  <c r="AZ26" i="2" s="1"/>
  <c r="H27" i="2"/>
  <c r="I21" i="2"/>
  <c r="H21" i="2"/>
  <c r="H20" i="2"/>
  <c r="AZ20" i="2" s="1"/>
  <c r="H19" i="2"/>
  <c r="AZ19" i="2" s="1"/>
  <c r="I24" i="2"/>
  <c r="H24" i="2"/>
  <c r="H23" i="2"/>
  <c r="AZ23" i="2" s="1"/>
  <c r="H22" i="2"/>
  <c r="AZ22" i="2" s="1"/>
  <c r="I17" i="2"/>
  <c r="H17" i="2"/>
  <c r="H16" i="2"/>
  <c r="AZ16" i="2" s="1"/>
  <c r="H15" i="2"/>
  <c r="AZ15" i="2" s="1"/>
  <c r="H14" i="2"/>
  <c r="AZ14" i="2" s="1"/>
  <c r="H13" i="2"/>
  <c r="AZ13" i="2" s="1"/>
  <c r="H11" i="2"/>
  <c r="Z174" i="2"/>
  <c r="Y174" i="2"/>
  <c r="X174" i="2"/>
  <c r="W174" i="2"/>
  <c r="V174" i="2"/>
  <c r="H164" i="2"/>
  <c r="I163" i="2"/>
  <c r="H163" i="2"/>
  <c r="AN162" i="2"/>
  <c r="AM162" i="2"/>
  <c r="AK162" i="2"/>
  <c r="AJ162" i="2"/>
  <c r="AH162" i="2"/>
  <c r="AG162" i="2"/>
  <c r="AE162" i="2"/>
  <c r="AD162" i="2"/>
  <c r="I162" i="2"/>
  <c r="H162" i="2"/>
  <c r="H161" i="2"/>
  <c r="I157" i="2"/>
  <c r="H157" i="2"/>
  <c r="AN156" i="2"/>
  <c r="AM156" i="2"/>
  <c r="AK156" i="2"/>
  <c r="AJ156" i="2"/>
  <c r="AH156" i="2"/>
  <c r="AG156" i="2"/>
  <c r="AE156" i="2"/>
  <c r="AD156" i="2"/>
  <c r="I156" i="2"/>
  <c r="H156" i="2"/>
  <c r="I155" i="2"/>
  <c r="H155" i="2"/>
  <c r="AN154" i="2"/>
  <c r="AM154" i="2"/>
  <c r="AK154" i="2"/>
  <c r="AJ154" i="2"/>
  <c r="AH154" i="2"/>
  <c r="AG154" i="2"/>
  <c r="AE154" i="2"/>
  <c r="AD154" i="2"/>
  <c r="I154" i="2"/>
  <c r="H154" i="2"/>
  <c r="H153" i="2"/>
  <c r="AN149" i="2"/>
  <c r="AM149" i="2"/>
  <c r="AK149" i="2"/>
  <c r="AJ149" i="2"/>
  <c r="AH149" i="2"/>
  <c r="AG149" i="2"/>
  <c r="AE149" i="2"/>
  <c r="AD149" i="2"/>
  <c r="AN147" i="2"/>
  <c r="AM147" i="2"/>
  <c r="AK147" i="2"/>
  <c r="AJ147" i="2"/>
  <c r="AH147" i="2"/>
  <c r="AG147" i="2"/>
  <c r="AE147" i="2"/>
  <c r="AD147" i="2"/>
  <c r="H142" i="2"/>
  <c r="I141" i="2"/>
  <c r="H141" i="2"/>
  <c r="AN140" i="2"/>
  <c r="AM140" i="2"/>
  <c r="AK140" i="2"/>
  <c r="AJ140" i="2"/>
  <c r="AH140" i="2"/>
  <c r="AG140" i="2"/>
  <c r="AE140" i="2"/>
  <c r="AD140" i="2"/>
  <c r="I140" i="2"/>
  <c r="H140" i="2"/>
  <c r="I139" i="2"/>
  <c r="H139" i="2"/>
  <c r="H146" i="2"/>
  <c r="AN143" i="2"/>
  <c r="AM143" i="2"/>
  <c r="AK143" i="2"/>
  <c r="AJ143" i="2"/>
  <c r="AH143" i="2"/>
  <c r="AG143" i="2"/>
  <c r="AE143" i="2"/>
  <c r="AD143" i="2"/>
  <c r="I143" i="2"/>
  <c r="H143" i="2"/>
  <c r="H138" i="2"/>
  <c r="M138" i="2" s="1"/>
  <c r="H137" i="2"/>
  <c r="M137" i="2" s="1"/>
  <c r="H136" i="2"/>
  <c r="M136" i="2" s="1"/>
  <c r="H135" i="2"/>
  <c r="M135" i="2" s="1"/>
  <c r="U102" i="2"/>
  <c r="T102" i="2"/>
  <c r="S102" i="2"/>
  <c r="R102" i="2"/>
  <c r="Q102" i="2"/>
  <c r="P102" i="2"/>
  <c r="O102" i="2"/>
  <c r="N102" i="2"/>
  <c r="L102" i="2"/>
  <c r="K102" i="2"/>
  <c r="J102" i="2"/>
  <c r="G102" i="2"/>
  <c r="I101" i="2"/>
  <c r="H101" i="2"/>
  <c r="H102" i="2" s="1"/>
  <c r="U99" i="2"/>
  <c r="T99" i="2"/>
  <c r="S99" i="2"/>
  <c r="R99" i="2"/>
  <c r="Q99" i="2"/>
  <c r="P99" i="2"/>
  <c r="O99" i="2"/>
  <c r="N99" i="2"/>
  <c r="L99" i="2"/>
  <c r="L98" i="2" s="1"/>
  <c r="K99" i="2"/>
  <c r="K98" i="2" s="1"/>
  <c r="J99" i="2"/>
  <c r="J98" i="2" s="1"/>
  <c r="AC96" i="2"/>
  <c r="I96" i="2"/>
  <c r="H96" i="2"/>
  <c r="AC95" i="2"/>
  <c r="I95" i="2"/>
  <c r="H95" i="2"/>
  <c r="AC94" i="2"/>
  <c r="AE180" i="2" s="1"/>
  <c r="H94" i="2"/>
  <c r="AZ94" i="2" s="1"/>
  <c r="AL92" i="2"/>
  <c r="AI92" i="2"/>
  <c r="AF92" i="2"/>
  <c r="Z92" i="2"/>
  <c r="Y92" i="2"/>
  <c r="X92" i="2"/>
  <c r="W92" i="2"/>
  <c r="V92" i="2"/>
  <c r="AN57" i="2"/>
  <c r="AM57" i="2"/>
  <c r="AK57" i="2"/>
  <c r="AJ57" i="2"/>
  <c r="AH57" i="2"/>
  <c r="AG57" i="2"/>
  <c r="AE57" i="2"/>
  <c r="AD57" i="2"/>
  <c r="H57" i="2"/>
  <c r="AZ57" i="2" s="1"/>
  <c r="AN80" i="2"/>
  <c r="AM80" i="2"/>
  <c r="AK80" i="2"/>
  <c r="AJ80" i="2"/>
  <c r="AH80" i="2"/>
  <c r="AG80" i="2"/>
  <c r="AE80" i="2"/>
  <c r="AD80" i="2"/>
  <c r="I80" i="2"/>
  <c r="H80" i="2"/>
  <c r="AN67" i="2"/>
  <c r="AM67" i="2"/>
  <c r="AK67" i="2"/>
  <c r="AJ67" i="2"/>
  <c r="AH67" i="2"/>
  <c r="AG67" i="2"/>
  <c r="AE67" i="2"/>
  <c r="AD67" i="2"/>
  <c r="I67" i="2"/>
  <c r="H67" i="2"/>
  <c r="AN60" i="2"/>
  <c r="AM60" i="2"/>
  <c r="AK60" i="2"/>
  <c r="AJ60" i="2"/>
  <c r="AH60" i="2"/>
  <c r="AG60" i="2"/>
  <c r="AE60" i="2"/>
  <c r="AD60" i="2"/>
  <c r="H60" i="2"/>
  <c r="AZ60" i="2" s="1"/>
  <c r="AN63" i="2"/>
  <c r="AM63" i="2"/>
  <c r="AK63" i="2"/>
  <c r="AJ63" i="2"/>
  <c r="AH63" i="2"/>
  <c r="AG63" i="2"/>
  <c r="AE63" i="2"/>
  <c r="AD63" i="2"/>
  <c r="I63" i="2"/>
  <c r="H63" i="2"/>
  <c r="AN64" i="2"/>
  <c r="AM64" i="2"/>
  <c r="AK64" i="2"/>
  <c r="AJ64" i="2"/>
  <c r="AH64" i="2"/>
  <c r="AG64" i="2"/>
  <c r="AE64" i="2"/>
  <c r="AD64" i="2"/>
  <c r="AN85" i="2"/>
  <c r="AM85" i="2"/>
  <c r="AK85" i="2"/>
  <c r="AJ85" i="2"/>
  <c r="AH85" i="2"/>
  <c r="AG85" i="2"/>
  <c r="AE85" i="2"/>
  <c r="AD85" i="2"/>
  <c r="I85" i="2"/>
  <c r="H85" i="2"/>
  <c r="AL47" i="2"/>
  <c r="AI47" i="2"/>
  <c r="AF47" i="2"/>
  <c r="Z47" i="2"/>
  <c r="Y47" i="2"/>
  <c r="X47" i="2"/>
  <c r="W47" i="2"/>
  <c r="V47" i="2"/>
  <c r="AN43" i="2"/>
  <c r="AM43" i="2"/>
  <c r="AK43" i="2"/>
  <c r="AJ43" i="2"/>
  <c r="AH43" i="2"/>
  <c r="AG43" i="2"/>
  <c r="AE43" i="2"/>
  <c r="AD43" i="2"/>
  <c r="H43" i="2"/>
  <c r="AZ43" i="2" s="1"/>
  <c r="AN40" i="2"/>
  <c r="AM40" i="2"/>
  <c r="AK40" i="2"/>
  <c r="AJ40" i="2"/>
  <c r="AH40" i="2"/>
  <c r="AG40" i="2"/>
  <c r="AE40" i="2"/>
  <c r="AD40" i="2"/>
  <c r="H40" i="2"/>
  <c r="AZ40" i="2" s="1"/>
  <c r="AE37" i="2"/>
  <c r="AD37" i="2"/>
  <c r="AN34" i="2"/>
  <c r="AM34" i="2"/>
  <c r="AK34" i="2"/>
  <c r="AJ34" i="2"/>
  <c r="AH34" i="2"/>
  <c r="AG34" i="2"/>
  <c r="AE34" i="2"/>
  <c r="AD34" i="2"/>
  <c r="AN31" i="2"/>
  <c r="AM31" i="2"/>
  <c r="AK31" i="2"/>
  <c r="AJ31" i="2"/>
  <c r="AH31" i="2"/>
  <c r="AG31" i="2"/>
  <c r="AE31" i="2"/>
  <c r="AD31" i="2"/>
  <c r="AN28" i="2"/>
  <c r="AM28" i="2"/>
  <c r="AK28" i="2"/>
  <c r="AJ28" i="2"/>
  <c r="AH28" i="2"/>
  <c r="AG28" i="2"/>
  <c r="AE28" i="2"/>
  <c r="AD28" i="2"/>
  <c r="AN25" i="2"/>
  <c r="AM25" i="2"/>
  <c r="AK25" i="2"/>
  <c r="AJ25" i="2"/>
  <c r="AH25" i="2"/>
  <c r="AG25" i="2"/>
  <c r="AE25" i="2"/>
  <c r="AD25" i="2"/>
  <c r="H25" i="2"/>
  <c r="AZ25" i="2" s="1"/>
  <c r="AN22" i="2"/>
  <c r="AM22" i="2"/>
  <c r="AK22" i="2"/>
  <c r="AJ22" i="2"/>
  <c r="AH22" i="2"/>
  <c r="AG22" i="2"/>
  <c r="AE22" i="2"/>
  <c r="AD22" i="2"/>
  <c r="AN19" i="2"/>
  <c r="AM19" i="2"/>
  <c r="AK19" i="2"/>
  <c r="AJ19" i="2"/>
  <c r="AH19" i="2"/>
  <c r="AG19" i="2"/>
  <c r="AE19" i="2"/>
  <c r="AD19" i="2"/>
  <c r="AN18" i="2"/>
  <c r="AM18" i="2"/>
  <c r="AK18" i="2"/>
  <c r="AJ18" i="2"/>
  <c r="AH18" i="2"/>
  <c r="AG18" i="2"/>
  <c r="AE18" i="2"/>
  <c r="AD18" i="2"/>
  <c r="H18" i="2"/>
  <c r="AZ18" i="2" s="1"/>
  <c r="AN13" i="2"/>
  <c r="AM13" i="2"/>
  <c r="AK13" i="2"/>
  <c r="AJ13" i="2"/>
  <c r="AH13" i="2"/>
  <c r="AG13" i="2"/>
  <c r="AE13" i="2"/>
  <c r="AD13" i="2"/>
  <c r="AN12" i="2"/>
  <c r="AM12" i="2"/>
  <c r="AK12" i="2"/>
  <c r="AJ12" i="2"/>
  <c r="AH12" i="2"/>
  <c r="AG12" i="2"/>
  <c r="AE12" i="2"/>
  <c r="AD12" i="2"/>
  <c r="I12" i="2"/>
  <c r="H12" i="2"/>
  <c r="AN11" i="2"/>
  <c r="AM11" i="2"/>
  <c r="AK11" i="2"/>
  <c r="AJ11" i="2"/>
  <c r="AH11" i="2"/>
  <c r="AG11" i="2"/>
  <c r="AE11" i="2"/>
  <c r="AD11" i="2"/>
  <c r="I48" i="2" l="1"/>
  <c r="H49" i="2"/>
  <c r="AZ49" i="2" s="1"/>
  <c r="AZ17" i="2"/>
  <c r="AZ24" i="2"/>
  <c r="AZ21" i="2"/>
  <c r="AZ42" i="2"/>
  <c r="M166" i="2"/>
  <c r="M169" i="2" s="1"/>
  <c r="AZ67" i="2"/>
  <c r="AZ80" i="2"/>
  <c r="AZ96" i="2"/>
  <c r="AZ63" i="2"/>
  <c r="I91" i="2"/>
  <c r="M27" i="2"/>
  <c r="AZ12" i="2"/>
  <c r="I102" i="2"/>
  <c r="AZ102" i="2" s="1"/>
  <c r="AZ101" i="2"/>
  <c r="AZ85" i="2"/>
  <c r="AZ95" i="2"/>
  <c r="AZ30" i="2"/>
  <c r="AZ33" i="2"/>
  <c r="AZ36" i="2"/>
  <c r="AZ27" i="2"/>
  <c r="M45" i="2"/>
  <c r="AZ45" i="2"/>
  <c r="AA47" i="2"/>
  <c r="H47" i="2"/>
  <c r="AZ47" i="2" s="1"/>
  <c r="G103" i="2"/>
  <c r="H48" i="2"/>
  <c r="AZ48" i="2" s="1"/>
  <c r="G104" i="2"/>
  <c r="AG47" i="2"/>
  <c r="H99" i="2"/>
  <c r="M96" i="2"/>
  <c r="M99" i="2" s="1"/>
  <c r="M98" i="2" s="1"/>
  <c r="M17" i="2"/>
  <c r="M24" i="2"/>
  <c r="M21" i="2"/>
  <c r="AH47" i="2"/>
  <c r="M30" i="2"/>
  <c r="M33" i="2"/>
  <c r="M36" i="2"/>
  <c r="AA92" i="2"/>
  <c r="AH92" i="2"/>
  <c r="AN92" i="2"/>
  <c r="M42" i="2"/>
  <c r="AN47" i="2"/>
  <c r="AE47" i="2"/>
  <c r="AM47" i="2"/>
  <c r="M12" i="2"/>
  <c r="M85" i="2"/>
  <c r="AD92" i="2"/>
  <c r="AG92" i="2"/>
  <c r="AJ92" i="2"/>
  <c r="AM92" i="2"/>
  <c r="I99" i="2"/>
  <c r="AF180" i="2"/>
  <c r="M154" i="2"/>
  <c r="M155" i="2"/>
  <c r="M157" i="2"/>
  <c r="AC143" i="2"/>
  <c r="AC144" i="2"/>
  <c r="AD47" i="2"/>
  <c r="AJ47" i="2"/>
  <c r="AK47" i="2"/>
  <c r="M63" i="2"/>
  <c r="AE92" i="2"/>
  <c r="AK92" i="2"/>
  <c r="M67" i="2"/>
  <c r="M80" i="2"/>
  <c r="M91" i="2" s="1"/>
  <c r="AC99" i="2"/>
  <c r="M140" i="2"/>
  <c r="M162" i="2"/>
  <c r="M163" i="2"/>
  <c r="M101" i="2"/>
  <c r="M102" i="2" s="1"/>
  <c r="M143" i="2"/>
  <c r="M139" i="2"/>
  <c r="M141" i="2"/>
  <c r="M156" i="2"/>
  <c r="M48" i="2" l="1"/>
  <c r="I104" i="2"/>
  <c r="I172" i="2" s="1"/>
  <c r="AE206" i="2"/>
  <c r="AG206" i="2"/>
  <c r="AH206" i="2"/>
  <c r="I98" i="2"/>
  <c r="AZ98" i="2" s="1"/>
  <c r="AZ99" i="2"/>
  <c r="AK206" i="2"/>
  <c r="AM206" i="2"/>
  <c r="AN206" i="2"/>
  <c r="M104" i="2"/>
  <c r="H104" i="2"/>
  <c r="G172" i="2"/>
  <c r="H103" i="2"/>
  <c r="G171" i="2"/>
  <c r="AZ91" i="2"/>
  <c r="AJ206" i="2"/>
  <c r="AD206" i="2"/>
  <c r="G105" i="2"/>
  <c r="G173" i="2" s="1"/>
  <c r="T179" i="2" s="1"/>
  <c r="AC11" i="2"/>
  <c r="AC64" i="2"/>
  <c r="AO92" i="2"/>
  <c r="AC85" i="2"/>
  <c r="AD180" i="2" s="1"/>
  <c r="AC10" i="2"/>
  <c r="AC180" i="2" s="1"/>
  <c r="AO47" i="2"/>
  <c r="AC139" i="2"/>
  <c r="AC148" i="2"/>
  <c r="AC147" i="2"/>
  <c r="H171" i="2" l="1"/>
  <c r="AZ103" i="2"/>
  <c r="H105" i="2"/>
  <c r="AZ92" i="2"/>
  <c r="H172" i="2"/>
  <c r="AZ104" i="2"/>
  <c r="Q179" i="2"/>
  <c r="V179" i="2" s="1"/>
  <c r="M105" i="2"/>
  <c r="M172" i="2" s="1"/>
  <c r="V105" i="2"/>
  <c r="AC63" i="2"/>
  <c r="AG180" i="2"/>
  <c r="H173" i="2" l="1"/>
  <c r="AZ105" i="2"/>
  <c r="AH180" i="2"/>
  <c r="N174" i="2" l="1"/>
  <c r="N172" i="2" l="1"/>
  <c r="Q174" i="2"/>
  <c r="U172" i="2"/>
  <c r="T172" i="2"/>
  <c r="R174" i="2"/>
  <c r="P172" i="2" l="1"/>
  <c r="P174" i="2"/>
  <c r="S172" i="2"/>
  <c r="S174" i="2"/>
  <c r="O172" i="2"/>
  <c r="O174" i="2"/>
  <c r="R172" i="2"/>
  <c r="U174" i="2"/>
  <c r="Q172" i="2"/>
  <c r="T174" i="2"/>
  <c r="AC140" i="2"/>
</calcChain>
</file>

<file path=xl/sharedStrings.xml><?xml version="1.0" encoding="utf-8"?>
<sst xmlns="http://schemas.openxmlformats.org/spreadsheetml/2006/main" count="641" uniqueCount="341">
  <si>
    <t>№</t>
  </si>
  <si>
    <t>1</t>
  </si>
  <si>
    <t>2</t>
  </si>
  <si>
    <t>3</t>
  </si>
  <si>
    <t>Іноземна мова за професійним спрямуванням (розділ 3)</t>
  </si>
  <si>
    <t>Переддипломна практика</t>
  </si>
  <si>
    <t>4</t>
  </si>
  <si>
    <t>5</t>
  </si>
  <si>
    <t>Фінанси</t>
  </si>
  <si>
    <t>Економіка підприємства</t>
  </si>
  <si>
    <t>Менеджмент</t>
  </si>
  <si>
    <t>Управління освітнім процесом</t>
  </si>
  <si>
    <t>Вища математика</t>
  </si>
  <si>
    <t>Новітні інформаційні технології</t>
  </si>
  <si>
    <t>Філософія</t>
  </si>
  <si>
    <t>Мікро- та макроекономіка</t>
  </si>
  <si>
    <t>Історія української культури</t>
  </si>
  <si>
    <t>Бухгалтерський облік</t>
  </si>
  <si>
    <t>Українська мова за професійним спрямуванням 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</si>
  <si>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</si>
  <si>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</si>
  <si>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Вибіркова дисципліна 5 семестру</t>
  </si>
  <si>
    <t>2.2.13</t>
  </si>
  <si>
    <t>2.2.14</t>
  </si>
  <si>
    <t>2.2.15</t>
  </si>
  <si>
    <t xml:space="preserve">Безпека життєдіяльності та основи охорони праці </t>
  </si>
  <si>
    <t>2.2.16</t>
  </si>
  <si>
    <t>Іноземна мова за професійним спрямуванням (розділ 4)</t>
  </si>
  <si>
    <t>Працевлаштування та ділова кар'єра</t>
  </si>
  <si>
    <t>2 курс</t>
  </si>
  <si>
    <t>Маркетинг</t>
  </si>
  <si>
    <t>Психологія</t>
  </si>
  <si>
    <t>Правознавство</t>
  </si>
  <si>
    <t>Логістика</t>
  </si>
  <si>
    <t>Тренінг з організації командної роботи</t>
  </si>
  <si>
    <t>Курсова робота "Маркетинг"</t>
  </si>
  <si>
    <t>Теорія проектного аналізу</t>
  </si>
  <si>
    <t>Гроші та кредит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</si>
  <si>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</si>
  <si>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</si>
  <si>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</si>
  <si>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</si>
  <si>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</si>
  <si>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</si>
  <si>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</si>
  <si>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</si>
  <si>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</si>
  <si>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</si>
  <si>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</si>
  <si>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</si>
  <si>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</si>
  <si>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</si>
  <si>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</si>
  <si>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</si>
  <si>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</si>
  <si>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</si>
  <si>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</si>
  <si>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</si>
  <si>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</si>
  <si>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</si>
  <si>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</si>
  <si>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</si>
  <si>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</si>
  <si>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</si>
  <si>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</si>
  <si>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</si>
  <si>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</si>
  <si>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</si>
  <si>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</si>
  <si>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</si>
  <si>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+</t>
  </si>
  <si>
    <t>1.1.2</t>
  </si>
  <si>
    <t>Історія України та української культури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</si>
  <si>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</si>
  <si>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</si>
  <si>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</si>
  <si>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</si>
  <si>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</si>
  <si>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</si>
  <si>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</si>
  <si>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</si>
  <si>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</si>
  <si>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 Цикл професійної підготовки</t>
  </si>
  <si>
    <t>1.2.1</t>
  </si>
  <si>
    <t>1.2.2</t>
  </si>
  <si>
    <t>1.2.3</t>
  </si>
  <si>
    <t>1.2.5</t>
  </si>
  <si>
    <t>1.2.6</t>
  </si>
  <si>
    <t>.</t>
  </si>
  <si>
    <t>1.2.7</t>
  </si>
  <si>
    <t>1.2.8</t>
  </si>
  <si>
    <t>1.2.9</t>
  </si>
  <si>
    <t>1.2.10</t>
  </si>
  <si>
    <t>1.2.11</t>
  </si>
  <si>
    <t>1.2.12</t>
  </si>
  <si>
    <t>1.2.14</t>
  </si>
  <si>
    <t>1.2.15</t>
  </si>
  <si>
    <t>1.2.16</t>
  </si>
  <si>
    <t>1.2.17</t>
  </si>
  <si>
    <t>1.2.18</t>
  </si>
  <si>
    <t>Разом п.1.2</t>
  </si>
  <si>
    <t>1.3. Практична підготовка</t>
  </si>
  <si>
    <t>1.3 та 1.4</t>
  </si>
  <si>
    <t>1.3.1</t>
  </si>
  <si>
    <t>1.3.2</t>
  </si>
  <si>
    <t>1.3.3</t>
  </si>
  <si>
    <t>6д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</si>
  <si>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</si>
  <si>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</si>
  <si>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</si>
  <si>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</si>
  <si>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</si>
  <si>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</si>
  <si>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</si>
  <si>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</si>
  <si>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2.1.3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</si>
  <si>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</si>
  <si>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</si>
  <si>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</si>
  <si>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</si>
  <si>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</si>
  <si>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</si>
  <si>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</si>
  <si>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</si>
  <si>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</si>
  <si>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</si>
  <si>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2.1.10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</si>
  <si>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</si>
  <si>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</si>
  <si>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</si>
  <si>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</si>
  <si>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</si>
  <si>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</si>
  <si>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Вибіркові дисципліни 6 семестру</t>
  </si>
  <si>
    <t>2.2.1</t>
  </si>
  <si>
    <t>Статистика</t>
  </si>
  <si>
    <t>2.2.2</t>
  </si>
  <si>
    <t>Організація підприємницької діяльності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</si>
  <si>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</si>
  <si>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</si>
  <si>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</si>
  <si>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</si>
  <si>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</si>
  <si>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</si>
  <si>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</si>
  <si>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</si>
  <si>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</si>
  <si>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</si>
  <si>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2.2.17</t>
  </si>
  <si>
    <t>2.2.18</t>
  </si>
  <si>
    <t>2.2.19</t>
  </si>
  <si>
    <t>2.2.20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</si>
  <si>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</si>
  <si>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</si>
  <si>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</si>
  <si>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</si>
  <si>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</si>
  <si>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</si>
  <si>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</si>
  <si>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</si>
  <si>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</si>
  <si>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</si>
  <si>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</si>
  <si>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</si>
  <si>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</si>
  <si>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</si>
  <si>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</si>
  <si>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</si>
  <si>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</si>
  <si>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1.2</t>
  </si>
  <si>
    <t>1.3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</si>
  <si>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</si>
  <si>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</si>
  <si>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</si>
  <si>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</si>
  <si>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</si>
  <si>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</si>
  <si>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</si>
  <si>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 базі фахової передвищої освіти</t>
  </si>
  <si>
    <t>на базі академії</t>
  </si>
  <si>
    <t xml:space="preserve">Політична економія </t>
  </si>
  <si>
    <t>Разом на базі фахової передвищої освіти</t>
  </si>
  <si>
    <t>Разом на базі академії</t>
  </si>
  <si>
    <t>Разом за п. 1.1:</t>
  </si>
  <si>
    <t>3д</t>
  </si>
  <si>
    <t>Навчальна практика "Вступ до фаху" 
на базі фахової передвищої освіти</t>
  </si>
  <si>
    <t>Виробнича практика (організаційна)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</si>
  <si>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</si>
  <si>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(2 семестр)</t>
  </si>
  <si>
    <t>36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</si>
  <si>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</si>
  <si>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</si>
  <si>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45</t>
  </si>
  <si>
    <t>Вибіркові дисципліни циклу загальної підготовки  (6 семестр)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</si>
  <si>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</si>
  <si>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</si>
  <si>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</si>
  <si>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разом з 4 курсом</t>
  </si>
  <si>
    <t>2.1.12</t>
  </si>
  <si>
    <t xml:space="preserve">Професійна етика </t>
  </si>
  <si>
    <t>15</t>
  </si>
  <si>
    <t>2.1.14</t>
  </si>
  <si>
    <t>2.1.15</t>
  </si>
  <si>
    <t>Вибіркова дисципліна 2 семестру</t>
  </si>
  <si>
    <t>4, 4, 4</t>
  </si>
  <si>
    <t>5,5,5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</si>
  <si>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</si>
  <si>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</si>
  <si>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А</t>
  </si>
  <si>
    <t>1.2.4</t>
  </si>
  <si>
    <t>1.1.3</t>
  </si>
  <si>
    <t>1.1.3.1</t>
  </si>
  <si>
    <t>1.1.3.2</t>
  </si>
  <si>
    <t>1.1.13</t>
  </si>
  <si>
    <t>Разом вибіркові компоненти освітньої програми на базі фахової передвищої освіти</t>
  </si>
  <si>
    <t>Разом вибіркові компоненти освітньої програми на базі академії</t>
  </si>
  <si>
    <t>Загальна кількість на базі фахової передвищої освіти</t>
  </si>
  <si>
    <t>Загальна кількість на базі академії</t>
  </si>
  <si>
    <t xml:space="preserve"> на базі академії</t>
  </si>
  <si>
    <t>2+с*</t>
  </si>
  <si>
    <t>2б, 2б**</t>
  </si>
  <si>
    <t>4ф*, 4**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</si>
  <si>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</si>
  <si>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</si>
  <si>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</si>
  <si>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</si>
  <si>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</si>
  <si>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</si>
  <si>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</si>
  <si>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</si>
  <si>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</si>
  <si>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</si>
  <si>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</si>
  <si>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</si>
  <si>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Строк навчання -  2 роки, 10 місяців</t>
  </si>
  <si>
    <t>На основі  освітнього ступеня "фаховий 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</si>
  <si>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</si>
  <si>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</si>
  <si>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</si>
  <si>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</si>
  <si>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</si>
  <si>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</si>
  <si>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</si>
  <si>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</si>
  <si>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</si>
  <si>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</si>
  <si>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</si>
  <si>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</si>
  <si>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</si>
  <si>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</si>
  <si>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</si>
  <si>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</si>
  <si>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</si>
  <si>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</si>
  <si>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</si>
  <si>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П</t>
  </si>
  <si>
    <t>Д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</si>
  <si>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</si>
  <si>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</si>
  <si>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</si>
  <si>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</si>
  <si>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</si>
  <si>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</si>
  <si>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</si>
  <si>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</si>
  <si>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</si>
  <si>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</si>
  <si>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</si>
  <si>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</si>
  <si>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</si>
  <si>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</si>
  <si>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 атестації (екзамен,  кваліфікаційна робота)</t>
  </si>
  <si>
    <t>Переддипломна</t>
  </si>
  <si>
    <t>п 1.1</t>
  </si>
  <si>
    <t>п 1.2</t>
  </si>
  <si>
    <t>п 1.3</t>
  </si>
  <si>
    <t>п 1.4</t>
  </si>
  <si>
    <t>п 2.1</t>
  </si>
  <si>
    <t>п 2.2</t>
  </si>
  <si>
    <t>зал</t>
  </si>
  <si>
    <t>екз.</t>
  </si>
  <si>
    <t>зал.</t>
  </si>
  <si>
    <t>40</t>
  </si>
  <si>
    <t>14</t>
  </si>
  <si>
    <t>54</t>
  </si>
  <si>
    <t>Моделювання та прогнозування в маркетингу</t>
  </si>
  <si>
    <t>Аналіз ринкової кон'юнктури</t>
  </si>
  <si>
    <t>Інформаційні системи і технології 
у маркетингу</t>
  </si>
  <si>
    <t>Фоміченко І.П., Баркова С.О.</t>
  </si>
  <si>
    <t>1.2.8.1</t>
  </si>
  <si>
    <t>Маркетинг (розділ 1)</t>
  </si>
  <si>
    <t>1.2.8.2</t>
  </si>
  <si>
    <t>Маркетинг (розділ 2)</t>
  </si>
  <si>
    <t>1.2.8.3</t>
  </si>
  <si>
    <t>Маркетингові дослідження</t>
  </si>
  <si>
    <t>Бурцева О.Є.</t>
  </si>
  <si>
    <t>Маркетингова товарна політика</t>
  </si>
  <si>
    <t xml:space="preserve"> Маркетинг промислового виробництва</t>
  </si>
  <si>
    <t>1.2.12.1</t>
  </si>
  <si>
    <t>Шубна О.В.</t>
  </si>
  <si>
    <t>1.2.12.2</t>
  </si>
  <si>
    <t>Курсова робота "Маркетинг промислового  виробництва"</t>
  </si>
  <si>
    <t>8д</t>
  </si>
  <si>
    <t>1.2.13</t>
  </si>
  <si>
    <t>Маркетинг персоналу та HR-брендинг</t>
  </si>
  <si>
    <t>Маркетингова  політика  комунікацій</t>
  </si>
  <si>
    <t>Маркетингова  цінова політика</t>
  </si>
  <si>
    <t>Маркетингова  політика  розподілу</t>
  </si>
  <si>
    <t>Поведінка споживача</t>
  </si>
  <si>
    <t>Логіка та критичне мислення</t>
  </si>
  <si>
    <t>2.1.6</t>
  </si>
  <si>
    <t>Риторика та ораторське мистецтво</t>
  </si>
  <si>
    <t>Соціальний маркетинг</t>
  </si>
  <si>
    <t>2.1.13</t>
  </si>
  <si>
    <t>Культура ведення бізнесу</t>
  </si>
  <si>
    <t>Контролінг маркетингу</t>
  </si>
  <si>
    <t>Ризики в маркетингу</t>
  </si>
  <si>
    <t>Електронна комерція</t>
  </si>
  <si>
    <t>3, 3</t>
  </si>
  <si>
    <t>Інфраструктура товарного ринку</t>
  </si>
  <si>
    <t>Маркетинг  іновацій</t>
  </si>
  <si>
    <t>Ризикологія</t>
  </si>
  <si>
    <t>Корпоративна соціальна відповілальність</t>
  </si>
  <si>
    <t>Іміджмейкінг</t>
  </si>
  <si>
    <t xml:space="preserve">Маркетинг послуг </t>
  </si>
  <si>
    <t>Управління продажами та мерчендайзинг</t>
  </si>
  <si>
    <t>Рекламна діяльність</t>
  </si>
  <si>
    <t>Реклама та зв'язки з громадськістю</t>
  </si>
  <si>
    <t xml:space="preserve">Бізнес айдентика </t>
  </si>
  <si>
    <t>Основи конкурентоспроможності</t>
  </si>
  <si>
    <t>Маркетинг технологій</t>
  </si>
  <si>
    <t>2.2.21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</si>
  <si>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</si>
  <si>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Кваліфікація:  бакалавр з маркетингу</t>
  </si>
  <si>
    <t>1.1.14</t>
  </si>
  <si>
    <t>Теоретична підготовка базової загальновійськової
підготовки* / Національна ідентичність</t>
  </si>
  <si>
    <t>2д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</si>
  <si>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</si>
  <si>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D5 Маркетинг</t>
    </r>
  </si>
  <si>
    <t>протокол № 9</t>
  </si>
  <si>
    <t>"   24   "  квітня 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</si>
</sst>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-* #,##0.0_-;\ &quot;&quot;_-;_-@_-"/>
    <numFmt numFmtId="165" formatCode="0.0"/>
    <numFmt numFmtId="166" formatCode="#,##0.0_ ;\-#,##0.0\ "/>
    <numFmt numFmtId="167" formatCode="#,##0;\-* #,##0_-;\ &quot;&quot;_-;_-@_-"/>
    <numFmt numFmtId="168" formatCode="#,##0_-;\-* #,##0_-;\ &quot;&quot;_-;_-@_-"/>
    <numFmt numFmtId="169" formatCode="#,##0_-;\-* #,##0_-;\ _-;_-@_-"/>
    <numFmt numFmtId="170" formatCode="#,##0.0_-;\-* #,##0.0_-;\ &quot;&quot;_-;_-@_-"/>
    <numFmt numFmtId="171" formatCode="#,##0_ ;\-#,##0\ "/>
    <numFmt numFmtId="172" formatCode="#,##0.00_ ;\-#,##0.00\ "/>
  </numFmts>
  <fonts count="5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0"/>
      <color rgb="FFFF0000"/>
      <name val="Times New Roman"/>
      <family val="1"/>
    </font>
    <font>
      <sz val="12"/>
      <name val="TimesNewRomanPSMT"/>
    </font>
    <font>
      <sz val="9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7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49" fontId="1" fillId="0" borderId="10" xfId="1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49" fontId="1" fillId="0" borderId="9" xfId="1" applyNumberFormat="1" applyFont="1" applyFill="1" applyBorder="1" applyAlignment="1">
      <alignment vertical="center" wrapText="1"/>
    </xf>
    <xf numFmtId="164" fontId="1" fillId="0" borderId="18" xfId="1" applyNumberFormat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vertical="center" wrapText="1"/>
    </xf>
    <xf numFmtId="49" fontId="2" fillId="0" borderId="9" xfId="1" applyNumberFormat="1" applyFont="1" applyFill="1" applyBorder="1" applyAlignment="1">
      <alignment vertical="center" wrapText="1"/>
    </xf>
    <xf numFmtId="49" fontId="2" fillId="0" borderId="21" xfId="1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horizontal="center" vertical="center"/>
    </xf>
    <xf numFmtId="168" fontId="2" fillId="0" borderId="0" xfId="1" applyNumberFormat="1" applyFont="1" applyFill="1" applyBorder="1" applyAlignment="1" applyProtection="1">
      <alignment vertical="center"/>
    </xf>
    <xf numFmtId="168" fontId="4" fillId="0" borderId="1" xfId="1" applyNumberFormat="1" applyFont="1" applyFill="1" applyBorder="1" applyAlignment="1" applyProtection="1">
      <alignment vertical="center"/>
    </xf>
    <xf numFmtId="0" fontId="2" fillId="0" borderId="19" xfId="1" applyNumberFormat="1" applyFont="1" applyFill="1" applyBorder="1" applyAlignment="1" applyProtection="1">
      <alignment horizontal="center" vertical="center"/>
    </xf>
    <xf numFmtId="0" fontId="2" fillId="0" borderId="41" xfId="1" applyNumberFormat="1" applyFont="1" applyFill="1" applyBorder="1" applyAlignment="1" applyProtection="1">
      <alignment horizontal="center" vertical="center"/>
    </xf>
    <xf numFmtId="0" fontId="2" fillId="0" borderId="42" xfId="1" applyNumberFormat="1" applyFont="1" applyFill="1" applyBorder="1" applyAlignment="1" applyProtection="1">
      <alignment horizontal="center" vertical="center"/>
    </xf>
    <xf numFmtId="0" fontId="2" fillId="0" borderId="43" xfId="1" applyNumberFormat="1" applyFont="1" applyFill="1" applyBorder="1" applyAlignment="1" applyProtection="1">
      <alignment horizontal="center" vertical="center"/>
    </xf>
    <xf numFmtId="0" fontId="4" fillId="4" borderId="1" xfId="1" applyNumberFormat="1" applyFont="1" applyFill="1" applyBorder="1" applyAlignment="1" applyProtection="1">
      <alignment horizontal="center" vertical="center"/>
    </xf>
    <xf numFmtId="0" fontId="2" fillId="0" borderId="39" xfId="1" applyNumberFormat="1" applyFont="1" applyFill="1" applyBorder="1" applyAlignment="1" applyProtection="1">
      <alignment horizontal="center" vertical="center"/>
    </xf>
    <xf numFmtId="0" fontId="2" fillId="0" borderId="55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56" xfId="1" applyNumberFormat="1" applyFont="1" applyFill="1" applyBorder="1" applyAlignment="1" applyProtection="1">
      <alignment horizontal="center" vertical="center"/>
    </xf>
    <xf numFmtId="0" fontId="2" fillId="0" borderId="20" xfId="1" applyNumberFormat="1" applyFont="1" applyFill="1" applyBorder="1" applyAlignment="1" applyProtection="1">
      <alignment horizontal="center" vertical="center"/>
    </xf>
    <xf numFmtId="0" fontId="2" fillId="4" borderId="0" xfId="1" applyNumberFormat="1" applyFont="1" applyFill="1" applyBorder="1" applyAlignment="1" applyProtection="1">
      <alignment horizontal="center" vertical="center"/>
    </xf>
    <xf numFmtId="0" fontId="2" fillId="4" borderId="39" xfId="1" applyNumberFormat="1" applyFont="1" applyFill="1" applyBorder="1" applyAlignment="1" applyProtection="1">
      <alignment horizontal="center" vertical="center"/>
    </xf>
    <xf numFmtId="0" fontId="2" fillId="4" borderId="56" xfId="1" applyNumberFormat="1" applyFont="1" applyFill="1" applyBorder="1" applyAlignment="1" applyProtection="1">
      <alignment horizontal="center" vertical="center"/>
    </xf>
    <xf numFmtId="168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1" fillId="0" borderId="27" xfId="1" applyFont="1" applyFill="1" applyBorder="1" applyAlignment="1">
      <alignment horizontal="center" vertical="center" wrapText="1"/>
    </xf>
    <xf numFmtId="168" fontId="9" fillId="0" borderId="1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4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68" fontId="2" fillId="0" borderId="33" xfId="1" applyNumberFormat="1" applyFont="1" applyFill="1" applyBorder="1" applyAlignment="1" applyProtection="1">
      <alignment vertical="center"/>
    </xf>
    <xf numFmtId="168" fontId="1" fillId="0" borderId="14" xfId="1" applyNumberFormat="1" applyFont="1" applyFill="1" applyBorder="1" applyAlignment="1" applyProtection="1">
      <alignment horizontal="center" vertical="center"/>
    </xf>
    <xf numFmtId="166" fontId="4" fillId="0" borderId="1" xfId="1" applyNumberFormat="1" applyFont="1" applyFill="1" applyBorder="1" applyAlignment="1" applyProtection="1">
      <alignment vertical="center"/>
    </xf>
    <xf numFmtId="166" fontId="2" fillId="0" borderId="0" xfId="1" applyNumberFormat="1" applyFont="1" applyFill="1" applyBorder="1" applyAlignment="1" applyProtection="1">
      <alignment vertical="center"/>
    </xf>
    <xf numFmtId="168" fontId="13" fillId="0" borderId="0" xfId="1" applyNumberFormat="1" applyFont="1" applyFill="1" applyBorder="1" applyAlignment="1" applyProtection="1">
      <alignment vertical="center"/>
    </xf>
    <xf numFmtId="168" fontId="14" fillId="0" borderId="1" xfId="1" applyNumberFormat="1" applyFont="1" applyFill="1" applyBorder="1" applyAlignment="1" applyProtection="1">
      <alignment vertical="center"/>
    </xf>
    <xf numFmtId="49" fontId="1" fillId="0" borderId="61" xfId="0" applyNumberFormat="1" applyFont="1" applyFill="1" applyBorder="1" applyAlignment="1" applyProtection="1">
      <alignment horizontal="center" vertical="center"/>
    </xf>
    <xf numFmtId="0" fontId="1" fillId="0" borderId="29" xfId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166" fontId="13" fillId="0" borderId="0" xfId="1" applyNumberFormat="1" applyFont="1" applyFill="1" applyBorder="1" applyAlignment="1" applyProtection="1">
      <alignment vertical="center"/>
    </xf>
    <xf numFmtId="167" fontId="1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33" xfId="1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49" fontId="1" fillId="0" borderId="67" xfId="0" applyNumberFormat="1" applyFont="1" applyFill="1" applyBorder="1" applyAlignment="1" applyProtection="1">
      <alignment horizontal="center" vertical="center"/>
    </xf>
    <xf numFmtId="0" fontId="1" fillId="0" borderId="50" xfId="1" applyFont="1" applyFill="1" applyBorder="1" applyAlignment="1">
      <alignment horizontal="center" vertical="center" wrapText="1"/>
    </xf>
    <xf numFmtId="1" fontId="1" fillId="0" borderId="55" xfId="1" applyNumberFormat="1" applyFont="1" applyFill="1" applyBorder="1" applyAlignment="1">
      <alignment horizontal="center" vertical="center" wrapText="1"/>
    </xf>
    <xf numFmtId="1" fontId="1" fillId="0" borderId="66" xfId="1" applyNumberFormat="1" applyFont="1" applyFill="1" applyBorder="1" applyAlignment="1">
      <alignment horizontal="center" vertical="center" wrapText="1"/>
    </xf>
    <xf numFmtId="166" fontId="14" fillId="0" borderId="1" xfId="1" applyNumberFormat="1" applyFont="1" applyFill="1" applyBorder="1" applyAlignment="1" applyProtection="1">
      <alignment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67" fontId="17" fillId="0" borderId="29" xfId="0" applyNumberFormat="1" applyFont="1" applyFill="1" applyBorder="1" applyAlignment="1" applyProtection="1">
      <alignment horizontal="center" vertical="center"/>
    </xf>
    <xf numFmtId="1" fontId="1" fillId="0" borderId="30" xfId="0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center" vertical="center" wrapText="1"/>
    </xf>
    <xf numFmtId="165" fontId="1" fillId="0" borderId="68" xfId="1" applyNumberFormat="1" applyFont="1" applyFill="1" applyBorder="1" applyAlignment="1" applyProtection="1">
      <alignment horizontal="center" vertical="center"/>
    </xf>
    <xf numFmtId="1" fontId="1" fillId="0" borderId="69" xfId="1" applyNumberFormat="1" applyFont="1" applyFill="1" applyBorder="1" applyAlignment="1" applyProtection="1">
      <alignment horizontal="center" vertical="center"/>
    </xf>
    <xf numFmtId="1" fontId="1" fillId="0" borderId="70" xfId="1" applyNumberFormat="1" applyFont="1" applyFill="1" applyBorder="1" applyAlignment="1" applyProtection="1">
      <alignment horizontal="center" vertical="center"/>
    </xf>
    <xf numFmtId="165" fontId="1" fillId="0" borderId="71" xfId="1" applyNumberFormat="1" applyFont="1" applyFill="1" applyBorder="1" applyAlignment="1" applyProtection="1">
      <alignment horizontal="center" vertical="center"/>
    </xf>
    <xf numFmtId="165" fontId="1" fillId="0" borderId="69" xfId="1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vertical="center"/>
    </xf>
    <xf numFmtId="1" fontId="1" fillId="0" borderId="64" xfId="0" applyNumberFormat="1" applyFont="1" applyFill="1" applyBorder="1" applyAlignment="1">
      <alignment horizontal="center" vertical="center" wrapText="1"/>
    </xf>
    <xf numFmtId="165" fontId="1" fillId="0" borderId="74" xfId="1" applyNumberFormat="1" applyFont="1" applyFill="1" applyBorder="1" applyAlignment="1" applyProtection="1">
      <alignment horizontal="center" vertical="center"/>
    </xf>
    <xf numFmtId="165" fontId="1" fillId="0" borderId="23" xfId="1" applyNumberFormat="1" applyFont="1" applyFill="1" applyBorder="1" applyAlignment="1" applyProtection="1">
      <alignment horizontal="center" vertical="center"/>
    </xf>
    <xf numFmtId="1" fontId="1" fillId="0" borderId="73" xfId="1" applyNumberFormat="1" applyFont="1" applyFill="1" applyBorder="1" applyAlignment="1" applyProtection="1">
      <alignment horizontal="center" vertical="center"/>
    </xf>
    <xf numFmtId="165" fontId="1" fillId="0" borderId="72" xfId="1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67" fontId="17" fillId="0" borderId="33" xfId="0" applyNumberFormat="1" applyFont="1" applyFill="1" applyBorder="1" applyAlignment="1" applyProtection="1">
      <alignment horizontal="center" vertical="center"/>
    </xf>
    <xf numFmtId="0" fontId="1" fillId="0" borderId="67" xfId="0" applyNumberFormat="1" applyFont="1" applyFill="1" applyBorder="1" applyAlignment="1" applyProtection="1">
      <alignment horizontal="left" vertical="center"/>
    </xf>
    <xf numFmtId="0" fontId="2" fillId="0" borderId="34" xfId="0" applyFont="1" applyFill="1" applyBorder="1" applyAlignment="1">
      <alignment horizontal="center" vertical="center" wrapText="1"/>
    </xf>
    <xf numFmtId="167" fontId="17" fillId="0" borderId="35" xfId="0" applyNumberFormat="1" applyFont="1" applyFill="1" applyBorder="1" applyAlignment="1" applyProtection="1">
      <alignment horizontal="center" vertical="center"/>
    </xf>
    <xf numFmtId="165" fontId="1" fillId="0" borderId="0" xfId="1" applyNumberFormat="1" applyFont="1" applyFill="1" applyBorder="1" applyAlignment="1" applyProtection="1">
      <alignment horizontal="center" vertical="center"/>
    </xf>
    <xf numFmtId="1" fontId="1" fillId="0" borderId="32" xfId="0" applyNumberFormat="1" applyFont="1" applyFill="1" applyBorder="1" applyAlignment="1" applyProtection="1">
      <alignment horizontal="center" vertical="center"/>
    </xf>
    <xf numFmtId="167" fontId="1" fillId="0" borderId="22" xfId="0" applyNumberFormat="1" applyFont="1" applyFill="1" applyBorder="1" applyAlignment="1" applyProtection="1">
      <alignment horizontal="left" vertical="center" wrapText="1"/>
    </xf>
    <xf numFmtId="167" fontId="2" fillId="0" borderId="27" xfId="0" applyNumberFormat="1" applyFont="1" applyFill="1" applyBorder="1" applyAlignment="1" applyProtection="1">
      <alignment horizontal="center" vertical="center"/>
    </xf>
    <xf numFmtId="167" fontId="2" fillId="0" borderId="28" xfId="0" applyNumberFormat="1" applyFont="1" applyFill="1" applyBorder="1" applyAlignment="1" applyProtection="1">
      <alignment horizontal="center" vertical="center"/>
    </xf>
    <xf numFmtId="167" fontId="2" fillId="0" borderId="62" xfId="0" applyNumberFormat="1" applyFont="1" applyFill="1" applyBorder="1" applyAlignment="1" applyProtection="1">
      <alignment horizontal="center" vertical="center"/>
    </xf>
    <xf numFmtId="165" fontId="1" fillId="0" borderId="30" xfId="0" applyNumberFormat="1" applyFont="1" applyFill="1" applyBorder="1" applyAlignment="1" applyProtection="1">
      <alignment horizontal="center" vertical="center"/>
    </xf>
    <xf numFmtId="167" fontId="1" fillId="0" borderId="30" xfId="0" applyNumberFormat="1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63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62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 wrapText="1"/>
    </xf>
    <xf numFmtId="0" fontId="1" fillId="0" borderId="27" xfId="1" applyNumberFormat="1" applyFont="1" applyFill="1" applyBorder="1" applyAlignment="1" applyProtection="1">
      <alignment horizontal="center" vertical="center"/>
    </xf>
    <xf numFmtId="0" fontId="1" fillId="0" borderId="19" xfId="1" applyNumberFormat="1" applyFont="1" applyFill="1" applyBorder="1" applyAlignment="1" applyProtection="1">
      <alignment horizontal="center" vertical="center"/>
    </xf>
    <xf numFmtId="0" fontId="1" fillId="0" borderId="43" xfId="1" applyNumberFormat="1" applyFont="1" applyFill="1" applyBorder="1" applyAlignment="1" applyProtection="1">
      <alignment horizontal="center" vertical="center"/>
    </xf>
    <xf numFmtId="168" fontId="18" fillId="0" borderId="0" xfId="1" applyNumberFormat="1" applyFont="1" applyFill="1" applyBorder="1" applyAlignment="1" applyProtection="1">
      <alignment vertical="center"/>
    </xf>
    <xf numFmtId="0" fontId="2" fillId="0" borderId="72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73" xfId="1" applyNumberFormat="1" applyFont="1" applyFill="1" applyBorder="1" applyAlignment="1" applyProtection="1">
      <alignment horizontal="center" vertical="center"/>
    </xf>
    <xf numFmtId="164" fontId="2" fillId="0" borderId="16" xfId="1" applyNumberFormat="1" applyFont="1" applyFill="1" applyBorder="1" applyAlignment="1" applyProtection="1">
      <alignment horizontal="center" vertical="center"/>
    </xf>
    <xf numFmtId="167" fontId="2" fillId="0" borderId="72" xfId="1" applyNumberFormat="1" applyFont="1" applyFill="1" applyBorder="1" applyAlignment="1" applyProtection="1">
      <alignment horizontal="center" vertical="center"/>
    </xf>
    <xf numFmtId="167" fontId="2" fillId="0" borderId="4" xfId="1" applyNumberFormat="1" applyFont="1" applyFill="1" applyBorder="1" applyAlignment="1" applyProtection="1">
      <alignment horizontal="center" vertical="center"/>
    </xf>
    <xf numFmtId="167" fontId="2" fillId="0" borderId="73" xfId="1" applyNumberFormat="1" applyFont="1" applyFill="1" applyBorder="1" applyAlignment="1" applyProtection="1">
      <alignment horizontal="center" vertical="center"/>
    </xf>
    <xf numFmtId="0" fontId="2" fillId="0" borderId="23" xfId="1" applyNumberFormat="1" applyFont="1" applyFill="1" applyBorder="1" applyAlignment="1" applyProtection="1">
      <alignment horizontal="center" vertical="center"/>
    </xf>
    <xf numFmtId="0" fontId="2" fillId="0" borderId="14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33" xfId="1" applyNumberFormat="1" applyFont="1" applyFill="1" applyBorder="1" applyAlignment="1" applyProtection="1">
      <alignment horizontal="center" vertical="center"/>
    </xf>
    <xf numFmtId="0" fontId="2" fillId="0" borderId="35" xfId="1" applyNumberFormat="1" applyFont="1" applyFill="1" applyBorder="1" applyAlignment="1" applyProtection="1">
      <alignment horizontal="center" vertical="center"/>
    </xf>
    <xf numFmtId="167" fontId="2" fillId="0" borderId="39" xfId="1" applyNumberFormat="1" applyFont="1" applyFill="1" applyBorder="1" applyAlignment="1" applyProtection="1">
      <alignment horizontal="center" vertical="center"/>
    </xf>
    <xf numFmtId="167" fontId="2" fillId="0" borderId="3" xfId="1" applyNumberFormat="1" applyFont="1" applyFill="1" applyBorder="1" applyAlignment="1" applyProtection="1">
      <alignment horizontal="center" vertical="center"/>
    </xf>
    <xf numFmtId="167" fontId="2" fillId="0" borderId="40" xfId="1" applyNumberFormat="1" applyFont="1" applyFill="1" applyBorder="1" applyAlignment="1" applyProtection="1">
      <alignment horizontal="center" vertical="center"/>
    </xf>
    <xf numFmtId="165" fontId="1" fillId="0" borderId="49" xfId="1" applyNumberFormat="1" applyFont="1" applyFill="1" applyBorder="1" applyAlignment="1">
      <alignment horizontal="center" vertical="center" wrapText="1"/>
    </xf>
    <xf numFmtId="1" fontId="1" fillId="0" borderId="38" xfId="1" applyNumberFormat="1" applyFont="1" applyFill="1" applyBorder="1" applyAlignment="1">
      <alignment horizontal="center" vertical="center" wrapText="1"/>
    </xf>
    <xf numFmtId="1" fontId="1" fillId="0" borderId="49" xfId="1" applyNumberFormat="1" applyFont="1" applyFill="1" applyBorder="1" applyAlignment="1">
      <alignment horizontal="center" vertical="center" wrapText="1"/>
    </xf>
    <xf numFmtId="167" fontId="1" fillId="0" borderId="19" xfId="1" applyNumberFormat="1" applyFont="1" applyFill="1" applyBorder="1" applyAlignment="1" applyProtection="1">
      <alignment horizontal="center" vertical="center"/>
    </xf>
    <xf numFmtId="167" fontId="1" fillId="0" borderId="43" xfId="1" applyNumberFormat="1" applyFont="1" applyFill="1" applyBorder="1" applyAlignment="1" applyProtection="1">
      <alignment horizontal="center" vertical="center"/>
    </xf>
    <xf numFmtId="0" fontId="1" fillId="0" borderId="77" xfId="1" applyNumberFormat="1" applyFont="1" applyFill="1" applyBorder="1" applyAlignment="1" applyProtection="1">
      <alignment horizontal="center" vertical="center"/>
    </xf>
    <xf numFmtId="164" fontId="1" fillId="0" borderId="55" xfId="1" applyNumberFormat="1" applyFont="1" applyFill="1" applyBorder="1" applyAlignment="1" applyProtection="1">
      <alignment horizontal="center" vertical="center"/>
    </xf>
    <xf numFmtId="164" fontId="1" fillId="0" borderId="20" xfId="1" applyNumberFormat="1" applyFont="1" applyFill="1" applyBorder="1" applyAlignment="1" applyProtection="1">
      <alignment horizontal="center" vertical="center"/>
    </xf>
    <xf numFmtId="167" fontId="1" fillId="0" borderId="77" xfId="1" applyNumberFormat="1" applyFont="1" applyFill="1" applyBorder="1" applyAlignment="1" applyProtection="1">
      <alignment horizontal="center" vertical="center"/>
    </xf>
    <xf numFmtId="0" fontId="2" fillId="0" borderId="29" xfId="1" applyNumberFormat="1" applyFont="1" applyFill="1" applyBorder="1" applyAlignment="1" applyProtection="1">
      <alignment horizontal="center" vertical="center"/>
    </xf>
    <xf numFmtId="164" fontId="2" fillId="0" borderId="61" xfId="1" applyNumberFormat="1" applyFont="1" applyFill="1" applyBorder="1" applyAlignment="1" applyProtection="1">
      <alignment horizontal="center" vertical="center"/>
    </xf>
    <xf numFmtId="0" fontId="2" fillId="0" borderId="74" xfId="1" applyNumberFormat="1" applyFont="1" applyFill="1" applyBorder="1" applyAlignment="1" applyProtection="1">
      <alignment horizontal="center" vertical="center"/>
    </xf>
    <xf numFmtId="164" fontId="2" fillId="0" borderId="79" xfId="1" applyNumberFormat="1" applyFont="1" applyFill="1" applyBorder="1" applyAlignment="1" applyProtection="1">
      <alignment horizontal="center" vertical="center"/>
    </xf>
    <xf numFmtId="1" fontId="2" fillId="0" borderId="7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 applyProtection="1">
      <alignment horizontal="center" vertical="center"/>
    </xf>
    <xf numFmtId="1" fontId="2" fillId="0" borderId="64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33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64" xfId="1" applyNumberFormat="1" applyFont="1" applyFill="1" applyBorder="1" applyAlignment="1" applyProtection="1">
      <alignment horizontal="center" vertical="center"/>
    </xf>
    <xf numFmtId="1" fontId="2" fillId="0" borderId="34" xfId="1" applyNumberFormat="1" applyFont="1" applyFill="1" applyBorder="1" applyAlignment="1" applyProtection="1">
      <alignment horizontal="center" vertical="center"/>
    </xf>
    <xf numFmtId="0" fontId="2" fillId="0" borderId="47" xfId="1" applyNumberFormat="1" applyFont="1" applyFill="1" applyBorder="1" applyAlignment="1">
      <alignment horizontal="center" vertical="center"/>
    </xf>
    <xf numFmtId="1" fontId="2" fillId="0" borderId="47" xfId="1" applyNumberFormat="1" applyFont="1" applyFill="1" applyBorder="1" applyAlignment="1">
      <alignment horizontal="center" vertical="center"/>
    </xf>
    <xf numFmtId="1" fontId="1" fillId="4" borderId="66" xfId="1" applyNumberFormat="1" applyFont="1" applyFill="1" applyBorder="1" applyAlignment="1">
      <alignment horizontal="center" vertical="center" wrapText="1"/>
    </xf>
    <xf numFmtId="1" fontId="1" fillId="4" borderId="55" xfId="1" applyNumberFormat="1" applyFont="1" applyFill="1" applyBorder="1" applyAlignment="1">
      <alignment horizontal="center" vertical="center" wrapText="1"/>
    </xf>
    <xf numFmtId="167" fontId="1" fillId="0" borderId="20" xfId="1" applyNumberFormat="1" applyFont="1" applyFill="1" applyBorder="1" applyAlignment="1" applyProtection="1">
      <alignment horizontal="center" vertical="center"/>
    </xf>
    <xf numFmtId="1" fontId="1" fillId="0" borderId="55" xfId="1" applyNumberFormat="1" applyFont="1" applyFill="1" applyBorder="1" applyAlignment="1" applyProtection="1">
      <alignment horizontal="center" vertical="center"/>
    </xf>
    <xf numFmtId="165" fontId="5" fillId="3" borderId="49" xfId="1" applyNumberFormat="1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170" fontId="2" fillId="0" borderId="0" xfId="1" applyNumberFormat="1" applyFont="1" applyFill="1" applyBorder="1" applyAlignment="1" applyProtection="1">
      <alignment vertical="center"/>
    </xf>
    <xf numFmtId="168" fontId="4" fillId="0" borderId="1" xfId="1" applyNumberFormat="1" applyFont="1" applyFill="1" applyBorder="1" applyAlignment="1" applyProtection="1">
      <alignment vertical="center" wrapText="1"/>
    </xf>
    <xf numFmtId="168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5" fontId="4" fillId="0" borderId="1" xfId="1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1" applyNumberFormat="1" applyFont="1" applyFill="1" applyBorder="1" applyAlignment="1" applyProtection="1">
      <alignment horizontal="center" vertical="center"/>
    </xf>
    <xf numFmtId="0" fontId="2" fillId="0" borderId="72" xfId="1" applyFont="1" applyFill="1" applyBorder="1" applyAlignment="1">
      <alignment horizontal="center" vertical="center" wrapText="1"/>
    </xf>
    <xf numFmtId="0" fontId="2" fillId="0" borderId="33" xfId="1" applyNumberFormat="1" applyFont="1" applyFill="1" applyBorder="1" applyAlignment="1" applyProtection="1">
      <alignment vertical="center"/>
    </xf>
    <xf numFmtId="169" fontId="2" fillId="0" borderId="33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center" wrapText="1"/>
    </xf>
    <xf numFmtId="168" fontId="13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164" fontId="2" fillId="0" borderId="67" xfId="1" applyNumberFormat="1" applyFont="1" applyFill="1" applyBorder="1" applyAlignment="1" applyProtection="1">
      <alignment horizontal="center" vertical="center"/>
    </xf>
    <xf numFmtId="165" fontId="1" fillId="0" borderId="61" xfId="0" applyNumberFormat="1" applyFont="1" applyFill="1" applyBorder="1" applyAlignment="1" applyProtection="1">
      <alignment horizontal="center" vertical="center"/>
    </xf>
    <xf numFmtId="165" fontId="1" fillId="0" borderId="10" xfId="0" applyNumberFormat="1" applyFont="1" applyFill="1" applyBorder="1" applyAlignment="1" applyProtection="1">
      <alignment horizontal="center" vertical="center"/>
    </xf>
    <xf numFmtId="168" fontId="8" fillId="2" borderId="0" xfId="1" applyNumberFormat="1" applyFont="1" applyFill="1" applyBorder="1" applyAlignment="1" applyProtection="1">
      <alignment vertical="center"/>
    </xf>
    <xf numFmtId="168" fontId="9" fillId="2" borderId="1" xfId="1" applyNumberFormat="1" applyFont="1" applyFill="1" applyBorder="1" applyAlignment="1" applyProtection="1">
      <alignment vertical="center"/>
    </xf>
    <xf numFmtId="168" fontId="13" fillId="2" borderId="0" xfId="1" applyNumberFormat="1" applyFont="1" applyFill="1" applyBorder="1" applyAlignment="1" applyProtection="1">
      <alignment vertical="center"/>
    </xf>
    <xf numFmtId="168" fontId="14" fillId="2" borderId="1" xfId="1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 applyProtection="1">
      <alignment horizontal="center" vertical="center"/>
    </xf>
    <xf numFmtId="166" fontId="13" fillId="2" borderId="0" xfId="1" applyNumberFormat="1" applyFont="1" applyFill="1" applyBorder="1" applyAlignment="1" applyProtection="1">
      <alignment vertical="center"/>
    </xf>
    <xf numFmtId="0" fontId="1" fillId="0" borderId="61" xfId="0" applyNumberFormat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165" fontId="1" fillId="0" borderId="67" xfId="0" applyNumberFormat="1" applyFont="1" applyFill="1" applyBorder="1" applyAlignment="1" applyProtection="1">
      <alignment horizontal="center" vertical="center"/>
    </xf>
    <xf numFmtId="1" fontId="1" fillId="0" borderId="65" xfId="0" applyNumberFormat="1" applyFont="1" applyFill="1" applyBorder="1" applyAlignment="1" applyProtection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165" fontId="1" fillId="0" borderId="17" xfId="1" applyNumberFormat="1" applyFont="1" applyFill="1" applyBorder="1" applyAlignment="1" applyProtection="1">
      <alignment horizontal="center" vertical="center"/>
    </xf>
    <xf numFmtId="165" fontId="1" fillId="0" borderId="12" xfId="1" applyNumberFormat="1" applyFont="1" applyFill="1" applyBorder="1" applyAlignment="1" applyProtection="1">
      <alignment horizontal="center" vertical="center"/>
    </xf>
    <xf numFmtId="1" fontId="1" fillId="0" borderId="35" xfId="1" applyNumberFormat="1" applyFont="1" applyFill="1" applyBorder="1" applyAlignment="1" applyProtection="1">
      <alignment horizontal="center" vertical="center"/>
    </xf>
    <xf numFmtId="165" fontId="1" fillId="0" borderId="34" xfId="1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</xf>
    <xf numFmtId="167" fontId="1" fillId="0" borderId="39" xfId="1" applyNumberFormat="1" applyFont="1" applyFill="1" applyBorder="1" applyAlignment="1" applyProtection="1">
      <alignment horizontal="center" vertical="center"/>
    </xf>
    <xf numFmtId="167" fontId="1" fillId="0" borderId="3" xfId="1" applyNumberFormat="1" applyFont="1" applyFill="1" applyBorder="1" applyAlignment="1" applyProtection="1">
      <alignment horizontal="center" vertical="center"/>
    </xf>
    <xf numFmtId="167" fontId="1" fillId="0" borderId="55" xfId="1" applyNumberFormat="1" applyFont="1" applyFill="1" applyBorder="1" applyAlignment="1" applyProtection="1">
      <alignment horizontal="center" vertical="center"/>
    </xf>
    <xf numFmtId="167" fontId="1" fillId="0" borderId="88" xfId="1" applyNumberFormat="1" applyFont="1" applyFill="1" applyBorder="1" applyAlignment="1" applyProtection="1">
      <alignment horizontal="center" vertical="center"/>
    </xf>
    <xf numFmtId="167" fontId="1" fillId="0" borderId="42" xfId="1" applyNumberFormat="1" applyFont="1" applyFill="1" applyBorder="1" applyAlignment="1" applyProtection="1">
      <alignment horizontal="center" vertical="center"/>
    </xf>
    <xf numFmtId="1" fontId="1" fillId="0" borderId="19" xfId="1" applyNumberFormat="1" applyFont="1" applyFill="1" applyBorder="1" applyAlignment="1" applyProtection="1">
      <alignment horizontal="center" vertical="center"/>
    </xf>
    <xf numFmtId="1" fontId="1" fillId="0" borderId="77" xfId="1" applyNumberFormat="1" applyFont="1" applyFill="1" applyBorder="1" applyAlignment="1" applyProtection="1">
      <alignment horizontal="center" vertical="center"/>
    </xf>
    <xf numFmtId="1" fontId="1" fillId="0" borderId="42" xfId="1" applyNumberFormat="1" applyFont="1" applyFill="1" applyBorder="1" applyAlignment="1" applyProtection="1">
      <alignment horizontal="center" vertical="center"/>
    </xf>
    <xf numFmtId="1" fontId="1" fillId="0" borderId="43" xfId="1" applyNumberFormat="1" applyFont="1" applyFill="1" applyBorder="1" applyAlignment="1" applyProtection="1">
      <alignment horizontal="center" vertical="center"/>
    </xf>
    <xf numFmtId="1" fontId="1" fillId="0" borderId="88" xfId="1" applyNumberFormat="1" applyFont="1" applyFill="1" applyBorder="1" applyAlignment="1" applyProtection="1">
      <alignment horizontal="center" vertical="center"/>
    </xf>
    <xf numFmtId="1" fontId="2" fillId="0" borderId="42" xfId="1" applyNumberFormat="1" applyFont="1" applyFill="1" applyBorder="1" applyAlignment="1" applyProtection="1">
      <alignment horizontal="center" vertical="center"/>
    </xf>
    <xf numFmtId="167" fontId="1" fillId="0" borderId="32" xfId="1" applyNumberFormat="1" applyFont="1" applyFill="1" applyBorder="1" applyAlignment="1" applyProtection="1">
      <alignment horizontal="center" vertical="center"/>
    </xf>
    <xf numFmtId="167" fontId="1" fillId="0" borderId="87" xfId="1" applyNumberFormat="1" applyFont="1" applyFill="1" applyBorder="1" applyAlignment="1" applyProtection="1">
      <alignment horizontal="center" vertical="center"/>
    </xf>
    <xf numFmtId="167" fontId="1" fillId="0" borderId="40" xfId="1" applyNumberFormat="1" applyFont="1" applyFill="1" applyBorder="1" applyAlignment="1" applyProtection="1">
      <alignment horizontal="center" vertical="center"/>
    </xf>
    <xf numFmtId="1" fontId="1" fillId="0" borderId="24" xfId="1" applyNumberFormat="1" applyFont="1" applyFill="1" applyBorder="1" applyAlignment="1" applyProtection="1">
      <alignment horizontal="center" vertical="center"/>
    </xf>
    <xf numFmtId="1" fontId="1" fillId="0" borderId="45" xfId="1" applyNumberFormat="1" applyFont="1" applyFill="1" applyBorder="1" applyAlignment="1" applyProtection="1">
      <alignment horizontal="center" vertical="center"/>
    </xf>
    <xf numFmtId="1" fontId="1" fillId="0" borderId="47" xfId="1" applyNumberFormat="1" applyFont="1" applyFill="1" applyBorder="1" applyAlignment="1" applyProtection="1">
      <alignment horizontal="center" vertical="center"/>
    </xf>
    <xf numFmtId="0" fontId="1" fillId="0" borderId="80" xfId="1" applyFont="1" applyFill="1" applyBorder="1" applyAlignment="1">
      <alignment horizontal="center" vertical="center" wrapText="1"/>
    </xf>
    <xf numFmtId="49" fontId="1" fillId="0" borderId="48" xfId="0" applyNumberFormat="1" applyFont="1" applyFill="1" applyBorder="1" applyAlignment="1">
      <alignment horizontal="center" vertical="center"/>
    </xf>
    <xf numFmtId="1" fontId="1" fillId="0" borderId="87" xfId="1" applyNumberFormat="1" applyFont="1" applyFill="1" applyBorder="1" applyAlignment="1" applyProtection="1">
      <alignment horizontal="center" vertical="center"/>
    </xf>
    <xf numFmtId="1" fontId="1" fillId="0" borderId="44" xfId="1" applyNumberFormat="1" applyFont="1" applyFill="1" applyBorder="1" applyAlignment="1" applyProtection="1">
      <alignment horizontal="center" vertical="center"/>
    </xf>
    <xf numFmtId="1" fontId="1" fillId="0" borderId="39" xfId="1" applyNumberFormat="1" applyFont="1" applyFill="1" applyBorder="1" applyAlignment="1" applyProtection="1">
      <alignment horizontal="center" vertical="center"/>
    </xf>
    <xf numFmtId="167" fontId="1" fillId="0" borderId="44" xfId="1" applyNumberFormat="1" applyFont="1" applyFill="1" applyBorder="1" applyAlignment="1" applyProtection="1">
      <alignment horizontal="center" vertical="center"/>
    </xf>
    <xf numFmtId="167" fontId="1" fillId="0" borderId="7" xfId="1" applyNumberFormat="1" applyFont="1" applyFill="1" applyBorder="1" applyAlignment="1" applyProtection="1">
      <alignment horizontal="center" vertical="center"/>
    </xf>
    <xf numFmtId="0" fontId="1" fillId="0" borderId="55" xfId="1" applyFont="1" applyFill="1" applyBorder="1" applyAlignment="1">
      <alignment horizontal="center" vertical="center" wrapText="1"/>
    </xf>
    <xf numFmtId="167" fontId="10" fillId="0" borderId="43" xfId="1" applyNumberFormat="1" applyFont="1" applyFill="1" applyBorder="1" applyAlignment="1" applyProtection="1">
      <alignment horizontal="center" vertical="center"/>
    </xf>
    <xf numFmtId="171" fontId="1" fillId="0" borderId="55" xfId="1" applyNumberFormat="1" applyFont="1" applyFill="1" applyBorder="1" applyAlignment="1" applyProtection="1">
      <alignment horizontal="center" vertical="center"/>
    </xf>
    <xf numFmtId="1" fontId="1" fillId="0" borderId="20" xfId="1" applyNumberFormat="1" applyFont="1" applyFill="1" applyBorder="1" applyAlignment="1" applyProtection="1">
      <alignment horizontal="center" vertical="center"/>
    </xf>
    <xf numFmtId="49" fontId="1" fillId="0" borderId="42" xfId="0" applyNumberFormat="1" applyFont="1" applyFill="1" applyBorder="1" applyAlignment="1">
      <alignment horizontal="center" vertical="center"/>
    </xf>
    <xf numFmtId="1" fontId="2" fillId="0" borderId="19" xfId="1" applyNumberFormat="1" applyFont="1" applyFill="1" applyBorder="1" applyAlignment="1" applyProtection="1">
      <alignment horizontal="center" vertical="center"/>
    </xf>
    <xf numFmtId="167" fontId="2" fillId="0" borderId="77" xfId="1" applyNumberFormat="1" applyFont="1" applyFill="1" applyBorder="1" applyAlignment="1" applyProtection="1">
      <alignment horizontal="center" vertical="center"/>
    </xf>
    <xf numFmtId="167" fontId="2" fillId="0" borderId="43" xfId="1" applyNumberFormat="1" applyFont="1" applyFill="1" applyBorder="1" applyAlignment="1" applyProtection="1">
      <alignment horizontal="center" vertical="center"/>
    </xf>
    <xf numFmtId="167" fontId="2" fillId="0" borderId="88" xfId="1" applyNumberFormat="1" applyFont="1" applyFill="1" applyBorder="1" applyAlignment="1" applyProtection="1">
      <alignment horizontal="center" vertical="center"/>
    </xf>
    <xf numFmtId="167" fontId="2" fillId="0" borderId="42" xfId="1" applyNumberFormat="1" applyFont="1" applyFill="1" applyBorder="1" applyAlignment="1" applyProtection="1">
      <alignment horizontal="center" vertical="center"/>
    </xf>
    <xf numFmtId="167" fontId="2" fillId="0" borderId="19" xfId="1" applyNumberFormat="1" applyFont="1" applyFill="1" applyBorder="1" applyAlignment="1" applyProtection="1">
      <alignment horizontal="center" vertical="center"/>
    </xf>
    <xf numFmtId="0" fontId="1" fillId="0" borderId="32" xfId="1" applyFont="1" applyFill="1" applyBorder="1" applyAlignment="1">
      <alignment horizontal="center" vertical="center" wrapText="1"/>
    </xf>
    <xf numFmtId="167" fontId="10" fillId="0" borderId="40" xfId="1" applyNumberFormat="1" applyFont="1" applyFill="1" applyBorder="1" applyAlignment="1" applyProtection="1">
      <alignment horizontal="center" vertical="center"/>
    </xf>
    <xf numFmtId="171" fontId="1" fillId="0" borderId="32" xfId="1" applyNumberFormat="1" applyFont="1" applyFill="1" applyBorder="1" applyAlignment="1" applyProtection="1">
      <alignment horizontal="center" vertical="center"/>
    </xf>
    <xf numFmtId="1" fontId="1" fillId="0" borderId="56" xfId="1" applyNumberFormat="1" applyFont="1" applyFill="1" applyBorder="1" applyAlignment="1" applyProtection="1">
      <alignment horizontal="center" vertical="center"/>
    </xf>
    <xf numFmtId="1" fontId="1" fillId="0" borderId="3" xfId="1" applyNumberFormat="1" applyFont="1" applyFill="1" applyBorder="1" applyAlignment="1" applyProtection="1">
      <alignment horizontal="center" vertical="center"/>
    </xf>
    <xf numFmtId="0" fontId="1" fillId="0" borderId="44" xfId="1" applyFont="1" applyFill="1" applyBorder="1" applyAlignment="1">
      <alignment horizontal="center" vertical="center" wrapText="1"/>
    </xf>
    <xf numFmtId="1" fontId="1" fillId="0" borderId="40" xfId="1" applyNumberFormat="1" applyFont="1" applyFill="1" applyBorder="1" applyAlignment="1" applyProtection="1">
      <alignment horizontal="center" vertical="center"/>
    </xf>
    <xf numFmtId="49" fontId="1" fillId="0" borderId="39" xfId="0" applyNumberFormat="1" applyFont="1" applyFill="1" applyBorder="1" applyAlignment="1">
      <alignment horizontal="center" vertical="center"/>
    </xf>
    <xf numFmtId="167" fontId="2" fillId="0" borderId="87" xfId="1" applyNumberFormat="1" applyFont="1" applyFill="1" applyBorder="1" applyAlignment="1" applyProtection="1">
      <alignment horizontal="center" vertical="center"/>
    </xf>
    <xf numFmtId="167" fontId="2" fillId="0" borderId="44" xfId="1" applyNumberFormat="1" applyFont="1" applyFill="1" applyBorder="1" applyAlignment="1" applyProtection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49" fontId="1" fillId="0" borderId="61" xfId="1" applyNumberFormat="1" applyFont="1" applyFill="1" applyBorder="1" applyAlignment="1" applyProtection="1">
      <alignment horizontal="center" vertical="center"/>
    </xf>
    <xf numFmtId="49" fontId="2" fillId="0" borderId="31" xfId="1" applyNumberFormat="1" applyFont="1" applyFill="1" applyBorder="1" applyAlignment="1">
      <alignment vertical="center" wrapText="1"/>
    </xf>
    <xf numFmtId="0" fontId="2" fillId="0" borderId="61" xfId="1" applyNumberFormat="1" applyFont="1" applyFill="1" applyBorder="1" applyAlignment="1" applyProtection="1">
      <alignment horizontal="center" vertical="center"/>
    </xf>
    <xf numFmtId="0" fontId="2" fillId="0" borderId="63" xfId="1" applyNumberFormat="1" applyFont="1" applyFill="1" applyBorder="1" applyAlignment="1" applyProtection="1">
      <alignment horizontal="center" vertical="center"/>
    </xf>
    <xf numFmtId="1" fontId="2" fillId="0" borderId="61" xfId="1" applyNumberFormat="1" applyFont="1" applyFill="1" applyBorder="1" applyAlignment="1" applyProtection="1">
      <alignment horizontal="center" vertical="center"/>
    </xf>
    <xf numFmtId="1" fontId="2" fillId="0" borderId="27" xfId="1" applyNumberFormat="1" applyFont="1" applyFill="1" applyBorder="1" applyAlignment="1" applyProtection="1">
      <alignment horizontal="center" vertical="center"/>
    </xf>
    <xf numFmtId="1" fontId="2" fillId="0" borderId="29" xfId="1" applyNumberFormat="1" applyFont="1" applyFill="1" applyBorder="1" applyAlignment="1" applyProtection="1">
      <alignment horizontal="center" vertical="center"/>
    </xf>
    <xf numFmtId="1" fontId="2" fillId="0" borderId="63" xfId="1" applyNumberFormat="1" applyFont="1" applyFill="1" applyBorder="1" applyAlignment="1" applyProtection="1">
      <alignment horizontal="center" vertical="center"/>
    </xf>
    <xf numFmtId="1" fontId="2" fillId="0" borderId="62" xfId="1" applyNumberFormat="1" applyFont="1" applyFill="1" applyBorder="1" applyAlignment="1" applyProtection="1">
      <alignment horizontal="center" vertical="center"/>
    </xf>
    <xf numFmtId="1" fontId="2" fillId="0" borderId="50" xfId="1" applyNumberFormat="1" applyFont="1" applyFill="1" applyBorder="1" applyAlignment="1" applyProtection="1">
      <alignment horizontal="center" vertical="center"/>
    </xf>
    <xf numFmtId="1" fontId="2" fillId="0" borderId="51" xfId="1" applyNumberFormat="1" applyFont="1" applyFill="1" applyBorder="1" applyAlignment="1" applyProtection="1">
      <alignment horizontal="center" vertical="center"/>
    </xf>
    <xf numFmtId="1" fontId="2" fillId="0" borderId="90" xfId="1" applyNumberFormat="1" applyFont="1" applyFill="1" applyBorder="1" applyAlignment="1" applyProtection="1">
      <alignment horizontal="center" vertical="center"/>
    </xf>
    <xf numFmtId="49" fontId="2" fillId="0" borderId="31" xfId="0" applyNumberFormat="1" applyFont="1" applyFill="1" applyBorder="1" applyAlignment="1">
      <alignment vertical="center" wrapText="1"/>
    </xf>
    <xf numFmtId="1" fontId="2" fillId="0" borderId="28" xfId="1" applyNumberFormat="1" applyFont="1" applyFill="1" applyBorder="1" applyAlignment="1" applyProtection="1">
      <alignment horizontal="center" vertical="center"/>
    </xf>
    <xf numFmtId="49" fontId="1" fillId="0" borderId="16" xfId="1" applyNumberFormat="1" applyFont="1" applyFill="1" applyBorder="1" applyAlignment="1" applyProtection="1">
      <alignment horizontal="center" vertical="center"/>
    </xf>
    <xf numFmtId="0" fontId="2" fillId="0" borderId="16" xfId="1" applyNumberFormat="1" applyFont="1" applyFill="1" applyBorder="1" applyAlignment="1" applyProtection="1">
      <alignment horizontal="center" vertical="center"/>
    </xf>
    <xf numFmtId="1" fontId="2" fillId="0" borderId="16" xfId="1" applyNumberFormat="1" applyFont="1" applyFill="1" applyBorder="1" applyAlignment="1" applyProtection="1">
      <alignment horizontal="center" vertical="center"/>
    </xf>
    <xf numFmtId="1" fontId="2" fillId="0" borderId="74" xfId="1" applyNumberFormat="1" applyFont="1" applyFill="1" applyBorder="1" applyAlignment="1" applyProtection="1">
      <alignment horizontal="center" vertical="center"/>
    </xf>
    <xf numFmtId="1" fontId="2" fillId="0" borderId="4" xfId="1" applyNumberFormat="1" applyFont="1" applyFill="1" applyBorder="1" applyAlignment="1" applyProtection="1">
      <alignment horizontal="center" vertical="center"/>
    </xf>
    <xf numFmtId="1" fontId="2" fillId="0" borderId="13" xfId="1" applyNumberFormat="1" applyFont="1" applyFill="1" applyBorder="1" applyAlignment="1" applyProtection="1">
      <alignment horizontal="center" vertical="center"/>
    </xf>
    <xf numFmtId="1" fontId="2" fillId="0" borderId="33" xfId="1" applyNumberFormat="1" applyFont="1" applyFill="1" applyBorder="1" applyAlignment="1" applyProtection="1">
      <alignment horizontal="center" vertical="center"/>
    </xf>
    <xf numFmtId="1" fontId="2" fillId="0" borderId="7" xfId="1" applyNumberFormat="1" applyFont="1" applyFill="1" applyBorder="1" applyAlignment="1" applyProtection="1">
      <alignment horizontal="center" vertical="center"/>
    </xf>
    <xf numFmtId="1" fontId="2" fillId="0" borderId="5" xfId="1" applyNumberFormat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</xf>
    <xf numFmtId="49" fontId="1" fillId="0" borderId="10" xfId="1" applyNumberFormat="1" applyFont="1" applyFill="1" applyBorder="1" applyAlignment="1" applyProtection="1">
      <alignment horizontal="center" vertical="center"/>
    </xf>
    <xf numFmtId="1" fontId="2" fillId="0" borderId="30" xfId="1" applyNumberFormat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62" xfId="1" applyFont="1" applyFill="1" applyBorder="1" applyAlignment="1">
      <alignment horizontal="center" vertical="center" wrapText="1"/>
    </xf>
    <xf numFmtId="1" fontId="2" fillId="0" borderId="79" xfId="1" applyNumberFormat="1" applyFont="1" applyFill="1" applyBorder="1" applyAlignment="1" applyProtection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1" fontId="2" fillId="0" borderId="56" xfId="1" applyNumberFormat="1" applyFont="1" applyFill="1" applyBorder="1" applyAlignment="1" applyProtection="1">
      <alignment horizontal="center" vertical="center"/>
    </xf>
    <xf numFmtId="0" fontId="2" fillId="0" borderId="67" xfId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1" fontId="2" fillId="0" borderId="35" xfId="1" applyNumberFormat="1" applyFont="1" applyFill="1" applyBorder="1" applyAlignment="1" applyProtection="1">
      <alignment horizontal="center" vertical="center"/>
    </xf>
    <xf numFmtId="1" fontId="2" fillId="0" borderId="17" xfId="1" applyNumberFormat="1" applyFont="1" applyFill="1" applyBorder="1" applyAlignment="1" applyProtection="1">
      <alignment horizontal="center" vertical="center"/>
    </xf>
    <xf numFmtId="1" fontId="2" fillId="0" borderId="11" xfId="1" applyNumberFormat="1" applyFont="1" applyFill="1" applyBorder="1" applyAlignment="1" applyProtection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164" fontId="2" fillId="0" borderId="30" xfId="1" applyNumberFormat="1" applyFont="1" applyFill="1" applyBorder="1" applyAlignment="1" applyProtection="1">
      <alignment horizontal="center" vertical="center"/>
    </xf>
    <xf numFmtId="164" fontId="2" fillId="0" borderId="50" xfId="1" applyNumberFormat="1" applyFont="1" applyFill="1" applyBorder="1" applyAlignment="1" applyProtection="1">
      <alignment horizontal="center" vertical="center"/>
    </xf>
    <xf numFmtId="164" fontId="2" fillId="0" borderId="75" xfId="1" applyNumberFormat="1" applyFont="1" applyFill="1" applyBorder="1" applyAlignment="1" applyProtection="1">
      <alignment horizontal="center" vertical="center"/>
    </xf>
    <xf numFmtId="164" fontId="2" fillId="0" borderId="15" xfId="1" applyNumberFormat="1" applyFont="1" applyFill="1" applyBorder="1" applyAlignment="1" applyProtection="1">
      <alignment horizontal="center" vertical="center"/>
    </xf>
    <xf numFmtId="164" fontId="2" fillId="0" borderId="51" xfId="1" applyNumberFormat="1" applyFont="1" applyFill="1" applyBorder="1" applyAlignment="1" applyProtection="1">
      <alignment horizontal="center" vertical="center"/>
    </xf>
    <xf numFmtId="164" fontId="2" fillId="0" borderId="89" xfId="1" applyNumberFormat="1" applyFont="1" applyFill="1" applyBorder="1" applyAlignment="1" applyProtection="1">
      <alignment horizontal="center" vertical="center"/>
    </xf>
    <xf numFmtId="164" fontId="2" fillId="0" borderId="90" xfId="1" applyNumberFormat="1" applyFont="1" applyFill="1" applyBorder="1" applyAlignment="1" applyProtection="1">
      <alignment horizontal="center" vertical="center"/>
    </xf>
    <xf numFmtId="165" fontId="1" fillId="0" borderId="19" xfId="1" applyNumberFormat="1" applyFont="1" applyFill="1" applyBorder="1" applyAlignment="1">
      <alignment horizontal="center" vertical="center" wrapText="1"/>
    </xf>
    <xf numFmtId="165" fontId="1" fillId="0" borderId="52" xfId="1" applyNumberFormat="1" applyFont="1" applyFill="1" applyBorder="1" applyAlignment="1">
      <alignment horizontal="center" vertical="center" wrapText="1"/>
    </xf>
    <xf numFmtId="1" fontId="1" fillId="0" borderId="19" xfId="1" applyNumberFormat="1" applyFont="1" applyFill="1" applyBorder="1" applyAlignment="1">
      <alignment horizontal="center" vertical="center" wrapText="1"/>
    </xf>
    <xf numFmtId="164" fontId="1" fillId="0" borderId="30" xfId="1" applyNumberFormat="1" applyFont="1" applyFill="1" applyBorder="1" applyAlignment="1" applyProtection="1">
      <alignment horizontal="center" vertical="center"/>
    </xf>
    <xf numFmtId="1" fontId="2" fillId="0" borderId="44" xfId="1" applyNumberFormat="1" applyFont="1" applyFill="1" applyBorder="1" applyAlignment="1" applyProtection="1">
      <alignment horizontal="center" vertical="center"/>
    </xf>
    <xf numFmtId="1" fontId="2" fillId="0" borderId="39" xfId="1" applyNumberFormat="1" applyFont="1" applyFill="1" applyBorder="1" applyAlignment="1" applyProtection="1">
      <alignment horizontal="center" vertical="center"/>
    </xf>
    <xf numFmtId="1" fontId="2" fillId="0" borderId="40" xfId="1" applyNumberFormat="1" applyFont="1" applyFill="1" applyBorder="1" applyAlignment="1" applyProtection="1">
      <alignment horizontal="center" vertical="center"/>
    </xf>
    <xf numFmtId="49" fontId="1" fillId="0" borderId="67" xfId="1" applyNumberFormat="1" applyFont="1" applyFill="1" applyBorder="1" applyAlignment="1" applyProtection="1">
      <alignment horizontal="center" vertical="center"/>
    </xf>
    <xf numFmtId="49" fontId="2" fillId="0" borderId="18" xfId="1" applyNumberFormat="1" applyFont="1" applyFill="1" applyBorder="1" applyAlignment="1">
      <alignment vertical="center" wrapText="1"/>
    </xf>
    <xf numFmtId="0" fontId="2" fillId="0" borderId="67" xfId="1" applyNumberFormat="1" applyFont="1" applyFill="1" applyBorder="1" applyAlignment="1" applyProtection="1">
      <alignment horizontal="center" vertical="center"/>
    </xf>
    <xf numFmtId="0" fontId="2" fillId="0" borderId="17" xfId="1" applyNumberFormat="1" applyFont="1" applyFill="1" applyBorder="1" applyAlignment="1" applyProtection="1">
      <alignment horizontal="center" vertical="center"/>
    </xf>
    <xf numFmtId="164" fontId="2" fillId="0" borderId="72" xfId="1" applyNumberFormat="1" applyFont="1" applyFill="1" applyBorder="1" applyAlignment="1" applyProtection="1">
      <alignment horizontal="center" vertical="center"/>
    </xf>
    <xf numFmtId="1" fontId="2" fillId="0" borderId="72" xfId="1" applyNumberFormat="1" applyFont="1" applyFill="1" applyBorder="1" applyAlignment="1" applyProtection="1">
      <alignment horizontal="center" vertical="center"/>
    </xf>
    <xf numFmtId="1" fontId="2" fillId="0" borderId="73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168" fontId="19" fillId="2" borderId="0" xfId="1" applyNumberFormat="1" applyFont="1" applyFill="1" applyBorder="1" applyAlignment="1" applyProtection="1">
      <alignment vertical="center"/>
    </xf>
    <xf numFmtId="168" fontId="20" fillId="2" borderId="1" xfId="1" applyNumberFormat="1" applyFont="1" applyFill="1" applyBorder="1" applyAlignment="1" applyProtection="1">
      <alignment vertical="center"/>
    </xf>
    <xf numFmtId="168" fontId="13" fillId="2" borderId="1" xfId="1" applyNumberFormat="1" applyFont="1" applyFill="1" applyBorder="1" applyAlignment="1" applyProtection="1">
      <alignment vertical="center"/>
    </xf>
    <xf numFmtId="165" fontId="1" fillId="0" borderId="38" xfId="1" applyNumberFormat="1" applyFont="1" applyFill="1" applyBorder="1" applyAlignment="1">
      <alignment horizontal="center" vertical="center" wrapText="1"/>
    </xf>
    <xf numFmtId="49" fontId="2" fillId="0" borderId="25" xfId="1" applyNumberFormat="1" applyFont="1" applyFill="1" applyBorder="1" applyAlignment="1">
      <alignment vertical="center" wrapText="1"/>
    </xf>
    <xf numFmtId="49" fontId="2" fillId="0" borderId="47" xfId="1" applyNumberFormat="1" applyFont="1" applyFill="1" applyBorder="1" applyAlignment="1">
      <alignment horizontal="center" vertical="center"/>
    </xf>
    <xf numFmtId="164" fontId="2" fillId="0" borderId="47" xfId="1" applyNumberFormat="1" applyFont="1" applyFill="1" applyBorder="1" applyAlignment="1" applyProtection="1">
      <alignment horizontal="center" vertical="center"/>
    </xf>
    <xf numFmtId="1" fontId="2" fillId="0" borderId="47" xfId="1" applyNumberFormat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1" fillId="0" borderId="56" xfId="0" applyNumberFormat="1" applyFont="1" applyFill="1" applyBorder="1" applyAlignment="1" applyProtection="1">
      <alignment horizontal="center" vertical="center"/>
    </xf>
    <xf numFmtId="1" fontId="1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 applyProtection="1">
      <alignment vertical="center"/>
    </xf>
    <xf numFmtId="1" fontId="1" fillId="0" borderId="0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  <xf numFmtId="165" fontId="1" fillId="0" borderId="91" xfId="0" applyNumberFormat="1" applyFont="1" applyFill="1" applyBorder="1" applyAlignment="1" applyProtection="1">
      <alignment horizontal="center" vertical="center"/>
    </xf>
    <xf numFmtId="1" fontId="1" fillId="0" borderId="91" xfId="0" applyNumberFormat="1" applyFont="1" applyFill="1" applyBorder="1" applyAlignment="1" applyProtection="1">
      <alignment horizontal="center" vertical="center"/>
    </xf>
    <xf numFmtId="1" fontId="1" fillId="0" borderId="32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168" fontId="1" fillId="0" borderId="28" xfId="1" applyNumberFormat="1" applyFont="1" applyFill="1" applyBorder="1" applyAlignment="1" applyProtection="1">
      <alignment vertical="center"/>
    </xf>
    <xf numFmtId="168" fontId="1" fillId="0" borderId="28" xfId="1" applyNumberFormat="1" applyFont="1" applyFill="1" applyBorder="1" applyAlignment="1" applyProtection="1">
      <alignment horizontal="center" vertical="center" wrapText="1"/>
    </xf>
    <xf numFmtId="0" fontId="1" fillId="0" borderId="28" xfId="1" applyNumberFormat="1" applyFont="1" applyFill="1" applyBorder="1" applyAlignment="1" applyProtection="1">
      <alignment horizontal="center" vertical="center" wrapText="1"/>
    </xf>
    <xf numFmtId="165" fontId="1" fillId="0" borderId="28" xfId="1" applyNumberFormat="1" applyFont="1" applyFill="1" applyBorder="1" applyAlignment="1" applyProtection="1">
      <alignment horizontal="center" vertical="center"/>
    </xf>
    <xf numFmtId="168" fontId="1" fillId="0" borderId="29" xfId="1" applyNumberFormat="1" applyFont="1" applyFill="1" applyBorder="1" applyAlignment="1" applyProtection="1">
      <alignment vertical="center"/>
    </xf>
    <xf numFmtId="168" fontId="1" fillId="2" borderId="0" xfId="1" applyNumberFormat="1" applyFont="1" applyFill="1" applyBorder="1" applyAlignment="1" applyProtection="1">
      <alignment vertical="center"/>
    </xf>
    <xf numFmtId="166" fontId="24" fillId="2" borderId="1" xfId="1" applyNumberFormat="1" applyFont="1" applyFill="1" applyBorder="1" applyAlignment="1" applyProtection="1">
      <alignment vertical="center"/>
    </xf>
    <xf numFmtId="166" fontId="1" fillId="2" borderId="0" xfId="1" applyNumberFormat="1" applyFont="1" applyFill="1" applyBorder="1" applyAlignment="1" applyProtection="1">
      <alignment vertical="center"/>
    </xf>
    <xf numFmtId="49" fontId="2" fillId="0" borderId="14" xfId="1" applyNumberFormat="1" applyFont="1" applyFill="1" applyBorder="1" applyAlignment="1" applyProtection="1">
      <alignment horizontal="center" vertical="center"/>
    </xf>
    <xf numFmtId="168" fontId="2" fillId="0" borderId="1" xfId="1" applyNumberFormat="1" applyFont="1" applyFill="1" applyBorder="1" applyAlignment="1" applyProtection="1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168" fontId="2" fillId="2" borderId="0" xfId="1" applyNumberFormat="1" applyFont="1" applyFill="1" applyBorder="1" applyAlignment="1" applyProtection="1">
      <alignment vertical="center"/>
    </xf>
    <xf numFmtId="166" fontId="25" fillId="2" borderId="1" xfId="1" applyNumberFormat="1" applyFont="1" applyFill="1" applyBorder="1" applyAlignment="1" applyProtection="1">
      <alignment vertical="center"/>
    </xf>
    <xf numFmtId="166" fontId="2" fillId="2" borderId="0" xfId="1" applyNumberFormat="1" applyFont="1" applyFill="1" applyBorder="1" applyAlignment="1" applyProtection="1">
      <alignment vertical="center"/>
    </xf>
    <xf numFmtId="168" fontId="13" fillId="0" borderId="1" xfId="1" applyNumberFormat="1" applyFont="1" applyFill="1" applyBorder="1" applyAlignment="1" applyProtection="1">
      <alignment horizontal="center" vertical="center" wrapText="1"/>
    </xf>
    <xf numFmtId="168" fontId="13" fillId="0" borderId="1" xfId="1" applyNumberFormat="1" applyFont="1" applyFill="1" applyBorder="1" applyAlignment="1" applyProtection="1">
      <alignment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49" fontId="8" fillId="0" borderId="50" xfId="0" applyNumberFormat="1" applyFont="1" applyFill="1" applyBorder="1" applyAlignment="1" applyProtection="1">
      <alignment horizontal="center" vertical="center"/>
    </xf>
    <xf numFmtId="49" fontId="8" fillId="0" borderId="15" xfId="1" applyNumberFormat="1" applyFont="1" applyFill="1" applyBorder="1" applyAlignment="1">
      <alignment horizontal="left" vertical="center" wrapText="1"/>
    </xf>
    <xf numFmtId="1" fontId="2" fillId="0" borderId="89" xfId="1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169" fontId="1" fillId="0" borderId="15" xfId="0" applyNumberFormat="1" applyFont="1" applyFill="1" applyBorder="1" applyAlignment="1" applyProtection="1">
      <alignment horizontal="center" vertical="center" wrapText="1"/>
    </xf>
    <xf numFmtId="165" fontId="2" fillId="0" borderId="15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169" fontId="2" fillId="0" borderId="51" xfId="0" applyNumberFormat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51" xfId="1" applyNumberFormat="1" applyFont="1" applyFill="1" applyBorder="1" applyAlignment="1" applyProtection="1">
      <alignment vertical="center"/>
    </xf>
    <xf numFmtId="164" fontId="1" fillId="0" borderId="9" xfId="1" applyNumberFormat="1" applyFont="1" applyFill="1" applyBorder="1" applyAlignment="1" applyProtection="1">
      <alignment horizontal="center" vertical="center"/>
    </xf>
    <xf numFmtId="168" fontId="8" fillId="0" borderId="33" xfId="1" applyNumberFormat="1" applyFont="1" applyFill="1" applyBorder="1" applyAlignment="1" applyProtection="1">
      <alignment horizontal="center" vertical="center"/>
    </xf>
    <xf numFmtId="167" fontId="10" fillId="0" borderId="33" xfId="1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67" xfId="1" applyNumberFormat="1" applyFont="1" applyFill="1" applyBorder="1" applyAlignment="1">
      <alignment horizontal="left" vertical="center" wrapText="1"/>
    </xf>
    <xf numFmtId="49" fontId="1" fillId="0" borderId="65" xfId="0" applyNumberFormat="1" applyFont="1" applyFill="1" applyBorder="1" applyAlignment="1" applyProtection="1">
      <alignment horizontal="center" vertical="center"/>
    </xf>
    <xf numFmtId="164" fontId="2" fillId="0" borderId="18" xfId="1" applyNumberFormat="1" applyFont="1" applyFill="1" applyBorder="1" applyAlignment="1" applyProtection="1">
      <alignment horizontal="center" vertical="center"/>
    </xf>
    <xf numFmtId="0" fontId="2" fillId="0" borderId="64" xfId="1" applyFont="1" applyFill="1" applyBorder="1" applyAlignment="1">
      <alignment horizontal="center" vertical="center" wrapText="1"/>
    </xf>
    <xf numFmtId="49" fontId="1" fillId="0" borderId="10" xfId="1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 applyProtection="1">
      <alignment horizontal="center" vertical="center"/>
    </xf>
    <xf numFmtId="49" fontId="1" fillId="0" borderId="9" xfId="1" applyNumberFormat="1" applyFont="1" applyFill="1" applyBorder="1" applyAlignment="1">
      <alignment horizontal="left" vertical="center" wrapText="1"/>
    </xf>
    <xf numFmtId="168" fontId="8" fillId="0" borderId="33" xfId="1" applyNumberFormat="1" applyFont="1" applyFill="1" applyBorder="1" applyAlignment="1" applyProtection="1">
      <alignment vertical="center"/>
    </xf>
    <xf numFmtId="49" fontId="8" fillId="0" borderId="10" xfId="0" applyNumberFormat="1" applyFont="1" applyFill="1" applyBorder="1" applyAlignment="1" applyProtection="1">
      <alignment horizontal="center" vertical="center"/>
    </xf>
    <xf numFmtId="49" fontId="2" fillId="0" borderId="6" xfId="1" applyNumberFormat="1" applyFont="1" applyFill="1" applyBorder="1" applyAlignment="1">
      <alignment vertical="center" wrapText="1"/>
    </xf>
    <xf numFmtId="1" fontId="2" fillId="0" borderId="14" xfId="1" applyNumberFormat="1" applyFont="1" applyFill="1" applyBorder="1" applyAlignment="1">
      <alignment horizontal="center" vertical="center"/>
    </xf>
    <xf numFmtId="49" fontId="2" fillId="0" borderId="33" xfId="1" applyNumberFormat="1" applyFont="1" applyFill="1" applyBorder="1" applyAlignment="1">
      <alignment horizontal="center" vertical="center"/>
    </xf>
    <xf numFmtId="49" fontId="2" fillId="0" borderId="33" xfId="1" applyNumberFormat="1" applyFont="1" applyFill="1" applyBorder="1" applyAlignment="1">
      <alignment vertical="center" wrapText="1"/>
    </xf>
    <xf numFmtId="167" fontId="1" fillId="0" borderId="54" xfId="1" applyNumberFormat="1" applyFont="1" applyFill="1" applyBorder="1" applyAlignment="1" applyProtection="1">
      <alignment horizontal="center" vertical="center"/>
    </xf>
    <xf numFmtId="164" fontId="1" fillId="0" borderId="49" xfId="1" applyNumberFormat="1" applyFont="1" applyFill="1" applyBorder="1" applyAlignment="1" applyProtection="1">
      <alignment horizontal="center" vertical="center"/>
    </xf>
    <xf numFmtId="164" fontId="1" fillId="0" borderId="36" xfId="1" applyNumberFormat="1" applyFont="1" applyFill="1" applyBorder="1" applyAlignment="1" applyProtection="1">
      <alignment horizontal="center" vertical="center"/>
    </xf>
    <xf numFmtId="168" fontId="13" fillId="0" borderId="19" xfId="1" applyNumberFormat="1" applyFont="1" applyFill="1" applyBorder="1" applyAlignment="1" applyProtection="1">
      <alignment vertical="center"/>
    </xf>
    <xf numFmtId="0" fontId="2" fillId="0" borderId="79" xfId="1" applyFont="1" applyFill="1" applyBorder="1" applyAlignment="1">
      <alignment horizontal="center" vertical="center" wrapText="1"/>
    </xf>
    <xf numFmtId="0" fontId="2" fillId="0" borderId="27" xfId="1" applyNumberFormat="1" applyFont="1" applyFill="1" applyBorder="1" applyAlignment="1" applyProtection="1">
      <alignment horizontal="center" vertical="center"/>
    </xf>
    <xf numFmtId="0" fontId="2" fillId="0" borderId="28" xfId="1" applyNumberFormat="1" applyFont="1" applyFill="1" applyBorder="1" applyAlignment="1" applyProtection="1">
      <alignment horizontal="center" vertical="center"/>
    </xf>
    <xf numFmtId="1" fontId="2" fillId="0" borderId="29" xfId="1" applyNumberFormat="1" applyFont="1" applyFill="1" applyBorder="1" applyAlignment="1">
      <alignment horizontal="center" vertical="center" wrapText="1"/>
    </xf>
    <xf numFmtId="49" fontId="2" fillId="0" borderId="55" xfId="1" applyNumberFormat="1" applyFont="1" applyFill="1" applyBorder="1" applyAlignment="1">
      <alignment vertical="center" wrapText="1"/>
    </xf>
    <xf numFmtId="167" fontId="2" fillId="0" borderId="27" xfId="1" applyNumberFormat="1" applyFont="1" applyFill="1" applyBorder="1" applyAlignment="1" applyProtection="1">
      <alignment horizontal="center" vertical="center"/>
    </xf>
    <xf numFmtId="167" fontId="2" fillId="0" borderId="28" xfId="1" applyNumberFormat="1" applyFont="1" applyFill="1" applyBorder="1" applyAlignment="1" applyProtection="1">
      <alignment horizontal="center" vertical="center"/>
    </xf>
    <xf numFmtId="167" fontId="2" fillId="0" borderId="29" xfId="1" applyNumberFormat="1" applyFont="1" applyFill="1" applyBorder="1" applyAlignment="1" applyProtection="1">
      <alignment horizontal="center" vertical="center"/>
    </xf>
    <xf numFmtId="0" fontId="2" fillId="0" borderId="13" xfId="1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/>
    <xf numFmtId="0" fontId="2" fillId="0" borderId="0" xfId="0" applyFont="1" applyFill="1"/>
    <xf numFmtId="0" fontId="2" fillId="0" borderId="0" xfId="0" applyFont="1"/>
    <xf numFmtId="0" fontId="15" fillId="0" borderId="0" xfId="0" applyFont="1" applyFill="1" applyAlignment="1">
      <alignment vertical="center" wrapText="1"/>
    </xf>
    <xf numFmtId="0" fontId="28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33" fillId="0" borderId="0" xfId="0" applyFont="1" applyFill="1" applyBorder="1" applyAlignment="1"/>
    <xf numFmtId="0" fontId="33" fillId="0" borderId="0" xfId="0" applyFont="1" applyFill="1"/>
    <xf numFmtId="0" fontId="33" fillId="0" borderId="0" xfId="0" applyFont="1"/>
    <xf numFmtId="0" fontId="29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29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33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2" fillId="2" borderId="0" xfId="0" applyFont="1" applyFill="1"/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3" fillId="0" borderId="61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3" fillId="0" borderId="92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9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2" fillId="0" borderId="89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0" fontId="34" fillId="0" borderId="0" xfId="2" applyFont="1" applyFill="1"/>
    <xf numFmtId="0" fontId="40" fillId="0" borderId="0" xfId="2" applyFont="1" applyFill="1"/>
    <xf numFmtId="0" fontId="6" fillId="0" borderId="0" xfId="2" applyFont="1" applyFill="1"/>
    <xf numFmtId="0" fontId="41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9" fillId="0" borderId="0" xfId="0" applyFont="1" applyBorder="1" applyAlignment="1">
      <alignment horizontal="left" wrapText="1"/>
    </xf>
    <xf numFmtId="168" fontId="18" fillId="0" borderId="1" xfId="1" applyNumberFormat="1" applyFont="1" applyFill="1" applyBorder="1" applyAlignment="1" applyProtection="1">
      <alignment vertical="center"/>
    </xf>
    <xf numFmtId="168" fontId="19" fillId="2" borderId="1" xfId="1" applyNumberFormat="1" applyFont="1" applyFill="1" applyBorder="1" applyAlignment="1" applyProtection="1">
      <alignment vertical="center"/>
    </xf>
    <xf numFmtId="168" fontId="1" fillId="2" borderId="1" xfId="1" applyNumberFormat="1" applyFont="1" applyFill="1" applyBorder="1" applyAlignment="1" applyProtection="1">
      <alignment vertical="center"/>
    </xf>
    <xf numFmtId="168" fontId="2" fillId="2" borderId="1" xfId="1" applyNumberFormat="1" applyFont="1" applyFill="1" applyBorder="1" applyAlignment="1" applyProtection="1">
      <alignment vertical="center"/>
    </xf>
    <xf numFmtId="172" fontId="8" fillId="2" borderId="0" xfId="1" applyNumberFormat="1" applyFont="1" applyFill="1" applyBorder="1" applyAlignment="1" applyProtection="1">
      <alignment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167" fontId="1" fillId="0" borderId="52" xfId="1" applyNumberFormat="1" applyFont="1" applyFill="1" applyBorder="1" applyAlignment="1" applyProtection="1">
      <alignment horizontal="center" vertical="center"/>
    </xf>
    <xf numFmtId="167" fontId="1" fillId="0" borderId="53" xfId="1" applyNumberFormat="1" applyFont="1" applyFill="1" applyBorder="1" applyAlignment="1" applyProtection="1">
      <alignment horizontal="center" vertical="center"/>
    </xf>
    <xf numFmtId="49" fontId="1" fillId="0" borderId="30" xfId="0" applyNumberFormat="1" applyFont="1" applyFill="1" applyBorder="1" applyAlignment="1" applyProtection="1">
      <alignment horizontal="center" vertical="center"/>
    </xf>
    <xf numFmtId="168" fontId="8" fillId="5" borderId="0" xfId="1" applyNumberFormat="1" applyFont="1" applyFill="1" applyBorder="1" applyAlignment="1" applyProtection="1">
      <alignment vertical="center"/>
    </xf>
    <xf numFmtId="166" fontId="8" fillId="5" borderId="0" xfId="1" applyNumberFormat="1" applyFont="1" applyFill="1" applyBorder="1" applyAlignment="1" applyProtection="1">
      <alignment vertical="center"/>
    </xf>
    <xf numFmtId="168" fontId="9" fillId="5" borderId="1" xfId="1" applyNumberFormat="1" applyFont="1" applyFill="1" applyBorder="1" applyAlignment="1" applyProtection="1">
      <alignment vertical="center"/>
    </xf>
    <xf numFmtId="0" fontId="8" fillId="5" borderId="3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172" fontId="8" fillId="5" borderId="0" xfId="1" applyNumberFormat="1" applyFont="1" applyFill="1" applyBorder="1" applyAlignment="1" applyProtection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 wrapText="1"/>
    </xf>
    <xf numFmtId="168" fontId="1" fillId="5" borderId="0" xfId="1" applyNumberFormat="1" applyFont="1" applyFill="1" applyBorder="1" applyAlignment="1" applyProtection="1">
      <alignment vertical="center"/>
    </xf>
    <xf numFmtId="168" fontId="11" fillId="5" borderId="1" xfId="1" applyNumberFormat="1" applyFont="1" applyFill="1" applyBorder="1" applyAlignment="1" applyProtection="1">
      <alignment vertical="center"/>
    </xf>
    <xf numFmtId="168" fontId="13" fillId="5" borderId="0" xfId="1" applyNumberFormat="1" applyFont="1" applyFill="1" applyBorder="1" applyAlignment="1" applyProtection="1">
      <alignment vertical="center"/>
    </xf>
    <xf numFmtId="168" fontId="14" fillId="5" borderId="1" xfId="1" applyNumberFormat="1" applyFont="1" applyFill="1" applyBorder="1" applyAlignment="1" applyProtection="1">
      <alignment vertical="center"/>
    </xf>
    <xf numFmtId="168" fontId="13" fillId="5" borderId="1" xfId="1" applyNumberFormat="1" applyFont="1" applyFill="1" applyBorder="1" applyAlignment="1" applyProtection="1">
      <alignment vertical="center"/>
    </xf>
    <xf numFmtId="0" fontId="1" fillId="0" borderId="73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" fillId="0" borderId="74" xfId="1" applyFont="1" applyFill="1" applyBorder="1" applyAlignment="1">
      <alignment horizontal="center" vertical="center" wrapText="1"/>
    </xf>
    <xf numFmtId="0" fontId="2" fillId="0" borderId="74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5" borderId="7" xfId="1" applyNumberFormat="1" applyFont="1" applyFill="1" applyBorder="1" applyAlignment="1">
      <alignment horizontal="center" vertical="center" wrapText="1"/>
    </xf>
    <xf numFmtId="0" fontId="2" fillId="5" borderId="33" xfId="1" applyNumberFormat="1" applyFont="1" applyFill="1" applyBorder="1" applyAlignment="1">
      <alignment horizontal="center" vertical="center" wrapText="1"/>
    </xf>
    <xf numFmtId="166" fontId="13" fillId="5" borderId="0" xfId="1" applyNumberFormat="1" applyFont="1" applyFill="1" applyBorder="1" applyAlignment="1" applyProtection="1">
      <alignment vertical="center"/>
    </xf>
    <xf numFmtId="168" fontId="8" fillId="5" borderId="1" xfId="1" applyNumberFormat="1" applyFont="1" applyFill="1" applyBorder="1" applyAlignment="1" applyProtection="1">
      <alignment vertical="center"/>
    </xf>
    <xf numFmtId="0" fontId="2" fillId="5" borderId="14" xfId="1" applyNumberFormat="1" applyFont="1" applyFill="1" applyBorder="1" applyAlignment="1">
      <alignment horizontal="center" vertical="center" wrapText="1"/>
    </xf>
    <xf numFmtId="168" fontId="9" fillId="5" borderId="0" xfId="1" applyNumberFormat="1" applyFont="1" applyFill="1" applyBorder="1" applyAlignment="1" applyProtection="1">
      <alignment vertical="center"/>
    </xf>
    <xf numFmtId="0" fontId="2" fillId="5" borderId="0" xfId="1" applyNumberFormat="1" applyFont="1" applyFill="1" applyBorder="1" applyAlignment="1">
      <alignment horizontal="center" vertical="center" wrapText="1"/>
    </xf>
    <xf numFmtId="0" fontId="8" fillId="5" borderId="0" xfId="1" applyFont="1" applyFill="1" applyBorder="1" applyAlignment="1">
      <alignment horizontal="center" vertical="center" wrapText="1"/>
    </xf>
    <xf numFmtId="49" fontId="1" fillId="0" borderId="8" xfId="1" applyNumberFormat="1" applyFont="1" applyFill="1" applyBorder="1" applyAlignment="1">
      <alignment vertical="center" wrapText="1"/>
    </xf>
    <xf numFmtId="0" fontId="1" fillId="0" borderId="0" xfId="0" applyFont="1" applyFill="1"/>
    <xf numFmtId="168" fontId="19" fillId="5" borderId="0" xfId="1" applyNumberFormat="1" applyFont="1" applyFill="1" applyBorder="1" applyAlignment="1" applyProtection="1">
      <alignment vertical="center"/>
    </xf>
    <xf numFmtId="168" fontId="44" fillId="5" borderId="1" xfId="1" applyNumberFormat="1" applyFont="1" applyFill="1" applyBorder="1" applyAlignment="1" applyProtection="1">
      <alignment vertical="center"/>
    </xf>
    <xf numFmtId="168" fontId="19" fillId="5" borderId="1" xfId="1" applyNumberFormat="1" applyFont="1" applyFill="1" applyBorder="1" applyAlignment="1" applyProtection="1">
      <alignment vertical="center"/>
    </xf>
    <xf numFmtId="0" fontId="1" fillId="0" borderId="90" xfId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 wrapText="1"/>
    </xf>
    <xf numFmtId="164" fontId="2" fillId="0" borderId="12" xfId="1" applyNumberFormat="1" applyFont="1" applyFill="1" applyBorder="1" applyAlignment="1" applyProtection="1">
      <alignment horizontal="center" vertical="center"/>
    </xf>
    <xf numFmtId="0" fontId="1" fillId="0" borderId="47" xfId="0" applyNumberFormat="1" applyFont="1" applyFill="1" applyBorder="1" applyAlignment="1">
      <alignment horizontal="center" vertical="center"/>
    </xf>
    <xf numFmtId="0" fontId="1" fillId="0" borderId="7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2" fontId="8" fillId="0" borderId="0" xfId="1" applyNumberFormat="1" applyFont="1" applyFill="1" applyBorder="1" applyAlignment="1" applyProtection="1">
      <alignment vertical="center"/>
    </xf>
    <xf numFmtId="49" fontId="2" fillId="0" borderId="2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2" fillId="0" borderId="24" xfId="1" applyNumberFormat="1" applyFont="1" applyFill="1" applyBorder="1" applyAlignment="1">
      <alignment horizontal="left" vertical="center" wrapText="1"/>
    </xf>
    <xf numFmtId="49" fontId="1" fillId="0" borderId="61" xfId="1" applyNumberFormat="1" applyFont="1" applyFill="1" applyBorder="1" applyAlignment="1">
      <alignment vertical="center" wrapText="1"/>
    </xf>
    <xf numFmtId="0" fontId="1" fillId="0" borderId="61" xfId="1" applyFont="1" applyFill="1" applyBorder="1" applyAlignment="1">
      <alignment horizontal="center" vertical="center" wrapText="1"/>
    </xf>
    <xf numFmtId="49" fontId="1" fillId="0" borderId="61" xfId="1" applyNumberFormat="1" applyFont="1" applyFill="1" applyBorder="1" applyAlignment="1">
      <alignment horizontal="center" vertical="center" wrapText="1"/>
    </xf>
    <xf numFmtId="49" fontId="1" fillId="0" borderId="22" xfId="1" applyNumberFormat="1" applyFont="1" applyFill="1" applyBorder="1" applyAlignment="1">
      <alignment horizontal="center" vertical="center" wrapText="1"/>
    </xf>
    <xf numFmtId="168" fontId="1" fillId="0" borderId="29" xfId="1" applyNumberFormat="1" applyFont="1" applyFill="1" applyBorder="1" applyAlignment="1" applyProtection="1">
      <alignment horizontal="center" vertical="center" wrapText="1"/>
    </xf>
    <xf numFmtId="165" fontId="1" fillId="0" borderId="31" xfId="1" applyNumberFormat="1" applyFont="1" applyFill="1" applyBorder="1" applyAlignment="1" applyProtection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1" fontId="1" fillId="0" borderId="27" xfId="1" applyNumberFormat="1" applyFont="1" applyFill="1" applyBorder="1" applyAlignment="1" applyProtection="1">
      <alignment horizontal="center" vertical="center"/>
    </xf>
    <xf numFmtId="1" fontId="1" fillId="0" borderId="28" xfId="1" applyNumberFormat="1" applyFont="1" applyFill="1" applyBorder="1" applyAlignment="1" applyProtection="1">
      <alignment horizontal="center" vertical="center"/>
    </xf>
    <xf numFmtId="1" fontId="1" fillId="0" borderId="29" xfId="1" applyNumberFormat="1" applyFont="1" applyFill="1" applyBorder="1" applyAlignment="1" applyProtection="1">
      <alignment horizontal="center" vertical="center"/>
    </xf>
    <xf numFmtId="0" fontId="8" fillId="0" borderId="63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49" fontId="1" fillId="0" borderId="64" xfId="0" applyNumberFormat="1" applyFont="1" applyFill="1" applyBorder="1" applyAlignment="1" applyProtection="1">
      <alignment horizontal="center" vertical="center"/>
    </xf>
    <xf numFmtId="168" fontId="1" fillId="0" borderId="33" xfId="1" applyNumberFormat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>
      <alignment horizontal="center" vertical="center" wrapText="1"/>
    </xf>
    <xf numFmtId="49" fontId="1" fillId="0" borderId="10" xfId="1" applyNumberFormat="1" applyFont="1" applyFill="1" applyBorder="1" applyAlignment="1">
      <alignment horizontal="center" vertical="center" wrapText="1"/>
    </xf>
    <xf numFmtId="49" fontId="1" fillId="0" borderId="6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7" fontId="1" fillId="0" borderId="10" xfId="1" applyNumberFormat="1" applyFont="1" applyFill="1" applyBorder="1" applyAlignment="1" applyProtection="1">
      <alignment horizontal="center" vertical="center"/>
    </xf>
    <xf numFmtId="49" fontId="1" fillId="0" borderId="16" xfId="1" applyNumberFormat="1" applyFont="1" applyFill="1" applyBorder="1" applyAlignment="1">
      <alignment vertical="center" wrapText="1"/>
    </xf>
    <xf numFmtId="0" fontId="1" fillId="0" borderId="6" xfId="1" applyFont="1" applyFill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167" fontId="10" fillId="0" borderId="78" xfId="1" applyNumberFormat="1" applyFont="1" applyFill="1" applyBorder="1" applyAlignment="1" applyProtection="1">
      <alignment horizontal="center" vertical="center"/>
    </xf>
    <xf numFmtId="164" fontId="1" fillId="0" borderId="78" xfId="1" applyNumberFormat="1" applyFont="1" applyFill="1" applyBorder="1" applyAlignment="1" applyProtection="1">
      <alignment horizontal="center" vertical="center"/>
    </xf>
    <xf numFmtId="0" fontId="1" fillId="0" borderId="56" xfId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4" xfId="0" applyNumberFormat="1" applyFont="1" applyFill="1" applyBorder="1" applyAlignment="1">
      <alignment horizontal="center" vertical="center" wrapText="1"/>
    </xf>
    <xf numFmtId="49" fontId="1" fillId="0" borderId="85" xfId="0" applyNumberFormat="1" applyFont="1" applyFill="1" applyBorder="1" applyAlignment="1">
      <alignment horizontal="center" vertical="center" wrapText="1"/>
    </xf>
    <xf numFmtId="169" fontId="1" fillId="0" borderId="81" xfId="0" applyNumberFormat="1" applyFont="1" applyFill="1" applyBorder="1" applyAlignment="1" applyProtection="1">
      <alignment horizontal="center" vertical="center" wrapText="1"/>
    </xf>
    <xf numFmtId="165" fontId="2" fillId="0" borderId="82" xfId="0" applyNumberFormat="1" applyFont="1" applyFill="1" applyBorder="1" applyAlignment="1" applyProtection="1">
      <alignment horizontal="center" vertical="center"/>
    </xf>
    <xf numFmtId="0" fontId="2" fillId="0" borderId="83" xfId="0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49" fontId="8" fillId="0" borderId="65" xfId="0" applyNumberFormat="1" applyFont="1" applyFill="1" applyBorder="1" applyAlignment="1" applyProtection="1">
      <alignment horizontal="center" vertical="center"/>
    </xf>
    <xf numFmtId="49" fontId="1" fillId="0" borderId="84" xfId="0" applyNumberFormat="1" applyFont="1" applyFill="1" applyBorder="1" applyAlignment="1">
      <alignment horizontal="center" vertical="center" wrapText="1"/>
    </xf>
    <xf numFmtId="168" fontId="1" fillId="0" borderId="10" xfId="1" applyNumberFormat="1" applyFont="1" applyFill="1" applyBorder="1" applyAlignment="1" applyProtection="1">
      <alignment horizontal="center" vertical="center"/>
    </xf>
    <xf numFmtId="0" fontId="1" fillId="0" borderId="7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86" xfId="1" applyFont="1" applyFill="1" applyBorder="1" applyAlignment="1">
      <alignment horizontal="center" vertical="center" wrapText="1"/>
    </xf>
    <xf numFmtId="0" fontId="1" fillId="0" borderId="78" xfId="1" applyFont="1" applyFill="1" applyBorder="1" applyAlignment="1">
      <alignment horizontal="center" vertical="center" wrapText="1"/>
    </xf>
    <xf numFmtId="164" fontId="2" fillId="0" borderId="78" xfId="1" applyNumberFormat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vertical="center" wrapText="1"/>
    </xf>
    <xf numFmtId="168" fontId="1" fillId="0" borderId="1" xfId="1" applyNumberFormat="1" applyFont="1" applyFill="1" applyBorder="1" applyAlignment="1" applyProtection="1">
      <alignment horizontal="center" vertical="center"/>
    </xf>
    <xf numFmtId="49" fontId="1" fillId="0" borderId="6" xfId="1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12" xfId="1" applyNumberFormat="1" applyFont="1" applyFill="1" applyBorder="1" applyAlignment="1">
      <alignment horizontal="left" vertical="center" wrapText="1"/>
    </xf>
    <xf numFmtId="168" fontId="1" fillId="0" borderId="2" xfId="1" applyNumberFormat="1" applyFont="1" applyFill="1" applyBorder="1" applyAlignment="1" applyProtection="1">
      <alignment horizontal="center" vertical="center"/>
    </xf>
    <xf numFmtId="164" fontId="1" fillId="0" borderId="2" xfId="1" applyNumberFormat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 applyProtection="1">
      <alignment horizontal="center" vertical="center"/>
    </xf>
    <xf numFmtId="168" fontId="8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1" fontId="1" fillId="0" borderId="14" xfId="1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/>
    </xf>
    <xf numFmtId="164" fontId="1" fillId="0" borderId="6" xfId="1" applyNumberFormat="1" applyFont="1" applyFill="1" applyBorder="1" applyAlignment="1" applyProtection="1">
      <alignment horizontal="center" vertical="center"/>
    </xf>
    <xf numFmtId="1" fontId="1" fillId="0" borderId="14" xfId="1" applyNumberFormat="1" applyFont="1" applyFill="1" applyBorder="1" applyAlignment="1">
      <alignment horizontal="center" vertical="center"/>
    </xf>
    <xf numFmtId="0" fontId="2" fillId="0" borderId="33" xfId="1" applyNumberFormat="1" applyFont="1" applyFill="1" applyBorder="1" applyAlignment="1">
      <alignment vertical="center" wrapText="1"/>
    </xf>
    <xf numFmtId="168" fontId="2" fillId="0" borderId="14" xfId="1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168" fontId="25" fillId="0" borderId="0" xfId="1" applyNumberFormat="1" applyFont="1" applyFill="1" applyBorder="1" applyAlignment="1" applyProtection="1">
      <alignment vertical="center"/>
    </xf>
    <xf numFmtId="0" fontId="25" fillId="0" borderId="19" xfId="1" applyNumberFormat="1" applyFont="1" applyFill="1" applyBorder="1" applyAlignment="1" applyProtection="1">
      <alignment horizontal="center" vertical="center"/>
    </xf>
    <xf numFmtId="0" fontId="25" fillId="0" borderId="41" xfId="1" applyNumberFormat="1" applyFont="1" applyFill="1" applyBorder="1" applyAlignment="1" applyProtection="1">
      <alignment horizontal="center" vertical="center"/>
    </xf>
    <xf numFmtId="0" fontId="25" fillId="0" borderId="42" xfId="1" applyNumberFormat="1" applyFont="1" applyFill="1" applyBorder="1" applyAlignment="1" applyProtection="1">
      <alignment horizontal="center" vertical="center"/>
    </xf>
    <xf numFmtId="0" fontId="25" fillId="0" borderId="43" xfId="1" applyNumberFormat="1" applyFont="1" applyFill="1" applyBorder="1" applyAlignment="1" applyProtection="1">
      <alignment horizontal="center" vertical="center"/>
    </xf>
    <xf numFmtId="168" fontId="46" fillId="5" borderId="0" xfId="1" applyNumberFormat="1" applyFont="1" applyFill="1" applyBorder="1" applyAlignment="1" applyProtection="1">
      <alignment vertical="center"/>
    </xf>
    <xf numFmtId="168" fontId="47" fillId="0" borderId="0" xfId="1" applyNumberFormat="1" applyFont="1" applyFill="1" applyBorder="1" applyAlignment="1" applyProtection="1">
      <alignment vertical="center"/>
    </xf>
    <xf numFmtId="168" fontId="47" fillId="5" borderId="0" xfId="1" applyNumberFormat="1" applyFont="1" applyFill="1" applyBorder="1" applyAlignment="1" applyProtection="1">
      <alignment vertical="center"/>
    </xf>
    <xf numFmtId="168" fontId="48" fillId="5" borderId="0" xfId="1" applyNumberFormat="1" applyFont="1" applyFill="1" applyBorder="1" applyAlignment="1" applyProtection="1">
      <alignment vertical="center"/>
    </xf>
    <xf numFmtId="168" fontId="47" fillId="2" borderId="0" xfId="1" applyNumberFormat="1" applyFont="1" applyFill="1" applyBorder="1" applyAlignment="1" applyProtection="1">
      <alignment vertical="center"/>
    </xf>
    <xf numFmtId="168" fontId="49" fillId="0" borderId="0" xfId="1" applyNumberFormat="1" applyFont="1" applyFill="1" applyBorder="1" applyAlignment="1" applyProtection="1">
      <alignment vertical="center"/>
    </xf>
    <xf numFmtId="168" fontId="48" fillId="2" borderId="0" xfId="1" applyNumberFormat="1" applyFont="1" applyFill="1" applyBorder="1" applyAlignment="1" applyProtection="1">
      <alignment vertical="center"/>
    </xf>
    <xf numFmtId="168" fontId="24" fillId="2" borderId="0" xfId="1" applyNumberFormat="1" applyFont="1" applyFill="1" applyBorder="1" applyAlignment="1" applyProtection="1">
      <alignment vertical="center"/>
    </xf>
    <xf numFmtId="168" fontId="25" fillId="2" borderId="0" xfId="1" applyNumberFormat="1" applyFont="1" applyFill="1" applyBorder="1" applyAlignment="1" applyProtection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49" fontId="1" fillId="0" borderId="5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47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167" fontId="1" fillId="0" borderId="53" xfId="1" applyNumberFormat="1" applyFont="1" applyFill="1" applyBorder="1" applyAlignment="1" applyProtection="1">
      <alignment horizontal="center" vertical="center"/>
    </xf>
    <xf numFmtId="0" fontId="1" fillId="0" borderId="4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49" fontId="2" fillId="0" borderId="6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65" xfId="1" applyNumberFormat="1" applyFont="1" applyFill="1" applyBorder="1" applyAlignment="1">
      <alignment horizontal="left" vertical="center" wrapText="1"/>
    </xf>
    <xf numFmtId="168" fontId="1" fillId="0" borderId="7" xfId="1" applyNumberFormat="1" applyFont="1" applyFill="1" applyBorder="1" applyAlignment="1" applyProtection="1">
      <alignment horizontal="center" vertical="center"/>
    </xf>
    <xf numFmtId="164" fontId="1" fillId="0" borderId="12" xfId="1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26" fillId="0" borderId="0" xfId="2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wrapText="1"/>
    </xf>
    <xf numFmtId="0" fontId="30" fillId="0" borderId="0" xfId="2" applyFont="1" applyFill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29" fillId="0" borderId="0" xfId="0" applyFont="1" applyFill="1" applyAlignment="1">
      <alignment horizontal="left" vertical="top" wrapText="1"/>
    </xf>
    <xf numFmtId="0" fontId="29" fillId="0" borderId="0" xfId="0" applyFont="1" applyAlignment="1">
      <alignment horizontal="left" wrapText="1"/>
    </xf>
    <xf numFmtId="0" fontId="3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left" vertical="center"/>
    </xf>
    <xf numFmtId="0" fontId="36" fillId="0" borderId="0" xfId="0" applyFont="1" applyFill="1" applyAlignment="1">
      <alignment vertical="top" wrapText="1"/>
    </xf>
    <xf numFmtId="0" fontId="2" fillId="0" borderId="30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textRotation="90"/>
    </xf>
    <xf numFmtId="0" fontId="2" fillId="0" borderId="92" xfId="0" applyFont="1" applyFill="1" applyBorder="1" applyAlignment="1">
      <alignment horizontal="center" vertical="center" textRotation="90"/>
    </xf>
    <xf numFmtId="0" fontId="40" fillId="0" borderId="1" xfId="2" applyFont="1" applyFill="1" applyBorder="1" applyAlignment="1">
      <alignment horizontal="center" vertical="center" wrapText="1"/>
    </xf>
    <xf numFmtId="0" fontId="40" fillId="0" borderId="98" xfId="0" applyFont="1" applyFill="1" applyBorder="1" applyAlignment="1">
      <alignment horizontal="center" wrapText="1"/>
    </xf>
    <xf numFmtId="0" fontId="39" fillId="0" borderId="99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39" fillId="0" borderId="0" xfId="0" applyFont="1" applyFill="1" applyAlignment="1">
      <alignment wrapText="1"/>
    </xf>
    <xf numFmtId="0" fontId="34" fillId="0" borderId="0" xfId="2" applyFont="1" applyFill="1" applyAlignment="1">
      <alignment horizontal="center"/>
    </xf>
    <xf numFmtId="0" fontId="42" fillId="0" borderId="11" xfId="2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wrapText="1"/>
    </xf>
    <xf numFmtId="0" fontId="39" fillId="0" borderId="87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74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17" xfId="2" applyFont="1" applyFill="1" applyBorder="1" applyAlignment="1">
      <alignment horizontal="center" vertical="center" wrapText="1"/>
    </xf>
    <xf numFmtId="0" fontId="1" fillId="0" borderId="44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87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center" vertical="center" wrapText="1"/>
    </xf>
    <xf numFmtId="0" fontId="1" fillId="0" borderId="23" xfId="2" applyFont="1" applyFill="1" applyBorder="1" applyAlignment="1">
      <alignment horizontal="center" vertical="center" wrapText="1"/>
    </xf>
    <xf numFmtId="0" fontId="1" fillId="0" borderId="74" xfId="2" applyFont="1" applyFill="1" applyBorder="1" applyAlignment="1">
      <alignment horizontal="center" vertical="center" wrapText="1"/>
    </xf>
    <xf numFmtId="0" fontId="34" fillId="0" borderId="11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8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wrapText="1"/>
    </xf>
    <xf numFmtId="0" fontId="39" fillId="0" borderId="17" xfId="0" applyFont="1" applyFill="1" applyBorder="1" applyAlignment="1">
      <alignment wrapText="1"/>
    </xf>
    <xf numFmtId="0" fontId="39" fillId="0" borderId="44" xfId="0" applyFont="1" applyFill="1" applyBorder="1" applyAlignment="1">
      <alignment wrapText="1"/>
    </xf>
    <xf numFmtId="0" fontId="39" fillId="0" borderId="87" xfId="0" applyFont="1" applyFill="1" applyBorder="1" applyAlignment="1">
      <alignment wrapText="1"/>
    </xf>
    <xf numFmtId="0" fontId="39" fillId="0" borderId="13" xfId="0" applyFont="1" applyFill="1" applyBorder="1" applyAlignment="1">
      <alignment wrapText="1"/>
    </xf>
    <xf numFmtId="0" fontId="39" fillId="0" borderId="23" xfId="0" applyFont="1" applyFill="1" applyBorder="1" applyAlignment="1">
      <alignment wrapText="1"/>
    </xf>
    <xf numFmtId="0" fontId="39" fillId="0" borderId="74" xfId="0" applyFont="1" applyFill="1" applyBorder="1" applyAlignment="1">
      <alignment wrapText="1"/>
    </xf>
    <xf numFmtId="0" fontId="34" fillId="0" borderId="1" xfId="2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wrapText="1"/>
    </xf>
    <xf numFmtId="0" fontId="40" fillId="0" borderId="93" xfId="0" applyFont="1" applyFill="1" applyBorder="1" applyAlignment="1">
      <alignment horizontal="center" wrapText="1"/>
    </xf>
    <xf numFmtId="0" fontId="39" fillId="0" borderId="94" xfId="0" applyFont="1" applyFill="1" applyBorder="1" applyAlignment="1">
      <alignment horizontal="center" wrapText="1"/>
    </xf>
    <xf numFmtId="0" fontId="40" fillId="0" borderId="95" xfId="0" applyFont="1" applyFill="1" applyBorder="1" applyAlignment="1">
      <alignment horizontal="center" vertical="center" wrapText="1"/>
    </xf>
    <xf numFmtId="0" fontId="39" fillId="0" borderId="96" xfId="0" applyFont="1" applyFill="1" applyBorder="1" applyAlignment="1">
      <alignment horizontal="center" vertical="center" wrapText="1"/>
    </xf>
    <xf numFmtId="0" fontId="39" fillId="0" borderId="94" xfId="0" applyFont="1" applyFill="1" applyBorder="1" applyAlignment="1">
      <alignment horizontal="center" vertical="center" wrapText="1"/>
    </xf>
    <xf numFmtId="0" fontId="34" fillId="0" borderId="5" xfId="2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0" fontId="43" fillId="0" borderId="96" xfId="0" applyFont="1" applyFill="1" applyBorder="1" applyAlignment="1">
      <alignment horizontal="center" vertical="center" wrapText="1"/>
    </xf>
    <xf numFmtId="0" fontId="43" fillId="0" borderId="94" xfId="0" applyFont="1" applyFill="1" applyBorder="1" applyAlignment="1">
      <alignment horizontal="center" vertical="center" wrapText="1"/>
    </xf>
    <xf numFmtId="0" fontId="43" fillId="0" borderId="97" xfId="0" applyFont="1" applyFill="1" applyBorder="1" applyAlignment="1">
      <alignment horizontal="center" vertical="center" wrapText="1"/>
    </xf>
    <xf numFmtId="49" fontId="34" fillId="0" borderId="1" xfId="2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>
      <alignment horizontal="center" vertical="center" wrapText="1"/>
    </xf>
    <xf numFmtId="0" fontId="40" fillId="0" borderId="100" xfId="0" applyFont="1" applyFill="1" applyBorder="1" applyAlignment="1">
      <alignment horizontal="center" vertical="center" wrapText="1"/>
    </xf>
    <xf numFmtId="0" fontId="39" fillId="0" borderId="101" xfId="0" applyFont="1" applyFill="1" applyBorder="1" applyAlignment="1">
      <alignment horizontal="center" vertical="center" wrapText="1"/>
    </xf>
    <xf numFmtId="0" fontId="39" fillId="0" borderId="99" xfId="0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87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0" fillId="0" borderId="74" xfId="0" applyFont="1" applyFill="1" applyBorder="1" applyAlignment="1">
      <alignment horizontal="center" vertical="center" wrapText="1"/>
    </xf>
    <xf numFmtId="0" fontId="40" fillId="0" borderId="98" xfId="0" applyFont="1" applyFill="1" applyBorder="1" applyAlignment="1">
      <alignment horizontal="center" vertical="center" wrapText="1"/>
    </xf>
    <xf numFmtId="1" fontId="40" fillId="0" borderId="100" xfId="0" applyNumberFormat="1" applyFont="1" applyFill="1" applyBorder="1" applyAlignment="1">
      <alignment horizontal="center" vertical="center" wrapText="1"/>
    </xf>
    <xf numFmtId="1" fontId="39" fillId="0" borderId="101" xfId="0" applyNumberFormat="1" applyFont="1" applyFill="1" applyBorder="1" applyAlignment="1">
      <alignment horizontal="center" vertical="center" wrapText="1"/>
    </xf>
    <xf numFmtId="1" fontId="39" fillId="0" borderId="99" xfId="0" applyNumberFormat="1" applyFont="1" applyFill="1" applyBorder="1" applyAlignment="1">
      <alignment horizontal="center" vertical="center" wrapText="1"/>
    </xf>
    <xf numFmtId="0" fontId="40" fillId="0" borderId="5" xfId="2" applyFont="1" applyFill="1" applyBorder="1" applyAlignment="1">
      <alignment horizontal="center" vertical="center" wrapText="1"/>
    </xf>
    <xf numFmtId="0" fontId="43" fillId="0" borderId="101" xfId="0" applyFont="1" applyFill="1" applyBorder="1" applyAlignment="1">
      <alignment horizontal="center" vertical="center" wrapText="1"/>
    </xf>
    <xf numFmtId="0" fontId="43" fillId="0" borderId="99" xfId="0" applyFont="1" applyFill="1" applyBorder="1" applyAlignment="1">
      <alignment horizontal="center" vertical="center" wrapText="1"/>
    </xf>
    <xf numFmtId="0" fontId="40" fillId="0" borderId="100" xfId="0" applyNumberFormat="1" applyFont="1" applyFill="1" applyBorder="1" applyAlignment="1">
      <alignment horizontal="center" vertical="center" wrapText="1"/>
    </xf>
    <xf numFmtId="0" fontId="25" fillId="0" borderId="24" xfId="1" applyNumberFormat="1" applyFont="1" applyFill="1" applyBorder="1" applyAlignment="1" applyProtection="1">
      <alignment horizontal="center" vertical="center"/>
    </xf>
    <xf numFmtId="0" fontId="25" fillId="0" borderId="25" xfId="1" applyNumberFormat="1" applyFont="1" applyFill="1" applyBorder="1" applyAlignment="1" applyProtection="1">
      <alignment horizontal="center" vertical="center"/>
    </xf>
    <xf numFmtId="0" fontId="25" fillId="0" borderId="26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5" xfId="1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167" fontId="1" fillId="0" borderId="39" xfId="1" applyNumberFormat="1" applyFont="1" applyFill="1" applyBorder="1" applyAlignment="1" applyProtection="1">
      <alignment horizontal="left" vertical="center" wrapText="1"/>
    </xf>
    <xf numFmtId="167" fontId="1" fillId="0" borderId="40" xfId="1" applyNumberFormat="1" applyFont="1" applyFill="1" applyBorder="1" applyAlignment="1" applyProtection="1">
      <alignment horizontal="left" vertical="center" wrapText="1"/>
    </xf>
    <xf numFmtId="167" fontId="1" fillId="0" borderId="19" xfId="1" applyNumberFormat="1" applyFont="1" applyFill="1" applyBorder="1" applyAlignment="1" applyProtection="1">
      <alignment horizontal="left" vertical="center" wrapText="1"/>
    </xf>
    <xf numFmtId="167" fontId="1" fillId="0" borderId="43" xfId="1" applyNumberFormat="1" applyFont="1" applyFill="1" applyBorder="1" applyAlignment="1" applyProtection="1">
      <alignment horizontal="left" vertical="center" wrapText="1"/>
    </xf>
    <xf numFmtId="49" fontId="1" fillId="0" borderId="79" xfId="1" applyNumberFormat="1" applyFont="1" applyFill="1" applyBorder="1" applyAlignment="1">
      <alignment horizontal="center" vertical="center" wrapText="1"/>
    </xf>
    <xf numFmtId="49" fontId="1" fillId="0" borderId="23" xfId="1" applyNumberFormat="1" applyFont="1" applyFill="1" applyBorder="1" applyAlignment="1">
      <alignment horizontal="center" vertical="center" wrapText="1"/>
    </xf>
    <xf numFmtId="49" fontId="1" fillId="0" borderId="65" xfId="1" applyNumberFormat="1" applyFont="1" applyFill="1" applyBorder="1" applyAlignment="1">
      <alignment horizontal="center" vertical="center" wrapText="1"/>
    </xf>
    <xf numFmtId="49" fontId="1" fillId="0" borderId="12" xfId="1" applyNumberFormat="1" applyFont="1" applyFill="1" applyBorder="1" applyAlignment="1">
      <alignment horizontal="center" vertical="center" wrapText="1"/>
    </xf>
    <xf numFmtId="167" fontId="1" fillId="0" borderId="42" xfId="1" applyNumberFormat="1" applyFont="1" applyFill="1" applyBorder="1" applyAlignment="1" applyProtection="1">
      <alignment horizontal="left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4" xfId="1" applyNumberFormat="1" applyFont="1" applyFill="1" applyBorder="1" applyAlignment="1" applyProtection="1">
      <alignment horizontal="center" vertical="center"/>
    </xf>
    <xf numFmtId="0" fontId="1" fillId="0" borderId="25" xfId="1" applyNumberFormat="1" applyFont="1" applyFill="1" applyBorder="1" applyAlignment="1" applyProtection="1">
      <alignment horizontal="center" vertical="center"/>
    </xf>
    <xf numFmtId="0" fontId="1" fillId="0" borderId="26" xfId="1" applyNumberFormat="1" applyFont="1" applyFill="1" applyBorder="1" applyAlignment="1" applyProtection="1">
      <alignment horizontal="center" vertical="center"/>
    </xf>
    <xf numFmtId="167" fontId="1" fillId="0" borderId="34" xfId="1" applyNumberFormat="1" applyFont="1" applyFill="1" applyBorder="1" applyAlignment="1" applyProtection="1">
      <alignment horizontal="center" vertical="center"/>
    </xf>
    <xf numFmtId="167" fontId="1" fillId="0" borderId="2" xfId="1" applyNumberFormat="1" applyFont="1" applyFill="1" applyBorder="1" applyAlignment="1" applyProtection="1">
      <alignment horizontal="center" vertical="center"/>
    </xf>
    <xf numFmtId="167" fontId="1" fillId="0" borderId="35" xfId="1" applyNumberFormat="1" applyFont="1" applyFill="1" applyBorder="1" applyAlignment="1" applyProtection="1">
      <alignment horizontal="center" vertical="center"/>
    </xf>
    <xf numFmtId="0" fontId="1" fillId="0" borderId="19" xfId="1" applyFont="1" applyFill="1" applyBorder="1" applyAlignment="1">
      <alignment horizontal="center" vertical="center" wrapText="1"/>
    </xf>
    <xf numFmtId="0" fontId="1" fillId="0" borderId="77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167" fontId="1" fillId="0" borderId="36" xfId="1" applyNumberFormat="1" applyFont="1" applyFill="1" applyBorder="1" applyAlignment="1" applyProtection="1">
      <alignment horizontal="left" vertical="center" wrapText="1"/>
    </xf>
    <xf numFmtId="167" fontId="1" fillId="0" borderId="38" xfId="1" applyNumberFormat="1" applyFont="1" applyFill="1" applyBorder="1" applyAlignment="1" applyProtection="1">
      <alignment horizontal="left" vertical="center" wrapText="1"/>
    </xf>
    <xf numFmtId="168" fontId="6" fillId="0" borderId="24" xfId="1" applyNumberFormat="1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 applyProtection="1">
      <alignment horizontal="center" vertical="center" textRotation="90"/>
    </xf>
    <xf numFmtId="0" fontId="2" fillId="0" borderId="32" xfId="1" applyNumberFormat="1" applyFont="1" applyFill="1" applyBorder="1" applyAlignment="1" applyProtection="1">
      <alignment horizontal="center" vertical="center" textRotation="90"/>
    </xf>
    <xf numFmtId="0" fontId="2" fillId="0" borderId="49" xfId="1" applyNumberFormat="1" applyFont="1" applyFill="1" applyBorder="1" applyAlignment="1" applyProtection="1">
      <alignment horizontal="center" vertical="center" textRotation="90"/>
    </xf>
    <xf numFmtId="168" fontId="2" fillId="0" borderId="21" xfId="1" applyNumberFormat="1" applyFont="1" applyFill="1" applyBorder="1" applyAlignment="1" applyProtection="1">
      <alignment horizontal="center" vertical="center"/>
    </xf>
    <xf numFmtId="168" fontId="2" fillId="0" borderId="32" xfId="1" applyNumberFormat="1" applyFont="1" applyFill="1" applyBorder="1" applyAlignment="1" applyProtection="1">
      <alignment horizontal="center" vertical="center"/>
    </xf>
    <xf numFmtId="168" fontId="2" fillId="0" borderId="49" xfId="1" applyNumberFormat="1" applyFont="1" applyFill="1" applyBorder="1" applyAlignment="1" applyProtection="1">
      <alignment horizontal="center" vertical="center"/>
    </xf>
    <xf numFmtId="168" fontId="2" fillId="0" borderId="27" xfId="1" applyNumberFormat="1" applyFont="1" applyFill="1" applyBorder="1" applyAlignment="1" applyProtection="1">
      <alignment horizontal="center" vertical="center" wrapText="1"/>
    </xf>
    <xf numFmtId="168" fontId="2" fillId="0" borderId="28" xfId="1" applyNumberFormat="1" applyFont="1" applyFill="1" applyBorder="1" applyAlignment="1" applyProtection="1">
      <alignment horizontal="center" vertical="center" wrapText="1"/>
    </xf>
    <xf numFmtId="168" fontId="2" fillId="0" borderId="29" xfId="1" applyNumberFormat="1" applyFont="1" applyFill="1" applyBorder="1" applyAlignment="1" applyProtection="1">
      <alignment horizontal="center" vertical="center" wrapText="1"/>
    </xf>
    <xf numFmtId="168" fontId="2" fillId="0" borderId="21" xfId="1" applyNumberFormat="1" applyFont="1" applyFill="1" applyBorder="1" applyAlignment="1" applyProtection="1">
      <alignment horizontal="center" vertical="center" textRotation="90" wrapText="1"/>
    </xf>
    <xf numFmtId="168" fontId="2" fillId="0" borderId="32" xfId="1" applyNumberFormat="1" applyFont="1" applyFill="1" applyBorder="1" applyAlignment="1" applyProtection="1">
      <alignment horizontal="center" vertical="center" textRotation="90" wrapText="1"/>
    </xf>
    <xf numFmtId="168" fontId="2" fillId="0" borderId="49" xfId="1" applyNumberFormat="1" applyFont="1" applyFill="1" applyBorder="1" applyAlignment="1" applyProtection="1">
      <alignment horizontal="center" vertical="center" textRotation="90" wrapText="1"/>
    </xf>
    <xf numFmtId="168" fontId="2" fillId="0" borderId="30" xfId="1" applyNumberFormat="1" applyFont="1" applyFill="1" applyBorder="1" applyAlignment="1" applyProtection="1">
      <alignment horizontal="center" vertical="center" wrapText="1"/>
    </xf>
    <xf numFmtId="168" fontId="2" fillId="0" borderId="22" xfId="1" applyNumberFormat="1" applyFont="1" applyFill="1" applyBorder="1" applyAlignment="1" applyProtection="1">
      <alignment horizontal="center" vertical="center" wrapText="1"/>
    </xf>
    <xf numFmtId="168" fontId="2" fillId="0" borderId="31" xfId="1" applyNumberFormat="1" applyFont="1" applyFill="1" applyBorder="1" applyAlignment="1" applyProtection="1">
      <alignment horizontal="center" vertical="center" wrapText="1"/>
    </xf>
    <xf numFmtId="0" fontId="2" fillId="0" borderId="24" xfId="1" applyNumberFormat="1" applyFont="1" applyFill="1" applyBorder="1" applyAlignment="1" applyProtection="1">
      <alignment horizontal="center" vertical="center" wrapText="1"/>
    </xf>
    <xf numFmtId="0" fontId="2" fillId="0" borderId="25" xfId="1" applyNumberFormat="1" applyFont="1" applyFill="1" applyBorder="1" applyAlignment="1" applyProtection="1">
      <alignment horizontal="center" vertical="center" wrapText="1"/>
    </xf>
    <xf numFmtId="0" fontId="2" fillId="0" borderId="26" xfId="1" applyNumberFormat="1" applyFont="1" applyFill="1" applyBorder="1" applyAlignment="1" applyProtection="1">
      <alignment horizontal="center" vertical="center" wrapText="1"/>
    </xf>
    <xf numFmtId="0" fontId="2" fillId="0" borderId="36" xfId="1" applyNumberFormat="1" applyFont="1" applyFill="1" applyBorder="1" applyAlignment="1" applyProtection="1">
      <alignment horizontal="center" vertical="center" wrapText="1"/>
    </xf>
    <xf numFmtId="0" fontId="2" fillId="0" borderId="37" xfId="1" applyNumberFormat="1" applyFont="1" applyFill="1" applyBorder="1" applyAlignment="1" applyProtection="1">
      <alignment horizontal="center" vertical="center" wrapText="1"/>
    </xf>
    <xf numFmtId="0" fontId="2" fillId="0" borderId="38" xfId="1" applyNumberFormat="1" applyFont="1" applyFill="1" applyBorder="1" applyAlignment="1" applyProtection="1">
      <alignment horizontal="center" vertical="center" wrapText="1"/>
    </xf>
    <xf numFmtId="168" fontId="2" fillId="0" borderId="14" xfId="1" applyNumberFormat="1" applyFont="1" applyFill="1" applyBorder="1" applyAlignment="1" applyProtection="1">
      <alignment horizontal="center" vertical="center" textRotation="90" wrapText="1"/>
    </xf>
    <xf numFmtId="168" fontId="2" fillId="0" borderId="50" xfId="1" applyNumberFormat="1" applyFont="1" applyFill="1" applyBorder="1" applyAlignment="1" applyProtection="1">
      <alignment horizontal="center" vertical="center" textRotation="90" wrapText="1"/>
    </xf>
    <xf numFmtId="168" fontId="2" fillId="0" borderId="1" xfId="1" applyNumberFormat="1" applyFont="1" applyFill="1" applyBorder="1" applyAlignment="1" applyProtection="1">
      <alignment horizontal="center" vertical="center" textRotation="90" wrapText="1"/>
    </xf>
    <xf numFmtId="168" fontId="2" fillId="0" borderId="15" xfId="1" applyNumberFormat="1" applyFont="1" applyFill="1" applyBorder="1" applyAlignment="1" applyProtection="1">
      <alignment horizontal="center" vertical="center" textRotation="90" wrapText="1"/>
    </xf>
    <xf numFmtId="168" fontId="2" fillId="0" borderId="1" xfId="1" applyNumberFormat="1" applyFont="1" applyFill="1" applyBorder="1" applyAlignment="1" applyProtection="1">
      <alignment horizontal="center" vertical="center" wrapText="1"/>
    </xf>
    <xf numFmtId="168" fontId="2" fillId="0" borderId="33" xfId="1" applyNumberFormat="1" applyFont="1" applyFill="1" applyBorder="1" applyAlignment="1" applyProtection="1">
      <alignment horizontal="center" vertical="center" wrapText="1"/>
    </xf>
    <xf numFmtId="168" fontId="2" fillId="0" borderId="33" xfId="1" applyNumberFormat="1" applyFont="1" applyFill="1" applyBorder="1" applyAlignment="1" applyProtection="1">
      <alignment horizontal="center" vertical="center" textRotation="90" wrapText="1"/>
    </xf>
    <xf numFmtId="168" fontId="2" fillId="0" borderId="51" xfId="1" applyNumberFormat="1" applyFont="1" applyFill="1" applyBorder="1" applyAlignment="1" applyProtection="1">
      <alignment horizontal="center" vertical="center" textRotation="90" wrapText="1"/>
    </xf>
    <xf numFmtId="168" fontId="2" fillId="0" borderId="2" xfId="1" applyNumberFormat="1" applyFont="1" applyFill="1" applyBorder="1" applyAlignment="1" applyProtection="1">
      <alignment horizontal="center" vertical="center" textRotation="90" wrapText="1"/>
    </xf>
    <xf numFmtId="168" fontId="2" fillId="0" borderId="3" xfId="1" applyNumberFormat="1" applyFont="1" applyFill="1" applyBorder="1" applyAlignment="1" applyProtection="1">
      <alignment horizontal="center" vertical="center" textRotation="90" wrapText="1"/>
    </xf>
    <xf numFmtId="168" fontId="2" fillId="0" borderId="53" xfId="1" applyNumberFormat="1" applyFont="1" applyFill="1" applyBorder="1" applyAlignment="1" applyProtection="1">
      <alignment horizontal="center" vertical="center" textRotation="90" wrapText="1"/>
    </xf>
    <xf numFmtId="49" fontId="1" fillId="0" borderId="24" xfId="0" applyNumberFormat="1" applyFont="1" applyFill="1" applyBorder="1" applyAlignment="1" applyProtection="1">
      <alignment horizontal="center" vertical="center"/>
    </xf>
    <xf numFmtId="49" fontId="1" fillId="0" borderId="25" xfId="0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 applyProtection="1">
      <alignment horizontal="center" vertical="center"/>
    </xf>
    <xf numFmtId="0" fontId="4" fillId="4" borderId="1" xfId="1" applyNumberFormat="1" applyFont="1" applyFill="1" applyBorder="1" applyAlignment="1" applyProtection="1">
      <alignment horizontal="center" vertical="center"/>
    </xf>
    <xf numFmtId="0" fontId="2" fillId="0" borderId="45" xfId="1" applyNumberFormat="1" applyFont="1" applyFill="1" applyBorder="1" applyAlignment="1" applyProtection="1">
      <alignment horizontal="center" vertical="center"/>
    </xf>
    <xf numFmtId="0" fontId="2" fillId="0" borderId="46" xfId="1" applyNumberFormat="1" applyFont="1" applyFill="1" applyBorder="1" applyAlignment="1" applyProtection="1">
      <alignment horizontal="center" vertical="center"/>
    </xf>
    <xf numFmtId="0" fontId="2" fillId="0" borderId="47" xfId="1" applyNumberFormat="1" applyFont="1" applyFill="1" applyBorder="1" applyAlignment="1" applyProtection="1">
      <alignment horizontal="center" vertical="center"/>
    </xf>
    <xf numFmtId="0" fontId="2" fillId="0" borderId="48" xfId="1" applyNumberFormat="1" applyFont="1" applyFill="1" applyBorder="1" applyAlignment="1" applyProtection="1">
      <alignment horizontal="center" vertical="center"/>
    </xf>
    <xf numFmtId="169" fontId="1" fillId="0" borderId="57" xfId="0" applyNumberFormat="1" applyFont="1" applyFill="1" applyBorder="1" applyAlignment="1" applyProtection="1">
      <alignment horizontal="center" vertical="center"/>
    </xf>
    <xf numFmtId="169" fontId="1" fillId="0" borderId="58" xfId="0" applyNumberFormat="1" applyFont="1" applyFill="1" applyBorder="1" applyAlignment="1" applyProtection="1">
      <alignment horizontal="center" vertical="center"/>
    </xf>
    <xf numFmtId="169" fontId="1" fillId="0" borderId="59" xfId="0" applyNumberFormat="1" applyFont="1" applyFill="1" applyBorder="1" applyAlignment="1" applyProtection="1">
      <alignment horizontal="center" vertical="center"/>
    </xf>
    <xf numFmtId="169" fontId="1" fillId="0" borderId="60" xfId="0" applyNumberFormat="1" applyFont="1" applyFill="1" applyBorder="1" applyAlignment="1" applyProtection="1">
      <alignment horizontal="center" vertical="center"/>
    </xf>
    <xf numFmtId="167" fontId="1" fillId="0" borderId="14" xfId="1" applyNumberFormat="1" applyFont="1" applyFill="1" applyBorder="1" applyAlignment="1" applyProtection="1">
      <alignment horizontal="center" vertical="center"/>
    </xf>
    <xf numFmtId="0" fontId="2" fillId="0" borderId="24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NumberFormat="1" applyFont="1" applyFill="1" applyBorder="1" applyAlignment="1" applyProtection="1">
      <alignment horizontal="center" vertical="center"/>
    </xf>
    <xf numFmtId="168" fontId="2" fillId="0" borderId="34" xfId="1" applyNumberFormat="1" applyFont="1" applyFill="1" applyBorder="1" applyAlignment="1" applyProtection="1">
      <alignment horizontal="center" vertical="center" textRotation="90" wrapText="1"/>
    </xf>
    <xf numFmtId="168" fontId="2" fillId="0" borderId="39" xfId="1" applyNumberFormat="1" applyFont="1" applyFill="1" applyBorder="1" applyAlignment="1" applyProtection="1">
      <alignment horizontal="center" vertical="center" textRotation="90" wrapText="1"/>
    </xf>
    <xf numFmtId="168" fontId="2" fillId="0" borderId="52" xfId="1" applyNumberFormat="1" applyFont="1" applyFill="1" applyBorder="1" applyAlignment="1" applyProtection="1">
      <alignment horizontal="center" vertical="center" textRotation="90" wrapText="1"/>
    </xf>
    <xf numFmtId="168" fontId="2" fillId="0" borderId="5" xfId="1" applyNumberFormat="1" applyFont="1" applyFill="1" applyBorder="1" applyAlignment="1" applyProtection="1">
      <alignment horizontal="center" vertical="center"/>
    </xf>
    <xf numFmtId="168" fontId="2" fillId="0" borderId="6" xfId="1" applyNumberFormat="1" applyFont="1" applyFill="1" applyBorder="1" applyAlignment="1" applyProtection="1">
      <alignment horizontal="center" vertical="center"/>
    </xf>
    <xf numFmtId="168" fontId="2" fillId="0" borderId="7" xfId="1" applyNumberFormat="1" applyFont="1" applyFill="1" applyBorder="1" applyAlignment="1" applyProtection="1">
      <alignment horizontal="center" vertical="center"/>
    </xf>
    <xf numFmtId="168" fontId="2" fillId="0" borderId="35" xfId="1" applyNumberFormat="1" applyFont="1" applyFill="1" applyBorder="1" applyAlignment="1" applyProtection="1">
      <alignment horizontal="center" vertical="center" textRotation="90" wrapText="1"/>
    </xf>
    <xf numFmtId="168" fontId="2" fillId="0" borderId="40" xfId="1" applyNumberFormat="1" applyFont="1" applyFill="1" applyBorder="1" applyAlignment="1" applyProtection="1">
      <alignment horizontal="center" vertical="center" textRotation="90" wrapText="1"/>
    </xf>
    <xf numFmtId="168" fontId="2" fillId="0" borderId="44" xfId="1" applyNumberFormat="1" applyFont="1" applyFill="1" applyBorder="1" applyAlignment="1" applyProtection="1">
      <alignment horizontal="center" vertical="center" textRotation="90" wrapText="1"/>
    </xf>
    <xf numFmtId="168" fontId="2" fillId="0" borderId="54" xfId="1" applyNumberFormat="1" applyFont="1" applyFill="1" applyBorder="1" applyAlignment="1" applyProtection="1">
      <alignment horizontal="center" vertical="center" textRotation="90" wrapText="1"/>
    </xf>
    <xf numFmtId="49" fontId="2" fillId="0" borderId="1" xfId="1" applyNumberFormat="1" applyFont="1" applyFill="1" applyBorder="1" applyAlignment="1">
      <alignment horizontal="center" vertical="center" wrapText="1"/>
    </xf>
    <xf numFmtId="165" fontId="12" fillId="0" borderId="36" xfId="1" applyNumberFormat="1" applyFont="1" applyFill="1" applyBorder="1" applyAlignment="1" applyProtection="1">
      <alignment horizontal="center" vertical="center"/>
    </xf>
    <xf numFmtId="165" fontId="12" fillId="0" borderId="37" xfId="1" applyNumberFormat="1" applyFont="1" applyFill="1" applyBorder="1" applyAlignment="1" applyProtection="1">
      <alignment horizontal="center" vertical="center"/>
    </xf>
    <xf numFmtId="0" fontId="12" fillId="0" borderId="38" xfId="1" applyNumberFormat="1" applyFont="1" applyFill="1" applyBorder="1" applyAlignment="1" applyProtection="1">
      <alignment horizontal="center" vertical="center"/>
    </xf>
    <xf numFmtId="165" fontId="1" fillId="0" borderId="54" xfId="1" applyNumberFormat="1" applyFont="1" applyFill="1" applyBorder="1" applyAlignment="1" applyProtection="1">
      <alignment horizontal="center" vertical="center"/>
    </xf>
    <xf numFmtId="165" fontId="1" fillId="0" borderId="37" xfId="1" applyNumberFormat="1" applyFont="1" applyFill="1" applyBorder="1" applyAlignment="1" applyProtection="1">
      <alignment horizontal="center" vertical="center"/>
    </xf>
    <xf numFmtId="0" fontId="1" fillId="0" borderId="38" xfId="1" applyNumberFormat="1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right" vertical="center"/>
    </xf>
    <xf numFmtId="0" fontId="21" fillId="0" borderId="23" xfId="0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right" vertical="center"/>
    </xf>
    <xf numFmtId="168" fontId="1" fillId="0" borderId="19" xfId="1" applyNumberFormat="1" applyFont="1" applyFill="1" applyBorder="1" applyAlignment="1" applyProtection="1">
      <alignment horizontal="right" vertical="center"/>
    </xf>
    <xf numFmtId="168" fontId="1" fillId="0" borderId="77" xfId="1" applyNumberFormat="1" applyFont="1" applyFill="1" applyBorder="1" applyAlignment="1" applyProtection="1">
      <alignment horizontal="right" vertical="center"/>
    </xf>
    <xf numFmtId="168" fontId="1" fillId="0" borderId="43" xfId="1" applyNumberFormat="1" applyFont="1" applyFill="1" applyBorder="1" applyAlignment="1" applyProtection="1">
      <alignment horizontal="right" vertical="center"/>
    </xf>
    <xf numFmtId="168" fontId="23" fillId="0" borderId="0" xfId="1" applyNumberFormat="1" applyFont="1" applyFill="1" applyBorder="1" applyAlignment="1" applyProtection="1">
      <alignment horizontal="left"/>
    </xf>
    <xf numFmtId="0" fontId="21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167" fontId="1" fillId="0" borderId="56" xfId="1" applyNumberFormat="1" applyFont="1" applyFill="1" applyBorder="1" applyAlignment="1" applyProtection="1">
      <alignment horizontal="left" vertical="center" wrapText="1"/>
    </xf>
    <xf numFmtId="167" fontId="1" fillId="0" borderId="78" xfId="1" applyNumberFormat="1" applyFont="1" applyFill="1" applyBorder="1" applyAlignment="1" applyProtection="1">
      <alignment horizontal="left" vertical="center" wrapText="1"/>
    </xf>
    <xf numFmtId="167" fontId="1" fillId="0" borderId="20" xfId="1" applyNumberFormat="1" applyFont="1" applyFill="1" applyBorder="1" applyAlignment="1" applyProtection="1">
      <alignment horizontal="left" vertical="center" wrapText="1"/>
    </xf>
    <xf numFmtId="167" fontId="1" fillId="0" borderId="66" xfId="1" applyNumberFormat="1" applyFont="1" applyFill="1" applyBorder="1" applyAlignment="1" applyProtection="1">
      <alignment horizontal="left" vertical="center" wrapText="1"/>
    </xf>
    <xf numFmtId="167" fontId="1" fillId="0" borderId="52" xfId="1" applyNumberFormat="1" applyFont="1" applyFill="1" applyBorder="1" applyAlignment="1" applyProtection="1">
      <alignment horizontal="center" vertical="center"/>
    </xf>
    <xf numFmtId="167" fontId="1" fillId="0" borderId="53" xfId="1" applyNumberFormat="1" applyFont="1" applyFill="1" applyBorder="1" applyAlignment="1" applyProtection="1">
      <alignment horizontal="center" vertical="center"/>
    </xf>
    <xf numFmtId="167" fontId="1" fillId="0" borderId="76" xfId="1" applyNumberFormat="1" applyFont="1" applyFill="1" applyBorder="1" applyAlignment="1" applyProtection="1">
      <alignment horizontal="center" vertical="center"/>
    </xf>
    <xf numFmtId="49" fontId="1" fillId="0" borderId="20" xfId="1" applyNumberFormat="1" applyFont="1" applyFill="1" applyBorder="1" applyAlignment="1">
      <alignment horizontal="center" vertical="center" wrapText="1"/>
    </xf>
    <xf numFmtId="49" fontId="1" fillId="0" borderId="41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0" fontId="1" fillId="0" borderId="66" xfId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 applyProtection="1">
      <alignment horizontal="center" vertical="center"/>
    </xf>
    <xf numFmtId="49" fontId="1" fillId="0" borderId="22" xfId="0" applyNumberFormat="1" applyFont="1" applyFill="1" applyBorder="1" applyAlignment="1" applyProtection="1">
      <alignment horizontal="center" vertical="center"/>
    </xf>
    <xf numFmtId="49" fontId="1" fillId="0" borderId="31" xfId="0" applyNumberFormat="1" applyFont="1" applyFill="1" applyBorder="1" applyAlignment="1" applyProtection="1">
      <alignment horizontal="center" vertical="center"/>
    </xf>
    <xf numFmtId="169" fontId="1" fillId="0" borderId="36" xfId="0" applyNumberFormat="1" applyFont="1" applyFill="1" applyBorder="1" applyAlignment="1" applyProtection="1">
      <alignment horizontal="center" vertical="center" wrapText="1"/>
    </xf>
    <xf numFmtId="169" fontId="1" fillId="0" borderId="37" xfId="0" applyNumberFormat="1" applyFont="1" applyFill="1" applyBorder="1" applyAlignment="1" applyProtection="1">
      <alignment horizontal="center" vertical="center" wrapText="1"/>
    </xf>
    <xf numFmtId="169" fontId="1" fillId="0" borderId="38" xfId="0" applyNumberFormat="1" applyFont="1" applyFill="1" applyBorder="1" applyAlignment="1" applyProtection="1">
      <alignment horizontal="center" vertical="center" wrapText="1"/>
    </xf>
    <xf numFmtId="0" fontId="1" fillId="0" borderId="21" xfId="1" applyFont="1" applyFill="1" applyBorder="1" applyAlignment="1" applyProtection="1">
      <alignment horizontal="right" vertical="center"/>
    </xf>
    <xf numFmtId="167" fontId="1" fillId="0" borderId="49" xfId="1" applyNumberFormat="1" applyFont="1" applyFill="1" applyBorder="1" applyAlignment="1" applyProtection="1">
      <alignment horizontal="center" vertical="center"/>
    </xf>
    <xf numFmtId="167" fontId="1" fillId="0" borderId="36" xfId="1" applyNumberFormat="1" applyFont="1" applyFill="1" applyBorder="1" applyAlignment="1" applyProtection="1">
      <alignment horizontal="center" vertical="center"/>
    </xf>
    <xf numFmtId="49" fontId="8" fillId="0" borderId="64" xfId="0" applyNumberFormat="1" applyFont="1" applyFill="1" applyBorder="1" applyAlignment="1" applyProtection="1">
      <alignment horizontal="left" vertical="center" wrapText="1"/>
    </xf>
    <xf numFmtId="49" fontId="8" fillId="0" borderId="6" xfId="0" applyNumberFormat="1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0" fontId="1" fillId="0" borderId="5" xfId="1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 applyProtection="1">
      <alignment horizontal="center" vertical="center"/>
    </xf>
    <xf numFmtId="167" fontId="1" fillId="0" borderId="5" xfId="1" applyNumberFormat="1" applyFont="1" applyFill="1" applyBorder="1" applyAlignment="1" applyProtection="1">
      <alignment horizontal="center" vertical="center"/>
    </xf>
    <xf numFmtId="0" fontId="1" fillId="0" borderId="55" xfId="1" applyFont="1" applyFill="1" applyBorder="1" applyAlignment="1">
      <alignment horizontal="right" vertical="center"/>
    </xf>
    <xf numFmtId="0" fontId="1" fillId="0" borderId="49" xfId="1" applyFont="1" applyFill="1" applyBorder="1" applyAlignment="1">
      <alignment horizontal="right" vertical="center"/>
    </xf>
    <xf numFmtId="0" fontId="1" fillId="0" borderId="55" xfId="1" applyFont="1" applyFill="1" applyBorder="1" applyAlignment="1" applyProtection="1">
      <alignment horizontal="right" vertical="center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%20&#1076;&#1083;&#1103;%20&#1088;&#1086;&#1079;&#1084;&#1110;&#1097;&#1077;&#1085;&#1085;&#1103;%20&#1085;&#1072;%20&#1089;&#1072;&#1081;&#1090;&#1110;/073/&#1055;&#1083;&#1072;&#1085;%20073%202023-24%20&#1073;&#1072;&#1082;&#1072;&#1083;&#1072;&#1074;&#1088;%20(&#1076;&#1077;&#1085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73"/>
      <sheetName val="План 073"/>
      <sheetName val="План 073 (2023-2024)"/>
      <sheetName val="План 073  (пропозиції)24-25"/>
      <sheetName val="семестровка"/>
      <sheetName val=" семестровка 2.04"/>
      <sheetName val="План 073 проект (3)"/>
      <sheetName val="План 073 проект (2)"/>
      <sheetName val="семестровка (2)"/>
    </sheetNames>
    <sheetDataSet>
      <sheetData sheetId="0"/>
      <sheetData sheetId="1"/>
      <sheetData sheetId="2"/>
      <sheetData sheetId="3">
        <row r="30">
          <cell r="G30">
            <v>4</v>
          </cell>
        </row>
        <row r="32">
          <cell r="G32">
            <v>5</v>
          </cell>
        </row>
        <row r="34">
          <cell r="G34">
            <v>1</v>
          </cell>
        </row>
        <row r="38">
          <cell r="G38">
            <v>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tabSelected="1" view="pageBreakPreview" zoomScale="58" zoomScaleNormal="50" zoomScaleSheetLayoutView="58" workbookViewId="0">
      <selection activeCell="A5" sqref="A5"/>
    </sheetView>
  </sheetViews>
  <sheetFormatPr defaultColWidth="3.28515625" defaultRowHeight="15.75"/>
  <cols>
    <col min="1" max="1" width="6.5703125" style="407" customWidth="1"/>
    <col min="2" max="2" width="5.140625" style="407" customWidth="1"/>
    <col min="3" max="3" width="4.42578125" style="407" customWidth="1"/>
    <col min="4" max="4" width="6.42578125" style="407" customWidth="1"/>
    <col min="5" max="5" width="4.28515625" style="407" customWidth="1"/>
    <col min="6" max="6" width="4.42578125" style="407" customWidth="1"/>
    <col min="7" max="7" width="3.7109375" style="407" customWidth="1"/>
    <col min="8" max="8" width="3.85546875" style="407" customWidth="1"/>
    <col min="9" max="9" width="4" style="407" customWidth="1"/>
    <col min="10" max="10" width="4.140625" style="407" customWidth="1"/>
    <col min="11" max="11" width="4.7109375" style="407" customWidth="1"/>
    <col min="12" max="12" width="4.85546875" style="407" customWidth="1"/>
    <col min="13" max="13" width="4" style="407" customWidth="1"/>
    <col min="14" max="14" width="5" style="407" customWidth="1"/>
    <col min="15" max="15" width="5.140625" style="407" customWidth="1"/>
    <col min="16" max="16" width="5.7109375" style="407" customWidth="1"/>
    <col min="17" max="18" width="4" style="407" customWidth="1"/>
    <col min="19" max="19" width="3.85546875" style="407" customWidth="1"/>
    <col min="20" max="20" width="4.85546875" style="407" customWidth="1"/>
    <col min="21" max="21" width="4.7109375" style="407" customWidth="1"/>
    <col min="22" max="22" width="6" style="407" customWidth="1"/>
    <col min="23" max="23" width="6.7109375" style="407" customWidth="1"/>
    <col min="24" max="24" width="6.140625" style="407" customWidth="1"/>
    <col min="25" max="25" width="7" style="407" customWidth="1"/>
    <col min="26" max="26" width="6.85546875" style="407" customWidth="1"/>
    <col min="27" max="27" width="6.7109375" style="407" customWidth="1"/>
    <col min="28" max="28" width="6" style="407" customWidth="1"/>
    <col min="29" max="29" width="7.5703125" style="407" customWidth="1"/>
    <col min="30" max="30" width="7.140625" style="407" customWidth="1"/>
    <col min="31" max="31" width="5.7109375" style="407" customWidth="1"/>
    <col min="32" max="32" width="7.42578125" style="407" customWidth="1"/>
    <col min="33" max="33" width="7" style="407" customWidth="1"/>
    <col min="34" max="34" width="7.42578125" style="407" customWidth="1"/>
    <col min="35" max="35" width="7.85546875" style="407" customWidth="1"/>
    <col min="36" max="36" width="8.140625" style="407" customWidth="1"/>
    <col min="37" max="37" width="7.85546875" style="407" customWidth="1"/>
    <col min="38" max="38" width="6.7109375" style="407" customWidth="1"/>
    <col min="39" max="39" width="6" style="407" customWidth="1"/>
    <col min="40" max="40" width="8.140625" style="407" customWidth="1"/>
    <col min="41" max="41" width="7.42578125" style="407" customWidth="1"/>
    <col min="42" max="42" width="5.140625" style="407" customWidth="1"/>
    <col min="43" max="43" width="4.5703125" style="407" customWidth="1"/>
    <col min="44" max="44" width="4.7109375" style="407" customWidth="1"/>
    <col min="45" max="45" width="3.85546875" style="407" customWidth="1"/>
    <col min="46" max="46" width="4.5703125" style="407" customWidth="1"/>
    <col min="47" max="47" width="5.42578125" style="407" customWidth="1"/>
    <col min="48" max="48" width="4.42578125" style="407" customWidth="1"/>
    <col min="49" max="49" width="6.7109375" style="407" customWidth="1"/>
    <col min="50" max="50" width="4.7109375" style="407" customWidth="1"/>
    <col min="51" max="51" width="5.42578125" style="407" customWidth="1"/>
    <col min="52" max="52" width="5.5703125" style="407" customWidth="1"/>
    <col min="53" max="53" width="4" style="407" customWidth="1"/>
    <col min="54" max="54" width="3.28515625" style="407"/>
    <col min="55" max="16384" width="3.28515625" style="408"/>
  </cols>
  <sheetData>
    <row r="1" spans="1:54" ht="33.75" customHeight="1">
      <c r="A1" s="622" t="s">
        <v>226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3" t="s">
        <v>227</v>
      </c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406"/>
    </row>
    <row r="2" spans="1:54" ht="30">
      <c r="A2" s="622" t="s">
        <v>228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9"/>
      <c r="AP2" s="409"/>
      <c r="AQ2" s="409"/>
      <c r="AR2" s="409"/>
      <c r="AS2" s="409"/>
      <c r="AT2" s="409"/>
      <c r="AU2" s="409"/>
      <c r="AV2" s="409"/>
      <c r="AW2" s="409"/>
      <c r="AX2" s="409"/>
      <c r="AY2" s="409"/>
      <c r="AZ2" s="409"/>
      <c r="BA2" s="409"/>
    </row>
    <row r="3" spans="1:54" ht="33" customHeight="1">
      <c r="A3" s="624" t="s">
        <v>339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5" t="s">
        <v>229</v>
      </c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  <c r="AI3" s="625"/>
      <c r="AJ3" s="625"/>
      <c r="AK3" s="625"/>
      <c r="AL3" s="625"/>
      <c r="AM3" s="625"/>
      <c r="AN3" s="626" t="s">
        <v>333</v>
      </c>
      <c r="AO3" s="626"/>
      <c r="AP3" s="626"/>
      <c r="AQ3" s="626"/>
      <c r="AR3" s="626"/>
      <c r="AS3" s="626"/>
      <c r="AT3" s="626"/>
      <c r="AU3" s="626"/>
      <c r="AV3" s="626"/>
      <c r="AW3" s="626"/>
      <c r="AX3" s="626"/>
      <c r="AY3" s="626"/>
      <c r="AZ3" s="626"/>
      <c r="BA3" s="626"/>
    </row>
    <row r="4" spans="1:54" ht="30.75">
      <c r="A4" s="627" t="s">
        <v>340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626"/>
      <c r="AO4" s="626"/>
      <c r="AP4" s="626"/>
      <c r="AQ4" s="626"/>
      <c r="AR4" s="626"/>
      <c r="AS4" s="626"/>
      <c r="AT4" s="626"/>
      <c r="AU4" s="626"/>
      <c r="AV4" s="626"/>
      <c r="AW4" s="626"/>
      <c r="AX4" s="626"/>
      <c r="AY4" s="626"/>
      <c r="AZ4" s="626"/>
      <c r="BA4" s="626"/>
    </row>
    <row r="5" spans="1:54" ht="36.75" customHeight="1">
      <c r="A5" s="411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634" t="s">
        <v>230</v>
      </c>
      <c r="Q5" s="635"/>
      <c r="R5" s="635"/>
      <c r="S5" s="635"/>
      <c r="T5" s="635"/>
      <c r="U5" s="635"/>
      <c r="V5" s="635"/>
      <c r="W5" s="635"/>
      <c r="X5" s="635"/>
      <c r="Y5" s="635"/>
      <c r="Z5" s="635"/>
      <c r="AA5" s="635"/>
      <c r="AB5" s="635"/>
      <c r="AC5" s="635"/>
      <c r="AD5" s="635"/>
      <c r="AE5" s="635"/>
      <c r="AF5" s="635"/>
      <c r="AG5" s="635"/>
      <c r="AH5" s="635"/>
      <c r="AI5" s="635"/>
      <c r="AJ5" s="635"/>
      <c r="AK5" s="635"/>
      <c r="AL5" s="635"/>
      <c r="AM5" s="635"/>
    </row>
    <row r="6" spans="1:54" s="414" customFormat="1" ht="24.75" customHeight="1">
      <c r="A6" s="622" t="s">
        <v>231</v>
      </c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636"/>
      <c r="AP6" s="636"/>
      <c r="AQ6" s="636"/>
      <c r="AR6" s="636"/>
      <c r="AS6" s="636"/>
      <c r="AT6" s="636"/>
      <c r="AU6" s="636"/>
      <c r="AV6" s="636"/>
      <c r="AW6" s="636"/>
      <c r="AX6" s="636"/>
      <c r="AY6" s="636"/>
      <c r="AZ6" s="636"/>
      <c r="BA6" s="636"/>
      <c r="BB6" s="413"/>
    </row>
    <row r="7" spans="1:54" s="414" customFormat="1" ht="27" customHeight="1">
      <c r="A7" s="622" t="s">
        <v>232</v>
      </c>
      <c r="B7" s="622"/>
      <c r="C7" s="622"/>
      <c r="D7" s="622"/>
      <c r="E7" s="622"/>
      <c r="F7" s="622"/>
      <c r="G7" s="622"/>
      <c r="H7" s="622"/>
      <c r="I7" s="622"/>
      <c r="J7" s="622"/>
      <c r="K7" s="622"/>
      <c r="L7" s="622"/>
      <c r="M7" s="622"/>
      <c r="N7" s="622"/>
      <c r="O7" s="622"/>
      <c r="P7" s="626" t="s">
        <v>233</v>
      </c>
      <c r="Q7" s="626"/>
      <c r="R7" s="626"/>
      <c r="S7" s="626"/>
      <c r="T7" s="626"/>
      <c r="U7" s="626"/>
      <c r="V7" s="626"/>
      <c r="W7" s="626"/>
      <c r="X7" s="626"/>
      <c r="Y7" s="626"/>
      <c r="Z7" s="626"/>
      <c r="AA7" s="626"/>
      <c r="AB7" s="626"/>
      <c r="AC7" s="626"/>
      <c r="AD7" s="626"/>
      <c r="AE7" s="626"/>
      <c r="AF7" s="626"/>
      <c r="AG7" s="626"/>
      <c r="AH7" s="626"/>
      <c r="AI7" s="626"/>
      <c r="AJ7" s="626"/>
      <c r="AK7" s="626"/>
      <c r="AL7" s="626"/>
      <c r="AM7" s="415"/>
      <c r="AN7" s="629" t="s">
        <v>234</v>
      </c>
      <c r="AO7" s="637"/>
      <c r="AP7" s="637"/>
      <c r="AQ7" s="637"/>
      <c r="AR7" s="637"/>
      <c r="AS7" s="637"/>
      <c r="AT7" s="637"/>
      <c r="AU7" s="637"/>
      <c r="AV7" s="637"/>
      <c r="AW7" s="637"/>
      <c r="AX7" s="637"/>
      <c r="AY7" s="637"/>
      <c r="AZ7" s="637"/>
      <c r="BA7" s="637"/>
      <c r="BB7" s="413"/>
    </row>
    <row r="8" spans="1:54" s="414" customFormat="1" ht="27.75" customHeight="1">
      <c r="A8" s="413"/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628" t="s">
        <v>337</v>
      </c>
      <c r="Q8" s="628"/>
      <c r="R8" s="628"/>
      <c r="S8" s="628"/>
      <c r="T8" s="628"/>
      <c r="U8" s="628"/>
      <c r="V8" s="628"/>
      <c r="W8" s="628"/>
      <c r="X8" s="628"/>
      <c r="Y8" s="628"/>
      <c r="Z8" s="628"/>
      <c r="AA8" s="628"/>
      <c r="AB8" s="628"/>
      <c r="AC8" s="628"/>
      <c r="AD8" s="628"/>
      <c r="AE8" s="628"/>
      <c r="AF8" s="628"/>
      <c r="AG8" s="628"/>
      <c r="AH8" s="628"/>
      <c r="AI8" s="628"/>
      <c r="AJ8" s="628"/>
      <c r="AK8" s="628"/>
      <c r="AL8" s="628"/>
      <c r="AM8" s="454"/>
      <c r="AN8" s="629" t="s">
        <v>235</v>
      </c>
      <c r="AO8" s="629"/>
      <c r="AP8" s="629"/>
      <c r="AQ8" s="629"/>
      <c r="AR8" s="629"/>
      <c r="AS8" s="629"/>
      <c r="AT8" s="629"/>
      <c r="AU8" s="629"/>
      <c r="AV8" s="629"/>
      <c r="AW8" s="629"/>
      <c r="AX8" s="629"/>
      <c r="AY8" s="629"/>
      <c r="AZ8" s="629"/>
      <c r="BA8" s="629"/>
      <c r="BB8" s="413"/>
    </row>
    <row r="9" spans="1:54" s="414" customFormat="1" ht="27.75" customHeight="1">
      <c r="A9" s="413"/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626" t="s">
        <v>338</v>
      </c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626"/>
      <c r="AH9" s="626"/>
      <c r="AI9" s="626"/>
      <c r="AJ9" s="626"/>
      <c r="AK9" s="626"/>
      <c r="AL9" s="626"/>
      <c r="AM9" s="454"/>
      <c r="AN9" s="629"/>
      <c r="AO9" s="629"/>
      <c r="AP9" s="629"/>
      <c r="AQ9" s="629"/>
      <c r="AR9" s="629"/>
      <c r="AS9" s="629"/>
      <c r="AT9" s="629"/>
      <c r="AU9" s="629"/>
      <c r="AV9" s="629"/>
      <c r="AW9" s="629"/>
      <c r="AX9" s="629"/>
      <c r="AY9" s="629"/>
      <c r="AZ9" s="629"/>
      <c r="BA9" s="629"/>
      <c r="BB9" s="413"/>
    </row>
    <row r="10" spans="1:54" s="414" customFormat="1" ht="27.75" customHeight="1">
      <c r="A10" s="413"/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630" t="s">
        <v>236</v>
      </c>
      <c r="Q10" s="631"/>
      <c r="R10" s="631"/>
      <c r="S10" s="631"/>
      <c r="T10" s="631"/>
      <c r="U10" s="631"/>
      <c r="V10" s="631"/>
      <c r="W10" s="631"/>
      <c r="X10" s="631"/>
      <c r="Y10" s="631"/>
      <c r="Z10" s="631"/>
      <c r="AA10" s="631"/>
      <c r="AB10" s="631"/>
      <c r="AC10" s="631"/>
      <c r="AD10" s="631"/>
      <c r="AE10" s="631"/>
      <c r="AF10" s="631"/>
      <c r="AG10" s="631"/>
      <c r="AH10" s="631"/>
      <c r="AI10" s="631"/>
      <c r="AJ10" s="631"/>
      <c r="AK10" s="631"/>
      <c r="AL10" s="632"/>
      <c r="AM10" s="632"/>
      <c r="AN10" s="629"/>
      <c r="AO10" s="629"/>
      <c r="AP10" s="629"/>
      <c r="AQ10" s="629"/>
      <c r="AR10" s="629"/>
      <c r="AS10" s="629"/>
      <c r="AT10" s="629"/>
      <c r="AU10" s="629"/>
      <c r="AV10" s="629"/>
      <c r="AW10" s="629"/>
      <c r="AX10" s="629"/>
      <c r="AY10" s="629"/>
      <c r="AZ10" s="629"/>
      <c r="BA10" s="629"/>
      <c r="BB10" s="413"/>
    </row>
    <row r="11" spans="1:54" s="414" customFormat="1" ht="27.75" customHeigh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630" t="s">
        <v>332</v>
      </c>
      <c r="Q11" s="630"/>
      <c r="R11" s="630"/>
      <c r="S11" s="630"/>
      <c r="T11" s="630"/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F11" s="630"/>
      <c r="AG11" s="630"/>
      <c r="AH11" s="630"/>
      <c r="AI11" s="630"/>
      <c r="AJ11" s="630"/>
      <c r="AK11" s="630"/>
      <c r="AL11" s="630"/>
      <c r="AM11" s="630"/>
      <c r="AN11" s="416"/>
      <c r="AO11" s="416"/>
      <c r="AP11" s="416"/>
      <c r="AQ11" s="416"/>
      <c r="AR11" s="416"/>
      <c r="AS11" s="416"/>
      <c r="AT11" s="416"/>
      <c r="AU11" s="416"/>
      <c r="AV11" s="416"/>
      <c r="AW11" s="416"/>
      <c r="AX11" s="416"/>
      <c r="AY11" s="416"/>
      <c r="AZ11" s="416"/>
      <c r="BA11" s="416"/>
      <c r="BB11" s="413"/>
    </row>
    <row r="12" spans="1:54" s="414" customFormat="1" ht="27.75" customHeight="1">
      <c r="A12" s="413"/>
      <c r="B12" s="413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7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  <c r="AC12" s="418"/>
      <c r="AD12" s="418"/>
      <c r="AE12" s="418"/>
      <c r="AF12" s="418"/>
      <c r="AG12" s="418"/>
      <c r="AH12" s="418"/>
      <c r="AI12" s="418"/>
      <c r="AJ12" s="418"/>
      <c r="AK12" s="418"/>
      <c r="AL12" s="419"/>
      <c r="AM12" s="419"/>
      <c r="AN12" s="416"/>
      <c r="AO12" s="416"/>
      <c r="AP12" s="416"/>
      <c r="AQ12" s="416"/>
      <c r="AR12" s="416"/>
      <c r="AS12" s="416"/>
      <c r="AT12" s="416"/>
      <c r="AU12" s="416"/>
      <c r="AV12" s="416"/>
      <c r="AW12" s="416"/>
      <c r="AX12" s="416"/>
      <c r="AY12" s="416"/>
      <c r="AZ12" s="416"/>
      <c r="BA12" s="416"/>
      <c r="BB12" s="413"/>
    </row>
    <row r="13" spans="1:54" s="414" customFormat="1" ht="27.75" customHeight="1">
      <c r="A13" s="413"/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7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  <c r="AC13" s="418"/>
      <c r="AD13" s="418"/>
      <c r="AE13" s="418"/>
      <c r="AF13" s="418"/>
      <c r="AG13" s="418"/>
      <c r="AH13" s="418"/>
      <c r="AI13" s="418"/>
      <c r="AJ13" s="418"/>
      <c r="AK13" s="418"/>
      <c r="AL13" s="419"/>
      <c r="AM13" s="419"/>
      <c r="AN13" s="416"/>
      <c r="AO13" s="416"/>
      <c r="AP13" s="416"/>
      <c r="AQ13" s="416"/>
      <c r="AR13" s="416"/>
      <c r="AS13" s="416"/>
      <c r="AT13" s="416"/>
      <c r="AU13" s="416"/>
      <c r="AV13" s="416"/>
      <c r="AW13" s="416"/>
      <c r="AX13" s="416"/>
      <c r="AY13" s="416"/>
      <c r="AZ13" s="416"/>
      <c r="BA13" s="416"/>
      <c r="BB13" s="413"/>
    </row>
    <row r="14" spans="1:54" s="414" customFormat="1" ht="18.75">
      <c r="A14" s="413"/>
      <c r="B14" s="413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413"/>
      <c r="AO14" s="420"/>
      <c r="AP14" s="420"/>
      <c r="AQ14" s="420"/>
      <c r="AR14" s="420"/>
      <c r="AS14" s="420"/>
      <c r="AT14" s="420"/>
      <c r="AU14" s="420"/>
      <c r="AV14" s="420"/>
      <c r="AW14" s="420"/>
      <c r="AX14" s="420"/>
      <c r="AY14" s="420"/>
      <c r="AZ14" s="420"/>
      <c r="BA14" s="420"/>
      <c r="BB14" s="413"/>
    </row>
    <row r="15" spans="1:54" s="414" customFormat="1" ht="22.5">
      <c r="A15" s="633" t="s">
        <v>237</v>
      </c>
      <c r="B15" s="633"/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3"/>
      <c r="W15" s="633"/>
      <c r="X15" s="633"/>
      <c r="Y15" s="633"/>
      <c r="Z15" s="633"/>
      <c r="AA15" s="633"/>
      <c r="AB15" s="633"/>
      <c r="AC15" s="633"/>
      <c r="AD15" s="633"/>
      <c r="AE15" s="633"/>
      <c r="AF15" s="633"/>
      <c r="AG15" s="633"/>
      <c r="AH15" s="633"/>
      <c r="AI15" s="633"/>
      <c r="AJ15" s="633"/>
      <c r="AK15" s="633"/>
      <c r="AL15" s="633"/>
      <c r="AM15" s="633"/>
      <c r="AN15" s="633"/>
      <c r="AO15" s="633"/>
      <c r="AP15" s="633"/>
      <c r="AQ15" s="633"/>
      <c r="AR15" s="633"/>
      <c r="AS15" s="633"/>
      <c r="AT15" s="633"/>
      <c r="AU15" s="633"/>
      <c r="AV15" s="633"/>
      <c r="AW15" s="633"/>
      <c r="AX15" s="633"/>
      <c r="AY15" s="633"/>
      <c r="AZ15" s="633"/>
      <c r="BA15" s="633"/>
      <c r="BB15" s="413"/>
    </row>
    <row r="16" spans="1:54" s="414" customFormat="1" ht="19.5" thickBot="1">
      <c r="A16" s="421"/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13"/>
    </row>
    <row r="17" spans="1:54" s="422" customFormat="1" ht="18" customHeight="1">
      <c r="A17" s="648" t="s">
        <v>238</v>
      </c>
      <c r="B17" s="641" t="s">
        <v>239</v>
      </c>
      <c r="C17" s="642"/>
      <c r="D17" s="642"/>
      <c r="E17" s="643"/>
      <c r="F17" s="641" t="s">
        <v>240</v>
      </c>
      <c r="G17" s="642"/>
      <c r="H17" s="642"/>
      <c r="I17" s="643"/>
      <c r="J17" s="638" t="s">
        <v>241</v>
      </c>
      <c r="K17" s="639"/>
      <c r="L17" s="639"/>
      <c r="M17" s="639"/>
      <c r="N17" s="638" t="s">
        <v>242</v>
      </c>
      <c r="O17" s="639"/>
      <c r="P17" s="639"/>
      <c r="Q17" s="639"/>
      <c r="R17" s="640"/>
      <c r="S17" s="638" t="s">
        <v>243</v>
      </c>
      <c r="T17" s="644"/>
      <c r="U17" s="644"/>
      <c r="V17" s="644"/>
      <c r="W17" s="640"/>
      <c r="X17" s="638" t="s">
        <v>244</v>
      </c>
      <c r="Y17" s="639"/>
      <c r="Z17" s="639"/>
      <c r="AA17" s="640"/>
      <c r="AB17" s="641" t="s">
        <v>245</v>
      </c>
      <c r="AC17" s="642"/>
      <c r="AD17" s="642"/>
      <c r="AE17" s="643"/>
      <c r="AF17" s="641" t="s">
        <v>246</v>
      </c>
      <c r="AG17" s="642"/>
      <c r="AH17" s="642"/>
      <c r="AI17" s="643"/>
      <c r="AJ17" s="638" t="s">
        <v>247</v>
      </c>
      <c r="AK17" s="644"/>
      <c r="AL17" s="644"/>
      <c r="AM17" s="644"/>
      <c r="AN17" s="640"/>
      <c r="AO17" s="638" t="s">
        <v>248</v>
      </c>
      <c r="AP17" s="639"/>
      <c r="AQ17" s="639"/>
      <c r="AR17" s="639"/>
      <c r="AS17" s="645" t="s">
        <v>249</v>
      </c>
      <c r="AT17" s="646"/>
      <c r="AU17" s="646"/>
      <c r="AV17" s="646"/>
      <c r="AW17" s="647"/>
      <c r="AX17" s="638" t="s">
        <v>250</v>
      </c>
      <c r="AY17" s="639"/>
      <c r="AZ17" s="639"/>
      <c r="BA17" s="640"/>
      <c r="BB17" s="407"/>
    </row>
    <row r="18" spans="1:54" s="426" customFormat="1" ht="20.25" customHeight="1" thickBot="1">
      <c r="A18" s="649"/>
      <c r="B18" s="423">
        <v>1</v>
      </c>
      <c r="C18" s="189">
        <v>2</v>
      </c>
      <c r="D18" s="189">
        <v>3</v>
      </c>
      <c r="E18" s="424">
        <v>4</v>
      </c>
      <c r="F18" s="423">
        <v>5</v>
      </c>
      <c r="G18" s="189">
        <v>6</v>
      </c>
      <c r="H18" s="189">
        <v>7</v>
      </c>
      <c r="I18" s="424">
        <v>8</v>
      </c>
      <c r="J18" s="423">
        <v>9</v>
      </c>
      <c r="K18" s="189">
        <v>10</v>
      </c>
      <c r="L18" s="189">
        <v>11</v>
      </c>
      <c r="M18" s="190">
        <v>12</v>
      </c>
      <c r="N18" s="423">
        <v>13</v>
      </c>
      <c r="O18" s="189">
        <v>14</v>
      </c>
      <c r="P18" s="189">
        <v>15</v>
      </c>
      <c r="Q18" s="189">
        <v>16</v>
      </c>
      <c r="R18" s="424">
        <v>17</v>
      </c>
      <c r="S18" s="423">
        <v>18</v>
      </c>
      <c r="T18" s="189">
        <v>19</v>
      </c>
      <c r="U18" s="189">
        <v>20</v>
      </c>
      <c r="V18" s="189">
        <v>21</v>
      </c>
      <c r="W18" s="424">
        <v>22</v>
      </c>
      <c r="X18" s="423">
        <v>23</v>
      </c>
      <c r="Y18" s="189">
        <v>24</v>
      </c>
      <c r="Z18" s="189">
        <v>25</v>
      </c>
      <c r="AA18" s="424">
        <v>26</v>
      </c>
      <c r="AB18" s="423">
        <v>27</v>
      </c>
      <c r="AC18" s="189">
        <v>28</v>
      </c>
      <c r="AD18" s="189">
        <v>29</v>
      </c>
      <c r="AE18" s="424">
        <v>30</v>
      </c>
      <c r="AF18" s="423">
        <v>31</v>
      </c>
      <c r="AG18" s="189">
        <v>32</v>
      </c>
      <c r="AH18" s="189">
        <v>33</v>
      </c>
      <c r="AI18" s="424">
        <v>34</v>
      </c>
      <c r="AJ18" s="423">
        <v>35</v>
      </c>
      <c r="AK18" s="189">
        <v>36</v>
      </c>
      <c r="AL18" s="189">
        <v>37</v>
      </c>
      <c r="AM18" s="189">
        <v>38</v>
      </c>
      <c r="AN18" s="424">
        <v>39</v>
      </c>
      <c r="AO18" s="423">
        <v>40</v>
      </c>
      <c r="AP18" s="189">
        <v>41</v>
      </c>
      <c r="AQ18" s="189">
        <v>42</v>
      </c>
      <c r="AR18" s="190">
        <v>43</v>
      </c>
      <c r="AS18" s="423">
        <v>44</v>
      </c>
      <c r="AT18" s="189">
        <v>45</v>
      </c>
      <c r="AU18" s="189">
        <v>46</v>
      </c>
      <c r="AV18" s="189">
        <v>47</v>
      </c>
      <c r="AW18" s="424">
        <v>48</v>
      </c>
      <c r="AX18" s="423">
        <v>49</v>
      </c>
      <c r="AY18" s="189">
        <v>50</v>
      </c>
      <c r="AZ18" s="189">
        <v>51</v>
      </c>
      <c r="BA18" s="424">
        <v>52</v>
      </c>
      <c r="BB18" s="425"/>
    </row>
    <row r="19" spans="1:54" s="433" customFormat="1" ht="20.100000000000001" customHeight="1" thickBot="1">
      <c r="A19" s="427">
        <v>1</v>
      </c>
      <c r="B19" s="73" t="s">
        <v>251</v>
      </c>
      <c r="C19" s="74" t="s">
        <v>251</v>
      </c>
      <c r="D19" s="74" t="s">
        <v>251</v>
      </c>
      <c r="E19" s="428" t="s">
        <v>251</v>
      </c>
      <c r="F19" s="73" t="s">
        <v>251</v>
      </c>
      <c r="G19" s="74" t="s">
        <v>251</v>
      </c>
      <c r="H19" s="74" t="s">
        <v>251</v>
      </c>
      <c r="I19" s="428" t="s">
        <v>251</v>
      </c>
      <c r="J19" s="73" t="s">
        <v>251</v>
      </c>
      <c r="K19" s="74" t="s">
        <v>251</v>
      </c>
      <c r="L19" s="74" t="s">
        <v>251</v>
      </c>
      <c r="M19" s="428" t="s">
        <v>251</v>
      </c>
      <c r="N19" s="73" t="s">
        <v>251</v>
      </c>
      <c r="O19" s="74" t="s">
        <v>251</v>
      </c>
      <c r="P19" s="74" t="s">
        <v>251</v>
      </c>
      <c r="Q19" s="74" t="s">
        <v>252</v>
      </c>
      <c r="R19" s="428" t="s">
        <v>252</v>
      </c>
      <c r="S19" s="73" t="s">
        <v>253</v>
      </c>
      <c r="T19" s="74" t="s">
        <v>251</v>
      </c>
      <c r="U19" s="74" t="s">
        <v>251</v>
      </c>
      <c r="V19" s="74" t="s">
        <v>251</v>
      </c>
      <c r="W19" s="428" t="s">
        <v>251</v>
      </c>
      <c r="X19" s="73" t="s">
        <v>251</v>
      </c>
      <c r="Y19" s="74" t="s">
        <v>251</v>
      </c>
      <c r="Z19" s="74" t="s">
        <v>251</v>
      </c>
      <c r="AA19" s="428" t="s">
        <v>251</v>
      </c>
      <c r="AB19" s="73" t="s">
        <v>251</v>
      </c>
      <c r="AC19" s="429" t="s">
        <v>253</v>
      </c>
      <c r="AD19" s="429" t="s">
        <v>253</v>
      </c>
      <c r="AE19" s="430" t="s">
        <v>253</v>
      </c>
      <c r="AF19" s="73" t="s">
        <v>253</v>
      </c>
      <c r="AG19" s="74" t="s">
        <v>251</v>
      </c>
      <c r="AH19" s="74" t="s">
        <v>251</v>
      </c>
      <c r="AI19" s="428" t="s">
        <v>251</v>
      </c>
      <c r="AJ19" s="74" t="s">
        <v>251</v>
      </c>
      <c r="AK19" s="74" t="s">
        <v>251</v>
      </c>
      <c r="AL19" s="74" t="s">
        <v>251</v>
      </c>
      <c r="AM19" s="74" t="s">
        <v>251</v>
      </c>
      <c r="AN19" s="428" t="s">
        <v>251</v>
      </c>
      <c r="AO19" s="431" t="s">
        <v>251</v>
      </c>
      <c r="AP19" s="74" t="s">
        <v>252</v>
      </c>
      <c r="AQ19" s="74" t="s">
        <v>252</v>
      </c>
      <c r="AR19" s="428" t="s">
        <v>253</v>
      </c>
      <c r="AS19" s="73" t="s">
        <v>253</v>
      </c>
      <c r="AT19" s="74" t="s">
        <v>253</v>
      </c>
      <c r="AU19" s="74" t="s">
        <v>253</v>
      </c>
      <c r="AV19" s="74" t="s">
        <v>253</v>
      </c>
      <c r="AW19" s="428" t="s">
        <v>253</v>
      </c>
      <c r="AX19" s="431" t="s">
        <v>253</v>
      </c>
      <c r="AY19" s="74" t="s">
        <v>253</v>
      </c>
      <c r="AZ19" s="74" t="s">
        <v>253</v>
      </c>
      <c r="BA19" s="428" t="s">
        <v>253</v>
      </c>
      <c r="BB19" s="432"/>
    </row>
    <row r="20" spans="1:54" s="433" customFormat="1" ht="20.100000000000001" customHeight="1" thickBot="1">
      <c r="A20" s="434">
        <v>2</v>
      </c>
      <c r="B20" s="73" t="s">
        <v>251</v>
      </c>
      <c r="C20" s="74" t="s">
        <v>251</v>
      </c>
      <c r="D20" s="74" t="s">
        <v>251</v>
      </c>
      <c r="E20" s="428" t="s">
        <v>251</v>
      </c>
      <c r="F20" s="73" t="s">
        <v>251</v>
      </c>
      <c r="G20" s="74" t="s">
        <v>251</v>
      </c>
      <c r="H20" s="74" t="s">
        <v>251</v>
      </c>
      <c r="I20" s="428" t="s">
        <v>251</v>
      </c>
      <c r="J20" s="73" t="s">
        <v>251</v>
      </c>
      <c r="K20" s="74" t="s">
        <v>251</v>
      </c>
      <c r="L20" s="74" t="s">
        <v>251</v>
      </c>
      <c r="M20" s="428" t="s">
        <v>251</v>
      </c>
      <c r="N20" s="73" t="s">
        <v>251</v>
      </c>
      <c r="O20" s="74" t="s">
        <v>251</v>
      </c>
      <c r="P20" s="74" t="s">
        <v>251</v>
      </c>
      <c r="Q20" s="74" t="s">
        <v>252</v>
      </c>
      <c r="R20" s="428" t="s">
        <v>252</v>
      </c>
      <c r="S20" s="73" t="s">
        <v>253</v>
      </c>
      <c r="T20" s="74" t="s">
        <v>251</v>
      </c>
      <c r="U20" s="74" t="s">
        <v>251</v>
      </c>
      <c r="V20" s="74" t="s">
        <v>251</v>
      </c>
      <c r="W20" s="428" t="s">
        <v>251</v>
      </c>
      <c r="X20" s="73" t="s">
        <v>251</v>
      </c>
      <c r="Y20" s="74" t="s">
        <v>251</v>
      </c>
      <c r="Z20" s="74" t="s">
        <v>251</v>
      </c>
      <c r="AA20" s="428" t="s">
        <v>251</v>
      </c>
      <c r="AB20" s="73" t="s">
        <v>251</v>
      </c>
      <c r="AC20" s="429" t="s">
        <v>253</v>
      </c>
      <c r="AD20" s="429" t="s">
        <v>253</v>
      </c>
      <c r="AE20" s="430" t="s">
        <v>253</v>
      </c>
      <c r="AF20" s="73" t="s">
        <v>253</v>
      </c>
      <c r="AG20" s="74" t="s">
        <v>251</v>
      </c>
      <c r="AH20" s="74" t="s">
        <v>251</v>
      </c>
      <c r="AI20" s="428" t="s">
        <v>251</v>
      </c>
      <c r="AJ20" s="74" t="s">
        <v>251</v>
      </c>
      <c r="AK20" s="74" t="s">
        <v>251</v>
      </c>
      <c r="AL20" s="74" t="s">
        <v>251</v>
      </c>
      <c r="AM20" s="74" t="s">
        <v>251</v>
      </c>
      <c r="AN20" s="428" t="s">
        <v>251</v>
      </c>
      <c r="AO20" s="431" t="s">
        <v>251</v>
      </c>
      <c r="AP20" s="74" t="s">
        <v>252</v>
      </c>
      <c r="AQ20" s="74" t="s">
        <v>252</v>
      </c>
      <c r="AR20" s="428" t="s">
        <v>253</v>
      </c>
      <c r="AS20" s="73" t="s">
        <v>253</v>
      </c>
      <c r="AT20" s="74" t="s">
        <v>253</v>
      </c>
      <c r="AU20" s="74" t="s">
        <v>253</v>
      </c>
      <c r="AV20" s="74" t="s">
        <v>253</v>
      </c>
      <c r="AW20" s="428" t="s">
        <v>253</v>
      </c>
      <c r="AX20" s="431" t="s">
        <v>253</v>
      </c>
      <c r="AY20" s="74" t="s">
        <v>253</v>
      </c>
      <c r="AZ20" s="74" t="s">
        <v>253</v>
      </c>
      <c r="BA20" s="428" t="s">
        <v>253</v>
      </c>
      <c r="BB20" s="432"/>
    </row>
    <row r="21" spans="1:54" s="433" customFormat="1" ht="20.100000000000001" customHeight="1" thickBot="1">
      <c r="A21" s="434">
        <v>3</v>
      </c>
      <c r="B21" s="435" t="s">
        <v>251</v>
      </c>
      <c r="C21" s="370" t="s">
        <v>251</v>
      </c>
      <c r="D21" s="370" t="s">
        <v>251</v>
      </c>
      <c r="E21" s="436" t="s">
        <v>251</v>
      </c>
      <c r="F21" s="435" t="s">
        <v>251</v>
      </c>
      <c r="G21" s="370" t="s">
        <v>251</v>
      </c>
      <c r="H21" s="370" t="s">
        <v>251</v>
      </c>
      <c r="I21" s="436" t="s">
        <v>251</v>
      </c>
      <c r="J21" s="435" t="s">
        <v>251</v>
      </c>
      <c r="K21" s="370" t="s">
        <v>251</v>
      </c>
      <c r="L21" s="370" t="s">
        <v>251</v>
      </c>
      <c r="M21" s="436" t="s">
        <v>251</v>
      </c>
      <c r="N21" s="435" t="s">
        <v>251</v>
      </c>
      <c r="O21" s="370" t="s">
        <v>251</v>
      </c>
      <c r="P21" s="370" t="s">
        <v>251</v>
      </c>
      <c r="Q21" s="370" t="s">
        <v>252</v>
      </c>
      <c r="R21" s="436" t="s">
        <v>252</v>
      </c>
      <c r="S21" s="435" t="s">
        <v>253</v>
      </c>
      <c r="T21" s="370" t="s">
        <v>254</v>
      </c>
      <c r="U21" s="370" t="s">
        <v>251</v>
      </c>
      <c r="V21" s="370" t="s">
        <v>251</v>
      </c>
      <c r="W21" s="436" t="s">
        <v>251</v>
      </c>
      <c r="X21" s="435" t="s">
        <v>251</v>
      </c>
      <c r="Y21" s="370" t="s">
        <v>251</v>
      </c>
      <c r="Z21" s="370" t="s">
        <v>251</v>
      </c>
      <c r="AA21" s="437" t="s">
        <v>251</v>
      </c>
      <c r="AB21" s="435" t="s">
        <v>251</v>
      </c>
      <c r="AC21" s="370" t="s">
        <v>251</v>
      </c>
      <c r="AD21" s="370" t="s">
        <v>251</v>
      </c>
      <c r="AE21" s="437" t="s">
        <v>251</v>
      </c>
      <c r="AF21" s="435" t="s">
        <v>251</v>
      </c>
      <c r="AG21" s="370" t="s">
        <v>252</v>
      </c>
      <c r="AH21" s="370" t="s">
        <v>252</v>
      </c>
      <c r="AI21" s="438" t="s">
        <v>253</v>
      </c>
      <c r="AJ21" s="439" t="s">
        <v>255</v>
      </c>
      <c r="AK21" s="370" t="s">
        <v>255</v>
      </c>
      <c r="AL21" s="370" t="s">
        <v>255</v>
      </c>
      <c r="AM21" s="370" t="s">
        <v>255</v>
      </c>
      <c r="AN21" s="436" t="s">
        <v>256</v>
      </c>
      <c r="AO21" s="435" t="s">
        <v>256</v>
      </c>
      <c r="AP21" s="370" t="s">
        <v>208</v>
      </c>
      <c r="AQ21" s="370" t="s">
        <v>208</v>
      </c>
      <c r="AR21" s="436"/>
      <c r="AS21" s="435"/>
      <c r="AT21" s="370"/>
      <c r="AU21" s="370"/>
      <c r="AV21" s="370"/>
      <c r="AW21" s="436"/>
      <c r="AX21" s="439"/>
      <c r="AY21" s="370"/>
      <c r="AZ21" s="370"/>
      <c r="BA21" s="436"/>
      <c r="BB21" s="432"/>
    </row>
    <row r="22" spans="1:54" ht="19.5" customHeight="1">
      <c r="A22" s="440"/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1"/>
      <c r="AF22" s="442"/>
      <c r="AG22" s="442"/>
      <c r="AH22" s="442"/>
      <c r="AI22" s="442"/>
      <c r="AJ22" s="441"/>
      <c r="AK22" s="441"/>
      <c r="AL22" s="441"/>
      <c r="AM22" s="441"/>
      <c r="AN22" s="441"/>
      <c r="AO22" s="441"/>
      <c r="AP22" s="441"/>
      <c r="AQ22" s="441"/>
      <c r="AR22" s="441"/>
      <c r="AS22" s="443"/>
      <c r="AT22" s="444"/>
      <c r="AU22" s="444"/>
      <c r="AV22" s="444"/>
      <c r="AW22" s="444"/>
      <c r="AX22" s="444"/>
      <c r="AY22" s="444"/>
      <c r="AZ22" s="444"/>
      <c r="BA22" s="444"/>
    </row>
    <row r="23" spans="1:54" ht="19.5" customHeight="1">
      <c r="A23" s="440"/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  <c r="AE23" s="441"/>
      <c r="AF23" s="442"/>
      <c r="AG23" s="442"/>
      <c r="AH23" s="442"/>
      <c r="AI23" s="442"/>
      <c r="AJ23" s="441"/>
      <c r="AK23" s="441"/>
      <c r="AL23" s="441"/>
      <c r="AM23" s="441"/>
      <c r="AN23" s="441"/>
      <c r="AO23" s="441"/>
      <c r="AP23" s="441"/>
      <c r="AQ23" s="441"/>
      <c r="AR23" s="441"/>
      <c r="AS23" s="443"/>
      <c r="AT23" s="444"/>
      <c r="AU23" s="444"/>
      <c r="AV23" s="444"/>
      <c r="AW23" s="444"/>
      <c r="AX23" s="444"/>
      <c r="AY23" s="444"/>
      <c r="AZ23" s="444"/>
      <c r="BA23" s="444"/>
    </row>
    <row r="24" spans="1:54" ht="20.100000000000001" customHeight="1">
      <c r="A24" s="445"/>
      <c r="B24" s="445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  <c r="Z24" s="445" t="s">
        <v>177</v>
      </c>
      <c r="AA24" s="445"/>
      <c r="AB24" s="445"/>
      <c r="AC24" s="445"/>
      <c r="AD24" s="445"/>
      <c r="AE24" s="445"/>
      <c r="AF24" s="445"/>
      <c r="AG24" s="445"/>
      <c r="AH24" s="445"/>
      <c r="AI24" s="445"/>
      <c r="AJ24" s="445"/>
      <c r="AK24" s="445"/>
      <c r="AL24" s="445"/>
      <c r="AM24" s="445"/>
      <c r="AN24" s="445"/>
      <c r="AO24" s="445"/>
      <c r="AP24" s="445"/>
      <c r="AQ24" s="445"/>
      <c r="AR24" s="445"/>
      <c r="AS24" s="445"/>
      <c r="AT24" s="445"/>
      <c r="AU24" s="445"/>
      <c r="AV24" s="445"/>
      <c r="AW24" s="445"/>
      <c r="AX24" s="445"/>
      <c r="AY24" s="445"/>
      <c r="AZ24" s="445"/>
      <c r="BA24" s="445"/>
    </row>
    <row r="25" spans="1:54" s="446" customFormat="1" ht="21" customHeight="1">
      <c r="A25" s="653" t="s">
        <v>257</v>
      </c>
      <c r="B25" s="653"/>
      <c r="C25" s="653"/>
      <c r="D25" s="653"/>
      <c r="E25" s="653"/>
      <c r="F25" s="653"/>
      <c r="G25" s="653"/>
      <c r="H25" s="653"/>
      <c r="I25" s="653"/>
      <c r="J25" s="654"/>
      <c r="K25" s="654"/>
      <c r="L25" s="654"/>
      <c r="M25" s="654"/>
      <c r="N25" s="654"/>
      <c r="O25" s="654"/>
      <c r="P25" s="654"/>
      <c r="Q25" s="654"/>
      <c r="R25" s="654"/>
      <c r="S25" s="654"/>
      <c r="T25" s="654"/>
      <c r="U25" s="654"/>
      <c r="V25" s="654"/>
      <c r="W25" s="654"/>
      <c r="X25" s="654"/>
      <c r="Y25" s="654"/>
      <c r="Z25" s="654"/>
      <c r="AA25" s="654"/>
      <c r="AB25" s="654"/>
      <c r="AC25" s="654"/>
      <c r="AD25" s="654"/>
      <c r="AE25" s="654"/>
      <c r="AF25" s="654"/>
      <c r="AG25" s="654"/>
      <c r="AH25" s="654"/>
      <c r="AI25" s="654"/>
      <c r="AJ25" s="654"/>
      <c r="AK25" s="654"/>
      <c r="AL25" s="654"/>
      <c r="AM25" s="654"/>
      <c r="AN25" s="654"/>
      <c r="AO25" s="654"/>
      <c r="AP25" s="654"/>
      <c r="AQ25" s="654"/>
      <c r="AR25" s="654"/>
      <c r="AS25" s="654"/>
      <c r="AT25" s="654"/>
      <c r="AU25" s="654"/>
      <c r="AV25" s="432"/>
      <c r="AW25" s="432"/>
      <c r="AX25" s="432"/>
      <c r="AY25" s="432"/>
      <c r="AZ25" s="432"/>
      <c r="BA25" s="407"/>
      <c r="BB25" s="445"/>
    </row>
    <row r="26" spans="1:54">
      <c r="AV26" s="432"/>
      <c r="AW26" s="432"/>
      <c r="AX26" s="432"/>
      <c r="AY26" s="432"/>
      <c r="AZ26" s="432"/>
    </row>
    <row r="27" spans="1:54" ht="21.75" customHeight="1">
      <c r="A27" s="447" t="s">
        <v>258</v>
      </c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  <c r="X27" s="448"/>
      <c r="Y27" s="448"/>
      <c r="Z27" s="448"/>
      <c r="AA27" s="655" t="s">
        <v>259</v>
      </c>
      <c r="AB27" s="655"/>
      <c r="AC27" s="655"/>
      <c r="AD27" s="655"/>
      <c r="AE27" s="655"/>
      <c r="AF27" s="655"/>
      <c r="AG27" s="655"/>
      <c r="AH27" s="655"/>
      <c r="AI27" s="655"/>
      <c r="AJ27" s="655"/>
      <c r="AK27" s="655"/>
      <c r="AL27" s="655"/>
      <c r="AM27" s="655"/>
      <c r="AN27" s="447"/>
      <c r="AO27" s="655" t="s">
        <v>260</v>
      </c>
      <c r="AP27" s="655"/>
      <c r="AQ27" s="655"/>
      <c r="AR27" s="655"/>
      <c r="AS27" s="655"/>
      <c r="AT27" s="655"/>
      <c r="AU27" s="655"/>
      <c r="AV27" s="655"/>
      <c r="AW27" s="655"/>
      <c r="AX27" s="655"/>
      <c r="AY27" s="655"/>
      <c r="AZ27" s="655"/>
      <c r="BA27" s="655"/>
    </row>
    <row r="28" spans="1:54" ht="11.25" customHeight="1">
      <c r="A28" s="449"/>
      <c r="B28" s="450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  <c r="Y28" s="450"/>
      <c r="Z28" s="450"/>
      <c r="AA28" s="450"/>
      <c r="AB28" s="450"/>
      <c r="AC28" s="450"/>
      <c r="AD28" s="450"/>
      <c r="AE28" s="450"/>
      <c r="AF28" s="450"/>
      <c r="AG28" s="450"/>
      <c r="AH28" s="450"/>
      <c r="AI28" s="450"/>
      <c r="AJ28" s="450"/>
      <c r="AK28" s="450"/>
      <c r="AL28" s="450"/>
      <c r="AM28" s="450"/>
      <c r="AN28" s="450"/>
      <c r="AO28" s="450"/>
      <c r="AP28" s="450"/>
      <c r="AQ28" s="450"/>
      <c r="AR28" s="450"/>
      <c r="AS28" s="450"/>
      <c r="AT28" s="450"/>
      <c r="AU28" s="450"/>
      <c r="AV28" s="450"/>
      <c r="AW28" s="450"/>
      <c r="AX28" s="450"/>
      <c r="AY28" s="450"/>
      <c r="AZ28" s="450"/>
      <c r="BA28" s="413"/>
    </row>
    <row r="29" spans="1:54" s="422" customFormat="1" ht="22.5" customHeight="1">
      <c r="A29" s="656" t="s">
        <v>238</v>
      </c>
      <c r="B29" s="657"/>
      <c r="C29" s="662" t="s">
        <v>261</v>
      </c>
      <c r="D29" s="663"/>
      <c r="E29" s="663"/>
      <c r="F29" s="657"/>
      <c r="G29" s="666" t="s">
        <v>262</v>
      </c>
      <c r="H29" s="667"/>
      <c r="I29" s="668"/>
      <c r="J29" s="675" t="s">
        <v>263</v>
      </c>
      <c r="K29" s="663"/>
      <c r="L29" s="663"/>
      <c r="M29" s="657"/>
      <c r="N29" s="676" t="s">
        <v>264</v>
      </c>
      <c r="O29" s="677"/>
      <c r="P29" s="678"/>
      <c r="Q29" s="675" t="s">
        <v>265</v>
      </c>
      <c r="R29" s="685"/>
      <c r="S29" s="686"/>
      <c r="T29" s="675" t="s">
        <v>266</v>
      </c>
      <c r="U29" s="663"/>
      <c r="V29" s="657"/>
      <c r="W29" s="675" t="s">
        <v>267</v>
      </c>
      <c r="X29" s="663"/>
      <c r="Y29" s="657"/>
      <c r="Z29" s="444"/>
      <c r="AA29" s="705" t="s">
        <v>268</v>
      </c>
      <c r="AB29" s="705"/>
      <c r="AC29" s="705"/>
      <c r="AD29" s="705"/>
      <c r="AE29" s="705"/>
      <c r="AF29" s="705"/>
      <c r="AG29" s="705"/>
      <c r="AH29" s="692" t="s">
        <v>269</v>
      </c>
      <c r="AI29" s="692"/>
      <c r="AJ29" s="692"/>
      <c r="AK29" s="706" t="s">
        <v>270</v>
      </c>
      <c r="AL29" s="706"/>
      <c r="AM29" s="706"/>
      <c r="AN29" s="451"/>
      <c r="AO29" s="706" t="s">
        <v>0</v>
      </c>
      <c r="AP29" s="707"/>
      <c r="AQ29" s="707"/>
      <c r="AR29" s="707"/>
      <c r="AS29" s="676" t="s">
        <v>271</v>
      </c>
      <c r="AT29" s="677"/>
      <c r="AU29" s="677"/>
      <c r="AV29" s="677"/>
      <c r="AW29" s="678"/>
      <c r="AX29" s="692" t="s">
        <v>269</v>
      </c>
      <c r="AY29" s="692"/>
      <c r="AZ29" s="692"/>
      <c r="BA29" s="693"/>
      <c r="BB29" s="407"/>
    </row>
    <row r="30" spans="1:54" s="422" customFormat="1" ht="15.75" customHeight="1">
      <c r="A30" s="658"/>
      <c r="B30" s="659"/>
      <c r="C30" s="658"/>
      <c r="D30" s="664"/>
      <c r="E30" s="664"/>
      <c r="F30" s="659"/>
      <c r="G30" s="669"/>
      <c r="H30" s="670"/>
      <c r="I30" s="671"/>
      <c r="J30" s="658"/>
      <c r="K30" s="664"/>
      <c r="L30" s="664"/>
      <c r="M30" s="659"/>
      <c r="N30" s="679"/>
      <c r="O30" s="680"/>
      <c r="P30" s="681"/>
      <c r="Q30" s="687"/>
      <c r="R30" s="654"/>
      <c r="S30" s="688"/>
      <c r="T30" s="658"/>
      <c r="U30" s="664"/>
      <c r="V30" s="659"/>
      <c r="W30" s="658"/>
      <c r="X30" s="664"/>
      <c r="Y30" s="659"/>
      <c r="Z30" s="444"/>
      <c r="AA30" s="705"/>
      <c r="AB30" s="705"/>
      <c r="AC30" s="705"/>
      <c r="AD30" s="705"/>
      <c r="AE30" s="705"/>
      <c r="AF30" s="705"/>
      <c r="AG30" s="705"/>
      <c r="AH30" s="692"/>
      <c r="AI30" s="692"/>
      <c r="AJ30" s="692"/>
      <c r="AK30" s="706"/>
      <c r="AL30" s="706"/>
      <c r="AM30" s="706"/>
      <c r="AN30" s="451"/>
      <c r="AO30" s="707"/>
      <c r="AP30" s="707"/>
      <c r="AQ30" s="707"/>
      <c r="AR30" s="707"/>
      <c r="AS30" s="679"/>
      <c r="AT30" s="680"/>
      <c r="AU30" s="680"/>
      <c r="AV30" s="680"/>
      <c r="AW30" s="681"/>
      <c r="AX30" s="692"/>
      <c r="AY30" s="692"/>
      <c r="AZ30" s="692"/>
      <c r="BA30" s="693"/>
      <c r="BB30" s="407"/>
    </row>
    <row r="31" spans="1:54" s="422" customFormat="1" ht="42" customHeight="1">
      <c r="A31" s="660"/>
      <c r="B31" s="661"/>
      <c r="C31" s="660"/>
      <c r="D31" s="665"/>
      <c r="E31" s="665"/>
      <c r="F31" s="661"/>
      <c r="G31" s="672"/>
      <c r="H31" s="673"/>
      <c r="I31" s="674"/>
      <c r="J31" s="660"/>
      <c r="K31" s="665"/>
      <c r="L31" s="665"/>
      <c r="M31" s="661"/>
      <c r="N31" s="682"/>
      <c r="O31" s="683"/>
      <c r="P31" s="684"/>
      <c r="Q31" s="689"/>
      <c r="R31" s="690"/>
      <c r="S31" s="691"/>
      <c r="T31" s="660"/>
      <c r="U31" s="665"/>
      <c r="V31" s="661"/>
      <c r="W31" s="660"/>
      <c r="X31" s="665"/>
      <c r="Y31" s="661"/>
      <c r="Z31" s="444"/>
      <c r="AA31" s="705"/>
      <c r="AB31" s="705"/>
      <c r="AC31" s="705"/>
      <c r="AD31" s="705"/>
      <c r="AE31" s="705"/>
      <c r="AF31" s="705"/>
      <c r="AG31" s="705"/>
      <c r="AH31" s="692"/>
      <c r="AI31" s="692"/>
      <c r="AJ31" s="692"/>
      <c r="AK31" s="706"/>
      <c r="AL31" s="706"/>
      <c r="AM31" s="706"/>
      <c r="AN31" s="451"/>
      <c r="AO31" s="707"/>
      <c r="AP31" s="707"/>
      <c r="AQ31" s="707"/>
      <c r="AR31" s="707"/>
      <c r="AS31" s="679"/>
      <c r="AT31" s="680"/>
      <c r="AU31" s="680"/>
      <c r="AV31" s="680"/>
      <c r="AW31" s="681"/>
      <c r="AX31" s="692"/>
      <c r="AY31" s="692"/>
      <c r="AZ31" s="692"/>
      <c r="BA31" s="693"/>
      <c r="BB31" s="407"/>
    </row>
    <row r="32" spans="1:54" s="422" customFormat="1" ht="26.25" customHeight="1">
      <c r="A32" s="694">
        <v>1</v>
      </c>
      <c r="B32" s="695"/>
      <c r="C32" s="696">
        <v>33</v>
      </c>
      <c r="D32" s="697"/>
      <c r="E32" s="697"/>
      <c r="F32" s="698"/>
      <c r="G32" s="696">
        <v>4</v>
      </c>
      <c r="H32" s="697"/>
      <c r="I32" s="698"/>
      <c r="J32" s="696"/>
      <c r="K32" s="697"/>
      <c r="L32" s="697"/>
      <c r="M32" s="698"/>
      <c r="N32" s="696"/>
      <c r="O32" s="697"/>
      <c r="P32" s="698"/>
      <c r="Q32" s="699"/>
      <c r="R32" s="700"/>
      <c r="S32" s="701"/>
      <c r="T32" s="696">
        <v>15</v>
      </c>
      <c r="U32" s="702"/>
      <c r="V32" s="703"/>
      <c r="W32" s="696">
        <f>C32+G32+J32+N32+Q32+T32</f>
        <v>52</v>
      </c>
      <c r="X32" s="702"/>
      <c r="Y32" s="704"/>
      <c r="Z32" s="444"/>
      <c r="AA32" s="708"/>
      <c r="AB32" s="708"/>
      <c r="AC32" s="708"/>
      <c r="AD32" s="708"/>
      <c r="AE32" s="708"/>
      <c r="AF32" s="708"/>
      <c r="AG32" s="708"/>
      <c r="AH32" s="709"/>
      <c r="AI32" s="709"/>
      <c r="AJ32" s="709"/>
      <c r="AK32" s="709"/>
      <c r="AL32" s="709"/>
      <c r="AM32" s="709"/>
      <c r="AN32" s="451"/>
      <c r="AO32" s="707"/>
      <c r="AP32" s="707"/>
      <c r="AQ32" s="707"/>
      <c r="AR32" s="707"/>
      <c r="AS32" s="682"/>
      <c r="AT32" s="683"/>
      <c r="AU32" s="683"/>
      <c r="AV32" s="683"/>
      <c r="AW32" s="684"/>
      <c r="AX32" s="692"/>
      <c r="AY32" s="692"/>
      <c r="AZ32" s="692"/>
      <c r="BA32" s="693"/>
      <c r="BB32" s="407"/>
    </row>
    <row r="33" spans="1:54" s="422" customFormat="1" ht="27" customHeight="1">
      <c r="A33" s="651">
        <v>2</v>
      </c>
      <c r="B33" s="652"/>
      <c r="C33" s="696">
        <v>33</v>
      </c>
      <c r="D33" s="697"/>
      <c r="E33" s="697"/>
      <c r="F33" s="698"/>
      <c r="G33" s="710">
        <v>4</v>
      </c>
      <c r="H33" s="711"/>
      <c r="I33" s="712"/>
      <c r="J33" s="710"/>
      <c r="K33" s="711"/>
      <c r="L33" s="711"/>
      <c r="M33" s="712"/>
      <c r="N33" s="710"/>
      <c r="O33" s="711"/>
      <c r="P33" s="712"/>
      <c r="Q33" s="727"/>
      <c r="R33" s="700"/>
      <c r="S33" s="701"/>
      <c r="T33" s="710">
        <v>15</v>
      </c>
      <c r="U33" s="728"/>
      <c r="V33" s="729"/>
      <c r="W33" s="696">
        <f>C33+G33+J33+N33+Q33+T33</f>
        <v>52</v>
      </c>
      <c r="X33" s="702"/>
      <c r="Y33" s="704"/>
      <c r="Z33" s="444"/>
      <c r="AA33" s="713" t="s">
        <v>272</v>
      </c>
      <c r="AB33" s="713"/>
      <c r="AC33" s="713"/>
      <c r="AD33" s="713"/>
      <c r="AE33" s="713"/>
      <c r="AF33" s="713"/>
      <c r="AG33" s="713"/>
      <c r="AH33" s="709">
        <v>6</v>
      </c>
      <c r="AI33" s="709"/>
      <c r="AJ33" s="709"/>
      <c r="AK33" s="709">
        <v>4</v>
      </c>
      <c r="AL33" s="709"/>
      <c r="AM33" s="709"/>
      <c r="AN33" s="451"/>
      <c r="AO33" s="714">
        <v>1</v>
      </c>
      <c r="AP33" s="715"/>
      <c r="AQ33" s="715"/>
      <c r="AR33" s="716"/>
      <c r="AS33" s="650" t="s">
        <v>110</v>
      </c>
      <c r="AT33" s="650"/>
      <c r="AU33" s="650"/>
      <c r="AV33" s="650"/>
      <c r="AW33" s="650"/>
      <c r="AX33" s="650">
        <v>6</v>
      </c>
      <c r="AY33" s="650"/>
      <c r="AZ33" s="650"/>
      <c r="BA33" s="650"/>
      <c r="BB33" s="407"/>
    </row>
    <row r="34" spans="1:54" s="422" customFormat="1" ht="21.75" customHeight="1">
      <c r="A34" s="651">
        <v>3</v>
      </c>
      <c r="B34" s="652"/>
      <c r="C34" s="696">
        <v>28</v>
      </c>
      <c r="D34" s="697"/>
      <c r="E34" s="697"/>
      <c r="F34" s="698"/>
      <c r="G34" s="710">
        <v>4</v>
      </c>
      <c r="H34" s="711"/>
      <c r="I34" s="712"/>
      <c r="J34" s="710">
        <v>4</v>
      </c>
      <c r="K34" s="711"/>
      <c r="L34" s="711"/>
      <c r="M34" s="712"/>
      <c r="N34" s="710">
        <v>2</v>
      </c>
      <c r="O34" s="711"/>
      <c r="P34" s="712"/>
      <c r="Q34" s="727">
        <v>2</v>
      </c>
      <c r="R34" s="700"/>
      <c r="S34" s="701"/>
      <c r="T34" s="710">
        <v>2</v>
      </c>
      <c r="U34" s="728"/>
      <c r="V34" s="729"/>
      <c r="W34" s="696">
        <f>C34+G34+J34+N34+Q34+T34</f>
        <v>42</v>
      </c>
      <c r="X34" s="702"/>
      <c r="Y34" s="704"/>
      <c r="Z34" s="444"/>
      <c r="AA34" s="713"/>
      <c r="AB34" s="713"/>
      <c r="AC34" s="713"/>
      <c r="AD34" s="713"/>
      <c r="AE34" s="713"/>
      <c r="AF34" s="713"/>
      <c r="AG34" s="713"/>
      <c r="AH34" s="709"/>
      <c r="AI34" s="709"/>
      <c r="AJ34" s="709"/>
      <c r="AK34" s="709"/>
      <c r="AL34" s="709"/>
      <c r="AM34" s="709"/>
      <c r="AN34" s="451"/>
      <c r="AO34" s="717"/>
      <c r="AP34" s="718"/>
      <c r="AQ34" s="718"/>
      <c r="AR34" s="719"/>
      <c r="AS34" s="650"/>
      <c r="AT34" s="650"/>
      <c r="AU34" s="650"/>
      <c r="AV34" s="650"/>
      <c r="AW34" s="650"/>
      <c r="AX34" s="650"/>
      <c r="AY34" s="650"/>
      <c r="AZ34" s="650"/>
      <c r="BA34" s="650"/>
      <c r="BB34" s="407"/>
    </row>
    <row r="35" spans="1:54" s="422" customFormat="1" ht="25.5" customHeight="1">
      <c r="A35" s="651"/>
      <c r="B35" s="652"/>
      <c r="C35" s="696"/>
      <c r="D35" s="697"/>
      <c r="E35" s="697"/>
      <c r="F35" s="698"/>
      <c r="G35" s="710"/>
      <c r="H35" s="711"/>
      <c r="I35" s="712"/>
      <c r="J35" s="710"/>
      <c r="K35" s="711"/>
      <c r="L35" s="711"/>
      <c r="M35" s="712"/>
      <c r="N35" s="710"/>
      <c r="O35" s="711"/>
      <c r="P35" s="712"/>
      <c r="Q35" s="727"/>
      <c r="R35" s="700"/>
      <c r="S35" s="701"/>
      <c r="T35" s="730"/>
      <c r="U35" s="728"/>
      <c r="V35" s="729"/>
      <c r="W35" s="696"/>
      <c r="X35" s="702"/>
      <c r="Y35" s="704"/>
      <c r="Z35" s="444"/>
      <c r="AA35" s="708"/>
      <c r="AB35" s="708"/>
      <c r="AC35" s="708"/>
      <c r="AD35" s="708"/>
      <c r="AE35" s="708"/>
      <c r="AF35" s="708"/>
      <c r="AG35" s="708"/>
      <c r="AH35" s="709"/>
      <c r="AI35" s="709"/>
      <c r="AJ35" s="709"/>
      <c r="AK35" s="709"/>
      <c r="AL35" s="709"/>
      <c r="AM35" s="709"/>
      <c r="AN35" s="452"/>
      <c r="AO35" s="717"/>
      <c r="AP35" s="718"/>
      <c r="AQ35" s="718"/>
      <c r="AR35" s="719"/>
      <c r="AS35" s="650"/>
      <c r="AT35" s="650"/>
      <c r="AU35" s="650"/>
      <c r="AV35" s="650"/>
      <c r="AW35" s="650"/>
      <c r="AX35" s="650"/>
      <c r="AY35" s="650"/>
      <c r="AZ35" s="650"/>
      <c r="BA35" s="650"/>
      <c r="BB35" s="407"/>
    </row>
    <row r="36" spans="1:54" s="422" customFormat="1" ht="34.5" customHeight="1">
      <c r="A36" s="723" t="s">
        <v>53</v>
      </c>
      <c r="B36" s="712"/>
      <c r="C36" s="696">
        <f>SUM(C32:F35)</f>
        <v>94</v>
      </c>
      <c r="D36" s="697"/>
      <c r="E36" s="697"/>
      <c r="F36" s="698"/>
      <c r="G36" s="710">
        <f>SUM(G32:I35)</f>
        <v>12</v>
      </c>
      <c r="H36" s="711"/>
      <c r="I36" s="712"/>
      <c r="J36" s="724">
        <f>SUM(J32:M35)</f>
        <v>4</v>
      </c>
      <c r="K36" s="725"/>
      <c r="L36" s="725"/>
      <c r="M36" s="726"/>
      <c r="N36" s="724">
        <f>SUM(N32:P35)</f>
        <v>2</v>
      </c>
      <c r="O36" s="725"/>
      <c r="P36" s="726"/>
      <c r="Q36" s="727">
        <f>SUM(Q32:S35)</f>
        <v>2</v>
      </c>
      <c r="R36" s="700"/>
      <c r="S36" s="701"/>
      <c r="T36" s="710">
        <f>SUM(T32:V35)</f>
        <v>32</v>
      </c>
      <c r="U36" s="728"/>
      <c r="V36" s="729"/>
      <c r="W36" s="710">
        <f>SUM(W32:Y35)</f>
        <v>146</v>
      </c>
      <c r="X36" s="728"/>
      <c r="Y36" s="729"/>
      <c r="Z36" s="444"/>
      <c r="AA36" s="708"/>
      <c r="AB36" s="708"/>
      <c r="AC36" s="708"/>
      <c r="AD36" s="708"/>
      <c r="AE36" s="708"/>
      <c r="AF36" s="708"/>
      <c r="AG36" s="708"/>
      <c r="AH36" s="709"/>
      <c r="AI36" s="709"/>
      <c r="AJ36" s="709"/>
      <c r="AK36" s="709"/>
      <c r="AL36" s="709"/>
      <c r="AM36" s="709"/>
      <c r="AN36" s="453"/>
      <c r="AO36" s="720"/>
      <c r="AP36" s="721"/>
      <c r="AQ36" s="721"/>
      <c r="AR36" s="722"/>
      <c r="AS36" s="650"/>
      <c r="AT36" s="650"/>
      <c r="AU36" s="650"/>
      <c r="AV36" s="650"/>
      <c r="AW36" s="650"/>
      <c r="AX36" s="650"/>
      <c r="AY36" s="650"/>
      <c r="AZ36" s="650"/>
      <c r="BA36" s="650"/>
      <c r="BB36" s="407"/>
    </row>
  </sheetData>
  <mergeCells count="101"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10"/>
  <sheetViews>
    <sheetView view="pageBreakPreview" zoomScale="115" zoomScaleNormal="100" zoomScaleSheetLayoutView="115" workbookViewId="0">
      <pane ySplit="8" topLeftCell="A69" activePane="bottomLeft" state="frozen"/>
      <selection pane="bottomLeft" activeCell="B78" sqref="B78"/>
    </sheetView>
  </sheetViews>
  <sheetFormatPr defaultRowHeight="15.75"/>
  <cols>
    <col min="1" max="1" width="11.28515625" style="177" customWidth="1"/>
    <col min="2" max="2" width="44.140625" style="54" customWidth="1"/>
    <col min="3" max="3" width="6.7109375" style="180" customWidth="1"/>
    <col min="4" max="4" width="12" style="181" customWidth="1"/>
    <col min="5" max="5" width="7.28515625" style="181" customWidth="1"/>
    <col min="6" max="6" width="6.42578125" style="180" customWidth="1"/>
    <col min="7" max="7" width="8.85546875" style="180" customWidth="1"/>
    <col min="8" max="8" width="9.85546875" style="180" customWidth="1"/>
    <col min="9" max="9" width="8.7109375" style="54" customWidth="1"/>
    <col min="10" max="10" width="8" style="54" customWidth="1"/>
    <col min="11" max="11" width="5.85546875" style="54" customWidth="1"/>
    <col min="12" max="12" width="7.85546875" style="54" customWidth="1"/>
    <col min="13" max="13" width="8.85546875" style="54" customWidth="1"/>
    <col min="14" max="14" width="5" style="54" customWidth="1"/>
    <col min="15" max="15" width="4.85546875" style="54" customWidth="1"/>
    <col min="16" max="16" width="5.42578125" style="54" customWidth="1"/>
    <col min="17" max="17" width="3.85546875" style="54" customWidth="1"/>
    <col min="18" max="18" width="4.7109375" style="54" customWidth="1"/>
    <col min="19" max="19" width="3.85546875" style="54" customWidth="1"/>
    <col min="20" max="20" width="4.85546875" style="54" customWidth="1"/>
    <col min="21" max="21" width="4" style="54" customWidth="1"/>
    <col min="22" max="29" width="0" style="54" hidden="1" customWidth="1"/>
    <col min="30" max="31" width="12.7109375" style="55" hidden="1" customWidth="1"/>
    <col min="32" max="32" width="0" style="55" hidden="1" customWidth="1"/>
    <col min="33" max="34" width="12.7109375" style="55" hidden="1" customWidth="1"/>
    <col min="35" max="35" width="0" style="55" hidden="1" customWidth="1"/>
    <col min="36" max="36" width="12.7109375" style="55" hidden="1" customWidth="1"/>
    <col min="37" max="37" width="13.42578125" style="55" hidden="1" customWidth="1"/>
    <col min="38" max="38" width="0" style="55" hidden="1" customWidth="1"/>
    <col min="39" max="39" width="12.7109375" style="55" hidden="1" customWidth="1"/>
    <col min="40" max="40" width="10.5703125" style="55" hidden="1" customWidth="1"/>
    <col min="41" max="43" width="0" style="54" hidden="1" customWidth="1"/>
    <col min="44" max="44" width="9.7109375" style="54" hidden="1" customWidth="1"/>
    <col min="45" max="50" width="10.5703125" style="353" hidden="1" customWidth="1"/>
    <col min="51" max="52" width="0" style="54" hidden="1" customWidth="1"/>
    <col min="53" max="53" width="11.7109375" style="54" customWidth="1"/>
    <col min="54" max="60" width="9.5703125" style="595" hidden="1" customWidth="1"/>
    <col min="61" max="61" width="8.7109375" style="595" hidden="1" customWidth="1"/>
    <col min="62" max="62" width="0" style="54" hidden="1" customWidth="1"/>
    <col min="63" max="16384" width="9.140625" style="54"/>
  </cols>
  <sheetData>
    <row r="1" spans="1:61" s="19" customFormat="1" ht="18.75" thickBot="1">
      <c r="A1" s="760" t="s">
        <v>38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2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S1" s="346"/>
      <c r="AT1" s="346"/>
      <c r="AU1" s="346"/>
      <c r="AV1" s="346"/>
      <c r="AW1" s="346"/>
      <c r="AX1" s="346"/>
      <c r="BB1" s="589"/>
      <c r="BC1" s="589"/>
      <c r="BD1" s="589"/>
      <c r="BE1" s="589"/>
      <c r="BF1" s="589"/>
      <c r="BG1" s="589"/>
      <c r="BH1" s="589"/>
      <c r="BI1" s="589"/>
    </row>
    <row r="2" spans="1:61" s="19" customFormat="1">
      <c r="A2" s="763" t="s">
        <v>39</v>
      </c>
      <c r="B2" s="766" t="s">
        <v>40</v>
      </c>
      <c r="C2" s="769" t="s">
        <v>41</v>
      </c>
      <c r="D2" s="770"/>
      <c r="E2" s="770"/>
      <c r="F2" s="771"/>
      <c r="G2" s="772" t="s">
        <v>42</v>
      </c>
      <c r="H2" s="775" t="s">
        <v>43</v>
      </c>
      <c r="I2" s="776"/>
      <c r="J2" s="776"/>
      <c r="K2" s="776"/>
      <c r="L2" s="776"/>
      <c r="M2" s="777"/>
      <c r="N2" s="778" t="s">
        <v>44</v>
      </c>
      <c r="O2" s="779"/>
      <c r="P2" s="779"/>
      <c r="Q2" s="779"/>
      <c r="R2" s="779"/>
      <c r="S2" s="779"/>
      <c r="T2" s="779"/>
      <c r="U2" s="78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S2" s="346"/>
      <c r="AT2" s="346"/>
      <c r="AU2" s="346"/>
      <c r="AV2" s="346"/>
      <c r="AW2" s="346"/>
      <c r="AX2" s="346"/>
      <c r="BB2" s="589"/>
      <c r="BC2" s="589"/>
      <c r="BD2" s="589"/>
      <c r="BE2" s="589"/>
      <c r="BF2" s="589"/>
      <c r="BG2" s="589"/>
      <c r="BH2" s="589"/>
      <c r="BI2" s="589"/>
    </row>
    <row r="3" spans="1:61" s="19" customFormat="1" ht="16.5" thickBot="1">
      <c r="A3" s="764"/>
      <c r="B3" s="767"/>
      <c r="C3" s="784" t="s">
        <v>45</v>
      </c>
      <c r="D3" s="786" t="s">
        <v>46</v>
      </c>
      <c r="E3" s="788" t="s">
        <v>47</v>
      </c>
      <c r="F3" s="789"/>
      <c r="G3" s="773"/>
      <c r="H3" s="811" t="s">
        <v>48</v>
      </c>
      <c r="I3" s="814" t="s">
        <v>49</v>
      </c>
      <c r="J3" s="815"/>
      <c r="K3" s="815"/>
      <c r="L3" s="816"/>
      <c r="M3" s="817" t="s">
        <v>50</v>
      </c>
      <c r="N3" s="781"/>
      <c r="O3" s="782"/>
      <c r="P3" s="782"/>
      <c r="Q3" s="782"/>
      <c r="R3" s="782"/>
      <c r="S3" s="782"/>
      <c r="T3" s="782"/>
      <c r="U3" s="783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S3" s="346"/>
      <c r="AT3" s="346"/>
      <c r="AU3" s="346"/>
      <c r="AV3" s="346"/>
      <c r="AW3" s="346"/>
      <c r="AX3" s="346"/>
      <c r="BB3" s="589"/>
      <c r="BC3" s="589"/>
      <c r="BD3" s="589"/>
      <c r="BE3" s="589"/>
      <c r="BF3" s="589"/>
      <c r="BG3" s="589"/>
      <c r="BH3" s="589"/>
      <c r="BI3" s="589"/>
    </row>
    <row r="4" spans="1:61" s="19" customFormat="1" ht="16.5" thickBot="1">
      <c r="A4" s="764"/>
      <c r="B4" s="767"/>
      <c r="C4" s="784"/>
      <c r="D4" s="786"/>
      <c r="E4" s="786" t="s">
        <v>51</v>
      </c>
      <c r="F4" s="790" t="s">
        <v>52</v>
      </c>
      <c r="G4" s="773"/>
      <c r="H4" s="812"/>
      <c r="I4" s="792" t="s">
        <v>53</v>
      </c>
      <c r="J4" s="792" t="s">
        <v>54</v>
      </c>
      <c r="K4" s="792" t="s">
        <v>55</v>
      </c>
      <c r="L4" s="792" t="s">
        <v>56</v>
      </c>
      <c r="M4" s="818"/>
      <c r="N4" s="808" t="s">
        <v>57</v>
      </c>
      <c r="O4" s="809"/>
      <c r="P4" s="810"/>
      <c r="Q4" s="808" t="s">
        <v>29</v>
      </c>
      <c r="R4" s="809"/>
      <c r="S4" s="810"/>
      <c r="T4" s="808" t="s">
        <v>58</v>
      </c>
      <c r="U4" s="810"/>
      <c r="AD4" s="798" t="s">
        <v>57</v>
      </c>
      <c r="AE4" s="798"/>
      <c r="AF4" s="798"/>
      <c r="AG4" s="798" t="s">
        <v>29</v>
      </c>
      <c r="AH4" s="798"/>
      <c r="AI4" s="798"/>
      <c r="AJ4" s="798" t="s">
        <v>58</v>
      </c>
      <c r="AK4" s="798"/>
      <c r="AL4" s="798"/>
      <c r="AM4" s="798" t="s">
        <v>59</v>
      </c>
      <c r="AN4" s="798"/>
      <c r="AS4" s="346"/>
      <c r="AT4" s="346"/>
      <c r="AU4" s="346"/>
      <c r="AV4" s="346"/>
      <c r="AW4" s="346"/>
      <c r="AX4" s="346"/>
      <c r="BB4" s="731" t="s">
        <v>57</v>
      </c>
      <c r="BC4" s="732"/>
      <c r="BD4" s="733"/>
      <c r="BE4" s="731" t="s">
        <v>29</v>
      </c>
      <c r="BF4" s="732"/>
      <c r="BG4" s="733"/>
      <c r="BH4" s="731" t="s">
        <v>58</v>
      </c>
      <c r="BI4" s="733"/>
    </row>
    <row r="5" spans="1:61" s="19" customFormat="1" ht="16.5" thickBot="1">
      <c r="A5" s="764"/>
      <c r="B5" s="767"/>
      <c r="C5" s="784"/>
      <c r="D5" s="786"/>
      <c r="E5" s="786"/>
      <c r="F5" s="790"/>
      <c r="G5" s="773"/>
      <c r="H5" s="812"/>
      <c r="I5" s="793"/>
      <c r="J5" s="793"/>
      <c r="K5" s="793"/>
      <c r="L5" s="793"/>
      <c r="M5" s="818"/>
      <c r="N5" s="21">
        <v>1</v>
      </c>
      <c r="O5" s="22" t="s">
        <v>60</v>
      </c>
      <c r="P5" s="23" t="s">
        <v>61</v>
      </c>
      <c r="Q5" s="21">
        <v>3</v>
      </c>
      <c r="R5" s="22" t="s">
        <v>62</v>
      </c>
      <c r="S5" s="24" t="s">
        <v>63</v>
      </c>
      <c r="T5" s="21">
        <v>5</v>
      </c>
      <c r="U5" s="24">
        <v>6</v>
      </c>
      <c r="AD5" s="25">
        <v>1</v>
      </c>
      <c r="AE5" s="25" t="s">
        <v>60</v>
      </c>
      <c r="AF5" s="25" t="s">
        <v>61</v>
      </c>
      <c r="AG5" s="25">
        <v>3</v>
      </c>
      <c r="AH5" s="25" t="s">
        <v>62</v>
      </c>
      <c r="AI5" s="25" t="s">
        <v>63</v>
      </c>
      <c r="AJ5" s="25">
        <v>5</v>
      </c>
      <c r="AK5" s="25" t="s">
        <v>64</v>
      </c>
      <c r="AL5" s="25" t="s">
        <v>65</v>
      </c>
      <c r="AM5" s="25">
        <v>7</v>
      </c>
      <c r="AN5" s="25">
        <v>8</v>
      </c>
      <c r="AS5" s="346"/>
      <c r="AT5" s="346"/>
      <c r="AU5" s="346"/>
      <c r="AV5" s="346"/>
      <c r="AW5" s="346"/>
      <c r="AX5" s="346"/>
      <c r="BB5" s="590">
        <v>1</v>
      </c>
      <c r="BC5" s="591" t="s">
        <v>60</v>
      </c>
      <c r="BD5" s="592" t="s">
        <v>61</v>
      </c>
      <c r="BE5" s="590">
        <v>3</v>
      </c>
      <c r="BF5" s="591" t="s">
        <v>62</v>
      </c>
      <c r="BG5" s="593" t="s">
        <v>63</v>
      </c>
      <c r="BH5" s="590">
        <v>5</v>
      </c>
      <c r="BI5" s="593">
        <v>6</v>
      </c>
    </row>
    <row r="6" spans="1:61" s="19" customFormat="1" ht="16.5" thickBot="1">
      <c r="A6" s="764"/>
      <c r="B6" s="767"/>
      <c r="C6" s="784"/>
      <c r="D6" s="786"/>
      <c r="E6" s="786"/>
      <c r="F6" s="790"/>
      <c r="G6" s="773"/>
      <c r="H6" s="812"/>
      <c r="I6" s="793"/>
      <c r="J6" s="793"/>
      <c r="K6" s="793"/>
      <c r="L6" s="793"/>
      <c r="M6" s="819"/>
      <c r="N6" s="799" t="s">
        <v>66</v>
      </c>
      <c r="O6" s="800"/>
      <c r="P6" s="801"/>
      <c r="Q6" s="801"/>
      <c r="R6" s="801"/>
      <c r="S6" s="801"/>
      <c r="T6" s="801"/>
      <c r="U6" s="802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S6" s="346"/>
      <c r="AT6" s="346"/>
      <c r="AU6" s="346"/>
      <c r="AV6" s="346"/>
      <c r="AW6" s="346"/>
      <c r="AX6" s="346"/>
      <c r="BB6" s="589"/>
      <c r="BC6" s="589"/>
      <c r="BD6" s="589"/>
      <c r="BE6" s="589"/>
      <c r="BF6" s="589"/>
      <c r="BG6" s="589"/>
      <c r="BH6" s="589"/>
      <c r="BI6" s="589"/>
    </row>
    <row r="7" spans="1:61" s="19" customFormat="1" ht="23.25" customHeight="1" thickBot="1">
      <c r="A7" s="765"/>
      <c r="B7" s="768"/>
      <c r="C7" s="785"/>
      <c r="D7" s="787"/>
      <c r="E7" s="787"/>
      <c r="F7" s="791"/>
      <c r="G7" s="774"/>
      <c r="H7" s="813"/>
      <c r="I7" s="794"/>
      <c r="J7" s="794"/>
      <c r="K7" s="794"/>
      <c r="L7" s="794"/>
      <c r="M7" s="820"/>
      <c r="N7" s="21">
        <v>15</v>
      </c>
      <c r="O7" s="22">
        <v>9</v>
      </c>
      <c r="P7" s="24">
        <v>9</v>
      </c>
      <c r="Q7" s="21">
        <v>15</v>
      </c>
      <c r="R7" s="22">
        <v>9</v>
      </c>
      <c r="S7" s="24">
        <v>9</v>
      </c>
      <c r="T7" s="21">
        <v>15</v>
      </c>
      <c r="U7" s="24">
        <v>13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S7" s="346">
        <v>1</v>
      </c>
      <c r="AT7" s="346">
        <v>2</v>
      </c>
      <c r="AU7" s="346">
        <v>3</v>
      </c>
      <c r="AV7" s="346">
        <v>4</v>
      </c>
      <c r="AW7" s="346">
        <v>5</v>
      </c>
      <c r="AX7" s="346">
        <v>6</v>
      </c>
      <c r="BB7" s="589"/>
      <c r="BC7" s="589"/>
      <c r="BD7" s="589"/>
      <c r="BE7" s="589"/>
      <c r="BF7" s="589"/>
      <c r="BG7" s="589"/>
      <c r="BH7" s="589"/>
      <c r="BI7" s="589"/>
    </row>
    <row r="8" spans="1:61" s="19" customFormat="1" ht="16.5" thickBot="1">
      <c r="A8" s="26">
        <v>1</v>
      </c>
      <c r="B8" s="27">
        <v>2</v>
      </c>
      <c r="C8" s="28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9">
        <v>13</v>
      </c>
      <c r="N8" s="21">
        <v>14</v>
      </c>
      <c r="O8" s="30">
        <v>15</v>
      </c>
      <c r="P8" s="21">
        <v>16</v>
      </c>
      <c r="Q8" s="30">
        <v>17</v>
      </c>
      <c r="R8" s="21">
        <v>18</v>
      </c>
      <c r="S8" s="30">
        <v>19</v>
      </c>
      <c r="T8" s="30">
        <v>20</v>
      </c>
      <c r="U8" s="27">
        <v>21</v>
      </c>
      <c r="V8" s="31">
        <v>25</v>
      </c>
      <c r="W8" s="32">
        <v>26</v>
      </c>
      <c r="X8" s="33">
        <v>27</v>
      </c>
      <c r="Y8" s="32">
        <v>28</v>
      </c>
      <c r="Z8" s="33">
        <v>29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S8" s="346"/>
      <c r="AT8" s="346"/>
      <c r="AU8" s="346"/>
      <c r="AV8" s="346"/>
      <c r="AW8" s="346"/>
      <c r="AX8" s="346"/>
      <c r="BB8" s="589"/>
      <c r="BC8" s="589"/>
      <c r="BD8" s="589"/>
      <c r="BE8" s="589"/>
      <c r="BF8" s="589"/>
      <c r="BG8" s="589"/>
      <c r="BH8" s="589"/>
      <c r="BI8" s="589"/>
    </row>
    <row r="9" spans="1:61" s="19" customFormat="1" ht="16.5" thickBot="1">
      <c r="A9" s="803" t="s">
        <v>67</v>
      </c>
      <c r="B9" s="804"/>
      <c r="C9" s="805"/>
      <c r="D9" s="805"/>
      <c r="E9" s="805"/>
      <c r="F9" s="805"/>
      <c r="G9" s="805"/>
      <c r="H9" s="805"/>
      <c r="I9" s="805"/>
      <c r="J9" s="805"/>
      <c r="K9" s="805"/>
      <c r="L9" s="805"/>
      <c r="M9" s="805"/>
      <c r="N9" s="804"/>
      <c r="O9" s="804"/>
      <c r="P9" s="804"/>
      <c r="Q9" s="804"/>
      <c r="R9" s="804"/>
      <c r="S9" s="804"/>
      <c r="T9" s="804"/>
      <c r="U9" s="806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S9" s="346"/>
      <c r="AT9" s="346"/>
      <c r="AU9" s="346"/>
      <c r="AV9" s="346"/>
      <c r="AW9" s="346"/>
      <c r="AX9" s="346"/>
      <c r="BB9" s="589"/>
      <c r="BC9" s="589"/>
      <c r="BD9" s="589"/>
      <c r="BE9" s="589"/>
      <c r="BF9" s="589"/>
      <c r="BG9" s="589"/>
      <c r="BH9" s="589"/>
      <c r="BI9" s="589"/>
    </row>
    <row r="10" spans="1:61" s="19" customFormat="1" ht="16.5" thickBot="1">
      <c r="A10" s="807" t="s">
        <v>68</v>
      </c>
      <c r="B10" s="753"/>
      <c r="C10" s="753"/>
      <c r="D10" s="753"/>
      <c r="E10" s="753"/>
      <c r="F10" s="753"/>
      <c r="G10" s="753"/>
      <c r="H10" s="753"/>
      <c r="I10" s="753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4"/>
      <c r="AB10" s="34" t="s">
        <v>57</v>
      </c>
      <c r="AC10" s="35">
        <f>AD47+AE47</f>
        <v>2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S10" s="346"/>
      <c r="AT10" s="346"/>
      <c r="AU10" s="346"/>
      <c r="AV10" s="346"/>
      <c r="AW10" s="346"/>
      <c r="AX10" s="346"/>
      <c r="BB10" s="589"/>
      <c r="BC10" s="589"/>
      <c r="BD10" s="589"/>
      <c r="BE10" s="589"/>
      <c r="BF10" s="589"/>
      <c r="BG10" s="589"/>
      <c r="BH10" s="589"/>
      <c r="BI10" s="589"/>
    </row>
    <row r="11" spans="1:61" s="473" customFormat="1" ht="31.5">
      <c r="A11" s="472" t="s">
        <v>69</v>
      </c>
      <c r="B11" s="521" t="s">
        <v>19</v>
      </c>
      <c r="C11" s="522"/>
      <c r="D11" s="523"/>
      <c r="E11" s="524"/>
      <c r="F11" s="525"/>
      <c r="G11" s="526">
        <v>12</v>
      </c>
      <c r="H11" s="527">
        <f t="shared" ref="H11" si="0">G11*30</f>
        <v>360</v>
      </c>
      <c r="I11" s="528"/>
      <c r="J11" s="529"/>
      <c r="K11" s="529"/>
      <c r="L11" s="529"/>
      <c r="M11" s="530"/>
      <c r="N11" s="531"/>
      <c r="O11" s="532"/>
      <c r="P11" s="533"/>
      <c r="Q11" s="534"/>
      <c r="R11" s="532"/>
      <c r="S11" s="533"/>
      <c r="T11" s="534"/>
      <c r="U11" s="533"/>
      <c r="AB11" s="473" t="s">
        <v>29</v>
      </c>
      <c r="AC11" s="474">
        <f>AG47+AH47</f>
        <v>0</v>
      </c>
      <c r="AD11" s="475" t="b">
        <f t="shared" ref="AD11:AE13" si="1">ISBLANK(N11)</f>
        <v>1</v>
      </c>
      <c r="AE11" s="475" t="b">
        <f t="shared" si="1"/>
        <v>1</v>
      </c>
      <c r="AF11" s="475"/>
      <c r="AG11" s="475" t="b">
        <f t="shared" ref="AG11:AH13" si="2">ISBLANK(Q11)</f>
        <v>1</v>
      </c>
      <c r="AH11" s="475" t="b">
        <f t="shared" si="2"/>
        <v>1</v>
      </c>
      <c r="AI11" s="475"/>
      <c r="AJ11" s="475" t="b">
        <f>ISBLANK(#REF!)</f>
        <v>0</v>
      </c>
      <c r="AK11" s="475" t="b">
        <f>ISBLANK(#REF!)</f>
        <v>0</v>
      </c>
      <c r="AL11" s="475"/>
      <c r="AM11" s="475" t="b">
        <f>ISBLANK(T11)</f>
        <v>1</v>
      </c>
      <c r="AN11" s="475" t="b">
        <f>ISBLANK(U11)</f>
        <v>1</v>
      </c>
      <c r="AQ11" s="473" t="s">
        <v>57</v>
      </c>
      <c r="AS11" s="475" t="b">
        <f>ISBLANK(N11)</f>
        <v>1</v>
      </c>
      <c r="AT11" s="475" t="b">
        <f>ISBLANK(O11)</f>
        <v>1</v>
      </c>
      <c r="AU11" s="475" t="b">
        <f>ISBLANK(Q11)</f>
        <v>1</v>
      </c>
      <c r="AV11" s="475" t="b">
        <f>ISBLANK(R11)</f>
        <v>1</v>
      </c>
      <c r="AW11" s="475" t="b">
        <f>ISBLANK(T11)</f>
        <v>1</v>
      </c>
      <c r="AX11" s="475" t="b">
        <f>ISBLANK(U11)</f>
        <v>1</v>
      </c>
      <c r="BB11" s="594" t="b">
        <f>ISBLANK(N11)</f>
        <v>1</v>
      </c>
      <c r="BC11" s="594" t="b">
        <f>ISBLANK(O11)</f>
        <v>1</v>
      </c>
      <c r="BD11" s="594"/>
      <c r="BE11" s="594" t="b">
        <f>ISBLANK(Q11)</f>
        <v>1</v>
      </c>
      <c r="BF11" s="594" t="b">
        <f>ISBLANK(R11)</f>
        <v>1</v>
      </c>
      <c r="BG11" s="594"/>
      <c r="BH11" s="594" t="b">
        <f>ISBLANK(T11)</f>
        <v>1</v>
      </c>
      <c r="BI11" s="594" t="b">
        <f>ISBLANK(U11)</f>
        <v>1</v>
      </c>
    </row>
    <row r="12" spans="1:61" s="473" customFormat="1">
      <c r="A12" s="535" t="s">
        <v>71</v>
      </c>
      <c r="B12" s="5" t="s">
        <v>11</v>
      </c>
      <c r="C12" s="38"/>
      <c r="D12" s="466" t="s">
        <v>1</v>
      </c>
      <c r="E12" s="606"/>
      <c r="F12" s="536"/>
      <c r="G12" s="376">
        <v>2</v>
      </c>
      <c r="H12" s="46">
        <f t="shared" ref="H12:H48" si="3">G12*30</f>
        <v>60</v>
      </c>
      <c r="I12" s="38">
        <f>J12+L12</f>
        <v>30</v>
      </c>
      <c r="J12" s="611">
        <v>15</v>
      </c>
      <c r="K12" s="611"/>
      <c r="L12" s="611">
        <v>15</v>
      </c>
      <c r="M12" s="47">
        <f t="shared" ref="M12:M45" si="4">H12-I12</f>
        <v>30</v>
      </c>
      <c r="N12" s="41">
        <v>2</v>
      </c>
      <c r="O12" s="42"/>
      <c r="P12" s="43"/>
      <c r="Q12" s="44"/>
      <c r="R12" s="42"/>
      <c r="S12" s="43"/>
      <c r="T12" s="44"/>
      <c r="U12" s="377"/>
      <c r="AA12" s="473" t="s">
        <v>70</v>
      </c>
      <c r="AD12" s="475" t="b">
        <f t="shared" si="1"/>
        <v>0</v>
      </c>
      <c r="AE12" s="475" t="b">
        <f t="shared" si="1"/>
        <v>1</v>
      </c>
      <c r="AF12" s="475"/>
      <c r="AG12" s="475" t="b">
        <f t="shared" si="2"/>
        <v>1</v>
      </c>
      <c r="AH12" s="475" t="b">
        <f t="shared" si="2"/>
        <v>1</v>
      </c>
      <c r="AI12" s="475"/>
      <c r="AJ12" s="475" t="b">
        <f>ISBLANK(#REF!)</f>
        <v>0</v>
      </c>
      <c r="AK12" s="475" t="b">
        <f>ISBLANK(#REF!)</f>
        <v>0</v>
      </c>
      <c r="AL12" s="475"/>
      <c r="AM12" s="475" t="b">
        <f t="shared" ref="AM12:AN40" si="5">ISBLANK(T12)</f>
        <v>1</v>
      </c>
      <c r="AN12" s="475" t="b">
        <f t="shared" si="5"/>
        <v>1</v>
      </c>
      <c r="AQ12" s="473" t="s">
        <v>29</v>
      </c>
      <c r="AS12" s="475" t="b">
        <f t="shared" ref="AS12:AT45" si="6">ISBLANK(N12)</f>
        <v>0</v>
      </c>
      <c r="AT12" s="475" t="b">
        <f t="shared" si="6"/>
        <v>1</v>
      </c>
      <c r="AU12" s="475" t="b">
        <f t="shared" ref="AU12:AV45" si="7">ISBLANK(Q12)</f>
        <v>1</v>
      </c>
      <c r="AV12" s="475" t="b">
        <f t="shared" si="7"/>
        <v>1</v>
      </c>
      <c r="AW12" s="475" t="b">
        <f t="shared" ref="AW12:AX45" si="8">ISBLANK(T12)</f>
        <v>1</v>
      </c>
      <c r="AX12" s="475" t="b">
        <f t="shared" si="8"/>
        <v>1</v>
      </c>
      <c r="AZ12" s="478">
        <f>I12/H12*100</f>
        <v>50</v>
      </c>
      <c r="BB12" s="594" t="b">
        <f t="shared" ref="BB12:BI45" si="9">ISBLANK(N12)</f>
        <v>0</v>
      </c>
      <c r="BC12" s="594" t="b">
        <f t="shared" si="9"/>
        <v>1</v>
      </c>
      <c r="BD12" s="594"/>
      <c r="BE12" s="594" t="b">
        <f t="shared" si="9"/>
        <v>1</v>
      </c>
      <c r="BF12" s="594" t="b">
        <f t="shared" si="9"/>
        <v>1</v>
      </c>
      <c r="BG12" s="594"/>
      <c r="BH12" s="594" t="b">
        <f t="shared" si="9"/>
        <v>1</v>
      </c>
      <c r="BI12" s="594" t="b">
        <f t="shared" si="9"/>
        <v>1</v>
      </c>
    </row>
    <row r="13" spans="1:61" s="473" customFormat="1">
      <c r="A13" s="535" t="s">
        <v>210</v>
      </c>
      <c r="B13" s="5" t="s">
        <v>72</v>
      </c>
      <c r="C13" s="537"/>
      <c r="D13" s="538"/>
      <c r="E13" s="539"/>
      <c r="F13" s="536"/>
      <c r="G13" s="376">
        <v>6</v>
      </c>
      <c r="H13" s="46">
        <f t="shared" si="3"/>
        <v>180</v>
      </c>
      <c r="I13" s="278"/>
      <c r="J13" s="48"/>
      <c r="K13" s="39"/>
      <c r="L13" s="39"/>
      <c r="M13" s="282"/>
      <c r="N13" s="540"/>
      <c r="O13" s="42"/>
      <c r="P13" s="43"/>
      <c r="Q13" s="44"/>
      <c r="R13" s="42"/>
      <c r="S13" s="43"/>
      <c r="T13" s="44"/>
      <c r="U13" s="377"/>
      <c r="AA13" s="473" t="s">
        <v>70</v>
      </c>
      <c r="AD13" s="475" t="b">
        <f t="shared" si="1"/>
        <v>1</v>
      </c>
      <c r="AE13" s="475" t="b">
        <f t="shared" si="1"/>
        <v>1</v>
      </c>
      <c r="AF13" s="475"/>
      <c r="AG13" s="475" t="b">
        <f t="shared" si="2"/>
        <v>1</v>
      </c>
      <c r="AH13" s="475" t="b">
        <f t="shared" si="2"/>
        <v>1</v>
      </c>
      <c r="AI13" s="475"/>
      <c r="AJ13" s="475" t="b">
        <f>ISBLANK(#REF!)</f>
        <v>0</v>
      </c>
      <c r="AK13" s="475" t="b">
        <f>ISBLANK(#REF!)</f>
        <v>0</v>
      </c>
      <c r="AL13" s="475"/>
      <c r="AM13" s="475" t="b">
        <f t="shared" si="5"/>
        <v>1</v>
      </c>
      <c r="AN13" s="475" t="b">
        <f t="shared" si="5"/>
        <v>1</v>
      </c>
      <c r="AQ13" s="473" t="s">
        <v>58</v>
      </c>
      <c r="AS13" s="475" t="b">
        <f t="shared" si="6"/>
        <v>1</v>
      </c>
      <c r="AT13" s="475" t="b">
        <f t="shared" si="6"/>
        <v>1</v>
      </c>
      <c r="AU13" s="475" t="b">
        <f t="shared" si="7"/>
        <v>1</v>
      </c>
      <c r="AV13" s="475" t="b">
        <f t="shared" si="7"/>
        <v>1</v>
      </c>
      <c r="AW13" s="475" t="b">
        <f t="shared" si="8"/>
        <v>1</v>
      </c>
      <c r="AX13" s="475" t="b">
        <f t="shared" si="8"/>
        <v>1</v>
      </c>
      <c r="AZ13" s="478">
        <f t="shared" ref="AZ13:AZ85" si="10">I13/H13*100</f>
        <v>0</v>
      </c>
      <c r="BB13" s="594" t="b">
        <f t="shared" si="9"/>
        <v>1</v>
      </c>
      <c r="BC13" s="594" t="b">
        <f t="shared" si="9"/>
        <v>1</v>
      </c>
      <c r="BD13" s="594"/>
      <c r="BE13" s="594" t="b">
        <f t="shared" si="9"/>
        <v>1</v>
      </c>
      <c r="BF13" s="594" t="b">
        <f t="shared" si="9"/>
        <v>1</v>
      </c>
      <c r="BG13" s="594"/>
      <c r="BH13" s="594" t="b">
        <f t="shared" si="9"/>
        <v>1</v>
      </c>
      <c r="BI13" s="594" t="b">
        <f t="shared" si="9"/>
        <v>1</v>
      </c>
    </row>
    <row r="14" spans="1:61" s="473" customFormat="1" ht="31.5">
      <c r="A14" s="541" t="s">
        <v>211</v>
      </c>
      <c r="B14" s="542" t="s">
        <v>20</v>
      </c>
      <c r="C14" s="537" t="s">
        <v>280</v>
      </c>
      <c r="D14" s="537"/>
      <c r="E14" s="543"/>
      <c r="F14" s="378"/>
      <c r="G14" s="376">
        <v>3</v>
      </c>
      <c r="H14" s="46">
        <f t="shared" si="3"/>
        <v>90</v>
      </c>
      <c r="I14" s="278"/>
      <c r="J14" s="48"/>
      <c r="K14" s="39"/>
      <c r="L14" s="39"/>
      <c r="M14" s="282"/>
      <c r="N14" s="544"/>
      <c r="O14" s="42"/>
      <c r="P14" s="43"/>
      <c r="Q14" s="44"/>
      <c r="R14" s="42"/>
      <c r="S14" s="43"/>
      <c r="T14" s="44"/>
      <c r="U14" s="377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S14" s="475" t="b">
        <f t="shared" si="6"/>
        <v>1</v>
      </c>
      <c r="AT14" s="475" t="b">
        <f t="shared" si="6"/>
        <v>1</v>
      </c>
      <c r="AU14" s="475" t="b">
        <f t="shared" si="7"/>
        <v>1</v>
      </c>
      <c r="AV14" s="475" t="b">
        <f t="shared" si="7"/>
        <v>1</v>
      </c>
      <c r="AW14" s="475" t="b">
        <f t="shared" si="8"/>
        <v>1</v>
      </c>
      <c r="AX14" s="475" t="b">
        <f t="shared" si="8"/>
        <v>1</v>
      </c>
      <c r="AZ14" s="478">
        <f t="shared" si="10"/>
        <v>0</v>
      </c>
      <c r="BB14" s="594" t="b">
        <f t="shared" si="9"/>
        <v>1</v>
      </c>
      <c r="BC14" s="594" t="b">
        <f t="shared" si="9"/>
        <v>1</v>
      </c>
      <c r="BD14" s="594"/>
      <c r="BE14" s="594" t="b">
        <f t="shared" si="9"/>
        <v>1</v>
      </c>
      <c r="BF14" s="594" t="b">
        <f t="shared" si="9"/>
        <v>1</v>
      </c>
      <c r="BG14" s="594"/>
      <c r="BH14" s="594" t="b">
        <f t="shared" si="9"/>
        <v>1</v>
      </c>
      <c r="BI14" s="594" t="b">
        <f t="shared" si="9"/>
        <v>1</v>
      </c>
    </row>
    <row r="15" spans="1:61" s="473" customFormat="1">
      <c r="A15" s="541" t="s">
        <v>212</v>
      </c>
      <c r="B15" s="542" t="s">
        <v>16</v>
      </c>
      <c r="C15" s="537"/>
      <c r="D15" s="241"/>
      <c r="E15" s="543"/>
      <c r="F15" s="545"/>
      <c r="G15" s="546">
        <v>3</v>
      </c>
      <c r="H15" s="547">
        <f t="shared" si="3"/>
        <v>90</v>
      </c>
      <c r="I15" s="278"/>
      <c r="J15" s="48"/>
      <c r="K15" s="39"/>
      <c r="L15" s="39"/>
      <c r="M15" s="282"/>
      <c r="N15" s="544"/>
      <c r="O15" s="42"/>
      <c r="P15" s="43"/>
      <c r="Q15" s="44"/>
      <c r="R15" s="42"/>
      <c r="S15" s="43"/>
      <c r="T15" s="44"/>
      <c r="U15" s="377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S15" s="475" t="b">
        <f t="shared" si="6"/>
        <v>1</v>
      </c>
      <c r="AT15" s="475" t="b">
        <f t="shared" si="6"/>
        <v>1</v>
      </c>
      <c r="AU15" s="475" t="b">
        <f t="shared" si="7"/>
        <v>1</v>
      </c>
      <c r="AV15" s="475" t="b">
        <f t="shared" si="7"/>
        <v>1</v>
      </c>
      <c r="AW15" s="475" t="b">
        <f t="shared" si="8"/>
        <v>1</v>
      </c>
      <c r="AX15" s="475" t="b">
        <f t="shared" si="8"/>
        <v>1</v>
      </c>
      <c r="AZ15" s="478">
        <f t="shared" si="10"/>
        <v>0</v>
      </c>
      <c r="BB15" s="594" t="b">
        <f t="shared" si="9"/>
        <v>1</v>
      </c>
      <c r="BC15" s="594" t="b">
        <f t="shared" si="9"/>
        <v>1</v>
      </c>
      <c r="BD15" s="594"/>
      <c r="BE15" s="594" t="b">
        <f t="shared" si="9"/>
        <v>1</v>
      </c>
      <c r="BF15" s="594" t="b">
        <f t="shared" si="9"/>
        <v>1</v>
      </c>
      <c r="BG15" s="594"/>
      <c r="BH15" s="594" t="b">
        <f t="shared" si="9"/>
        <v>1</v>
      </c>
      <c r="BI15" s="594" t="b">
        <f t="shared" si="9"/>
        <v>1</v>
      </c>
    </row>
    <row r="16" spans="1:61" s="473" customFormat="1">
      <c r="A16" s="548"/>
      <c r="B16" s="379" t="s">
        <v>178</v>
      </c>
      <c r="C16" s="549"/>
      <c r="D16" s="550"/>
      <c r="E16" s="551"/>
      <c r="F16" s="552"/>
      <c r="G16" s="553">
        <v>1</v>
      </c>
      <c r="H16" s="554">
        <f t="shared" si="3"/>
        <v>30</v>
      </c>
      <c r="I16" s="278"/>
      <c r="J16" s="48"/>
      <c r="K16" s="39"/>
      <c r="L16" s="39"/>
      <c r="M16" s="282"/>
      <c r="N16" s="544"/>
      <c r="O16" s="42"/>
      <c r="P16" s="43"/>
      <c r="Q16" s="44"/>
      <c r="R16" s="42"/>
      <c r="S16" s="43"/>
      <c r="T16" s="44"/>
      <c r="U16" s="377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S16" s="475" t="b">
        <f t="shared" si="6"/>
        <v>1</v>
      </c>
      <c r="AT16" s="475" t="b">
        <f t="shared" si="6"/>
        <v>1</v>
      </c>
      <c r="AU16" s="475" t="b">
        <f t="shared" si="7"/>
        <v>1</v>
      </c>
      <c r="AV16" s="475" t="b">
        <f t="shared" si="7"/>
        <v>1</v>
      </c>
      <c r="AW16" s="475" t="b">
        <f t="shared" si="8"/>
        <v>1</v>
      </c>
      <c r="AX16" s="475" t="b">
        <f t="shared" si="8"/>
        <v>1</v>
      </c>
      <c r="AZ16" s="478">
        <f t="shared" si="10"/>
        <v>0</v>
      </c>
      <c r="BB16" s="594" t="b">
        <f t="shared" si="9"/>
        <v>1</v>
      </c>
      <c r="BC16" s="594" t="b">
        <f t="shared" si="9"/>
        <v>1</v>
      </c>
      <c r="BD16" s="594"/>
      <c r="BE16" s="594" t="b">
        <f t="shared" si="9"/>
        <v>1</v>
      </c>
      <c r="BF16" s="594" t="b">
        <f t="shared" si="9"/>
        <v>1</v>
      </c>
      <c r="BG16" s="594"/>
      <c r="BH16" s="594" t="b">
        <f t="shared" si="9"/>
        <v>1</v>
      </c>
      <c r="BI16" s="594" t="b">
        <f t="shared" si="9"/>
        <v>1</v>
      </c>
    </row>
    <row r="17" spans="1:61" s="473" customFormat="1">
      <c r="A17" s="548"/>
      <c r="B17" s="380" t="s">
        <v>179</v>
      </c>
      <c r="C17" s="549"/>
      <c r="D17" s="555">
        <v>1</v>
      </c>
      <c r="E17" s="551"/>
      <c r="F17" s="552"/>
      <c r="G17" s="553">
        <v>2</v>
      </c>
      <c r="H17" s="554">
        <f t="shared" si="3"/>
        <v>60</v>
      </c>
      <c r="I17" s="278">
        <f>J17+K17+L17</f>
        <v>30</v>
      </c>
      <c r="J17" s="1">
        <v>15</v>
      </c>
      <c r="K17" s="1"/>
      <c r="L17" s="1">
        <v>15</v>
      </c>
      <c r="M17" s="282">
        <f>H17-I17</f>
        <v>30</v>
      </c>
      <c r="N17" s="556">
        <v>2</v>
      </c>
      <c r="O17" s="42"/>
      <c r="P17" s="43"/>
      <c r="Q17" s="44"/>
      <c r="R17" s="42"/>
      <c r="S17" s="43"/>
      <c r="T17" s="44"/>
      <c r="U17" s="377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S17" s="475" t="b">
        <f t="shared" si="6"/>
        <v>0</v>
      </c>
      <c r="AT17" s="475" t="b">
        <f t="shared" si="6"/>
        <v>1</v>
      </c>
      <c r="AU17" s="475" t="b">
        <f t="shared" si="7"/>
        <v>1</v>
      </c>
      <c r="AV17" s="475" t="b">
        <f t="shared" si="7"/>
        <v>1</v>
      </c>
      <c r="AW17" s="475" t="b">
        <f t="shared" si="8"/>
        <v>1</v>
      </c>
      <c r="AX17" s="475" t="b">
        <f t="shared" si="8"/>
        <v>1</v>
      </c>
      <c r="AZ17" s="478">
        <f t="shared" si="10"/>
        <v>50</v>
      </c>
      <c r="BB17" s="594" t="b">
        <f t="shared" si="9"/>
        <v>0</v>
      </c>
      <c r="BC17" s="594" t="b">
        <f t="shared" si="9"/>
        <v>1</v>
      </c>
      <c r="BD17" s="594"/>
      <c r="BE17" s="594" t="b">
        <f t="shared" si="9"/>
        <v>1</v>
      </c>
      <c r="BF17" s="594" t="b">
        <f t="shared" si="9"/>
        <v>1</v>
      </c>
      <c r="BG17" s="594"/>
      <c r="BH17" s="594" t="b">
        <f t="shared" si="9"/>
        <v>1</v>
      </c>
      <c r="BI17" s="594" t="b">
        <f t="shared" si="9"/>
        <v>1</v>
      </c>
    </row>
    <row r="18" spans="1:61" s="473" customFormat="1" ht="47.25">
      <c r="A18" s="535" t="s">
        <v>73</v>
      </c>
      <c r="B18" s="588" t="s">
        <v>18</v>
      </c>
      <c r="C18" s="38"/>
      <c r="D18" s="469" t="s">
        <v>279</v>
      </c>
      <c r="E18" s="614"/>
      <c r="F18" s="378"/>
      <c r="G18" s="376">
        <v>3</v>
      </c>
      <c r="H18" s="46">
        <f t="shared" si="3"/>
        <v>90</v>
      </c>
      <c r="I18" s="38"/>
      <c r="J18" s="611"/>
      <c r="K18" s="611"/>
      <c r="L18" s="611"/>
      <c r="M18" s="47"/>
      <c r="N18" s="41"/>
      <c r="O18" s="42"/>
      <c r="P18" s="377"/>
      <c r="Q18" s="44"/>
      <c r="R18" s="42"/>
      <c r="S18" s="43"/>
      <c r="T18" s="44"/>
      <c r="U18" s="43"/>
      <c r="AA18" s="473" t="s">
        <v>70</v>
      </c>
      <c r="AD18" s="475" t="b">
        <f>ISBLANK(N18)</f>
        <v>1</v>
      </c>
      <c r="AE18" s="475" t="b">
        <f>ISBLANK(O18)</f>
        <v>1</v>
      </c>
      <c r="AF18" s="475"/>
      <c r="AG18" s="475" t="b">
        <f>ISBLANK(Q18)</f>
        <v>1</v>
      </c>
      <c r="AH18" s="475" t="b">
        <f>ISBLANK(R18)</f>
        <v>1</v>
      </c>
      <c r="AI18" s="475"/>
      <c r="AJ18" s="475" t="b">
        <f>ISBLANK(#REF!)</f>
        <v>0</v>
      </c>
      <c r="AK18" s="475" t="b">
        <f>ISBLANK(#REF!)</f>
        <v>0</v>
      </c>
      <c r="AL18" s="475"/>
      <c r="AM18" s="475" t="b">
        <f t="shared" si="5"/>
        <v>1</v>
      </c>
      <c r="AN18" s="475" t="b">
        <f t="shared" si="5"/>
        <v>1</v>
      </c>
      <c r="AS18" s="475" t="b">
        <f t="shared" si="6"/>
        <v>1</v>
      </c>
      <c r="AT18" s="475" t="b">
        <f t="shared" si="6"/>
        <v>1</v>
      </c>
      <c r="AU18" s="475" t="b">
        <f t="shared" si="7"/>
        <v>1</v>
      </c>
      <c r="AV18" s="475" t="b">
        <f t="shared" si="7"/>
        <v>1</v>
      </c>
      <c r="AW18" s="475" t="b">
        <f t="shared" si="8"/>
        <v>1</v>
      </c>
      <c r="AX18" s="475" t="b">
        <f t="shared" si="8"/>
        <v>1</v>
      </c>
      <c r="AZ18" s="478">
        <f t="shared" si="10"/>
        <v>0</v>
      </c>
      <c r="BB18" s="594" t="b">
        <f t="shared" si="9"/>
        <v>1</v>
      </c>
      <c r="BC18" s="594" t="b">
        <f t="shared" si="9"/>
        <v>1</v>
      </c>
      <c r="BD18" s="594"/>
      <c r="BE18" s="594" t="b">
        <f t="shared" si="9"/>
        <v>1</v>
      </c>
      <c r="BF18" s="594" t="b">
        <f t="shared" si="9"/>
        <v>1</v>
      </c>
      <c r="BG18" s="594"/>
      <c r="BH18" s="594" t="b">
        <f t="shared" si="9"/>
        <v>1</v>
      </c>
      <c r="BI18" s="594" t="b">
        <f t="shared" si="9"/>
        <v>1</v>
      </c>
    </row>
    <row r="19" spans="1:61" s="473" customFormat="1">
      <c r="A19" s="535" t="s">
        <v>74</v>
      </c>
      <c r="B19" s="5" t="s">
        <v>14</v>
      </c>
      <c r="C19" s="537"/>
      <c r="D19" s="537"/>
      <c r="E19" s="543"/>
      <c r="F19" s="378"/>
      <c r="G19" s="376">
        <v>3</v>
      </c>
      <c r="H19" s="46">
        <f t="shared" si="3"/>
        <v>90</v>
      </c>
      <c r="I19" s="278"/>
      <c r="J19" s="48"/>
      <c r="K19" s="39"/>
      <c r="L19" s="39"/>
      <c r="M19" s="282"/>
      <c r="N19" s="540"/>
      <c r="O19" s="42"/>
      <c r="P19" s="377"/>
      <c r="Q19" s="44"/>
      <c r="R19" s="42"/>
      <c r="S19" s="43"/>
      <c r="T19" s="44"/>
      <c r="U19" s="43"/>
      <c r="AA19" s="473" t="s">
        <v>70</v>
      </c>
      <c r="AD19" s="475" t="b">
        <f>ISBLANK(N19)</f>
        <v>1</v>
      </c>
      <c r="AE19" s="475" t="b">
        <f>ISBLANK(O19)</f>
        <v>1</v>
      </c>
      <c r="AF19" s="475"/>
      <c r="AG19" s="475" t="b">
        <f>ISBLANK(Q19)</f>
        <v>1</v>
      </c>
      <c r="AH19" s="475" t="b">
        <f>ISBLANK(R19)</f>
        <v>1</v>
      </c>
      <c r="AI19" s="475"/>
      <c r="AJ19" s="475" t="b">
        <f>ISBLANK(#REF!)</f>
        <v>0</v>
      </c>
      <c r="AK19" s="475" t="b">
        <f>ISBLANK(#REF!)</f>
        <v>0</v>
      </c>
      <c r="AL19" s="475"/>
      <c r="AM19" s="475" t="b">
        <f t="shared" si="5"/>
        <v>1</v>
      </c>
      <c r="AN19" s="475" t="b">
        <f t="shared" si="5"/>
        <v>1</v>
      </c>
      <c r="AS19" s="475" t="b">
        <f t="shared" si="6"/>
        <v>1</v>
      </c>
      <c r="AT19" s="475" t="b">
        <f t="shared" si="6"/>
        <v>1</v>
      </c>
      <c r="AU19" s="475" t="b">
        <f t="shared" si="7"/>
        <v>1</v>
      </c>
      <c r="AV19" s="475" t="b">
        <f t="shared" si="7"/>
        <v>1</v>
      </c>
      <c r="AW19" s="475" t="b">
        <f t="shared" si="8"/>
        <v>1</v>
      </c>
      <c r="AX19" s="475" t="b">
        <f t="shared" si="8"/>
        <v>1</v>
      </c>
      <c r="AZ19" s="478">
        <f t="shared" si="10"/>
        <v>0</v>
      </c>
      <c r="BB19" s="594" t="b">
        <f t="shared" si="9"/>
        <v>1</v>
      </c>
      <c r="BC19" s="594" t="b">
        <f t="shared" si="9"/>
        <v>1</v>
      </c>
      <c r="BD19" s="594"/>
      <c r="BE19" s="594" t="b">
        <f t="shared" si="9"/>
        <v>1</v>
      </c>
      <c r="BF19" s="594" t="b">
        <f t="shared" si="9"/>
        <v>1</v>
      </c>
      <c r="BG19" s="594"/>
      <c r="BH19" s="594" t="b">
        <f t="shared" si="9"/>
        <v>1</v>
      </c>
      <c r="BI19" s="594" t="b">
        <f t="shared" si="9"/>
        <v>1</v>
      </c>
    </row>
    <row r="20" spans="1:61" s="473" customFormat="1">
      <c r="A20" s="381"/>
      <c r="B20" s="379" t="s">
        <v>178</v>
      </c>
      <c r="C20" s="537"/>
      <c r="D20" s="537"/>
      <c r="E20" s="543"/>
      <c r="F20" s="378"/>
      <c r="G20" s="382">
        <v>1</v>
      </c>
      <c r="H20" s="383">
        <f t="shared" si="3"/>
        <v>30</v>
      </c>
      <c r="I20" s="278"/>
      <c r="J20" s="48"/>
      <c r="K20" s="39"/>
      <c r="L20" s="39"/>
      <c r="M20" s="282"/>
      <c r="N20" s="544"/>
      <c r="O20" s="42"/>
      <c r="P20" s="377"/>
      <c r="Q20" s="44"/>
      <c r="R20" s="42"/>
      <c r="S20" s="43"/>
      <c r="T20" s="44"/>
      <c r="U20" s="43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S20" s="475" t="b">
        <f t="shared" si="6"/>
        <v>1</v>
      </c>
      <c r="AT20" s="475" t="b">
        <f t="shared" si="6"/>
        <v>1</v>
      </c>
      <c r="AU20" s="475" t="b">
        <f t="shared" si="7"/>
        <v>1</v>
      </c>
      <c r="AV20" s="475" t="b">
        <f t="shared" si="7"/>
        <v>1</v>
      </c>
      <c r="AW20" s="475" t="b">
        <f t="shared" si="8"/>
        <v>1</v>
      </c>
      <c r="AX20" s="475" t="b">
        <f t="shared" si="8"/>
        <v>1</v>
      </c>
      <c r="AZ20" s="478">
        <f t="shared" si="10"/>
        <v>0</v>
      </c>
      <c r="BB20" s="594" t="b">
        <f t="shared" si="9"/>
        <v>1</v>
      </c>
      <c r="BC20" s="594" t="b">
        <f t="shared" si="9"/>
        <v>1</v>
      </c>
      <c r="BD20" s="594"/>
      <c r="BE20" s="594" t="b">
        <f t="shared" si="9"/>
        <v>1</v>
      </c>
      <c r="BF20" s="594" t="b">
        <f t="shared" si="9"/>
        <v>1</v>
      </c>
      <c r="BG20" s="594"/>
      <c r="BH20" s="594" t="b">
        <f t="shared" si="9"/>
        <v>1</v>
      </c>
      <c r="BI20" s="594" t="b">
        <f t="shared" si="9"/>
        <v>1</v>
      </c>
    </row>
    <row r="21" spans="1:61" s="473" customFormat="1">
      <c r="A21" s="381"/>
      <c r="B21" s="380" t="s">
        <v>179</v>
      </c>
      <c r="C21" s="537"/>
      <c r="D21" s="537">
        <v>1</v>
      </c>
      <c r="E21" s="543"/>
      <c r="F21" s="378"/>
      <c r="G21" s="382">
        <v>2</v>
      </c>
      <c r="H21" s="383">
        <f t="shared" si="3"/>
        <v>60</v>
      </c>
      <c r="I21" s="278">
        <f>J21+K21+L21</f>
        <v>30</v>
      </c>
      <c r="J21" s="1">
        <v>15</v>
      </c>
      <c r="K21" s="1"/>
      <c r="L21" s="1">
        <v>15</v>
      </c>
      <c r="M21" s="282">
        <f>H21-I21</f>
        <v>30</v>
      </c>
      <c r="N21" s="556">
        <v>2</v>
      </c>
      <c r="O21" s="42"/>
      <c r="P21" s="377"/>
      <c r="Q21" s="44"/>
      <c r="R21" s="42"/>
      <c r="S21" s="43"/>
      <c r="T21" s="44"/>
      <c r="U21" s="43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S21" s="475" t="b">
        <f t="shared" si="6"/>
        <v>0</v>
      </c>
      <c r="AT21" s="475" t="b">
        <f t="shared" si="6"/>
        <v>1</v>
      </c>
      <c r="AU21" s="475" t="b">
        <f t="shared" si="7"/>
        <v>1</v>
      </c>
      <c r="AV21" s="475" t="b">
        <f t="shared" si="7"/>
        <v>1</v>
      </c>
      <c r="AW21" s="475" t="b">
        <f t="shared" si="8"/>
        <v>1</v>
      </c>
      <c r="AX21" s="475" t="b">
        <f t="shared" si="8"/>
        <v>1</v>
      </c>
      <c r="AZ21" s="478">
        <f t="shared" si="10"/>
        <v>50</v>
      </c>
      <c r="BB21" s="594" t="b">
        <f t="shared" si="9"/>
        <v>0</v>
      </c>
      <c r="BC21" s="594" t="b">
        <f t="shared" si="9"/>
        <v>1</v>
      </c>
      <c r="BD21" s="594"/>
      <c r="BE21" s="594" t="b">
        <f t="shared" si="9"/>
        <v>1</v>
      </c>
      <c r="BF21" s="594" t="b">
        <f t="shared" si="9"/>
        <v>1</v>
      </c>
      <c r="BG21" s="594"/>
      <c r="BH21" s="594" t="b">
        <f t="shared" si="9"/>
        <v>1</v>
      </c>
      <c r="BI21" s="594" t="b">
        <f t="shared" si="9"/>
        <v>1</v>
      </c>
    </row>
    <row r="22" spans="1:61" s="481" customFormat="1">
      <c r="A22" s="535" t="s">
        <v>75</v>
      </c>
      <c r="B22" s="5" t="s">
        <v>12</v>
      </c>
      <c r="C22" s="537"/>
      <c r="D22" s="537"/>
      <c r="E22" s="543"/>
      <c r="F22" s="378"/>
      <c r="G22" s="376">
        <v>6</v>
      </c>
      <c r="H22" s="46">
        <f t="shared" ref="H22:H24" si="11">G22*30</f>
        <v>180</v>
      </c>
      <c r="I22" s="278"/>
      <c r="J22" s="48"/>
      <c r="K22" s="39"/>
      <c r="L22" s="39"/>
      <c r="M22" s="282"/>
      <c r="N22" s="540"/>
      <c r="O22" s="49"/>
      <c r="P22" s="50"/>
      <c r="Q22" s="9"/>
      <c r="R22" s="49"/>
      <c r="S22" s="40"/>
      <c r="T22" s="9"/>
      <c r="U22" s="40"/>
      <c r="AA22" s="481" t="s">
        <v>70</v>
      </c>
      <c r="AD22" s="475" t="b">
        <f>ISBLANK(N22)</f>
        <v>1</v>
      </c>
      <c r="AE22" s="475" t="b">
        <f>ISBLANK(O22)</f>
        <v>1</v>
      </c>
      <c r="AF22" s="482"/>
      <c r="AG22" s="475" t="b">
        <f>ISBLANK(Q22)</f>
        <v>1</v>
      </c>
      <c r="AH22" s="475" t="b">
        <f>ISBLANK(R22)</f>
        <v>1</v>
      </c>
      <c r="AI22" s="482"/>
      <c r="AJ22" s="475" t="b">
        <f>ISBLANK(#REF!)</f>
        <v>0</v>
      </c>
      <c r="AK22" s="475" t="b">
        <f>ISBLANK(#REF!)</f>
        <v>0</v>
      </c>
      <c r="AL22" s="482"/>
      <c r="AM22" s="475" t="b">
        <f t="shared" si="5"/>
        <v>1</v>
      </c>
      <c r="AN22" s="475" t="b">
        <f t="shared" si="5"/>
        <v>1</v>
      </c>
      <c r="AQ22" s="473"/>
      <c r="AS22" s="475" t="b">
        <f t="shared" si="6"/>
        <v>1</v>
      </c>
      <c r="AT22" s="475" t="b">
        <f t="shared" si="6"/>
        <v>1</v>
      </c>
      <c r="AU22" s="475" t="b">
        <f t="shared" si="7"/>
        <v>1</v>
      </c>
      <c r="AV22" s="475" t="b">
        <f t="shared" si="7"/>
        <v>1</v>
      </c>
      <c r="AW22" s="475" t="b">
        <f t="shared" si="8"/>
        <v>1</v>
      </c>
      <c r="AX22" s="475" t="b">
        <f t="shared" si="8"/>
        <v>1</v>
      </c>
      <c r="AZ22" s="478">
        <f t="shared" si="10"/>
        <v>0</v>
      </c>
      <c r="BB22" s="594" t="b">
        <f t="shared" si="9"/>
        <v>1</v>
      </c>
      <c r="BC22" s="594" t="b">
        <f t="shared" si="9"/>
        <v>1</v>
      </c>
      <c r="BD22" s="594"/>
      <c r="BE22" s="594" t="b">
        <f t="shared" si="9"/>
        <v>1</v>
      </c>
      <c r="BF22" s="594" t="b">
        <f t="shared" si="9"/>
        <v>1</v>
      </c>
      <c r="BG22" s="594"/>
      <c r="BH22" s="594" t="b">
        <f t="shared" si="9"/>
        <v>1</v>
      </c>
      <c r="BI22" s="594" t="b">
        <f t="shared" si="9"/>
        <v>1</v>
      </c>
    </row>
    <row r="23" spans="1:61" s="481" customFormat="1">
      <c r="A23" s="557"/>
      <c r="B23" s="379" t="s">
        <v>178</v>
      </c>
      <c r="C23" s="549"/>
      <c r="D23" s="550"/>
      <c r="E23" s="551"/>
      <c r="F23" s="552"/>
      <c r="G23" s="553">
        <v>3</v>
      </c>
      <c r="H23" s="554">
        <f t="shared" si="11"/>
        <v>90</v>
      </c>
      <c r="I23" s="278"/>
      <c r="J23" s="48"/>
      <c r="K23" s="39"/>
      <c r="L23" s="39"/>
      <c r="M23" s="282"/>
      <c r="N23" s="540"/>
      <c r="O23" s="49"/>
      <c r="P23" s="50"/>
      <c r="Q23" s="9"/>
      <c r="R23" s="49"/>
      <c r="S23" s="40"/>
      <c r="T23" s="9"/>
      <c r="U23" s="40"/>
      <c r="AD23" s="475"/>
      <c r="AE23" s="475"/>
      <c r="AF23" s="482"/>
      <c r="AG23" s="475"/>
      <c r="AH23" s="475"/>
      <c r="AI23" s="482"/>
      <c r="AJ23" s="475"/>
      <c r="AK23" s="475"/>
      <c r="AL23" s="482"/>
      <c r="AM23" s="475"/>
      <c r="AN23" s="475"/>
      <c r="AQ23" s="473"/>
      <c r="AS23" s="475" t="b">
        <f t="shared" si="6"/>
        <v>1</v>
      </c>
      <c r="AT23" s="475" t="b">
        <f t="shared" si="6"/>
        <v>1</v>
      </c>
      <c r="AU23" s="475" t="b">
        <f t="shared" si="7"/>
        <v>1</v>
      </c>
      <c r="AV23" s="475" t="b">
        <f t="shared" si="7"/>
        <v>1</v>
      </c>
      <c r="AW23" s="475" t="b">
        <f t="shared" si="8"/>
        <v>1</v>
      </c>
      <c r="AX23" s="475" t="b">
        <f t="shared" si="8"/>
        <v>1</v>
      </c>
      <c r="AZ23" s="478">
        <f t="shared" si="10"/>
        <v>0</v>
      </c>
      <c r="BB23" s="594" t="b">
        <f t="shared" si="9"/>
        <v>1</v>
      </c>
      <c r="BC23" s="594" t="b">
        <f t="shared" si="9"/>
        <v>1</v>
      </c>
      <c r="BD23" s="594"/>
      <c r="BE23" s="594" t="b">
        <f t="shared" si="9"/>
        <v>1</v>
      </c>
      <c r="BF23" s="594" t="b">
        <f t="shared" si="9"/>
        <v>1</v>
      </c>
      <c r="BG23" s="594"/>
      <c r="BH23" s="594" t="b">
        <f t="shared" si="9"/>
        <v>1</v>
      </c>
      <c r="BI23" s="594" t="b">
        <f t="shared" si="9"/>
        <v>1</v>
      </c>
    </row>
    <row r="24" spans="1:61" s="481" customFormat="1">
      <c r="A24" s="557"/>
      <c r="B24" s="380" t="s">
        <v>179</v>
      </c>
      <c r="C24" s="549"/>
      <c r="D24" s="558" t="s">
        <v>1</v>
      </c>
      <c r="E24" s="551"/>
      <c r="F24" s="552"/>
      <c r="G24" s="553">
        <v>3</v>
      </c>
      <c r="H24" s="554">
        <f t="shared" si="11"/>
        <v>90</v>
      </c>
      <c r="I24" s="278">
        <f>J24+K24+L24</f>
        <v>45</v>
      </c>
      <c r="J24" s="1">
        <v>30</v>
      </c>
      <c r="K24" s="1"/>
      <c r="L24" s="1">
        <v>15</v>
      </c>
      <c r="M24" s="282">
        <f>H24-I24</f>
        <v>45</v>
      </c>
      <c r="N24" s="556">
        <v>3</v>
      </c>
      <c r="O24" s="49"/>
      <c r="P24" s="50"/>
      <c r="Q24" s="9"/>
      <c r="R24" s="49"/>
      <c r="S24" s="40"/>
      <c r="T24" s="9"/>
      <c r="U24" s="40"/>
      <c r="AD24" s="475"/>
      <c r="AE24" s="475"/>
      <c r="AF24" s="482"/>
      <c r="AG24" s="475"/>
      <c r="AH24" s="475"/>
      <c r="AI24" s="482"/>
      <c r="AJ24" s="475"/>
      <c r="AK24" s="475"/>
      <c r="AL24" s="482"/>
      <c r="AM24" s="475"/>
      <c r="AN24" s="475"/>
      <c r="AQ24" s="473"/>
      <c r="AS24" s="475" t="b">
        <f t="shared" si="6"/>
        <v>0</v>
      </c>
      <c r="AT24" s="475" t="b">
        <f t="shared" si="6"/>
        <v>1</v>
      </c>
      <c r="AU24" s="475" t="b">
        <f t="shared" si="7"/>
        <v>1</v>
      </c>
      <c r="AV24" s="475" t="b">
        <f t="shared" si="7"/>
        <v>1</v>
      </c>
      <c r="AW24" s="475" t="b">
        <f t="shared" si="8"/>
        <v>1</v>
      </c>
      <c r="AX24" s="475" t="b">
        <f t="shared" si="8"/>
        <v>1</v>
      </c>
      <c r="AZ24" s="478">
        <f t="shared" si="10"/>
        <v>50</v>
      </c>
      <c r="BB24" s="594" t="b">
        <f t="shared" si="9"/>
        <v>0</v>
      </c>
      <c r="BC24" s="594" t="b">
        <f t="shared" si="9"/>
        <v>1</v>
      </c>
      <c r="BD24" s="594"/>
      <c r="BE24" s="594" t="b">
        <f t="shared" si="9"/>
        <v>1</v>
      </c>
      <c r="BF24" s="594" t="b">
        <f t="shared" si="9"/>
        <v>1</v>
      </c>
      <c r="BG24" s="594"/>
      <c r="BH24" s="594" t="b">
        <f t="shared" si="9"/>
        <v>1</v>
      </c>
      <c r="BI24" s="594" t="b">
        <f t="shared" si="9"/>
        <v>1</v>
      </c>
    </row>
    <row r="25" spans="1:61" s="473" customFormat="1" ht="31.5">
      <c r="A25" s="535" t="s">
        <v>76</v>
      </c>
      <c r="B25" s="5" t="s">
        <v>285</v>
      </c>
      <c r="C25" s="51"/>
      <c r="D25" s="469"/>
      <c r="E25" s="614"/>
      <c r="F25" s="47"/>
      <c r="G25" s="376">
        <v>6</v>
      </c>
      <c r="H25" s="46">
        <f t="shared" si="3"/>
        <v>180</v>
      </c>
      <c r="I25" s="38"/>
      <c r="J25" s="611"/>
      <c r="K25" s="611"/>
      <c r="L25" s="611"/>
      <c r="M25" s="47"/>
      <c r="N25" s="48"/>
      <c r="O25" s="49"/>
      <c r="P25" s="40"/>
      <c r="Q25" s="9"/>
      <c r="R25" s="49"/>
      <c r="S25" s="40"/>
      <c r="T25" s="9"/>
      <c r="U25" s="40"/>
      <c r="AA25" s="473" t="s">
        <v>70</v>
      </c>
      <c r="AD25" s="475" t="b">
        <f>ISBLANK(N25)</f>
        <v>1</v>
      </c>
      <c r="AE25" s="475" t="b">
        <f>ISBLANK(O25)</f>
        <v>1</v>
      </c>
      <c r="AF25" s="475"/>
      <c r="AG25" s="475" t="b">
        <f>ISBLANK(Q25)</f>
        <v>1</v>
      </c>
      <c r="AH25" s="475" t="b">
        <f>ISBLANK(R25)</f>
        <v>1</v>
      </c>
      <c r="AI25" s="475"/>
      <c r="AJ25" s="475" t="b">
        <f>ISBLANK(#REF!)</f>
        <v>0</v>
      </c>
      <c r="AK25" s="475" t="b">
        <f>ISBLANK(#REF!)</f>
        <v>0</v>
      </c>
      <c r="AL25" s="475"/>
      <c r="AM25" s="475" t="b">
        <f t="shared" si="5"/>
        <v>1</v>
      </c>
      <c r="AN25" s="475" t="b">
        <f t="shared" si="5"/>
        <v>1</v>
      </c>
      <c r="AS25" s="475" t="b">
        <f t="shared" si="6"/>
        <v>1</v>
      </c>
      <c r="AT25" s="475" t="b">
        <f t="shared" si="6"/>
        <v>1</v>
      </c>
      <c r="AU25" s="475" t="b">
        <f t="shared" si="7"/>
        <v>1</v>
      </c>
      <c r="AV25" s="475" t="b">
        <f t="shared" si="7"/>
        <v>1</v>
      </c>
      <c r="AW25" s="475" t="b">
        <f t="shared" si="8"/>
        <v>1</v>
      </c>
      <c r="AX25" s="475" t="b">
        <f t="shared" si="8"/>
        <v>1</v>
      </c>
      <c r="AZ25" s="478">
        <f t="shared" si="10"/>
        <v>0</v>
      </c>
      <c r="BB25" s="594" t="b">
        <f t="shared" si="9"/>
        <v>1</v>
      </c>
      <c r="BC25" s="594" t="b">
        <f t="shared" si="9"/>
        <v>1</v>
      </c>
      <c r="BD25" s="594"/>
      <c r="BE25" s="594" t="b">
        <f t="shared" si="9"/>
        <v>1</v>
      </c>
      <c r="BF25" s="594" t="b">
        <f t="shared" si="9"/>
        <v>1</v>
      </c>
      <c r="BG25" s="594"/>
      <c r="BH25" s="594" t="b">
        <f t="shared" si="9"/>
        <v>1</v>
      </c>
      <c r="BI25" s="594" t="b">
        <f t="shared" si="9"/>
        <v>1</v>
      </c>
    </row>
    <row r="26" spans="1:61" s="473" customFormat="1">
      <c r="A26" s="535"/>
      <c r="B26" s="379" t="s">
        <v>178</v>
      </c>
      <c r="C26" s="51"/>
      <c r="D26" s="469"/>
      <c r="E26" s="614"/>
      <c r="F26" s="47"/>
      <c r="G26" s="8">
        <v>1</v>
      </c>
      <c r="H26" s="46">
        <f t="shared" si="3"/>
        <v>30</v>
      </c>
      <c r="I26" s="38"/>
      <c r="J26" s="611"/>
      <c r="K26" s="611"/>
      <c r="L26" s="611"/>
      <c r="M26" s="47"/>
      <c r="N26" s="48"/>
      <c r="O26" s="49"/>
      <c r="P26" s="40"/>
      <c r="Q26" s="9"/>
      <c r="R26" s="49"/>
      <c r="S26" s="40"/>
      <c r="T26" s="9"/>
      <c r="U26" s="40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S26" s="475" t="b">
        <f t="shared" si="6"/>
        <v>1</v>
      </c>
      <c r="AT26" s="475" t="b">
        <f t="shared" si="6"/>
        <v>1</v>
      </c>
      <c r="AU26" s="475" t="b">
        <f t="shared" si="7"/>
        <v>1</v>
      </c>
      <c r="AV26" s="475" t="b">
        <f t="shared" si="7"/>
        <v>1</v>
      </c>
      <c r="AW26" s="475" t="b">
        <f t="shared" si="8"/>
        <v>1</v>
      </c>
      <c r="AX26" s="475" t="b">
        <f t="shared" si="8"/>
        <v>1</v>
      </c>
      <c r="AZ26" s="478">
        <f t="shared" si="10"/>
        <v>0</v>
      </c>
      <c r="BB26" s="594" t="b">
        <f t="shared" si="9"/>
        <v>1</v>
      </c>
      <c r="BC26" s="594" t="b">
        <f t="shared" si="9"/>
        <v>1</v>
      </c>
      <c r="BD26" s="594"/>
      <c r="BE26" s="594" t="b">
        <f t="shared" si="9"/>
        <v>1</v>
      </c>
      <c r="BF26" s="594" t="b">
        <f t="shared" si="9"/>
        <v>1</v>
      </c>
      <c r="BG26" s="594"/>
      <c r="BH26" s="594" t="b">
        <f t="shared" si="9"/>
        <v>1</v>
      </c>
      <c r="BI26" s="594" t="b">
        <f t="shared" si="9"/>
        <v>1</v>
      </c>
    </row>
    <row r="27" spans="1:61" s="473" customFormat="1">
      <c r="A27" s="535"/>
      <c r="B27" s="380" t="s">
        <v>179</v>
      </c>
      <c r="C27" s="51">
        <v>2</v>
      </c>
      <c r="D27" s="469"/>
      <c r="E27" s="614"/>
      <c r="F27" s="47"/>
      <c r="G27" s="8">
        <v>5</v>
      </c>
      <c r="H27" s="46">
        <f t="shared" si="3"/>
        <v>150</v>
      </c>
      <c r="I27" s="38">
        <f t="shared" ref="I27:I45" si="12">J27+K27+L27</f>
        <v>72</v>
      </c>
      <c r="J27" s="611">
        <v>36</v>
      </c>
      <c r="K27" s="611">
        <v>18</v>
      </c>
      <c r="L27" s="611">
        <v>18</v>
      </c>
      <c r="M27" s="47">
        <f t="shared" si="4"/>
        <v>78</v>
      </c>
      <c r="N27" s="48"/>
      <c r="O27" s="49">
        <v>4</v>
      </c>
      <c r="P27" s="40">
        <v>4</v>
      </c>
      <c r="Q27" s="9"/>
      <c r="R27" s="49"/>
      <c r="S27" s="40"/>
      <c r="T27" s="9"/>
      <c r="U27" s="40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S27" s="475" t="b">
        <f t="shared" si="6"/>
        <v>1</v>
      </c>
      <c r="AT27" s="475" t="b">
        <f t="shared" si="6"/>
        <v>0</v>
      </c>
      <c r="AU27" s="475" t="b">
        <f t="shared" si="7"/>
        <v>1</v>
      </c>
      <c r="AV27" s="475" t="b">
        <f t="shared" si="7"/>
        <v>1</v>
      </c>
      <c r="AW27" s="475" t="b">
        <f t="shared" si="8"/>
        <v>1</v>
      </c>
      <c r="AX27" s="475" t="b">
        <f t="shared" si="8"/>
        <v>1</v>
      </c>
      <c r="AZ27" s="478">
        <f t="shared" si="10"/>
        <v>48</v>
      </c>
      <c r="BB27" s="594" t="b">
        <f t="shared" si="9"/>
        <v>1</v>
      </c>
      <c r="BC27" s="594" t="b">
        <f t="shared" si="9"/>
        <v>0</v>
      </c>
      <c r="BD27" s="594"/>
      <c r="BE27" s="594" t="b">
        <f t="shared" si="9"/>
        <v>1</v>
      </c>
      <c r="BF27" s="594" t="b">
        <f t="shared" si="9"/>
        <v>1</v>
      </c>
      <c r="BG27" s="594"/>
      <c r="BH27" s="594" t="b">
        <f t="shared" si="9"/>
        <v>1</v>
      </c>
      <c r="BI27" s="594" t="b">
        <f t="shared" si="9"/>
        <v>1</v>
      </c>
    </row>
    <row r="28" spans="1:61" s="473" customFormat="1">
      <c r="A28" s="535" t="s">
        <v>77</v>
      </c>
      <c r="B28" s="384" t="s">
        <v>13</v>
      </c>
      <c r="C28" s="559"/>
      <c r="D28" s="537"/>
      <c r="E28" s="560"/>
      <c r="F28" s="47"/>
      <c r="G28" s="8">
        <v>4</v>
      </c>
      <c r="H28" s="46">
        <f t="shared" si="3"/>
        <v>120</v>
      </c>
      <c r="I28" s="278"/>
      <c r="J28" s="48"/>
      <c r="K28" s="39"/>
      <c r="L28" s="39"/>
      <c r="M28" s="282"/>
      <c r="N28" s="544"/>
      <c r="O28" s="49"/>
      <c r="P28" s="40"/>
      <c r="Q28" s="9"/>
      <c r="R28" s="49"/>
      <c r="S28" s="40"/>
      <c r="T28" s="9"/>
      <c r="U28" s="40"/>
      <c r="AA28" s="473" t="s">
        <v>70</v>
      </c>
      <c r="AD28" s="475" t="b">
        <f>ISBLANK(N28)</f>
        <v>1</v>
      </c>
      <c r="AE28" s="475" t="b">
        <f>ISBLANK(O28)</f>
        <v>1</v>
      </c>
      <c r="AF28" s="475"/>
      <c r="AG28" s="475" t="b">
        <f>ISBLANK(Q28)</f>
        <v>1</v>
      </c>
      <c r="AH28" s="475" t="b">
        <f>ISBLANK(R28)</f>
        <v>1</v>
      </c>
      <c r="AI28" s="475"/>
      <c r="AJ28" s="475" t="b">
        <f>ISBLANK(#REF!)</f>
        <v>0</v>
      </c>
      <c r="AK28" s="475" t="b">
        <f>ISBLANK(#REF!)</f>
        <v>0</v>
      </c>
      <c r="AL28" s="475"/>
      <c r="AM28" s="475" t="b">
        <f t="shared" si="5"/>
        <v>1</v>
      </c>
      <c r="AN28" s="475" t="b">
        <f t="shared" si="5"/>
        <v>1</v>
      </c>
      <c r="AS28" s="475" t="b">
        <f t="shared" si="6"/>
        <v>1</v>
      </c>
      <c r="AT28" s="475" t="b">
        <f t="shared" si="6"/>
        <v>1</v>
      </c>
      <c r="AU28" s="475" t="b">
        <f t="shared" si="7"/>
        <v>1</v>
      </c>
      <c r="AV28" s="475" t="b">
        <f t="shared" si="7"/>
        <v>1</v>
      </c>
      <c r="AW28" s="475" t="b">
        <f t="shared" si="8"/>
        <v>1</v>
      </c>
      <c r="AX28" s="475" t="b">
        <f t="shared" si="8"/>
        <v>1</v>
      </c>
      <c r="AZ28" s="478">
        <f t="shared" si="10"/>
        <v>0</v>
      </c>
      <c r="BB28" s="594" t="b">
        <f t="shared" si="9"/>
        <v>1</v>
      </c>
      <c r="BC28" s="594" t="b">
        <f t="shared" si="9"/>
        <v>1</v>
      </c>
      <c r="BD28" s="594"/>
      <c r="BE28" s="594" t="b">
        <f t="shared" si="9"/>
        <v>1</v>
      </c>
      <c r="BF28" s="594" t="b">
        <f t="shared" si="9"/>
        <v>1</v>
      </c>
      <c r="BG28" s="594"/>
      <c r="BH28" s="594" t="b">
        <f t="shared" si="9"/>
        <v>1</v>
      </c>
      <c r="BI28" s="594" t="b">
        <f t="shared" si="9"/>
        <v>1</v>
      </c>
    </row>
    <row r="29" spans="1:61" s="473" customFormat="1">
      <c r="A29" s="535"/>
      <c r="B29" s="379" t="s">
        <v>178</v>
      </c>
      <c r="C29" s="559"/>
      <c r="D29" s="537"/>
      <c r="E29" s="560"/>
      <c r="F29" s="47"/>
      <c r="G29" s="382">
        <v>2</v>
      </c>
      <c r="H29" s="383">
        <f t="shared" si="3"/>
        <v>60</v>
      </c>
      <c r="I29" s="278"/>
      <c r="J29" s="48"/>
      <c r="K29" s="39"/>
      <c r="L29" s="39"/>
      <c r="M29" s="282"/>
      <c r="N29" s="544"/>
      <c r="O29" s="49"/>
      <c r="P29" s="40"/>
      <c r="Q29" s="9"/>
      <c r="R29" s="49"/>
      <c r="S29" s="40"/>
      <c r="T29" s="9"/>
      <c r="U29" s="40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S29" s="475" t="b">
        <f t="shared" si="6"/>
        <v>1</v>
      </c>
      <c r="AT29" s="475" t="b">
        <f t="shared" si="6"/>
        <v>1</v>
      </c>
      <c r="AU29" s="475" t="b">
        <f t="shared" si="7"/>
        <v>1</v>
      </c>
      <c r="AV29" s="475" t="b">
        <f t="shared" si="7"/>
        <v>1</v>
      </c>
      <c r="AW29" s="475" t="b">
        <f t="shared" si="8"/>
        <v>1</v>
      </c>
      <c r="AX29" s="475" t="b">
        <f t="shared" si="8"/>
        <v>1</v>
      </c>
      <c r="AZ29" s="478">
        <f t="shared" si="10"/>
        <v>0</v>
      </c>
      <c r="BB29" s="594" t="b">
        <f t="shared" si="9"/>
        <v>1</v>
      </c>
      <c r="BC29" s="594" t="b">
        <f t="shared" si="9"/>
        <v>1</v>
      </c>
      <c r="BD29" s="594"/>
      <c r="BE29" s="594" t="b">
        <f t="shared" si="9"/>
        <v>1</v>
      </c>
      <c r="BF29" s="594" t="b">
        <f t="shared" si="9"/>
        <v>1</v>
      </c>
      <c r="BG29" s="594"/>
      <c r="BH29" s="594" t="b">
        <f t="shared" si="9"/>
        <v>1</v>
      </c>
      <c r="BI29" s="594" t="b">
        <f t="shared" si="9"/>
        <v>1</v>
      </c>
    </row>
    <row r="30" spans="1:61" s="473" customFormat="1">
      <c r="A30" s="535"/>
      <c r="B30" s="380" t="s">
        <v>179</v>
      </c>
      <c r="C30" s="559"/>
      <c r="D30" s="537">
        <v>1</v>
      </c>
      <c r="E30" s="560"/>
      <c r="F30" s="47"/>
      <c r="G30" s="382">
        <v>2</v>
      </c>
      <c r="H30" s="383">
        <f t="shared" si="3"/>
        <v>60</v>
      </c>
      <c r="I30" s="278">
        <f>J30+K30+L30</f>
        <v>30</v>
      </c>
      <c r="J30" s="1">
        <v>15</v>
      </c>
      <c r="K30" s="1"/>
      <c r="L30" s="1">
        <v>15</v>
      </c>
      <c r="M30" s="282">
        <f>H30-I30</f>
        <v>30</v>
      </c>
      <c r="N30" s="556">
        <v>2</v>
      </c>
      <c r="O30" s="49"/>
      <c r="P30" s="40"/>
      <c r="Q30" s="9"/>
      <c r="R30" s="49"/>
      <c r="S30" s="40"/>
      <c r="T30" s="9"/>
      <c r="U30" s="40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S30" s="475" t="b">
        <f t="shared" si="6"/>
        <v>0</v>
      </c>
      <c r="AT30" s="475" t="b">
        <f t="shared" si="6"/>
        <v>1</v>
      </c>
      <c r="AU30" s="475" t="b">
        <f t="shared" si="7"/>
        <v>1</v>
      </c>
      <c r="AV30" s="475" t="b">
        <f t="shared" si="7"/>
        <v>1</v>
      </c>
      <c r="AW30" s="475" t="b">
        <f t="shared" si="8"/>
        <v>1</v>
      </c>
      <c r="AX30" s="475" t="b">
        <f t="shared" si="8"/>
        <v>1</v>
      </c>
      <c r="AZ30" s="478">
        <f t="shared" si="10"/>
        <v>50</v>
      </c>
      <c r="BB30" s="594" t="b">
        <f t="shared" si="9"/>
        <v>0</v>
      </c>
      <c r="BC30" s="594" t="b">
        <f t="shared" si="9"/>
        <v>1</v>
      </c>
      <c r="BD30" s="594"/>
      <c r="BE30" s="594" t="b">
        <f t="shared" si="9"/>
        <v>1</v>
      </c>
      <c r="BF30" s="594" t="b">
        <f t="shared" si="9"/>
        <v>1</v>
      </c>
      <c r="BG30" s="594"/>
      <c r="BH30" s="594" t="b">
        <f t="shared" si="9"/>
        <v>1</v>
      </c>
      <c r="BI30" s="594" t="b">
        <f t="shared" si="9"/>
        <v>1</v>
      </c>
    </row>
    <row r="31" spans="1:61" s="473" customFormat="1">
      <c r="A31" s="535" t="s">
        <v>78</v>
      </c>
      <c r="B31" s="384" t="s">
        <v>180</v>
      </c>
      <c r="C31" s="559"/>
      <c r="D31" s="537"/>
      <c r="E31" s="560"/>
      <c r="F31" s="47"/>
      <c r="G31" s="8">
        <v>5</v>
      </c>
      <c r="H31" s="46">
        <f t="shared" si="3"/>
        <v>150</v>
      </c>
      <c r="I31" s="278"/>
      <c r="J31" s="48"/>
      <c r="K31" s="39"/>
      <c r="L31" s="39"/>
      <c r="M31" s="282"/>
      <c r="N31" s="540"/>
      <c r="O31" s="42"/>
      <c r="P31" s="43"/>
      <c r="Q31" s="44"/>
      <c r="R31" s="42"/>
      <c r="S31" s="43"/>
      <c r="T31" s="44"/>
      <c r="U31" s="43"/>
      <c r="AA31" s="473" t="s">
        <v>70</v>
      </c>
      <c r="AD31" s="475" t="b">
        <f>ISBLANK(N31)</f>
        <v>1</v>
      </c>
      <c r="AE31" s="475" t="b">
        <f>ISBLANK(O31)</f>
        <v>1</v>
      </c>
      <c r="AF31" s="475"/>
      <c r="AG31" s="475" t="b">
        <f>ISBLANK(Q31)</f>
        <v>1</v>
      </c>
      <c r="AH31" s="475" t="b">
        <f>ISBLANK(R31)</f>
        <v>1</v>
      </c>
      <c r="AI31" s="475"/>
      <c r="AJ31" s="475" t="b">
        <f>ISBLANK(#REF!)</f>
        <v>0</v>
      </c>
      <c r="AK31" s="475" t="b">
        <f>ISBLANK(#REF!)</f>
        <v>0</v>
      </c>
      <c r="AL31" s="475"/>
      <c r="AM31" s="475" t="b">
        <f t="shared" si="5"/>
        <v>1</v>
      </c>
      <c r="AN31" s="475" t="b">
        <f t="shared" si="5"/>
        <v>1</v>
      </c>
      <c r="AS31" s="475" t="b">
        <f t="shared" si="6"/>
        <v>1</v>
      </c>
      <c r="AT31" s="475" t="b">
        <f t="shared" si="6"/>
        <v>1</v>
      </c>
      <c r="AU31" s="475" t="b">
        <f t="shared" si="7"/>
        <v>1</v>
      </c>
      <c r="AV31" s="475" t="b">
        <f t="shared" si="7"/>
        <v>1</v>
      </c>
      <c r="AW31" s="475" t="b">
        <f t="shared" si="8"/>
        <v>1</v>
      </c>
      <c r="AX31" s="475" t="b">
        <f t="shared" si="8"/>
        <v>1</v>
      </c>
      <c r="AZ31" s="478">
        <f t="shared" si="10"/>
        <v>0</v>
      </c>
      <c r="BB31" s="594" t="b">
        <f t="shared" si="9"/>
        <v>1</v>
      </c>
      <c r="BC31" s="594" t="b">
        <f t="shared" si="9"/>
        <v>1</v>
      </c>
      <c r="BD31" s="594"/>
      <c r="BE31" s="594" t="b">
        <f t="shared" si="9"/>
        <v>1</v>
      </c>
      <c r="BF31" s="594" t="b">
        <f t="shared" si="9"/>
        <v>1</v>
      </c>
      <c r="BG31" s="594"/>
      <c r="BH31" s="594" t="b">
        <f t="shared" si="9"/>
        <v>1</v>
      </c>
      <c r="BI31" s="594" t="b">
        <f t="shared" si="9"/>
        <v>1</v>
      </c>
    </row>
    <row r="32" spans="1:61" s="473" customFormat="1">
      <c r="A32" s="535"/>
      <c r="B32" s="379" t="s">
        <v>178</v>
      </c>
      <c r="C32" s="559"/>
      <c r="D32" s="537"/>
      <c r="E32" s="38"/>
      <c r="F32" s="561"/>
      <c r="G32" s="143">
        <v>2</v>
      </c>
      <c r="H32" s="383">
        <f t="shared" si="3"/>
        <v>60</v>
      </c>
      <c r="I32" s="278"/>
      <c r="J32" s="48"/>
      <c r="K32" s="39"/>
      <c r="L32" s="39"/>
      <c r="M32" s="282"/>
      <c r="N32" s="540"/>
      <c r="O32" s="42"/>
      <c r="P32" s="43"/>
      <c r="Q32" s="44"/>
      <c r="R32" s="42"/>
      <c r="S32" s="43"/>
      <c r="T32" s="44"/>
      <c r="U32" s="43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S32" s="475" t="b">
        <f t="shared" si="6"/>
        <v>1</v>
      </c>
      <c r="AT32" s="475" t="b">
        <f t="shared" si="6"/>
        <v>1</v>
      </c>
      <c r="AU32" s="475" t="b">
        <f t="shared" si="7"/>
        <v>1</v>
      </c>
      <c r="AV32" s="475" t="b">
        <f t="shared" si="7"/>
        <v>1</v>
      </c>
      <c r="AW32" s="475" t="b">
        <f t="shared" si="8"/>
        <v>1</v>
      </c>
      <c r="AX32" s="475" t="b">
        <f t="shared" si="8"/>
        <v>1</v>
      </c>
      <c r="AZ32" s="478">
        <f t="shared" si="10"/>
        <v>0</v>
      </c>
      <c r="BB32" s="594" t="b">
        <f t="shared" si="9"/>
        <v>1</v>
      </c>
      <c r="BC32" s="594" t="b">
        <f t="shared" si="9"/>
        <v>1</v>
      </c>
      <c r="BD32" s="594"/>
      <c r="BE32" s="594" t="b">
        <f t="shared" si="9"/>
        <v>1</v>
      </c>
      <c r="BF32" s="594" t="b">
        <f t="shared" si="9"/>
        <v>1</v>
      </c>
      <c r="BG32" s="594"/>
      <c r="BH32" s="594" t="b">
        <f t="shared" si="9"/>
        <v>1</v>
      </c>
      <c r="BI32" s="594" t="b">
        <f t="shared" si="9"/>
        <v>1</v>
      </c>
    </row>
    <row r="33" spans="1:61" s="473" customFormat="1">
      <c r="A33" s="535"/>
      <c r="B33" s="380" t="s">
        <v>179</v>
      </c>
      <c r="C33" s="559"/>
      <c r="D33" s="537">
        <v>1</v>
      </c>
      <c r="E33" s="562"/>
      <c r="F33" s="563"/>
      <c r="G33" s="564">
        <v>3</v>
      </c>
      <c r="H33" s="383">
        <f t="shared" si="3"/>
        <v>90</v>
      </c>
      <c r="I33" s="278">
        <f>J33+K33+L33</f>
        <v>60</v>
      </c>
      <c r="J33" s="1">
        <v>30</v>
      </c>
      <c r="K33" s="1"/>
      <c r="L33" s="1">
        <v>30</v>
      </c>
      <c r="M33" s="282">
        <f>H33-I33</f>
        <v>30</v>
      </c>
      <c r="N33" s="556">
        <v>4</v>
      </c>
      <c r="O33" s="42"/>
      <c r="P33" s="43"/>
      <c r="Q33" s="44"/>
      <c r="R33" s="42"/>
      <c r="S33" s="43"/>
      <c r="T33" s="44"/>
      <c r="U33" s="43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S33" s="475" t="b">
        <f t="shared" si="6"/>
        <v>0</v>
      </c>
      <c r="AT33" s="475" t="b">
        <f t="shared" si="6"/>
        <v>1</v>
      </c>
      <c r="AU33" s="475" t="b">
        <f t="shared" si="7"/>
        <v>1</v>
      </c>
      <c r="AV33" s="475" t="b">
        <f t="shared" si="7"/>
        <v>1</v>
      </c>
      <c r="AW33" s="475" t="b">
        <f t="shared" si="8"/>
        <v>1</v>
      </c>
      <c r="AX33" s="475" t="b">
        <f t="shared" si="8"/>
        <v>1</v>
      </c>
      <c r="AZ33" s="478">
        <f t="shared" si="10"/>
        <v>66.666666666666657</v>
      </c>
      <c r="BB33" s="594" t="b">
        <f t="shared" si="9"/>
        <v>0</v>
      </c>
      <c r="BC33" s="594" t="b">
        <f t="shared" si="9"/>
        <v>1</v>
      </c>
      <c r="BD33" s="594"/>
      <c r="BE33" s="594" t="b">
        <f t="shared" si="9"/>
        <v>1</v>
      </c>
      <c r="BF33" s="594" t="b">
        <f t="shared" si="9"/>
        <v>1</v>
      </c>
      <c r="BG33" s="594"/>
      <c r="BH33" s="594" t="b">
        <f t="shared" si="9"/>
        <v>1</v>
      </c>
      <c r="BI33" s="594" t="b">
        <f t="shared" si="9"/>
        <v>1</v>
      </c>
    </row>
    <row r="34" spans="1:61" s="473" customFormat="1">
      <c r="A34" s="535" t="s">
        <v>79</v>
      </c>
      <c r="B34" s="384" t="s">
        <v>15</v>
      </c>
      <c r="C34" s="559"/>
      <c r="D34" s="537"/>
      <c r="E34" s="560"/>
      <c r="F34" s="47"/>
      <c r="G34" s="8">
        <v>6</v>
      </c>
      <c r="H34" s="46">
        <f t="shared" si="3"/>
        <v>180</v>
      </c>
      <c r="I34" s="278"/>
      <c r="J34" s="48"/>
      <c r="K34" s="39"/>
      <c r="L34" s="39"/>
      <c r="M34" s="282"/>
      <c r="N34" s="540"/>
      <c r="O34" s="42"/>
      <c r="P34" s="43"/>
      <c r="Q34" s="44"/>
      <c r="R34" s="42"/>
      <c r="S34" s="43"/>
      <c r="T34" s="44"/>
      <c r="U34" s="43"/>
      <c r="AA34" s="473" t="s">
        <v>70</v>
      </c>
      <c r="AD34" s="475" t="b">
        <f>ISBLANK(N34)</f>
        <v>1</v>
      </c>
      <c r="AE34" s="475" t="b">
        <f>ISBLANK(O34)</f>
        <v>1</v>
      </c>
      <c r="AF34" s="475"/>
      <c r="AG34" s="475" t="b">
        <f>ISBLANK(Q34)</f>
        <v>1</v>
      </c>
      <c r="AH34" s="475" t="b">
        <f>ISBLANK(R34)</f>
        <v>1</v>
      </c>
      <c r="AI34" s="475"/>
      <c r="AJ34" s="475" t="b">
        <f>ISBLANK(#REF!)</f>
        <v>0</v>
      </c>
      <c r="AK34" s="475" t="b">
        <f>ISBLANK(#REF!)</f>
        <v>0</v>
      </c>
      <c r="AL34" s="475"/>
      <c r="AM34" s="475" t="b">
        <f t="shared" si="5"/>
        <v>1</v>
      </c>
      <c r="AN34" s="475" t="b">
        <f t="shared" si="5"/>
        <v>1</v>
      </c>
      <c r="AS34" s="475" t="b">
        <f t="shared" si="6"/>
        <v>1</v>
      </c>
      <c r="AT34" s="475" t="b">
        <f t="shared" si="6"/>
        <v>1</v>
      </c>
      <c r="AU34" s="475" t="b">
        <f t="shared" si="7"/>
        <v>1</v>
      </c>
      <c r="AV34" s="475" t="b">
        <f t="shared" si="7"/>
        <v>1</v>
      </c>
      <c r="AW34" s="475" t="b">
        <f t="shared" si="8"/>
        <v>1</v>
      </c>
      <c r="AX34" s="475" t="b">
        <f t="shared" si="8"/>
        <v>1</v>
      </c>
      <c r="AZ34" s="478">
        <f t="shared" si="10"/>
        <v>0</v>
      </c>
      <c r="BB34" s="594" t="b">
        <f t="shared" si="9"/>
        <v>1</v>
      </c>
      <c r="BC34" s="594" t="b">
        <f t="shared" si="9"/>
        <v>1</v>
      </c>
      <c r="BD34" s="594"/>
      <c r="BE34" s="594" t="b">
        <f t="shared" si="9"/>
        <v>1</v>
      </c>
      <c r="BF34" s="594" t="b">
        <f t="shared" si="9"/>
        <v>1</v>
      </c>
      <c r="BG34" s="594"/>
      <c r="BH34" s="594" t="b">
        <f t="shared" si="9"/>
        <v>1</v>
      </c>
      <c r="BI34" s="594" t="b">
        <f t="shared" si="9"/>
        <v>1</v>
      </c>
    </row>
    <row r="35" spans="1:61" s="473" customFormat="1">
      <c r="A35" s="535"/>
      <c r="B35" s="379" t="s">
        <v>178</v>
      </c>
      <c r="C35" s="537"/>
      <c r="D35" s="537"/>
      <c r="E35" s="543"/>
      <c r="F35" s="378"/>
      <c r="G35" s="382">
        <v>2</v>
      </c>
      <c r="H35" s="383">
        <f t="shared" si="3"/>
        <v>60</v>
      </c>
      <c r="I35" s="278"/>
      <c r="J35" s="48"/>
      <c r="K35" s="39"/>
      <c r="L35" s="39"/>
      <c r="M35" s="282"/>
      <c r="N35" s="544"/>
      <c r="O35" s="42"/>
      <c r="P35" s="43"/>
      <c r="Q35" s="41"/>
      <c r="R35" s="42"/>
      <c r="S35" s="43"/>
      <c r="T35" s="41"/>
      <c r="U35" s="56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S35" s="475" t="b">
        <f t="shared" si="6"/>
        <v>1</v>
      </c>
      <c r="AT35" s="475" t="b">
        <f t="shared" si="6"/>
        <v>1</v>
      </c>
      <c r="AU35" s="475" t="b">
        <f t="shared" si="7"/>
        <v>1</v>
      </c>
      <c r="AV35" s="475" t="b">
        <f t="shared" si="7"/>
        <v>1</v>
      </c>
      <c r="AW35" s="475" t="b">
        <f t="shared" si="8"/>
        <v>1</v>
      </c>
      <c r="AX35" s="475" t="b">
        <f t="shared" si="8"/>
        <v>1</v>
      </c>
      <c r="AZ35" s="478">
        <f t="shared" si="10"/>
        <v>0</v>
      </c>
      <c r="BB35" s="594" t="b">
        <f t="shared" si="9"/>
        <v>1</v>
      </c>
      <c r="BC35" s="594" t="b">
        <f t="shared" si="9"/>
        <v>1</v>
      </c>
      <c r="BD35" s="594"/>
      <c r="BE35" s="594" t="b">
        <f t="shared" si="9"/>
        <v>1</v>
      </c>
      <c r="BF35" s="594" t="b">
        <f t="shared" si="9"/>
        <v>1</v>
      </c>
      <c r="BG35" s="594"/>
      <c r="BH35" s="594" t="b">
        <f t="shared" si="9"/>
        <v>1</v>
      </c>
      <c r="BI35" s="594" t="b">
        <f t="shared" si="9"/>
        <v>1</v>
      </c>
    </row>
    <row r="36" spans="1:61" s="473" customFormat="1">
      <c r="A36" s="535"/>
      <c r="B36" s="380" t="s">
        <v>179</v>
      </c>
      <c r="C36" s="537"/>
      <c r="D36" s="537">
        <v>1</v>
      </c>
      <c r="E36" s="543"/>
      <c r="F36" s="378"/>
      <c r="G36" s="382">
        <v>4</v>
      </c>
      <c r="H36" s="383">
        <f t="shared" si="3"/>
        <v>120</v>
      </c>
      <c r="I36" s="278">
        <f>J36+K36+L36</f>
        <v>60</v>
      </c>
      <c r="J36" s="1">
        <v>30</v>
      </c>
      <c r="K36" s="1"/>
      <c r="L36" s="1">
        <v>30</v>
      </c>
      <c r="M36" s="282">
        <f>H36-I36</f>
        <v>60</v>
      </c>
      <c r="N36" s="556">
        <v>4</v>
      </c>
      <c r="O36" s="42"/>
      <c r="P36" s="43"/>
      <c r="Q36" s="41"/>
      <c r="R36" s="42"/>
      <c r="S36" s="43"/>
      <c r="T36" s="41"/>
      <c r="U36" s="56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S36" s="475" t="b">
        <f t="shared" si="6"/>
        <v>0</v>
      </c>
      <c r="AT36" s="475" t="b">
        <f t="shared" si="6"/>
        <v>1</v>
      </c>
      <c r="AU36" s="475" t="b">
        <f t="shared" si="7"/>
        <v>1</v>
      </c>
      <c r="AV36" s="475" t="b">
        <f t="shared" si="7"/>
        <v>1</v>
      </c>
      <c r="AW36" s="475" t="b">
        <f t="shared" si="8"/>
        <v>1</v>
      </c>
      <c r="AX36" s="475" t="b">
        <f t="shared" si="8"/>
        <v>1</v>
      </c>
      <c r="AZ36" s="478">
        <f t="shared" si="10"/>
        <v>50</v>
      </c>
      <c r="BB36" s="594" t="b">
        <f t="shared" si="9"/>
        <v>0</v>
      </c>
      <c r="BC36" s="594" t="b">
        <f t="shared" si="9"/>
        <v>1</v>
      </c>
      <c r="BD36" s="594"/>
      <c r="BE36" s="594" t="b">
        <f t="shared" si="9"/>
        <v>1</v>
      </c>
      <c r="BF36" s="594" t="b">
        <f t="shared" si="9"/>
        <v>1</v>
      </c>
      <c r="BG36" s="594"/>
      <c r="BH36" s="594" t="b">
        <f t="shared" si="9"/>
        <v>1</v>
      </c>
      <c r="BI36" s="594" t="b">
        <f t="shared" si="9"/>
        <v>1</v>
      </c>
    </row>
    <row r="37" spans="1:61" s="473" customFormat="1">
      <c r="A37" s="535" t="s">
        <v>80</v>
      </c>
      <c r="B37" s="7" t="s">
        <v>199</v>
      </c>
      <c r="C37" s="51"/>
      <c r="D37" s="469"/>
      <c r="E37" s="614"/>
      <c r="F37" s="47"/>
      <c r="G37" s="8">
        <v>6</v>
      </c>
      <c r="H37" s="46">
        <f>G37*30</f>
        <v>180</v>
      </c>
      <c r="I37" s="38"/>
      <c r="J37" s="611"/>
      <c r="K37" s="611"/>
      <c r="L37" s="611"/>
      <c r="M37" s="47"/>
      <c r="N37" s="48"/>
      <c r="O37" s="49"/>
      <c r="P37" s="40"/>
      <c r="Q37" s="359"/>
      <c r="R37" s="359"/>
      <c r="S37" s="359"/>
      <c r="T37" s="359"/>
      <c r="U37" s="359"/>
      <c r="AD37" s="475" t="b">
        <f>ISBLANK(N37)</f>
        <v>1</v>
      </c>
      <c r="AE37" s="475" t="b">
        <f>ISBLANK(O37)</f>
        <v>1</v>
      </c>
      <c r="AF37" s="475"/>
      <c r="AG37" s="475"/>
      <c r="AH37" s="475"/>
      <c r="AI37" s="475"/>
      <c r="AJ37" s="475"/>
      <c r="AK37" s="475"/>
      <c r="AL37" s="475"/>
      <c r="AM37" s="475"/>
      <c r="AN37" s="475"/>
      <c r="AS37" s="475" t="b">
        <f t="shared" si="6"/>
        <v>1</v>
      </c>
      <c r="AT37" s="475" t="b">
        <f t="shared" si="6"/>
        <v>1</v>
      </c>
      <c r="AU37" s="475" t="b">
        <f t="shared" si="7"/>
        <v>1</v>
      </c>
      <c r="AV37" s="475" t="b">
        <f t="shared" si="7"/>
        <v>1</v>
      </c>
      <c r="AW37" s="475" t="b">
        <f t="shared" si="8"/>
        <v>1</v>
      </c>
      <c r="AX37" s="475" t="b">
        <f t="shared" si="8"/>
        <v>1</v>
      </c>
      <c r="AZ37" s="478">
        <f t="shared" si="10"/>
        <v>0</v>
      </c>
      <c r="BB37" s="594" t="b">
        <f t="shared" si="9"/>
        <v>1</v>
      </c>
      <c r="BC37" s="594" t="b">
        <f t="shared" si="9"/>
        <v>1</v>
      </c>
      <c r="BD37" s="594"/>
      <c r="BE37" s="594" t="b">
        <f t="shared" si="9"/>
        <v>1</v>
      </c>
      <c r="BF37" s="594" t="b">
        <f t="shared" si="9"/>
        <v>1</v>
      </c>
      <c r="BG37" s="594"/>
      <c r="BH37" s="594" t="b">
        <f t="shared" si="9"/>
        <v>1</v>
      </c>
      <c r="BI37" s="594" t="b">
        <f t="shared" si="9"/>
        <v>1</v>
      </c>
    </row>
    <row r="38" spans="1:61" s="473" customFormat="1">
      <c r="A38" s="381"/>
      <c r="B38" s="379" t="s">
        <v>178</v>
      </c>
      <c r="C38" s="620"/>
      <c r="D38" s="603"/>
      <c r="E38" s="614"/>
      <c r="F38" s="614"/>
      <c r="G38" s="621">
        <v>1</v>
      </c>
      <c r="H38" s="46">
        <f t="shared" ref="H38:H39" si="13">G38*30</f>
        <v>30</v>
      </c>
      <c r="I38" s="197"/>
      <c r="J38" s="611"/>
      <c r="K38" s="611"/>
      <c r="L38" s="611"/>
      <c r="M38" s="199"/>
      <c r="N38" s="48"/>
      <c r="O38" s="49"/>
      <c r="P38" s="282"/>
      <c r="Q38" s="359"/>
      <c r="R38" s="359"/>
      <c r="S38" s="359"/>
      <c r="T38" s="359"/>
      <c r="U38" s="359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S38" s="475"/>
      <c r="AT38" s="475"/>
      <c r="AU38" s="475"/>
      <c r="AV38" s="475"/>
      <c r="AW38" s="475"/>
      <c r="AX38" s="475"/>
      <c r="AZ38" s="478"/>
      <c r="BB38" s="594"/>
      <c r="BC38" s="594"/>
      <c r="BD38" s="594"/>
      <c r="BE38" s="594"/>
      <c r="BF38" s="594"/>
      <c r="BG38" s="594"/>
      <c r="BH38" s="594"/>
      <c r="BI38" s="594"/>
    </row>
    <row r="39" spans="1:61" s="473" customFormat="1">
      <c r="A39" s="381"/>
      <c r="B39" s="380" t="s">
        <v>179</v>
      </c>
      <c r="C39" s="620"/>
      <c r="D39" s="603">
        <v>2</v>
      </c>
      <c r="E39" s="614"/>
      <c r="F39" s="614"/>
      <c r="G39" s="621">
        <v>5</v>
      </c>
      <c r="H39" s="46">
        <f t="shared" si="13"/>
        <v>150</v>
      </c>
      <c r="I39" s="38">
        <f>J39+K39+L39</f>
        <v>72</v>
      </c>
      <c r="J39" s="611">
        <v>36</v>
      </c>
      <c r="K39" s="611"/>
      <c r="L39" s="611">
        <v>36</v>
      </c>
      <c r="M39" s="47">
        <f>H39-I39</f>
        <v>78</v>
      </c>
      <c r="N39" s="48"/>
      <c r="O39" s="49">
        <v>4</v>
      </c>
      <c r="P39" s="282">
        <v>4</v>
      </c>
      <c r="Q39" s="359"/>
      <c r="R39" s="359"/>
      <c r="S39" s="359"/>
      <c r="T39" s="359"/>
      <c r="U39" s="359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S39" s="475"/>
      <c r="AT39" s="475"/>
      <c r="AU39" s="475"/>
      <c r="AV39" s="475"/>
      <c r="AW39" s="475"/>
      <c r="AX39" s="475"/>
      <c r="AZ39" s="478"/>
      <c r="BB39" s="594"/>
      <c r="BC39" s="594"/>
      <c r="BD39" s="594"/>
      <c r="BE39" s="594"/>
      <c r="BF39" s="594"/>
      <c r="BG39" s="594"/>
      <c r="BH39" s="594"/>
      <c r="BI39" s="594"/>
    </row>
    <row r="40" spans="1:61" s="473" customFormat="1">
      <c r="A40" s="381" t="s">
        <v>81</v>
      </c>
      <c r="B40" s="566" t="s">
        <v>31</v>
      </c>
      <c r="C40" s="567"/>
      <c r="D40" s="469"/>
      <c r="E40" s="611"/>
      <c r="F40" s="611"/>
      <c r="G40" s="385">
        <v>6</v>
      </c>
      <c r="H40" s="611">
        <f t="shared" si="3"/>
        <v>180</v>
      </c>
      <c r="I40" s="197"/>
      <c r="J40" s="611"/>
      <c r="K40" s="611"/>
      <c r="L40" s="611"/>
      <c r="M40" s="199"/>
      <c r="N40" s="359"/>
      <c r="O40" s="359"/>
      <c r="P40" s="359"/>
      <c r="Q40" s="359"/>
      <c r="R40" s="359"/>
      <c r="S40" s="359"/>
      <c r="T40" s="359"/>
      <c r="U40" s="359"/>
      <c r="AA40" s="473" t="s">
        <v>70</v>
      </c>
      <c r="AD40" s="475" t="b">
        <f>ISBLANK(N40)</f>
        <v>1</v>
      </c>
      <c r="AE40" s="475" t="b">
        <f>ISBLANK(O40)</f>
        <v>1</v>
      </c>
      <c r="AF40" s="475"/>
      <c r="AG40" s="475" t="b">
        <f>ISBLANK(Q40)</f>
        <v>1</v>
      </c>
      <c r="AH40" s="475" t="b">
        <f>ISBLANK(R40)</f>
        <v>1</v>
      </c>
      <c r="AI40" s="475"/>
      <c r="AJ40" s="475" t="b">
        <f>ISBLANK(#REF!)</f>
        <v>0</v>
      </c>
      <c r="AK40" s="475" t="b">
        <f>ISBLANK(#REF!)</f>
        <v>0</v>
      </c>
      <c r="AL40" s="475"/>
      <c r="AM40" s="475" t="b">
        <f t="shared" si="5"/>
        <v>1</v>
      </c>
      <c r="AN40" s="475" t="b">
        <f t="shared" si="5"/>
        <v>1</v>
      </c>
      <c r="AS40" s="475" t="b">
        <f t="shared" si="6"/>
        <v>1</v>
      </c>
      <c r="AT40" s="475" t="b">
        <f t="shared" si="6"/>
        <v>1</v>
      </c>
      <c r="AU40" s="475" t="b">
        <f t="shared" si="7"/>
        <v>1</v>
      </c>
      <c r="AV40" s="475" t="b">
        <f t="shared" si="7"/>
        <v>1</v>
      </c>
      <c r="AW40" s="475" t="b">
        <f t="shared" si="8"/>
        <v>1</v>
      </c>
      <c r="AX40" s="475" t="b">
        <f t="shared" si="8"/>
        <v>1</v>
      </c>
      <c r="AZ40" s="478">
        <f t="shared" si="10"/>
        <v>0</v>
      </c>
      <c r="BB40" s="594" t="b">
        <f t="shared" si="9"/>
        <v>1</v>
      </c>
      <c r="BC40" s="594" t="b">
        <f t="shared" si="9"/>
        <v>1</v>
      </c>
      <c r="BD40" s="594"/>
      <c r="BE40" s="594" t="b">
        <f t="shared" si="9"/>
        <v>1</v>
      </c>
      <c r="BF40" s="594" t="b">
        <f t="shared" si="9"/>
        <v>1</v>
      </c>
      <c r="BG40" s="594"/>
      <c r="BH40" s="594" t="b">
        <f t="shared" si="9"/>
        <v>1</v>
      </c>
      <c r="BI40" s="594" t="b">
        <f t="shared" si="9"/>
        <v>1</v>
      </c>
    </row>
    <row r="41" spans="1:61" s="473" customFormat="1">
      <c r="A41" s="381"/>
      <c r="B41" s="379" t="s">
        <v>178</v>
      </c>
      <c r="C41" s="567"/>
      <c r="D41" s="469"/>
      <c r="E41" s="611"/>
      <c r="F41" s="611"/>
      <c r="G41" s="385">
        <v>2</v>
      </c>
      <c r="H41" s="611">
        <f t="shared" si="3"/>
        <v>60</v>
      </c>
      <c r="I41" s="197"/>
      <c r="J41" s="611"/>
      <c r="K41" s="611"/>
      <c r="L41" s="611"/>
      <c r="M41" s="199"/>
      <c r="N41" s="359"/>
      <c r="O41" s="359"/>
      <c r="P41" s="359"/>
      <c r="Q41" s="359"/>
      <c r="R41" s="359"/>
      <c r="S41" s="359"/>
      <c r="T41" s="359"/>
      <c r="U41" s="359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S41" s="475" t="b">
        <f t="shared" si="6"/>
        <v>1</v>
      </c>
      <c r="AT41" s="475" t="b">
        <f t="shared" si="6"/>
        <v>1</v>
      </c>
      <c r="AU41" s="475" t="b">
        <f t="shared" si="7"/>
        <v>1</v>
      </c>
      <c r="AV41" s="475" t="b">
        <f t="shared" si="7"/>
        <v>1</v>
      </c>
      <c r="AW41" s="475" t="b">
        <f t="shared" si="8"/>
        <v>1</v>
      </c>
      <c r="AX41" s="475" t="b">
        <f t="shared" si="8"/>
        <v>1</v>
      </c>
      <c r="AZ41" s="478">
        <f t="shared" si="10"/>
        <v>0</v>
      </c>
      <c r="BB41" s="594" t="b">
        <f t="shared" si="9"/>
        <v>1</v>
      </c>
      <c r="BC41" s="594" t="b">
        <f t="shared" si="9"/>
        <v>1</v>
      </c>
      <c r="BD41" s="594"/>
      <c r="BE41" s="594" t="b">
        <f t="shared" si="9"/>
        <v>1</v>
      </c>
      <c r="BF41" s="594" t="b">
        <f t="shared" si="9"/>
        <v>1</v>
      </c>
      <c r="BG41" s="594"/>
      <c r="BH41" s="594" t="b">
        <f t="shared" si="9"/>
        <v>1</v>
      </c>
      <c r="BI41" s="594" t="b">
        <f t="shared" si="9"/>
        <v>1</v>
      </c>
    </row>
    <row r="42" spans="1:61" s="473" customFormat="1">
      <c r="A42" s="381"/>
      <c r="B42" s="380" t="s">
        <v>179</v>
      </c>
      <c r="C42" s="567"/>
      <c r="D42" s="469">
        <v>3</v>
      </c>
      <c r="E42" s="611"/>
      <c r="F42" s="611"/>
      <c r="G42" s="385">
        <v>4</v>
      </c>
      <c r="H42" s="611">
        <f t="shared" si="3"/>
        <v>120</v>
      </c>
      <c r="I42" s="197">
        <f t="shared" si="12"/>
        <v>60</v>
      </c>
      <c r="J42" s="611">
        <v>30</v>
      </c>
      <c r="K42" s="611"/>
      <c r="L42" s="611">
        <v>30</v>
      </c>
      <c r="M42" s="199">
        <f t="shared" si="4"/>
        <v>60</v>
      </c>
      <c r="N42" s="359"/>
      <c r="O42" s="359"/>
      <c r="P42" s="359"/>
      <c r="Q42" s="359">
        <v>4</v>
      </c>
      <c r="R42" s="359"/>
      <c r="S42" s="359"/>
      <c r="T42" s="359"/>
      <c r="U42" s="359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S42" s="475" t="b">
        <f t="shared" si="6"/>
        <v>1</v>
      </c>
      <c r="AT42" s="475" t="b">
        <f t="shared" si="6"/>
        <v>1</v>
      </c>
      <c r="AU42" s="475" t="b">
        <f t="shared" si="7"/>
        <v>0</v>
      </c>
      <c r="AV42" s="475" t="b">
        <f t="shared" si="7"/>
        <v>1</v>
      </c>
      <c r="AW42" s="475" t="b">
        <f t="shared" si="8"/>
        <v>1</v>
      </c>
      <c r="AX42" s="475" t="b">
        <f t="shared" si="8"/>
        <v>1</v>
      </c>
      <c r="AZ42" s="478">
        <f t="shared" si="10"/>
        <v>50</v>
      </c>
      <c r="BB42" s="594" t="b">
        <f t="shared" si="9"/>
        <v>1</v>
      </c>
      <c r="BC42" s="594" t="b">
        <f t="shared" si="9"/>
        <v>1</v>
      </c>
      <c r="BD42" s="594"/>
      <c r="BE42" s="594" t="b">
        <f t="shared" si="9"/>
        <v>0</v>
      </c>
      <c r="BF42" s="594" t="b">
        <f t="shared" si="9"/>
        <v>1</v>
      </c>
      <c r="BG42" s="594"/>
      <c r="BH42" s="594" t="b">
        <f t="shared" si="9"/>
        <v>1</v>
      </c>
      <c r="BI42" s="594" t="b">
        <f t="shared" si="9"/>
        <v>1</v>
      </c>
    </row>
    <row r="43" spans="1:61" s="473" customFormat="1">
      <c r="A43" s="172" t="s">
        <v>213</v>
      </c>
      <c r="B43" s="568" t="s">
        <v>32</v>
      </c>
      <c r="C43" s="567"/>
      <c r="D43" s="469">
        <v>3</v>
      </c>
      <c r="E43" s="611"/>
      <c r="F43" s="611"/>
      <c r="G43" s="385">
        <v>5</v>
      </c>
      <c r="H43" s="611">
        <f t="shared" si="3"/>
        <v>150</v>
      </c>
      <c r="I43" s="611"/>
      <c r="J43" s="611"/>
      <c r="K43" s="611"/>
      <c r="L43" s="611"/>
      <c r="M43" s="611"/>
      <c r="N43" s="359"/>
      <c r="O43" s="359"/>
      <c r="P43" s="359"/>
      <c r="Q43" s="359"/>
      <c r="R43" s="359"/>
      <c r="S43" s="359"/>
      <c r="T43" s="359"/>
      <c r="U43" s="359"/>
      <c r="AA43" s="473" t="s">
        <v>70</v>
      </c>
      <c r="AD43" s="475" t="b">
        <f>ISBLANK(N43)</f>
        <v>1</v>
      </c>
      <c r="AE43" s="475" t="b">
        <f>ISBLANK(O43)</f>
        <v>1</v>
      </c>
      <c r="AF43" s="475"/>
      <c r="AG43" s="475" t="b">
        <f>ISBLANK(Q43)</f>
        <v>1</v>
      </c>
      <c r="AH43" s="475" t="b">
        <f>ISBLANK(R43)</f>
        <v>1</v>
      </c>
      <c r="AI43" s="475"/>
      <c r="AJ43" s="475" t="b">
        <f>ISBLANK(#REF!)</f>
        <v>0</v>
      </c>
      <c r="AK43" s="475" t="b">
        <f>ISBLANK(#REF!)</f>
        <v>0</v>
      </c>
      <c r="AL43" s="475"/>
      <c r="AM43" s="475" t="b">
        <f t="shared" ref="AM43:AN43" si="14">ISBLANK(T43)</f>
        <v>1</v>
      </c>
      <c r="AN43" s="475" t="b">
        <f t="shared" si="14"/>
        <v>1</v>
      </c>
      <c r="AS43" s="475" t="b">
        <f t="shared" si="6"/>
        <v>1</v>
      </c>
      <c r="AT43" s="475" t="b">
        <f t="shared" si="6"/>
        <v>1</v>
      </c>
      <c r="AU43" s="475" t="b">
        <f t="shared" si="7"/>
        <v>1</v>
      </c>
      <c r="AV43" s="475" t="b">
        <f t="shared" si="7"/>
        <v>1</v>
      </c>
      <c r="AW43" s="475" t="b">
        <f t="shared" si="8"/>
        <v>1</v>
      </c>
      <c r="AX43" s="475" t="b">
        <f t="shared" si="8"/>
        <v>1</v>
      </c>
      <c r="AZ43" s="478">
        <f t="shared" si="10"/>
        <v>0</v>
      </c>
      <c r="BB43" s="594" t="b">
        <f t="shared" si="9"/>
        <v>1</v>
      </c>
      <c r="BC43" s="594" t="b">
        <f t="shared" si="9"/>
        <v>1</v>
      </c>
      <c r="BD43" s="594"/>
      <c r="BE43" s="594" t="b">
        <f t="shared" si="9"/>
        <v>1</v>
      </c>
      <c r="BF43" s="594" t="b">
        <f t="shared" si="9"/>
        <v>1</v>
      </c>
      <c r="BG43" s="594"/>
      <c r="BH43" s="594" t="b">
        <f t="shared" si="9"/>
        <v>1</v>
      </c>
      <c r="BI43" s="594" t="b">
        <f t="shared" si="9"/>
        <v>1</v>
      </c>
    </row>
    <row r="44" spans="1:61" s="473" customFormat="1">
      <c r="A44" s="172"/>
      <c r="B44" s="569" t="s">
        <v>178</v>
      </c>
      <c r="C44" s="567"/>
      <c r="D44" s="469"/>
      <c r="E44" s="611"/>
      <c r="F44" s="611"/>
      <c r="G44" s="385">
        <v>2</v>
      </c>
      <c r="H44" s="611">
        <f t="shared" si="3"/>
        <v>60</v>
      </c>
      <c r="I44" s="611"/>
      <c r="J44" s="611"/>
      <c r="K44" s="611"/>
      <c r="L44" s="611"/>
      <c r="M44" s="611"/>
      <c r="N44" s="359"/>
      <c r="O44" s="359"/>
      <c r="P44" s="359"/>
      <c r="Q44" s="359"/>
      <c r="R44" s="359"/>
      <c r="S44" s="359"/>
      <c r="T44" s="359"/>
      <c r="U44" s="359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S44" s="475" t="b">
        <f t="shared" si="6"/>
        <v>1</v>
      </c>
      <c r="AT44" s="475" t="b">
        <f t="shared" si="6"/>
        <v>1</v>
      </c>
      <c r="AU44" s="475" t="b">
        <f t="shared" si="7"/>
        <v>1</v>
      </c>
      <c r="AV44" s="475" t="b">
        <f t="shared" si="7"/>
        <v>1</v>
      </c>
      <c r="AW44" s="475" t="b">
        <f t="shared" si="8"/>
        <v>1</v>
      </c>
      <c r="AX44" s="475" t="b">
        <f t="shared" si="8"/>
        <v>1</v>
      </c>
      <c r="AZ44" s="478">
        <f t="shared" si="10"/>
        <v>0</v>
      </c>
      <c r="BB44" s="594" t="b">
        <f t="shared" si="9"/>
        <v>1</v>
      </c>
      <c r="BC44" s="594" t="b">
        <f t="shared" si="9"/>
        <v>1</v>
      </c>
      <c r="BD44" s="594"/>
      <c r="BE44" s="594" t="b">
        <f t="shared" si="9"/>
        <v>1</v>
      </c>
      <c r="BF44" s="594" t="b">
        <f t="shared" si="9"/>
        <v>1</v>
      </c>
      <c r="BG44" s="594"/>
      <c r="BH44" s="594" t="b">
        <f t="shared" si="9"/>
        <v>1</v>
      </c>
      <c r="BI44" s="594" t="b">
        <f t="shared" si="9"/>
        <v>1</v>
      </c>
    </row>
    <row r="45" spans="1:61" s="473" customFormat="1">
      <c r="A45" s="172"/>
      <c r="B45" s="570" t="s">
        <v>179</v>
      </c>
      <c r="C45" s="571"/>
      <c r="D45" s="198"/>
      <c r="E45" s="198"/>
      <c r="F45" s="198"/>
      <c r="G45" s="572">
        <v>3</v>
      </c>
      <c r="H45" s="198">
        <f t="shared" si="3"/>
        <v>90</v>
      </c>
      <c r="I45" s="198">
        <f t="shared" si="12"/>
        <v>45</v>
      </c>
      <c r="J45" s="198">
        <v>30</v>
      </c>
      <c r="K45" s="198"/>
      <c r="L45" s="198">
        <v>15</v>
      </c>
      <c r="M45" s="198">
        <f t="shared" si="4"/>
        <v>45</v>
      </c>
      <c r="N45" s="573"/>
      <c r="O45" s="573"/>
      <c r="P45" s="573"/>
      <c r="Q45" s="573">
        <v>3</v>
      </c>
      <c r="R45" s="573"/>
      <c r="S45" s="573"/>
      <c r="T45" s="573"/>
      <c r="U45" s="573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S45" s="475" t="b">
        <f t="shared" si="6"/>
        <v>1</v>
      </c>
      <c r="AT45" s="475" t="b">
        <f t="shared" si="6"/>
        <v>1</v>
      </c>
      <c r="AU45" s="475" t="b">
        <f t="shared" si="7"/>
        <v>0</v>
      </c>
      <c r="AV45" s="475" t="b">
        <f t="shared" si="7"/>
        <v>1</v>
      </c>
      <c r="AW45" s="475" t="b">
        <f t="shared" si="8"/>
        <v>1</v>
      </c>
      <c r="AX45" s="475" t="b">
        <f t="shared" si="8"/>
        <v>1</v>
      </c>
      <c r="AZ45" s="478">
        <f t="shared" si="10"/>
        <v>50</v>
      </c>
      <c r="BB45" s="594" t="b">
        <f t="shared" si="9"/>
        <v>1</v>
      </c>
      <c r="BC45" s="594" t="b">
        <f t="shared" si="9"/>
        <v>1</v>
      </c>
      <c r="BD45" s="594"/>
      <c r="BE45" s="594" t="b">
        <f t="shared" si="9"/>
        <v>0</v>
      </c>
      <c r="BF45" s="594" t="b">
        <f t="shared" si="9"/>
        <v>1</v>
      </c>
      <c r="BG45" s="594"/>
      <c r="BH45" s="594" t="b">
        <f t="shared" si="9"/>
        <v>1</v>
      </c>
      <c r="BI45" s="594" t="b">
        <f t="shared" ref="BI45" si="15">ISBLANK(U45)</f>
        <v>1</v>
      </c>
    </row>
    <row r="46" spans="1:61" s="473" customFormat="1" ht="48" thickBot="1">
      <c r="A46" s="381" t="s">
        <v>334</v>
      </c>
      <c r="B46" s="616" t="s">
        <v>335</v>
      </c>
      <c r="C46" s="567"/>
      <c r="D46" s="603" t="s">
        <v>336</v>
      </c>
      <c r="E46" s="611"/>
      <c r="F46" s="611"/>
      <c r="G46" s="385">
        <v>3</v>
      </c>
      <c r="H46" s="611">
        <f t="shared" si="3"/>
        <v>90</v>
      </c>
      <c r="I46" s="494">
        <v>60</v>
      </c>
      <c r="J46" s="494">
        <v>36</v>
      </c>
      <c r="K46" s="494"/>
      <c r="L46" s="494">
        <v>24</v>
      </c>
      <c r="M46" s="494">
        <f>H46-I46</f>
        <v>30</v>
      </c>
      <c r="N46" s="573"/>
      <c r="O46" s="573">
        <v>5</v>
      </c>
      <c r="P46" s="573">
        <v>5</v>
      </c>
      <c r="Q46" s="573"/>
      <c r="R46" s="573"/>
      <c r="S46" s="573"/>
      <c r="T46" s="573"/>
      <c r="U46" s="573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S46" s="475"/>
      <c r="AT46" s="475"/>
      <c r="AU46" s="475"/>
      <c r="AV46" s="475"/>
      <c r="AW46" s="475"/>
      <c r="AX46" s="475"/>
      <c r="AZ46" s="478"/>
      <c r="BB46" s="594"/>
      <c r="BC46" s="594"/>
      <c r="BD46" s="594"/>
      <c r="BE46" s="594"/>
      <c r="BF46" s="594"/>
      <c r="BG46" s="594"/>
      <c r="BH46" s="594"/>
      <c r="BI46" s="594"/>
    </row>
    <row r="47" spans="1:61" s="19" customFormat="1" ht="16.5" thickBot="1">
      <c r="A47" s="821" t="s">
        <v>181</v>
      </c>
      <c r="B47" s="821"/>
      <c r="C47" s="821"/>
      <c r="D47" s="821"/>
      <c r="E47" s="821"/>
      <c r="F47" s="821"/>
      <c r="G47" s="327">
        <f>G11+G14+G16+G18+G20+G23+G26+G29+G32+G35+G41+G44+G38</f>
        <v>35</v>
      </c>
      <c r="H47" s="198">
        <f t="shared" si="3"/>
        <v>1050</v>
      </c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71">
        <f>SUM(V11:V37)</f>
        <v>0</v>
      </c>
      <c r="W47" s="70">
        <f>SUM(W11:W37)</f>
        <v>0</v>
      </c>
      <c r="X47" s="70">
        <f>SUM(X11:X37)</f>
        <v>0</v>
      </c>
      <c r="Y47" s="70">
        <f>SUM(Y11:Y37)</f>
        <v>0</v>
      </c>
      <c r="Z47" s="70">
        <f>SUM(Z11:Z37)</f>
        <v>0</v>
      </c>
      <c r="AA47" s="19">
        <f>30*G47</f>
        <v>1050</v>
      </c>
      <c r="AD47" s="330">
        <f t="shared" ref="AD47:AN47" si="16">SUMIF(AD11:AD43,FALSE,$G11:$G43)</f>
        <v>2</v>
      </c>
      <c r="AE47" s="330">
        <f t="shared" si="16"/>
        <v>0</v>
      </c>
      <c r="AF47" s="330">
        <f t="shared" si="16"/>
        <v>0</v>
      </c>
      <c r="AG47" s="330">
        <f t="shared" si="16"/>
        <v>0</v>
      </c>
      <c r="AH47" s="330">
        <f t="shared" si="16"/>
        <v>0</v>
      </c>
      <c r="AI47" s="330">
        <f t="shared" si="16"/>
        <v>0</v>
      </c>
      <c r="AJ47" s="330">
        <f t="shared" si="16"/>
        <v>64</v>
      </c>
      <c r="AK47" s="330">
        <f t="shared" si="16"/>
        <v>64</v>
      </c>
      <c r="AL47" s="330">
        <f t="shared" si="16"/>
        <v>0</v>
      </c>
      <c r="AM47" s="330">
        <f t="shared" si="16"/>
        <v>0</v>
      </c>
      <c r="AN47" s="330">
        <f t="shared" si="16"/>
        <v>0</v>
      </c>
      <c r="AO47" s="53">
        <f>SUM(AD47:AN47)</f>
        <v>130</v>
      </c>
      <c r="AS47" s="346"/>
      <c r="AT47" s="346"/>
      <c r="AU47" s="346"/>
      <c r="AV47" s="346"/>
      <c r="AW47" s="346"/>
      <c r="AX47" s="346"/>
      <c r="AZ47" s="459">
        <f t="shared" si="10"/>
        <v>0</v>
      </c>
      <c r="BB47" s="589"/>
      <c r="BC47" s="589"/>
      <c r="BD47" s="589"/>
      <c r="BE47" s="589"/>
      <c r="BF47" s="589"/>
      <c r="BG47" s="589"/>
      <c r="BH47" s="589"/>
      <c r="BI47" s="589"/>
    </row>
    <row r="48" spans="1:61" s="19" customFormat="1">
      <c r="A48" s="821" t="s">
        <v>182</v>
      </c>
      <c r="B48" s="821"/>
      <c r="C48" s="821"/>
      <c r="D48" s="821"/>
      <c r="E48" s="821"/>
      <c r="F48" s="821"/>
      <c r="G48" s="327">
        <f>G12+G17+G21+G24+G27+G30+G33+G36+G39+G42+G45+G46</f>
        <v>38</v>
      </c>
      <c r="H48" s="198">
        <f t="shared" si="3"/>
        <v>1140</v>
      </c>
      <c r="I48" s="327">
        <f>I12+I17+I21+I24+I27+I30+I33+I36+I37+I42+I45+I46</f>
        <v>522</v>
      </c>
      <c r="J48" s="327">
        <f t="shared" ref="J48:M48" si="17">J12+J17+J21+J24+J27+J30+J33+J36+J37+J42+J45+J46</f>
        <v>282</v>
      </c>
      <c r="K48" s="327">
        <f t="shared" si="17"/>
        <v>18</v>
      </c>
      <c r="L48" s="327">
        <f t="shared" si="17"/>
        <v>222</v>
      </c>
      <c r="M48" s="327">
        <f t="shared" si="17"/>
        <v>468</v>
      </c>
      <c r="N48" s="329">
        <f>SUM(N10:N47)</f>
        <v>19</v>
      </c>
      <c r="O48" s="329">
        <f>SUM(O10:O47)</f>
        <v>13</v>
      </c>
      <c r="P48" s="329">
        <f t="shared" ref="P48:U48" si="18">SUM(P10:P47)</f>
        <v>13</v>
      </c>
      <c r="Q48" s="329">
        <f t="shared" si="18"/>
        <v>7</v>
      </c>
      <c r="R48" s="329">
        <f t="shared" si="18"/>
        <v>0</v>
      </c>
      <c r="S48" s="329">
        <f t="shared" si="18"/>
        <v>0</v>
      </c>
      <c r="T48" s="329">
        <f t="shared" si="18"/>
        <v>0</v>
      </c>
      <c r="U48" s="329">
        <f t="shared" si="18"/>
        <v>0</v>
      </c>
      <c r="V48" s="331"/>
      <c r="W48" s="331"/>
      <c r="X48" s="331"/>
      <c r="Y48" s="331"/>
      <c r="Z48" s="331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53"/>
      <c r="AS48" s="346"/>
      <c r="AT48" s="346"/>
      <c r="AU48" s="346"/>
      <c r="AV48" s="346"/>
      <c r="AW48" s="346"/>
      <c r="AX48" s="346"/>
      <c r="AZ48" s="459">
        <f t="shared" si="10"/>
        <v>45.789473684210527</v>
      </c>
      <c r="BB48" s="589">
        <f>SUMIF(BB11:BB45,FALSE,$G11:$G45)</f>
        <v>18</v>
      </c>
      <c r="BC48" s="589">
        <f t="shared" ref="BC48:BI48" si="19">SUMIF(BC11:BC45,FALSE,$G11:$G45)</f>
        <v>5</v>
      </c>
      <c r="BD48" s="589"/>
      <c r="BE48" s="589">
        <f t="shared" si="19"/>
        <v>7</v>
      </c>
      <c r="BF48" s="589">
        <f t="shared" si="19"/>
        <v>0</v>
      </c>
      <c r="BG48" s="589">
        <f t="shared" si="19"/>
        <v>0</v>
      </c>
      <c r="BH48" s="589">
        <f t="shared" si="19"/>
        <v>0</v>
      </c>
      <c r="BI48" s="589">
        <f t="shared" si="19"/>
        <v>0</v>
      </c>
    </row>
    <row r="49" spans="1:61" s="19" customFormat="1">
      <c r="A49" s="839" t="s">
        <v>183</v>
      </c>
      <c r="B49" s="839"/>
      <c r="C49" s="839"/>
      <c r="D49" s="839"/>
      <c r="E49" s="839"/>
      <c r="F49" s="839"/>
      <c r="G49" s="327">
        <f>G11+G12+G13+G18+G19+G22+G25+G28+G31+G34+G37+G40+G43+G46</f>
        <v>73</v>
      </c>
      <c r="H49" s="327">
        <f>H11+H12+H13+H18+H19+H22+H25+H28+H31+H34+H37+H40+H43+H46</f>
        <v>2190</v>
      </c>
      <c r="I49" s="327"/>
      <c r="J49" s="327"/>
      <c r="K49" s="327"/>
      <c r="L49" s="327"/>
      <c r="M49" s="327"/>
      <c r="N49" s="329"/>
      <c r="O49" s="329"/>
      <c r="P49" s="329"/>
      <c r="Q49" s="329"/>
      <c r="R49" s="329"/>
      <c r="S49" s="329"/>
      <c r="T49" s="329"/>
      <c r="U49" s="329"/>
      <c r="V49" s="331"/>
      <c r="W49" s="331"/>
      <c r="X49" s="331"/>
      <c r="Y49" s="331"/>
      <c r="Z49" s="331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53"/>
      <c r="AS49" s="52">
        <f>SUMIF(AS11:AS45,FALSE,$G11:$G45)</f>
        <v>18</v>
      </c>
      <c r="AT49" s="52">
        <f t="shared" ref="AT49:AX49" si="20">SUMIF(AT11:AT45,FALSE,$G11:$G45)</f>
        <v>5</v>
      </c>
      <c r="AU49" s="52">
        <f t="shared" si="20"/>
        <v>7</v>
      </c>
      <c r="AV49" s="52">
        <f t="shared" si="20"/>
        <v>0</v>
      </c>
      <c r="AW49" s="52">
        <f t="shared" si="20"/>
        <v>0</v>
      </c>
      <c r="AX49" s="52">
        <f t="shared" si="20"/>
        <v>0</v>
      </c>
      <c r="AY49" s="19">
        <f>SUM(AS49:AX49)</f>
        <v>30</v>
      </c>
      <c r="AZ49" s="459">
        <f t="shared" si="10"/>
        <v>0</v>
      </c>
      <c r="BB49" s="589"/>
      <c r="BC49" s="589"/>
      <c r="BD49" s="589"/>
      <c r="BE49" s="589"/>
      <c r="BF49" s="589"/>
      <c r="BG49" s="589"/>
      <c r="BH49" s="589"/>
      <c r="BI49" s="589"/>
    </row>
    <row r="50" spans="1:61" ht="16.5" customHeight="1">
      <c r="A50" s="849" t="s">
        <v>82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0"/>
      <c r="O50" s="850"/>
      <c r="P50" s="850"/>
      <c r="Q50" s="850"/>
      <c r="R50" s="850"/>
      <c r="S50" s="850"/>
      <c r="T50" s="850"/>
      <c r="U50" s="851"/>
      <c r="AZ50" s="459" t="e">
        <f t="shared" si="10"/>
        <v>#DIV/0!</v>
      </c>
    </row>
    <row r="51" spans="1:61" ht="16.5" customHeight="1">
      <c r="A51" s="172" t="s">
        <v>83</v>
      </c>
      <c r="B51" s="566" t="s">
        <v>286</v>
      </c>
      <c r="C51" s="469"/>
      <c r="D51" s="469"/>
      <c r="E51" s="611"/>
      <c r="F51" s="574"/>
      <c r="G51" s="385">
        <v>4</v>
      </c>
      <c r="H51" s="611">
        <f t="shared" ref="H51:H53" si="21">G51*30</f>
        <v>120</v>
      </c>
      <c r="I51" s="611"/>
      <c r="J51" s="611"/>
      <c r="K51" s="611"/>
      <c r="L51" s="611"/>
      <c r="M51" s="611"/>
      <c r="N51" s="359"/>
      <c r="O51" s="359"/>
      <c r="P51" s="575"/>
      <c r="Q51" s="611"/>
      <c r="R51" s="611"/>
      <c r="S51" s="469"/>
      <c r="T51" s="469"/>
      <c r="U51" s="469"/>
      <c r="AZ51" s="459"/>
      <c r="BB51" s="594" t="b">
        <f>ISBLANK(N51)</f>
        <v>1</v>
      </c>
      <c r="BC51" s="594" t="b">
        <f>ISBLANK(O51)</f>
        <v>1</v>
      </c>
      <c r="BE51" s="594" t="b">
        <f>ISBLANK(Q51)</f>
        <v>1</v>
      </c>
      <c r="BF51" s="594" t="b">
        <f>ISBLANK(R51)</f>
        <v>1</v>
      </c>
      <c r="BH51" s="594" t="b">
        <f>ISBLANK(T51)</f>
        <v>1</v>
      </c>
      <c r="BI51" s="594" t="b">
        <f>ISBLANK(U51)</f>
        <v>1</v>
      </c>
    </row>
    <row r="52" spans="1:61" s="483" customFormat="1" ht="16.5" customHeight="1">
      <c r="A52" s="172"/>
      <c r="B52" s="518" t="s">
        <v>178</v>
      </c>
      <c r="C52" s="469"/>
      <c r="D52" s="469"/>
      <c r="E52" s="611"/>
      <c r="F52" s="574"/>
      <c r="G52" s="385">
        <v>2</v>
      </c>
      <c r="H52" s="611">
        <f t="shared" si="21"/>
        <v>60</v>
      </c>
      <c r="I52" s="611"/>
      <c r="J52" s="611"/>
      <c r="K52" s="611"/>
      <c r="L52" s="611"/>
      <c r="M52" s="611"/>
      <c r="N52" s="359"/>
      <c r="O52" s="359"/>
      <c r="P52" s="575"/>
      <c r="Q52" s="611"/>
      <c r="R52" s="611"/>
      <c r="S52" s="469"/>
      <c r="T52" s="469"/>
      <c r="U52" s="469"/>
      <c r="AD52" s="484"/>
      <c r="AE52" s="484"/>
      <c r="AF52" s="484"/>
      <c r="AG52" s="484"/>
      <c r="AH52" s="484"/>
      <c r="AI52" s="484"/>
      <c r="AJ52" s="484"/>
      <c r="AK52" s="484"/>
      <c r="AL52" s="484"/>
      <c r="AM52" s="484"/>
      <c r="AN52" s="484"/>
      <c r="AS52" s="485"/>
      <c r="AT52" s="485"/>
      <c r="AU52" s="485"/>
      <c r="AV52" s="485"/>
      <c r="AW52" s="485"/>
      <c r="AX52" s="485"/>
      <c r="AZ52" s="478"/>
      <c r="BB52" s="594" t="b">
        <f t="shared" ref="BB52:BI89" si="22">ISBLANK(N52)</f>
        <v>1</v>
      </c>
      <c r="BC52" s="594" t="b">
        <f t="shared" si="22"/>
        <v>1</v>
      </c>
      <c r="BD52" s="596"/>
      <c r="BE52" s="594" t="b">
        <f t="shared" si="22"/>
        <v>1</v>
      </c>
      <c r="BF52" s="594" t="b">
        <f t="shared" si="22"/>
        <v>1</v>
      </c>
      <c r="BG52" s="596"/>
      <c r="BH52" s="594" t="b">
        <f t="shared" si="22"/>
        <v>1</v>
      </c>
      <c r="BI52" s="594" t="b">
        <f t="shared" si="22"/>
        <v>1</v>
      </c>
    </row>
    <row r="53" spans="1:61" s="483" customFormat="1" ht="16.5" customHeight="1">
      <c r="A53" s="172"/>
      <c r="B53" s="576" t="s">
        <v>179</v>
      </c>
      <c r="C53" s="469"/>
      <c r="D53" s="469">
        <v>1</v>
      </c>
      <c r="E53" s="611"/>
      <c r="F53" s="574"/>
      <c r="G53" s="385">
        <v>2</v>
      </c>
      <c r="H53" s="611">
        <f t="shared" si="21"/>
        <v>60</v>
      </c>
      <c r="I53" s="611">
        <f t="shared" ref="I53" si="23">J53+L53</f>
        <v>45</v>
      </c>
      <c r="J53" s="611">
        <v>30</v>
      </c>
      <c r="K53" s="611"/>
      <c r="L53" s="611">
        <v>15</v>
      </c>
      <c r="M53" s="611">
        <f t="shared" ref="M53" si="24">H53-I53</f>
        <v>15</v>
      </c>
      <c r="N53" s="359">
        <v>3</v>
      </c>
      <c r="O53" s="359"/>
      <c r="P53" s="575"/>
      <c r="Q53" s="611"/>
      <c r="R53" s="611"/>
      <c r="S53" s="469"/>
      <c r="T53" s="469"/>
      <c r="U53" s="469"/>
      <c r="AD53" s="484"/>
      <c r="AE53" s="484"/>
      <c r="AF53" s="484"/>
      <c r="AG53" s="484"/>
      <c r="AH53" s="484"/>
      <c r="AI53" s="484"/>
      <c r="AJ53" s="484"/>
      <c r="AK53" s="484"/>
      <c r="AL53" s="484"/>
      <c r="AM53" s="484"/>
      <c r="AN53" s="484"/>
      <c r="AS53" s="485"/>
      <c r="AT53" s="485"/>
      <c r="AU53" s="485"/>
      <c r="AV53" s="485"/>
      <c r="AW53" s="485"/>
      <c r="AX53" s="485"/>
      <c r="AZ53" s="478"/>
      <c r="BB53" s="594" t="b">
        <f t="shared" si="22"/>
        <v>0</v>
      </c>
      <c r="BC53" s="594" t="b">
        <f t="shared" si="22"/>
        <v>1</v>
      </c>
      <c r="BD53" s="596"/>
      <c r="BE53" s="594" t="b">
        <f t="shared" si="22"/>
        <v>1</v>
      </c>
      <c r="BF53" s="594" t="b">
        <f t="shared" si="22"/>
        <v>1</v>
      </c>
      <c r="BG53" s="596"/>
      <c r="BH53" s="594" t="b">
        <f t="shared" si="22"/>
        <v>1</v>
      </c>
      <c r="BI53" s="594" t="b">
        <f t="shared" si="22"/>
        <v>1</v>
      </c>
    </row>
    <row r="54" spans="1:61" s="483" customFormat="1" ht="35.25" customHeight="1">
      <c r="A54" s="172" t="s">
        <v>84</v>
      </c>
      <c r="B54" s="577" t="s">
        <v>287</v>
      </c>
      <c r="C54" s="469"/>
      <c r="D54" s="469"/>
      <c r="E54" s="611"/>
      <c r="F54" s="574"/>
      <c r="G54" s="385">
        <v>6</v>
      </c>
      <c r="H54" s="611">
        <f t="shared" ref="H54:H66" si="25">G54*30</f>
        <v>180</v>
      </c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3"/>
      <c r="T54" s="469"/>
      <c r="U54" s="469"/>
      <c r="AD54" s="484"/>
      <c r="AE54" s="484"/>
      <c r="AF54" s="484"/>
      <c r="AG54" s="484"/>
      <c r="AH54" s="484"/>
      <c r="AI54" s="484"/>
      <c r="AJ54" s="484"/>
      <c r="AK54" s="484"/>
      <c r="AL54" s="484"/>
      <c r="AM54" s="484"/>
      <c r="AN54" s="484"/>
      <c r="AS54" s="485"/>
      <c r="AT54" s="485"/>
      <c r="AU54" s="485"/>
      <c r="AV54" s="485"/>
      <c r="AW54" s="485"/>
      <c r="AX54" s="485"/>
      <c r="AZ54" s="478"/>
      <c r="BB54" s="594" t="b">
        <f t="shared" si="22"/>
        <v>1</v>
      </c>
      <c r="BC54" s="594" t="b">
        <f t="shared" si="22"/>
        <v>1</v>
      </c>
      <c r="BD54" s="596"/>
      <c r="BE54" s="594" t="b">
        <f t="shared" si="22"/>
        <v>1</v>
      </c>
      <c r="BF54" s="594" t="b">
        <f t="shared" si="22"/>
        <v>1</v>
      </c>
      <c r="BG54" s="596"/>
      <c r="BH54" s="594" t="b">
        <f t="shared" si="22"/>
        <v>1</v>
      </c>
      <c r="BI54" s="594" t="b">
        <f t="shared" si="22"/>
        <v>1</v>
      </c>
    </row>
    <row r="55" spans="1:61" s="483" customFormat="1" ht="16.5" customHeight="1">
      <c r="A55" s="172"/>
      <c r="B55" s="518" t="s">
        <v>178</v>
      </c>
      <c r="C55" s="469"/>
      <c r="D55" s="469"/>
      <c r="E55" s="611"/>
      <c r="F55" s="574"/>
      <c r="G55" s="385">
        <v>3</v>
      </c>
      <c r="H55" s="611">
        <f t="shared" si="25"/>
        <v>90</v>
      </c>
      <c r="I55" s="611"/>
      <c r="J55" s="611"/>
      <c r="K55" s="611"/>
      <c r="L55" s="611"/>
      <c r="M55" s="611"/>
      <c r="N55" s="359"/>
      <c r="O55" s="359"/>
      <c r="P55" s="575"/>
      <c r="Q55" s="611"/>
      <c r="R55" s="611"/>
      <c r="S55" s="469"/>
      <c r="T55" s="469"/>
      <c r="U55" s="469"/>
      <c r="AD55" s="484"/>
      <c r="AE55" s="484"/>
      <c r="AF55" s="484"/>
      <c r="AG55" s="484"/>
      <c r="AH55" s="484"/>
      <c r="AI55" s="484"/>
      <c r="AJ55" s="484"/>
      <c r="AK55" s="484"/>
      <c r="AL55" s="484"/>
      <c r="AM55" s="484"/>
      <c r="AN55" s="484"/>
      <c r="AS55" s="485"/>
      <c r="AT55" s="485"/>
      <c r="AU55" s="485"/>
      <c r="AV55" s="485"/>
      <c r="AW55" s="485"/>
      <c r="AX55" s="485"/>
      <c r="AZ55" s="478"/>
      <c r="BB55" s="594" t="b">
        <f t="shared" si="22"/>
        <v>1</v>
      </c>
      <c r="BC55" s="594" t="b">
        <f t="shared" si="22"/>
        <v>1</v>
      </c>
      <c r="BD55" s="596"/>
      <c r="BE55" s="594" t="b">
        <f t="shared" si="22"/>
        <v>1</v>
      </c>
      <c r="BF55" s="594" t="b">
        <f t="shared" si="22"/>
        <v>1</v>
      </c>
      <c r="BG55" s="596"/>
      <c r="BH55" s="594" t="b">
        <f t="shared" si="22"/>
        <v>1</v>
      </c>
      <c r="BI55" s="594" t="b">
        <f t="shared" si="22"/>
        <v>1</v>
      </c>
    </row>
    <row r="56" spans="1:61" s="483" customFormat="1" ht="16.5" customHeight="1">
      <c r="A56" s="172"/>
      <c r="B56" s="576" t="s">
        <v>179</v>
      </c>
      <c r="C56" s="469">
        <v>4</v>
      </c>
      <c r="D56" s="469"/>
      <c r="E56" s="611"/>
      <c r="F56" s="574"/>
      <c r="G56" s="385">
        <v>3</v>
      </c>
      <c r="H56" s="611">
        <f t="shared" si="25"/>
        <v>90</v>
      </c>
      <c r="I56" s="611">
        <f>J56+L56</f>
        <v>54</v>
      </c>
      <c r="J56" s="611">
        <v>36</v>
      </c>
      <c r="K56" s="611"/>
      <c r="L56" s="611">
        <v>18</v>
      </c>
      <c r="M56" s="611">
        <f>H54-I56</f>
        <v>126</v>
      </c>
      <c r="N56" s="359"/>
      <c r="O56" s="359"/>
      <c r="P56" s="575"/>
      <c r="Q56" s="359"/>
      <c r="R56" s="359">
        <v>3</v>
      </c>
      <c r="S56" s="359">
        <v>3</v>
      </c>
      <c r="T56" s="469"/>
      <c r="U56" s="469"/>
      <c r="AD56" s="484"/>
      <c r="AE56" s="484"/>
      <c r="AF56" s="484"/>
      <c r="AG56" s="484"/>
      <c r="AH56" s="484"/>
      <c r="AI56" s="484"/>
      <c r="AJ56" s="484"/>
      <c r="AK56" s="484"/>
      <c r="AL56" s="484"/>
      <c r="AM56" s="484"/>
      <c r="AN56" s="484"/>
      <c r="AS56" s="485"/>
      <c r="AT56" s="485"/>
      <c r="AU56" s="485"/>
      <c r="AV56" s="485"/>
      <c r="AW56" s="485"/>
      <c r="AX56" s="485"/>
      <c r="AZ56" s="478"/>
      <c r="BB56" s="594" t="b">
        <f t="shared" si="22"/>
        <v>1</v>
      </c>
      <c r="BC56" s="594" t="b">
        <f t="shared" si="22"/>
        <v>1</v>
      </c>
      <c r="BD56" s="596"/>
      <c r="BE56" s="594" t="b">
        <f t="shared" si="22"/>
        <v>1</v>
      </c>
      <c r="BF56" s="594" t="b">
        <f t="shared" si="22"/>
        <v>0</v>
      </c>
      <c r="BG56" s="596"/>
      <c r="BH56" s="594" t="b">
        <f t="shared" si="22"/>
        <v>1</v>
      </c>
      <c r="BI56" s="594" t="b">
        <f t="shared" si="22"/>
        <v>1</v>
      </c>
    </row>
    <row r="57" spans="1:61" s="483" customFormat="1">
      <c r="A57" s="172" t="s">
        <v>85</v>
      </c>
      <c r="B57" s="566" t="s">
        <v>9</v>
      </c>
      <c r="C57" s="567"/>
      <c r="D57" s="469"/>
      <c r="E57" s="611"/>
      <c r="F57" s="611"/>
      <c r="G57" s="385">
        <v>4</v>
      </c>
      <c r="H57" s="611">
        <f t="shared" si="25"/>
        <v>120</v>
      </c>
      <c r="I57" s="611"/>
      <c r="J57" s="611"/>
      <c r="K57" s="611"/>
      <c r="L57" s="611"/>
      <c r="M57" s="611"/>
      <c r="N57" s="359"/>
      <c r="O57" s="359"/>
      <c r="P57" s="359"/>
      <c r="Q57" s="359"/>
      <c r="R57" s="359"/>
      <c r="S57" s="359"/>
      <c r="T57" s="359"/>
      <c r="U57" s="359"/>
      <c r="AA57" s="483" t="s">
        <v>70</v>
      </c>
      <c r="AD57" s="475" t="b">
        <f>ISBLANK(N57)</f>
        <v>1</v>
      </c>
      <c r="AE57" s="475" t="b">
        <f>ISBLANK(O57)</f>
        <v>1</v>
      </c>
      <c r="AF57" s="484"/>
      <c r="AG57" s="475" t="b">
        <f>ISBLANK(Q57)</f>
        <v>1</v>
      </c>
      <c r="AH57" s="475" t="b">
        <f>ISBLANK(R57)</f>
        <v>1</v>
      </c>
      <c r="AI57" s="484"/>
      <c r="AJ57" s="475" t="b">
        <f>ISBLANK(#REF!)</f>
        <v>0</v>
      </c>
      <c r="AK57" s="475" t="b">
        <f>ISBLANK(#REF!)</f>
        <v>0</v>
      </c>
      <c r="AL57" s="484"/>
      <c r="AM57" s="475" t="b">
        <f>ISBLANK(T57)</f>
        <v>1</v>
      </c>
      <c r="AN57" s="475" t="b">
        <f>ISBLANK(U57)</f>
        <v>1</v>
      </c>
      <c r="AS57" s="475" t="b">
        <f t="shared" ref="AS57:AS69" si="26">ISBLANK(N57)</f>
        <v>1</v>
      </c>
      <c r="AT57" s="475" t="b">
        <f t="shared" ref="AT57:AT69" si="27">ISBLANK(O57)</f>
        <v>1</v>
      </c>
      <c r="AU57" s="475" t="b">
        <f t="shared" ref="AU57:AU69" si="28">ISBLANK(Q57)</f>
        <v>1</v>
      </c>
      <c r="AV57" s="475" t="b">
        <f t="shared" ref="AV57:AV69" si="29">ISBLANK(R57)</f>
        <v>1</v>
      </c>
      <c r="AW57" s="475" t="b">
        <f t="shared" ref="AW57:AW69" si="30">ISBLANK(T57)</f>
        <v>1</v>
      </c>
      <c r="AX57" s="475" t="b">
        <f t="shared" ref="AX57:AX69" si="31">ISBLANK(U57)</f>
        <v>1</v>
      </c>
      <c r="AZ57" s="478">
        <f t="shared" ref="AZ57:AZ69" si="32">I57/H57*100</f>
        <v>0</v>
      </c>
      <c r="BB57" s="594" t="b">
        <f t="shared" si="22"/>
        <v>1</v>
      </c>
      <c r="BC57" s="594" t="b">
        <f t="shared" si="22"/>
        <v>1</v>
      </c>
      <c r="BD57" s="596"/>
      <c r="BE57" s="594" t="b">
        <f t="shared" si="22"/>
        <v>1</v>
      </c>
      <c r="BF57" s="594" t="b">
        <f t="shared" si="22"/>
        <v>1</v>
      </c>
      <c r="BG57" s="596"/>
      <c r="BH57" s="594" t="b">
        <f t="shared" si="22"/>
        <v>1</v>
      </c>
      <c r="BI57" s="594" t="b">
        <f t="shared" si="22"/>
        <v>1</v>
      </c>
    </row>
    <row r="58" spans="1:61" s="483" customFormat="1">
      <c r="A58" s="172"/>
      <c r="B58" s="518" t="s">
        <v>178</v>
      </c>
      <c r="C58" s="567"/>
      <c r="D58" s="469"/>
      <c r="E58" s="611"/>
      <c r="F58" s="611"/>
      <c r="G58" s="385">
        <v>1</v>
      </c>
      <c r="H58" s="611">
        <f t="shared" si="25"/>
        <v>30</v>
      </c>
      <c r="I58" s="611"/>
      <c r="J58" s="611"/>
      <c r="K58" s="611"/>
      <c r="L58" s="611"/>
      <c r="M58" s="611"/>
      <c r="N58" s="359"/>
      <c r="O58" s="359"/>
      <c r="P58" s="359"/>
      <c r="Q58" s="359"/>
      <c r="R58" s="359"/>
      <c r="S58" s="359"/>
      <c r="T58" s="359"/>
      <c r="U58" s="359"/>
      <c r="AD58" s="475"/>
      <c r="AE58" s="475"/>
      <c r="AF58" s="484"/>
      <c r="AG58" s="475"/>
      <c r="AH58" s="475"/>
      <c r="AI58" s="484"/>
      <c r="AJ58" s="475"/>
      <c r="AK58" s="475"/>
      <c r="AL58" s="484"/>
      <c r="AM58" s="475"/>
      <c r="AN58" s="475"/>
      <c r="AS58" s="475" t="b">
        <f t="shared" si="26"/>
        <v>1</v>
      </c>
      <c r="AT58" s="475" t="b">
        <f t="shared" si="27"/>
        <v>1</v>
      </c>
      <c r="AU58" s="475" t="b">
        <f t="shared" si="28"/>
        <v>1</v>
      </c>
      <c r="AV58" s="475" t="b">
        <f t="shared" si="29"/>
        <v>1</v>
      </c>
      <c r="AW58" s="475" t="b">
        <f t="shared" si="30"/>
        <v>1</v>
      </c>
      <c r="AX58" s="475" t="b">
        <f t="shared" si="31"/>
        <v>1</v>
      </c>
      <c r="AZ58" s="478">
        <f t="shared" si="32"/>
        <v>0</v>
      </c>
      <c r="BB58" s="594" t="b">
        <f t="shared" si="22"/>
        <v>1</v>
      </c>
      <c r="BC58" s="594" t="b">
        <f t="shared" si="22"/>
        <v>1</v>
      </c>
      <c r="BD58" s="596"/>
      <c r="BE58" s="594" t="b">
        <f t="shared" si="22"/>
        <v>1</v>
      </c>
      <c r="BF58" s="594" t="b">
        <f t="shared" si="22"/>
        <v>1</v>
      </c>
      <c r="BG58" s="596"/>
      <c r="BH58" s="594" t="b">
        <f t="shared" si="22"/>
        <v>1</v>
      </c>
      <c r="BI58" s="594" t="b">
        <f t="shared" si="22"/>
        <v>1</v>
      </c>
    </row>
    <row r="59" spans="1:61" s="483" customFormat="1">
      <c r="A59" s="172"/>
      <c r="B59" s="576" t="s">
        <v>179</v>
      </c>
      <c r="C59" s="567"/>
      <c r="D59" s="469">
        <v>1</v>
      </c>
      <c r="E59" s="611"/>
      <c r="F59" s="611"/>
      <c r="G59" s="385">
        <v>3</v>
      </c>
      <c r="H59" s="611">
        <f t="shared" si="25"/>
        <v>90</v>
      </c>
      <c r="I59" s="611">
        <f>J59+K59+L59</f>
        <v>45</v>
      </c>
      <c r="J59" s="611">
        <v>30</v>
      </c>
      <c r="K59" s="611"/>
      <c r="L59" s="611">
        <v>15</v>
      </c>
      <c r="M59" s="611">
        <f>H59-I59</f>
        <v>45</v>
      </c>
      <c r="N59" s="359">
        <v>3</v>
      </c>
      <c r="O59" s="359"/>
      <c r="P59" s="359"/>
      <c r="Q59" s="359"/>
      <c r="R59" s="359"/>
      <c r="S59" s="359"/>
      <c r="T59" s="359"/>
      <c r="U59" s="359"/>
      <c r="AD59" s="475"/>
      <c r="AE59" s="475"/>
      <c r="AF59" s="484"/>
      <c r="AG59" s="475"/>
      <c r="AH59" s="475"/>
      <c r="AI59" s="484"/>
      <c r="AJ59" s="475"/>
      <c r="AK59" s="475"/>
      <c r="AL59" s="484"/>
      <c r="AM59" s="475"/>
      <c r="AN59" s="475"/>
      <c r="AS59" s="475" t="b">
        <f t="shared" si="26"/>
        <v>0</v>
      </c>
      <c r="AT59" s="475" t="b">
        <f t="shared" si="27"/>
        <v>1</v>
      </c>
      <c r="AU59" s="475" t="b">
        <f t="shared" si="28"/>
        <v>1</v>
      </c>
      <c r="AV59" s="475" t="b">
        <f t="shared" si="29"/>
        <v>1</v>
      </c>
      <c r="AW59" s="475" t="b">
        <f t="shared" si="30"/>
        <v>1</v>
      </c>
      <c r="AX59" s="475" t="b">
        <f t="shared" si="31"/>
        <v>1</v>
      </c>
      <c r="AZ59" s="478">
        <f t="shared" si="32"/>
        <v>50</v>
      </c>
      <c r="BB59" s="594" t="b">
        <f t="shared" si="22"/>
        <v>0</v>
      </c>
      <c r="BC59" s="594" t="b">
        <f t="shared" si="22"/>
        <v>1</v>
      </c>
      <c r="BD59" s="596"/>
      <c r="BE59" s="594" t="b">
        <f t="shared" si="22"/>
        <v>1</v>
      </c>
      <c r="BF59" s="594" t="b">
        <f t="shared" si="22"/>
        <v>1</v>
      </c>
      <c r="BG59" s="596"/>
      <c r="BH59" s="594" t="b">
        <f t="shared" si="22"/>
        <v>1</v>
      </c>
      <c r="BI59" s="594" t="b">
        <f t="shared" si="22"/>
        <v>1</v>
      </c>
    </row>
    <row r="60" spans="1:61" s="483" customFormat="1">
      <c r="A60" s="172" t="s">
        <v>209</v>
      </c>
      <c r="B60" s="566" t="s">
        <v>10</v>
      </c>
      <c r="C60" s="146"/>
      <c r="D60" s="61"/>
      <c r="E60" s="61"/>
      <c r="F60" s="61"/>
      <c r="G60" s="385">
        <v>6</v>
      </c>
      <c r="H60" s="611">
        <f t="shared" si="25"/>
        <v>180</v>
      </c>
      <c r="I60" s="39"/>
      <c r="J60" s="39"/>
      <c r="K60" s="39"/>
      <c r="L60" s="39"/>
      <c r="M60" s="39"/>
      <c r="N60" s="326"/>
      <c r="O60" s="326"/>
      <c r="P60" s="326"/>
      <c r="Q60" s="326"/>
      <c r="R60" s="326"/>
      <c r="S60" s="326"/>
      <c r="T60" s="326"/>
      <c r="U60" s="326"/>
      <c r="AA60" s="483" t="s">
        <v>70</v>
      </c>
      <c r="AD60" s="475" t="b">
        <f>ISBLANK(N60)</f>
        <v>1</v>
      </c>
      <c r="AE60" s="475" t="b">
        <f>ISBLANK(O60)</f>
        <v>1</v>
      </c>
      <c r="AF60" s="484"/>
      <c r="AG60" s="475" t="b">
        <f>ISBLANK(Q60)</f>
        <v>1</v>
      </c>
      <c r="AH60" s="475" t="b">
        <f>ISBLANK(R60)</f>
        <v>1</v>
      </c>
      <c r="AI60" s="484"/>
      <c r="AJ60" s="475" t="b">
        <f>ISBLANK(#REF!)</f>
        <v>0</v>
      </c>
      <c r="AK60" s="475" t="b">
        <f>ISBLANK(#REF!)</f>
        <v>0</v>
      </c>
      <c r="AL60" s="484"/>
      <c r="AM60" s="475" t="b">
        <f>ISBLANK(T60)</f>
        <v>1</v>
      </c>
      <c r="AN60" s="475" t="b">
        <f>ISBLANK(U60)</f>
        <v>1</v>
      </c>
      <c r="AS60" s="475" t="b">
        <f t="shared" si="26"/>
        <v>1</v>
      </c>
      <c r="AT60" s="475" t="b">
        <f t="shared" si="27"/>
        <v>1</v>
      </c>
      <c r="AU60" s="475" t="b">
        <f t="shared" si="28"/>
        <v>1</v>
      </c>
      <c r="AV60" s="475" t="b">
        <f t="shared" si="29"/>
        <v>1</v>
      </c>
      <c r="AW60" s="475" t="b">
        <f t="shared" si="30"/>
        <v>1</v>
      </c>
      <c r="AX60" s="475" t="b">
        <f t="shared" si="31"/>
        <v>1</v>
      </c>
      <c r="AZ60" s="478">
        <f t="shared" si="32"/>
        <v>0</v>
      </c>
      <c r="BB60" s="594" t="b">
        <f t="shared" si="22"/>
        <v>1</v>
      </c>
      <c r="BC60" s="594" t="b">
        <f t="shared" si="22"/>
        <v>1</v>
      </c>
      <c r="BD60" s="596"/>
      <c r="BE60" s="594" t="b">
        <f t="shared" si="22"/>
        <v>1</v>
      </c>
      <c r="BF60" s="594" t="b">
        <f t="shared" si="22"/>
        <v>1</v>
      </c>
      <c r="BG60" s="596"/>
      <c r="BH60" s="594" t="b">
        <f t="shared" si="22"/>
        <v>1</v>
      </c>
      <c r="BI60" s="594" t="b">
        <f t="shared" si="22"/>
        <v>1</v>
      </c>
    </row>
    <row r="61" spans="1:61" s="483" customFormat="1" ht="14.25" customHeight="1">
      <c r="A61" s="578"/>
      <c r="B61" s="518" t="s">
        <v>178</v>
      </c>
      <c r="C61" s="146"/>
      <c r="D61" s="61"/>
      <c r="E61" s="61"/>
      <c r="F61" s="61"/>
      <c r="G61" s="18">
        <v>3</v>
      </c>
      <c r="H61" s="39">
        <f t="shared" si="25"/>
        <v>90</v>
      </c>
      <c r="I61" s="39"/>
      <c r="J61" s="39"/>
      <c r="K61" s="39"/>
      <c r="L61" s="39"/>
      <c r="M61" s="39"/>
      <c r="N61" s="326"/>
      <c r="O61" s="326"/>
      <c r="P61" s="326"/>
      <c r="Q61" s="326"/>
      <c r="R61" s="326"/>
      <c r="S61" s="326"/>
      <c r="T61" s="326"/>
      <c r="U61" s="326"/>
      <c r="AD61" s="475"/>
      <c r="AE61" s="475"/>
      <c r="AF61" s="484"/>
      <c r="AG61" s="475"/>
      <c r="AH61" s="475"/>
      <c r="AI61" s="484"/>
      <c r="AJ61" s="475"/>
      <c r="AK61" s="475"/>
      <c r="AL61" s="484"/>
      <c r="AM61" s="475"/>
      <c r="AN61" s="475"/>
      <c r="AS61" s="475" t="b">
        <f t="shared" si="26"/>
        <v>1</v>
      </c>
      <c r="AT61" s="475" t="b">
        <f t="shared" si="27"/>
        <v>1</v>
      </c>
      <c r="AU61" s="475" t="b">
        <f t="shared" si="28"/>
        <v>1</v>
      </c>
      <c r="AV61" s="475" t="b">
        <f t="shared" si="29"/>
        <v>1</v>
      </c>
      <c r="AW61" s="475" t="b">
        <f t="shared" si="30"/>
        <v>1</v>
      </c>
      <c r="AX61" s="475" t="b">
        <f t="shared" si="31"/>
        <v>1</v>
      </c>
      <c r="AZ61" s="478">
        <f t="shared" si="32"/>
        <v>0</v>
      </c>
      <c r="BB61" s="594" t="b">
        <f t="shared" si="22"/>
        <v>1</v>
      </c>
      <c r="BC61" s="594" t="b">
        <f t="shared" si="22"/>
        <v>1</v>
      </c>
      <c r="BD61" s="596"/>
      <c r="BE61" s="594" t="b">
        <f t="shared" si="22"/>
        <v>1</v>
      </c>
      <c r="BF61" s="594" t="b">
        <f t="shared" si="22"/>
        <v>1</v>
      </c>
      <c r="BG61" s="596"/>
      <c r="BH61" s="594" t="b">
        <f t="shared" si="22"/>
        <v>1</v>
      </c>
      <c r="BI61" s="594" t="b">
        <f t="shared" si="22"/>
        <v>1</v>
      </c>
    </row>
    <row r="62" spans="1:61" s="483" customFormat="1">
      <c r="A62" s="578"/>
      <c r="B62" s="576" t="s">
        <v>179</v>
      </c>
      <c r="C62" s="579">
        <v>2</v>
      </c>
      <c r="D62" s="61"/>
      <c r="E62" s="61"/>
      <c r="F62" s="61"/>
      <c r="G62" s="385">
        <v>3</v>
      </c>
      <c r="H62" s="611">
        <f t="shared" si="25"/>
        <v>90</v>
      </c>
      <c r="I62" s="611">
        <f t="shared" ref="I62" si="33">J62+K62+L62</f>
        <v>54</v>
      </c>
      <c r="J62" s="611">
        <v>36</v>
      </c>
      <c r="K62" s="611"/>
      <c r="L62" s="611">
        <v>18</v>
      </c>
      <c r="M62" s="611">
        <f>H62-I62</f>
        <v>36</v>
      </c>
      <c r="N62" s="326"/>
      <c r="O62" s="326">
        <v>3</v>
      </c>
      <c r="P62" s="326">
        <v>3</v>
      </c>
      <c r="Q62" s="326"/>
      <c r="R62" s="326"/>
      <c r="S62" s="326"/>
      <c r="T62" s="326"/>
      <c r="U62" s="326"/>
      <c r="AD62" s="475"/>
      <c r="AE62" s="475"/>
      <c r="AF62" s="484"/>
      <c r="AG62" s="475"/>
      <c r="AH62" s="475"/>
      <c r="AI62" s="484"/>
      <c r="AJ62" s="475"/>
      <c r="AK62" s="475"/>
      <c r="AL62" s="484"/>
      <c r="AM62" s="475"/>
      <c r="AN62" s="475"/>
      <c r="AS62" s="475" t="b">
        <f t="shared" si="26"/>
        <v>1</v>
      </c>
      <c r="AT62" s="475" t="b">
        <f t="shared" si="27"/>
        <v>0</v>
      </c>
      <c r="AU62" s="475" t="b">
        <f t="shared" si="28"/>
        <v>1</v>
      </c>
      <c r="AV62" s="475" t="b">
        <f t="shared" si="29"/>
        <v>1</v>
      </c>
      <c r="AW62" s="475" t="b">
        <f t="shared" si="30"/>
        <v>1</v>
      </c>
      <c r="AX62" s="475" t="b">
        <f t="shared" si="31"/>
        <v>1</v>
      </c>
      <c r="AZ62" s="478">
        <f t="shared" si="32"/>
        <v>60</v>
      </c>
      <c r="BB62" s="594" t="b">
        <f t="shared" si="22"/>
        <v>1</v>
      </c>
      <c r="BC62" s="594" t="b">
        <f t="shared" si="22"/>
        <v>0</v>
      </c>
      <c r="BD62" s="596"/>
      <c r="BE62" s="594" t="b">
        <f t="shared" si="22"/>
        <v>1</v>
      </c>
      <c r="BF62" s="594" t="b">
        <f t="shared" si="22"/>
        <v>1</v>
      </c>
      <c r="BG62" s="596"/>
      <c r="BH62" s="594" t="b">
        <f t="shared" si="22"/>
        <v>1</v>
      </c>
      <c r="BI62" s="594" t="b">
        <f t="shared" si="22"/>
        <v>1</v>
      </c>
    </row>
    <row r="63" spans="1:61" s="483" customFormat="1">
      <c r="A63" s="58" t="s">
        <v>86</v>
      </c>
      <c r="B63" s="7" t="s">
        <v>34</v>
      </c>
      <c r="C63" s="51"/>
      <c r="D63" s="469">
        <v>3</v>
      </c>
      <c r="E63" s="614"/>
      <c r="F63" s="47"/>
      <c r="G63" s="376">
        <v>1</v>
      </c>
      <c r="H63" s="46">
        <f t="shared" si="25"/>
        <v>30</v>
      </c>
      <c r="I63" s="38">
        <f>J63+K63+L63</f>
        <v>15</v>
      </c>
      <c r="J63" s="611"/>
      <c r="K63" s="611"/>
      <c r="L63" s="611">
        <v>15</v>
      </c>
      <c r="M63" s="47">
        <f>H63-I63</f>
        <v>15</v>
      </c>
      <c r="N63" s="48"/>
      <c r="O63" s="49"/>
      <c r="P63" s="40"/>
      <c r="Q63" s="9">
        <v>1</v>
      </c>
      <c r="R63" s="49"/>
      <c r="S63" s="40"/>
      <c r="T63" s="9"/>
      <c r="U63" s="40"/>
      <c r="AA63" s="483" t="s">
        <v>70</v>
      </c>
      <c r="AC63" s="498">
        <f>SUM(AC85:AC89)</f>
        <v>0</v>
      </c>
      <c r="AD63" s="475" t="b">
        <f t="shared" ref="AD63:AE67" si="34">ISBLANK(N63)</f>
        <v>1</v>
      </c>
      <c r="AE63" s="475" t="b">
        <f t="shared" si="34"/>
        <v>1</v>
      </c>
      <c r="AF63" s="484"/>
      <c r="AG63" s="475" t="b">
        <f t="shared" ref="AG63:AH67" si="35">ISBLANK(Q63)</f>
        <v>0</v>
      </c>
      <c r="AH63" s="475" t="b">
        <f t="shared" si="35"/>
        <v>1</v>
      </c>
      <c r="AI63" s="484"/>
      <c r="AJ63" s="475" t="b">
        <f>ISBLANK(#REF!)</f>
        <v>0</v>
      </c>
      <c r="AK63" s="475" t="b">
        <f>ISBLANK(#REF!)</f>
        <v>0</v>
      </c>
      <c r="AL63" s="484"/>
      <c r="AM63" s="475" t="b">
        <f t="shared" ref="AM63:AN67" si="36">ISBLANK(T63)</f>
        <v>1</v>
      </c>
      <c r="AN63" s="475" t="b">
        <f t="shared" si="36"/>
        <v>1</v>
      </c>
      <c r="AQ63" s="483">
        <f>'[1]План 073  (пропозиції)24-25'!$G$34</f>
        <v>1</v>
      </c>
      <c r="AS63" s="475" t="b">
        <f t="shared" si="26"/>
        <v>1</v>
      </c>
      <c r="AT63" s="475" t="b">
        <f t="shared" si="27"/>
        <v>1</v>
      </c>
      <c r="AU63" s="475" t="b">
        <f t="shared" si="28"/>
        <v>0</v>
      </c>
      <c r="AV63" s="475" t="b">
        <f t="shared" si="29"/>
        <v>1</v>
      </c>
      <c r="AW63" s="475" t="b">
        <f t="shared" si="30"/>
        <v>1</v>
      </c>
      <c r="AX63" s="475" t="b">
        <f t="shared" si="31"/>
        <v>1</v>
      </c>
      <c r="AZ63" s="478">
        <f t="shared" si="32"/>
        <v>50</v>
      </c>
      <c r="BB63" s="594" t="b">
        <f t="shared" si="22"/>
        <v>1</v>
      </c>
      <c r="BC63" s="594" t="b">
        <f t="shared" si="22"/>
        <v>1</v>
      </c>
      <c r="BD63" s="596"/>
      <c r="BE63" s="594" t="b">
        <f t="shared" si="22"/>
        <v>0</v>
      </c>
      <c r="BF63" s="594" t="b">
        <f t="shared" si="22"/>
        <v>1</v>
      </c>
      <c r="BG63" s="596"/>
      <c r="BH63" s="594" t="b">
        <f t="shared" si="22"/>
        <v>1</v>
      </c>
      <c r="BI63" s="594" t="b">
        <f t="shared" si="22"/>
        <v>1</v>
      </c>
    </row>
    <row r="64" spans="1:61" s="483" customFormat="1">
      <c r="A64" s="58" t="s">
        <v>87</v>
      </c>
      <c r="B64" s="568" t="s">
        <v>17</v>
      </c>
      <c r="C64" s="567"/>
      <c r="D64" s="603"/>
      <c r="E64" s="611"/>
      <c r="F64" s="611"/>
      <c r="G64" s="376">
        <v>5</v>
      </c>
      <c r="H64" s="46">
        <f t="shared" si="25"/>
        <v>150</v>
      </c>
      <c r="I64" s="353"/>
      <c r="J64" s="353"/>
      <c r="K64" s="353"/>
      <c r="L64" s="353"/>
      <c r="M64" s="353"/>
      <c r="N64" s="353"/>
      <c r="O64" s="353"/>
      <c r="P64" s="353"/>
      <c r="Q64" s="9"/>
      <c r="R64" s="49"/>
      <c r="S64" s="40"/>
      <c r="T64" s="9"/>
      <c r="U64" s="40"/>
      <c r="AA64" s="483" t="s">
        <v>70</v>
      </c>
      <c r="AB64" s="473" t="s">
        <v>58</v>
      </c>
      <c r="AC64" s="483">
        <f>AJ92+AK92</f>
        <v>13</v>
      </c>
      <c r="AD64" s="475" t="b">
        <f t="shared" si="34"/>
        <v>1</v>
      </c>
      <c r="AE64" s="475" t="b">
        <f t="shared" si="34"/>
        <v>1</v>
      </c>
      <c r="AF64" s="484"/>
      <c r="AG64" s="475" t="b">
        <f t="shared" si="35"/>
        <v>1</v>
      </c>
      <c r="AH64" s="475" t="b">
        <f t="shared" si="35"/>
        <v>1</v>
      </c>
      <c r="AI64" s="484"/>
      <c r="AJ64" s="475" t="b">
        <f>ISBLANK(#REF!)</f>
        <v>0</v>
      </c>
      <c r="AK64" s="475" t="b">
        <f>ISBLANK(#REF!)</f>
        <v>0</v>
      </c>
      <c r="AL64" s="484"/>
      <c r="AM64" s="475" t="b">
        <f t="shared" si="36"/>
        <v>1</v>
      </c>
      <c r="AN64" s="475" t="b">
        <f t="shared" si="36"/>
        <v>1</v>
      </c>
      <c r="AQ64" s="483">
        <f>'[1]План 073  (пропозиції)24-25'!$G$32</f>
        <v>5</v>
      </c>
      <c r="AS64" s="475" t="b">
        <f t="shared" si="26"/>
        <v>1</v>
      </c>
      <c r="AT64" s="475" t="b">
        <f t="shared" si="27"/>
        <v>1</v>
      </c>
      <c r="AU64" s="475" t="b">
        <f t="shared" si="28"/>
        <v>1</v>
      </c>
      <c r="AV64" s="475" t="b">
        <f t="shared" si="29"/>
        <v>1</v>
      </c>
      <c r="AW64" s="475" t="b">
        <f t="shared" si="30"/>
        <v>1</v>
      </c>
      <c r="AX64" s="475" t="b">
        <f t="shared" si="31"/>
        <v>1</v>
      </c>
      <c r="AZ64" s="478">
        <f t="shared" si="32"/>
        <v>0</v>
      </c>
      <c r="BB64" s="594" t="b">
        <f t="shared" si="22"/>
        <v>1</v>
      </c>
      <c r="BC64" s="594" t="b">
        <f t="shared" si="22"/>
        <v>1</v>
      </c>
      <c r="BD64" s="596"/>
      <c r="BE64" s="594" t="b">
        <f t="shared" si="22"/>
        <v>1</v>
      </c>
      <c r="BF64" s="594" t="b">
        <f t="shared" si="22"/>
        <v>1</v>
      </c>
      <c r="BG64" s="596"/>
      <c r="BH64" s="594" t="b">
        <f t="shared" si="22"/>
        <v>1</v>
      </c>
      <c r="BI64" s="594" t="b">
        <f t="shared" si="22"/>
        <v>1</v>
      </c>
    </row>
    <row r="65" spans="1:61" s="483" customFormat="1">
      <c r="A65" s="58"/>
      <c r="B65" s="617" t="s">
        <v>178</v>
      </c>
      <c r="C65" s="567"/>
      <c r="D65" s="603"/>
      <c r="E65" s="611"/>
      <c r="F65" s="611"/>
      <c r="G65" s="8">
        <v>1</v>
      </c>
      <c r="H65" s="46">
        <f t="shared" si="25"/>
        <v>30</v>
      </c>
      <c r="I65" s="611"/>
      <c r="J65" s="16"/>
      <c r="K65" s="611"/>
      <c r="L65" s="16"/>
      <c r="M65" s="611"/>
      <c r="N65" s="329"/>
      <c r="O65" s="618"/>
      <c r="P65" s="39"/>
      <c r="Q65" s="9"/>
      <c r="R65" s="49"/>
      <c r="S65" s="40"/>
      <c r="T65" s="9"/>
      <c r="U65" s="40"/>
      <c r="AB65" s="473"/>
      <c r="AD65" s="475"/>
      <c r="AE65" s="475"/>
      <c r="AF65" s="484"/>
      <c r="AG65" s="475"/>
      <c r="AH65" s="475"/>
      <c r="AI65" s="484"/>
      <c r="AJ65" s="475"/>
      <c r="AK65" s="475"/>
      <c r="AL65" s="484"/>
      <c r="AM65" s="475"/>
      <c r="AN65" s="475"/>
      <c r="AS65" s="475"/>
      <c r="AT65" s="475"/>
      <c r="AU65" s="475"/>
      <c r="AV65" s="475"/>
      <c r="AW65" s="475"/>
      <c r="AX65" s="475"/>
      <c r="AZ65" s="478"/>
      <c r="BB65" s="594"/>
      <c r="BC65" s="594"/>
      <c r="BD65" s="596"/>
      <c r="BE65" s="594"/>
      <c r="BF65" s="594"/>
      <c r="BG65" s="596"/>
      <c r="BH65" s="594"/>
      <c r="BI65" s="594"/>
    </row>
    <row r="66" spans="1:61" s="483" customFormat="1">
      <c r="A66" s="58"/>
      <c r="B66" s="619" t="s">
        <v>179</v>
      </c>
      <c r="C66" s="567"/>
      <c r="D66" s="603">
        <v>2</v>
      </c>
      <c r="E66" s="611"/>
      <c r="F66" s="611"/>
      <c r="G66" s="8">
        <v>4</v>
      </c>
      <c r="H66" s="537">
        <f t="shared" si="25"/>
        <v>120</v>
      </c>
      <c r="I66" s="537">
        <f t="shared" ref="I66" si="37">J66+K66+L66</f>
        <v>54</v>
      </c>
      <c r="J66" s="16">
        <v>27</v>
      </c>
      <c r="K66" s="611"/>
      <c r="L66" s="16">
        <v>27</v>
      </c>
      <c r="M66" s="614">
        <f>H64-I66</f>
        <v>96</v>
      </c>
      <c r="N66" s="580"/>
      <c r="O66" s="581">
        <v>3</v>
      </c>
      <c r="P66" s="40">
        <v>3</v>
      </c>
      <c r="Q66" s="9"/>
      <c r="R66" s="49"/>
      <c r="S66" s="40"/>
      <c r="T66" s="9"/>
      <c r="U66" s="40"/>
      <c r="AB66" s="473"/>
      <c r="AD66" s="475"/>
      <c r="AE66" s="475"/>
      <c r="AF66" s="484"/>
      <c r="AG66" s="475"/>
      <c r="AH66" s="475"/>
      <c r="AI66" s="484"/>
      <c r="AJ66" s="475"/>
      <c r="AK66" s="475"/>
      <c r="AL66" s="484"/>
      <c r="AM66" s="475"/>
      <c r="AN66" s="475"/>
      <c r="AS66" s="475"/>
      <c r="AT66" s="475"/>
      <c r="AU66" s="475"/>
      <c r="AV66" s="475"/>
      <c r="AW66" s="475"/>
      <c r="AX66" s="475"/>
      <c r="AZ66" s="478"/>
      <c r="BB66" s="594"/>
      <c r="BC66" s="594"/>
      <c r="BD66" s="596"/>
      <c r="BE66" s="594"/>
      <c r="BF66" s="594"/>
      <c r="BG66" s="596"/>
      <c r="BH66" s="594"/>
      <c r="BI66" s="594"/>
    </row>
    <row r="67" spans="1:61" s="483" customFormat="1">
      <c r="A67" s="58" t="s">
        <v>89</v>
      </c>
      <c r="B67" s="386" t="s">
        <v>8</v>
      </c>
      <c r="C67" s="38"/>
      <c r="D67" s="469"/>
      <c r="E67" s="614"/>
      <c r="F67" s="378"/>
      <c r="G67" s="376">
        <v>4</v>
      </c>
      <c r="H67" s="46">
        <f>G67*30</f>
        <v>120</v>
      </c>
      <c r="I67" s="38">
        <f>J67+K67+L67</f>
        <v>60</v>
      </c>
      <c r="J67" s="611">
        <v>30</v>
      </c>
      <c r="K67" s="611"/>
      <c r="L67" s="611">
        <v>30</v>
      </c>
      <c r="M67" s="47">
        <f>H67-I67</f>
        <v>60</v>
      </c>
      <c r="N67" s="48"/>
      <c r="O67" s="49"/>
      <c r="P67" s="50"/>
      <c r="Q67" s="9"/>
      <c r="R67" s="49"/>
      <c r="S67" s="40"/>
      <c r="T67" s="9"/>
      <c r="U67" s="40"/>
      <c r="AA67" s="483" t="s">
        <v>70</v>
      </c>
      <c r="AD67" s="475" t="b">
        <f t="shared" si="34"/>
        <v>1</v>
      </c>
      <c r="AE67" s="475" t="b">
        <f t="shared" si="34"/>
        <v>1</v>
      </c>
      <c r="AF67" s="484"/>
      <c r="AG67" s="475" t="b">
        <f t="shared" si="35"/>
        <v>1</v>
      </c>
      <c r="AH67" s="475" t="b">
        <f t="shared" si="35"/>
        <v>1</v>
      </c>
      <c r="AI67" s="484"/>
      <c r="AJ67" s="475" t="b">
        <f>ISBLANK(#REF!)</f>
        <v>0</v>
      </c>
      <c r="AK67" s="475" t="b">
        <f>ISBLANK(#REF!)</f>
        <v>0</v>
      </c>
      <c r="AL67" s="484"/>
      <c r="AM67" s="475" t="b">
        <f t="shared" si="36"/>
        <v>1</v>
      </c>
      <c r="AN67" s="475" t="b">
        <f t="shared" si="36"/>
        <v>1</v>
      </c>
      <c r="AQ67" s="483">
        <f>'[1]План 073  (пропозиції)24-25'!$G$38</f>
        <v>5</v>
      </c>
      <c r="AS67" s="475" t="b">
        <f t="shared" si="26"/>
        <v>1</v>
      </c>
      <c r="AT67" s="475" t="b">
        <f t="shared" si="27"/>
        <v>1</v>
      </c>
      <c r="AU67" s="475" t="b">
        <f t="shared" si="28"/>
        <v>1</v>
      </c>
      <c r="AV67" s="475" t="b">
        <f t="shared" si="29"/>
        <v>1</v>
      </c>
      <c r="AW67" s="475" t="b">
        <f t="shared" si="30"/>
        <v>1</v>
      </c>
      <c r="AX67" s="475" t="b">
        <f t="shared" si="31"/>
        <v>1</v>
      </c>
      <c r="AZ67" s="478">
        <f t="shared" si="32"/>
        <v>50</v>
      </c>
      <c r="BB67" s="594" t="b">
        <f t="shared" si="22"/>
        <v>1</v>
      </c>
      <c r="BC67" s="594" t="b">
        <f t="shared" si="22"/>
        <v>1</v>
      </c>
      <c r="BD67" s="596"/>
      <c r="BE67" s="594" t="b">
        <f t="shared" si="22"/>
        <v>1</v>
      </c>
      <c r="BF67" s="594" t="b">
        <f t="shared" si="22"/>
        <v>1</v>
      </c>
      <c r="BG67" s="596"/>
      <c r="BH67" s="594" t="b">
        <f t="shared" si="22"/>
        <v>1</v>
      </c>
      <c r="BI67" s="594" t="b">
        <f t="shared" si="22"/>
        <v>1</v>
      </c>
    </row>
    <row r="68" spans="1:61" s="483" customFormat="1">
      <c r="A68" s="58"/>
      <c r="B68" s="379" t="s">
        <v>178</v>
      </c>
      <c r="C68" s="38"/>
      <c r="D68" s="469"/>
      <c r="E68" s="614"/>
      <c r="F68" s="378"/>
      <c r="G68" s="376">
        <v>0</v>
      </c>
      <c r="H68" s="46"/>
      <c r="I68" s="38"/>
      <c r="J68" s="611"/>
      <c r="K68" s="611"/>
      <c r="L68" s="611"/>
      <c r="M68" s="47"/>
      <c r="N68" s="48"/>
      <c r="O68" s="49"/>
      <c r="P68" s="50"/>
      <c r="Q68" s="9"/>
      <c r="R68" s="49"/>
      <c r="S68" s="40"/>
      <c r="T68" s="9"/>
      <c r="U68" s="40"/>
      <c r="AD68" s="475"/>
      <c r="AE68" s="475"/>
      <c r="AF68" s="484"/>
      <c r="AG68" s="475"/>
      <c r="AH68" s="475"/>
      <c r="AI68" s="484"/>
      <c r="AJ68" s="475"/>
      <c r="AK68" s="475"/>
      <c r="AL68" s="484"/>
      <c r="AM68" s="475"/>
      <c r="AN68" s="475"/>
      <c r="AS68" s="475" t="b">
        <f t="shared" si="26"/>
        <v>1</v>
      </c>
      <c r="AT68" s="475" t="b">
        <f t="shared" si="27"/>
        <v>1</v>
      </c>
      <c r="AU68" s="475" t="b">
        <f t="shared" si="28"/>
        <v>1</v>
      </c>
      <c r="AV68" s="475" t="b">
        <f t="shared" si="29"/>
        <v>1</v>
      </c>
      <c r="AW68" s="475" t="b">
        <f t="shared" si="30"/>
        <v>1</v>
      </c>
      <c r="AX68" s="475" t="b">
        <f t="shared" si="31"/>
        <v>1</v>
      </c>
      <c r="AZ68" s="478" t="e">
        <f t="shared" si="32"/>
        <v>#DIV/0!</v>
      </c>
      <c r="BB68" s="594" t="b">
        <f t="shared" si="22"/>
        <v>1</v>
      </c>
      <c r="BC68" s="594" t="b">
        <f t="shared" si="22"/>
        <v>1</v>
      </c>
      <c r="BD68" s="596"/>
      <c r="BE68" s="594" t="b">
        <f t="shared" si="22"/>
        <v>1</v>
      </c>
      <c r="BF68" s="594" t="b">
        <f t="shared" si="22"/>
        <v>1</v>
      </c>
      <c r="BG68" s="596"/>
      <c r="BH68" s="594" t="b">
        <f t="shared" si="22"/>
        <v>1</v>
      </c>
      <c r="BI68" s="594" t="b">
        <f t="shared" si="22"/>
        <v>1</v>
      </c>
    </row>
    <row r="69" spans="1:61" s="483" customFormat="1">
      <c r="A69" s="58"/>
      <c r="B69" s="380" t="s">
        <v>179</v>
      </c>
      <c r="C69" s="38"/>
      <c r="D69" s="469">
        <v>1</v>
      </c>
      <c r="E69" s="614"/>
      <c r="F69" s="378"/>
      <c r="G69" s="582">
        <v>4</v>
      </c>
      <c r="H69" s="611">
        <f>G69*30</f>
        <v>120</v>
      </c>
      <c r="I69" s="611">
        <f>J69+K69+L69</f>
        <v>45</v>
      </c>
      <c r="J69" s="611">
        <v>30</v>
      </c>
      <c r="K69" s="611"/>
      <c r="L69" s="611">
        <v>15</v>
      </c>
      <c r="M69" s="611">
        <f>H69-I69</f>
        <v>75</v>
      </c>
      <c r="N69" s="39">
        <v>3</v>
      </c>
      <c r="O69" s="49"/>
      <c r="P69" s="50"/>
      <c r="Q69" s="9"/>
      <c r="R69" s="49"/>
      <c r="S69" s="40"/>
      <c r="T69" s="9"/>
      <c r="U69" s="40"/>
      <c r="AD69" s="475"/>
      <c r="AE69" s="475"/>
      <c r="AF69" s="484"/>
      <c r="AG69" s="475"/>
      <c r="AH69" s="475"/>
      <c r="AI69" s="484"/>
      <c r="AJ69" s="475"/>
      <c r="AK69" s="475"/>
      <c r="AL69" s="484"/>
      <c r="AM69" s="475"/>
      <c r="AN69" s="475"/>
      <c r="AS69" s="475" t="b">
        <f t="shared" si="26"/>
        <v>0</v>
      </c>
      <c r="AT69" s="475" t="b">
        <f t="shared" si="27"/>
        <v>1</v>
      </c>
      <c r="AU69" s="475" t="b">
        <f t="shared" si="28"/>
        <v>1</v>
      </c>
      <c r="AV69" s="475" t="b">
        <f t="shared" si="29"/>
        <v>1</v>
      </c>
      <c r="AW69" s="475" t="b">
        <f t="shared" si="30"/>
        <v>1</v>
      </c>
      <c r="AX69" s="475" t="b">
        <f t="shared" si="31"/>
        <v>1</v>
      </c>
      <c r="AZ69" s="478">
        <f t="shared" si="32"/>
        <v>37.5</v>
      </c>
      <c r="BB69" s="594" t="b">
        <f t="shared" si="22"/>
        <v>0</v>
      </c>
      <c r="BC69" s="594" t="b">
        <f t="shared" si="22"/>
        <v>1</v>
      </c>
      <c r="BD69" s="596"/>
      <c r="BE69" s="594" t="b">
        <f t="shared" si="22"/>
        <v>1</v>
      </c>
      <c r="BF69" s="594" t="b">
        <f t="shared" si="22"/>
        <v>1</v>
      </c>
      <c r="BG69" s="596"/>
      <c r="BH69" s="594" t="b">
        <f t="shared" si="22"/>
        <v>1</v>
      </c>
      <c r="BI69" s="594" t="b">
        <f t="shared" si="22"/>
        <v>1</v>
      </c>
    </row>
    <row r="70" spans="1:61" s="483" customFormat="1">
      <c r="A70" s="58" t="s">
        <v>90</v>
      </c>
      <c r="B70" s="386" t="s">
        <v>30</v>
      </c>
      <c r="C70" s="38"/>
      <c r="D70" s="469"/>
      <c r="E70" s="614"/>
      <c r="F70" s="378"/>
      <c r="G70" s="582">
        <f>G71+G74+G77</f>
        <v>11</v>
      </c>
      <c r="H70" s="39">
        <f>G70*30</f>
        <v>330</v>
      </c>
      <c r="I70" s="615"/>
      <c r="J70" s="615"/>
      <c r="K70" s="615"/>
      <c r="L70" s="615"/>
      <c r="M70" s="615"/>
      <c r="N70" s="359"/>
      <c r="O70" s="42"/>
      <c r="P70" s="387"/>
      <c r="Q70" s="44"/>
      <c r="R70" s="42"/>
      <c r="S70" s="43"/>
      <c r="T70" s="44"/>
      <c r="U70" s="42"/>
      <c r="V70" s="476"/>
      <c r="W70" s="477"/>
      <c r="X70" s="476"/>
      <c r="AG70" s="475" t="b">
        <f t="shared" ref="AG70:AH78" si="38">ISBLANK(N70)</f>
        <v>1</v>
      </c>
      <c r="AH70" s="475" t="b">
        <f t="shared" si="38"/>
        <v>1</v>
      </c>
      <c r="AI70" s="499"/>
      <c r="AJ70" s="475" t="b">
        <f t="shared" ref="AJ70:AK78" si="39">ISBLANK(Q70)</f>
        <v>1</v>
      </c>
      <c r="AK70" s="475" t="b">
        <f t="shared" si="39"/>
        <v>1</v>
      </c>
      <c r="AL70" s="499"/>
      <c r="AM70" s="475" t="b">
        <f t="shared" ref="AM70:AN78" si="40">ISBLANK(T70)</f>
        <v>1</v>
      </c>
      <c r="AN70" s="475" t="b">
        <f t="shared" si="40"/>
        <v>1</v>
      </c>
      <c r="AO70" s="499"/>
      <c r="AP70" s="475" t="b">
        <f t="shared" ref="AP70:AQ78" si="41">ISBLANK(W70)</f>
        <v>1</v>
      </c>
      <c r="AQ70" s="475" t="b">
        <f t="shared" si="41"/>
        <v>1</v>
      </c>
      <c r="AS70" s="483" t="s">
        <v>288</v>
      </c>
      <c r="AW70" s="478">
        <f t="shared" ref="AW70:AW78" si="42">I70/H70*100</f>
        <v>0</v>
      </c>
      <c r="BB70" s="594" t="b">
        <f t="shared" si="22"/>
        <v>1</v>
      </c>
      <c r="BC70" s="594" t="b">
        <f t="shared" si="22"/>
        <v>1</v>
      </c>
      <c r="BD70" s="596"/>
      <c r="BE70" s="594" t="b">
        <f t="shared" si="22"/>
        <v>1</v>
      </c>
      <c r="BF70" s="594" t="b">
        <f t="shared" si="22"/>
        <v>1</v>
      </c>
      <c r="BG70" s="596"/>
      <c r="BH70" s="594" t="b">
        <f t="shared" si="22"/>
        <v>1</v>
      </c>
      <c r="BI70" s="594" t="b">
        <f t="shared" si="22"/>
        <v>1</v>
      </c>
    </row>
    <row r="71" spans="1:61" s="483" customFormat="1">
      <c r="A71" s="388" t="s">
        <v>289</v>
      </c>
      <c r="B71" s="389" t="s">
        <v>290</v>
      </c>
      <c r="C71" s="390"/>
      <c r="D71" s="61"/>
      <c r="E71" s="61"/>
      <c r="F71" s="391"/>
      <c r="G71" s="511">
        <v>4</v>
      </c>
      <c r="H71" s="39">
        <f t="shared" ref="H71:H76" si="43">G71*30</f>
        <v>120</v>
      </c>
      <c r="I71" s="353"/>
      <c r="J71" s="353"/>
      <c r="K71" s="353"/>
      <c r="L71" s="353"/>
      <c r="M71" s="353"/>
      <c r="N71" s="326"/>
      <c r="O71" s="63"/>
      <c r="P71" s="64"/>
      <c r="Q71" s="65"/>
      <c r="R71" s="63"/>
      <c r="S71" s="64"/>
      <c r="T71" s="65"/>
      <c r="U71" s="63"/>
      <c r="V71" s="497"/>
      <c r="W71" s="496"/>
      <c r="X71" s="497"/>
      <c r="AG71" s="475" t="b">
        <f t="shared" si="38"/>
        <v>1</v>
      </c>
      <c r="AH71" s="475" t="b">
        <f t="shared" si="38"/>
        <v>1</v>
      </c>
      <c r="AI71" s="499"/>
      <c r="AJ71" s="475" t="b">
        <f t="shared" si="39"/>
        <v>1</v>
      </c>
      <c r="AK71" s="475" t="b">
        <f t="shared" si="39"/>
        <v>1</v>
      </c>
      <c r="AL71" s="499"/>
      <c r="AM71" s="475" t="b">
        <f t="shared" si="40"/>
        <v>1</v>
      </c>
      <c r="AN71" s="475" t="b">
        <f t="shared" si="40"/>
        <v>1</v>
      </c>
      <c r="AO71" s="499"/>
      <c r="AP71" s="475" t="b">
        <f t="shared" si="41"/>
        <v>1</v>
      </c>
      <c r="AQ71" s="475" t="b">
        <f t="shared" si="41"/>
        <v>1</v>
      </c>
      <c r="AW71" s="478">
        <f>I73/H73*100</f>
        <v>75</v>
      </c>
      <c r="BB71" s="594" t="b">
        <f t="shared" si="22"/>
        <v>1</v>
      </c>
      <c r="BC71" s="594" t="b">
        <f t="shared" si="22"/>
        <v>1</v>
      </c>
      <c r="BD71" s="596"/>
      <c r="BE71" s="594" t="b">
        <f t="shared" si="22"/>
        <v>1</v>
      </c>
      <c r="BF71" s="594" t="b">
        <f t="shared" si="22"/>
        <v>1</v>
      </c>
      <c r="BG71" s="596"/>
      <c r="BH71" s="594" t="b">
        <f t="shared" si="22"/>
        <v>1</v>
      </c>
      <c r="BI71" s="594" t="b">
        <f t="shared" si="22"/>
        <v>1</v>
      </c>
    </row>
    <row r="72" spans="1:61" s="483" customFormat="1">
      <c r="A72" s="388"/>
      <c r="B72" s="379" t="s">
        <v>178</v>
      </c>
      <c r="C72" s="390"/>
      <c r="D72" s="61"/>
      <c r="E72" s="142"/>
      <c r="F72" s="391"/>
      <c r="G72" s="511">
        <v>2</v>
      </c>
      <c r="H72" s="39">
        <f t="shared" si="43"/>
        <v>60</v>
      </c>
      <c r="I72" s="39"/>
      <c r="J72" s="39"/>
      <c r="K72" s="39"/>
      <c r="L72" s="39"/>
      <c r="M72" s="39"/>
      <c r="N72" s="326"/>
      <c r="O72" s="63"/>
      <c r="P72" s="64"/>
      <c r="Q72" s="65"/>
      <c r="R72" s="63"/>
      <c r="S72" s="64"/>
      <c r="T72" s="65"/>
      <c r="U72" s="63"/>
      <c r="V72" s="497"/>
      <c r="W72" s="496"/>
      <c r="X72" s="497"/>
      <c r="AG72" s="475"/>
      <c r="AH72" s="475"/>
      <c r="AI72" s="499"/>
      <c r="AJ72" s="475"/>
      <c r="AK72" s="475"/>
      <c r="AL72" s="499"/>
      <c r="AM72" s="475"/>
      <c r="AN72" s="475"/>
      <c r="AO72" s="499"/>
      <c r="AP72" s="475"/>
      <c r="AQ72" s="475"/>
      <c r="AW72" s="478"/>
      <c r="BB72" s="594" t="b">
        <f t="shared" si="22"/>
        <v>1</v>
      </c>
      <c r="BC72" s="594" t="b">
        <f t="shared" si="22"/>
        <v>1</v>
      </c>
      <c r="BD72" s="596"/>
      <c r="BE72" s="594" t="b">
        <f t="shared" si="22"/>
        <v>1</v>
      </c>
      <c r="BF72" s="594" t="b">
        <f t="shared" si="22"/>
        <v>1</v>
      </c>
      <c r="BG72" s="596"/>
      <c r="BH72" s="594" t="b">
        <f t="shared" si="22"/>
        <v>1</v>
      </c>
      <c r="BI72" s="594" t="b">
        <f t="shared" si="22"/>
        <v>1</v>
      </c>
    </row>
    <row r="73" spans="1:61" s="483" customFormat="1">
      <c r="A73" s="388"/>
      <c r="B73" s="380" t="s">
        <v>179</v>
      </c>
      <c r="C73" s="583">
        <v>1</v>
      </c>
      <c r="D73" s="61"/>
      <c r="E73" s="142"/>
      <c r="F73" s="391"/>
      <c r="G73" s="382">
        <v>2</v>
      </c>
      <c r="H73" s="383">
        <f t="shared" si="43"/>
        <v>60</v>
      </c>
      <c r="I73" s="9">
        <f>J73+K73+L73</f>
        <v>45</v>
      </c>
      <c r="J73" s="39">
        <v>30</v>
      </c>
      <c r="K73" s="39"/>
      <c r="L73" s="39">
        <v>15</v>
      </c>
      <c r="M73" s="40">
        <f>H73-I73</f>
        <v>15</v>
      </c>
      <c r="N73" s="62">
        <v>3</v>
      </c>
      <c r="O73" s="63"/>
      <c r="P73" s="64"/>
      <c r="Q73" s="65"/>
      <c r="R73" s="63"/>
      <c r="S73" s="64"/>
      <c r="T73" s="65"/>
      <c r="U73" s="63"/>
      <c r="V73" s="497"/>
      <c r="W73" s="496"/>
      <c r="X73" s="497"/>
      <c r="AG73" s="475"/>
      <c r="AH73" s="475"/>
      <c r="AI73" s="499"/>
      <c r="AJ73" s="475"/>
      <c r="AK73" s="475"/>
      <c r="AL73" s="499"/>
      <c r="AM73" s="475"/>
      <c r="AN73" s="475"/>
      <c r="AO73" s="499"/>
      <c r="AP73" s="475"/>
      <c r="AQ73" s="475"/>
      <c r="AW73" s="478"/>
      <c r="BB73" s="594" t="b">
        <f t="shared" si="22"/>
        <v>0</v>
      </c>
      <c r="BC73" s="594" t="b">
        <f t="shared" si="22"/>
        <v>1</v>
      </c>
      <c r="BD73" s="596"/>
      <c r="BE73" s="594" t="b">
        <f t="shared" si="22"/>
        <v>1</v>
      </c>
      <c r="BF73" s="594" t="b">
        <f t="shared" si="22"/>
        <v>1</v>
      </c>
      <c r="BG73" s="596"/>
      <c r="BH73" s="594" t="b">
        <f t="shared" si="22"/>
        <v>1</v>
      </c>
      <c r="BI73" s="594" t="b">
        <f t="shared" si="22"/>
        <v>1</v>
      </c>
    </row>
    <row r="74" spans="1:61" s="483" customFormat="1">
      <c r="A74" s="388" t="s">
        <v>291</v>
      </c>
      <c r="B74" s="389" t="s">
        <v>292</v>
      </c>
      <c r="C74" s="390"/>
      <c r="D74" s="66"/>
      <c r="E74" s="67"/>
      <c r="F74" s="391"/>
      <c r="G74" s="382">
        <v>6</v>
      </c>
      <c r="H74" s="383">
        <f t="shared" si="43"/>
        <v>180</v>
      </c>
      <c r="I74" s="9"/>
      <c r="J74" s="39"/>
      <c r="K74" s="39"/>
      <c r="L74" s="39"/>
      <c r="M74" s="40"/>
      <c r="N74" s="62"/>
      <c r="O74" s="63"/>
      <c r="P74" s="64"/>
      <c r="Q74" s="65"/>
      <c r="R74" s="63"/>
      <c r="S74" s="584"/>
      <c r="T74" s="65"/>
      <c r="U74" s="63"/>
      <c r="V74" s="497"/>
      <c r="W74" s="496"/>
      <c r="X74" s="497"/>
      <c r="AG74" s="475" t="b">
        <f t="shared" si="38"/>
        <v>1</v>
      </c>
      <c r="AH74" s="475" t="b">
        <f t="shared" si="38"/>
        <v>1</v>
      </c>
      <c r="AI74" s="499"/>
      <c r="AJ74" s="475" t="b">
        <f t="shared" si="39"/>
        <v>1</v>
      </c>
      <c r="AK74" s="475" t="b">
        <f t="shared" si="39"/>
        <v>1</v>
      </c>
      <c r="AL74" s="499"/>
      <c r="AM74" s="475" t="b">
        <f t="shared" si="40"/>
        <v>1</v>
      </c>
      <c r="AN74" s="475" t="b">
        <f t="shared" si="40"/>
        <v>1</v>
      </c>
      <c r="AO74" s="499"/>
      <c r="AP74" s="475" t="b">
        <f t="shared" si="41"/>
        <v>1</v>
      </c>
      <c r="AQ74" s="475" t="b">
        <f t="shared" si="41"/>
        <v>1</v>
      </c>
      <c r="AW74" s="478">
        <f t="shared" si="42"/>
        <v>0</v>
      </c>
      <c r="BB74" s="594" t="b">
        <f t="shared" si="22"/>
        <v>1</v>
      </c>
      <c r="BC74" s="594" t="b">
        <f t="shared" si="22"/>
        <v>1</v>
      </c>
      <c r="BD74" s="596"/>
      <c r="BE74" s="594" t="b">
        <f t="shared" si="22"/>
        <v>1</v>
      </c>
      <c r="BF74" s="594" t="b">
        <f t="shared" si="22"/>
        <v>1</v>
      </c>
      <c r="BG74" s="596"/>
      <c r="BH74" s="594" t="b">
        <f t="shared" si="22"/>
        <v>1</v>
      </c>
      <c r="BI74" s="594" t="b">
        <f t="shared" si="22"/>
        <v>1</v>
      </c>
    </row>
    <row r="75" spans="1:61" s="483" customFormat="1">
      <c r="A75" s="388"/>
      <c r="B75" s="379" t="s">
        <v>178</v>
      </c>
      <c r="C75" s="390"/>
      <c r="D75" s="66"/>
      <c r="E75" s="67"/>
      <c r="F75" s="391"/>
      <c r="G75" s="382">
        <v>3</v>
      </c>
      <c r="H75" s="383">
        <f t="shared" si="43"/>
        <v>90</v>
      </c>
      <c r="I75" s="9"/>
      <c r="J75" s="39"/>
      <c r="K75" s="39"/>
      <c r="L75" s="39"/>
      <c r="M75" s="40"/>
      <c r="N75" s="62"/>
      <c r="O75" s="63"/>
      <c r="P75" s="64"/>
      <c r="Q75" s="65"/>
      <c r="R75" s="63"/>
      <c r="S75" s="584"/>
      <c r="T75" s="65"/>
      <c r="U75" s="63"/>
      <c r="V75" s="497"/>
      <c r="W75" s="496"/>
      <c r="X75" s="497"/>
      <c r="AG75" s="475"/>
      <c r="AH75" s="475"/>
      <c r="AI75" s="499"/>
      <c r="AJ75" s="475"/>
      <c r="AK75" s="475"/>
      <c r="AL75" s="499"/>
      <c r="AM75" s="475"/>
      <c r="AN75" s="475"/>
      <c r="AO75" s="499"/>
      <c r="AP75" s="475"/>
      <c r="AQ75" s="475"/>
      <c r="AW75" s="478"/>
      <c r="BB75" s="594" t="b">
        <f t="shared" si="22"/>
        <v>1</v>
      </c>
      <c r="BC75" s="594" t="b">
        <f t="shared" si="22"/>
        <v>1</v>
      </c>
      <c r="BD75" s="596"/>
      <c r="BE75" s="594" t="b">
        <f t="shared" si="22"/>
        <v>1</v>
      </c>
      <c r="BF75" s="594" t="b">
        <f t="shared" si="22"/>
        <v>1</v>
      </c>
      <c r="BG75" s="596"/>
      <c r="BH75" s="594" t="b">
        <f t="shared" si="22"/>
        <v>1</v>
      </c>
      <c r="BI75" s="594" t="b">
        <f t="shared" si="22"/>
        <v>1</v>
      </c>
    </row>
    <row r="76" spans="1:61" s="483" customFormat="1">
      <c r="A76" s="388"/>
      <c r="B76" s="380" t="s">
        <v>179</v>
      </c>
      <c r="C76" s="583">
        <v>2</v>
      </c>
      <c r="D76" s="66"/>
      <c r="E76" s="67"/>
      <c r="F76" s="391"/>
      <c r="G76" s="382">
        <v>3</v>
      </c>
      <c r="H76" s="383">
        <f t="shared" si="43"/>
        <v>90</v>
      </c>
      <c r="I76" s="9">
        <f>J76+K76+L76</f>
        <v>54</v>
      </c>
      <c r="J76" s="39">
        <v>36</v>
      </c>
      <c r="K76" s="39"/>
      <c r="L76" s="39">
        <v>18</v>
      </c>
      <c r="M76" s="40">
        <f>H76-I76</f>
        <v>36</v>
      </c>
      <c r="N76" s="62"/>
      <c r="O76" s="63">
        <v>3</v>
      </c>
      <c r="P76" s="64">
        <v>3</v>
      </c>
      <c r="Q76" s="65"/>
      <c r="R76" s="63"/>
      <c r="S76" s="584"/>
      <c r="T76" s="65"/>
      <c r="U76" s="63"/>
      <c r="V76" s="497"/>
      <c r="W76" s="496"/>
      <c r="X76" s="497"/>
      <c r="AG76" s="475"/>
      <c r="AH76" s="475"/>
      <c r="AI76" s="499"/>
      <c r="AJ76" s="475"/>
      <c r="AK76" s="475"/>
      <c r="AL76" s="499"/>
      <c r="AM76" s="475"/>
      <c r="AN76" s="475"/>
      <c r="AO76" s="499"/>
      <c r="AP76" s="475"/>
      <c r="AQ76" s="475"/>
      <c r="AW76" s="478"/>
      <c r="BB76" s="594" t="b">
        <f t="shared" si="22"/>
        <v>1</v>
      </c>
      <c r="BC76" s="594" t="b">
        <f t="shared" si="22"/>
        <v>0</v>
      </c>
      <c r="BD76" s="596"/>
      <c r="BE76" s="594" t="b">
        <f t="shared" si="22"/>
        <v>1</v>
      </c>
      <c r="BF76" s="594" t="b">
        <f t="shared" si="22"/>
        <v>1</v>
      </c>
      <c r="BG76" s="596"/>
      <c r="BH76" s="594" t="b">
        <f t="shared" si="22"/>
        <v>1</v>
      </c>
      <c r="BI76" s="594" t="b">
        <f t="shared" si="22"/>
        <v>1</v>
      </c>
    </row>
    <row r="77" spans="1:61" s="483" customFormat="1" ht="19.5" customHeight="1">
      <c r="A77" s="388" t="s">
        <v>293</v>
      </c>
      <c r="B77" s="12" t="s">
        <v>35</v>
      </c>
      <c r="C77" s="585"/>
      <c r="D77" s="39"/>
      <c r="E77" s="39"/>
      <c r="F77" s="47" t="s">
        <v>184</v>
      </c>
      <c r="G77" s="382">
        <v>1</v>
      </c>
      <c r="H77" s="383">
        <f>G77*30</f>
        <v>30</v>
      </c>
      <c r="I77" s="9"/>
      <c r="J77" s="39"/>
      <c r="K77" s="39"/>
      <c r="L77" s="39"/>
      <c r="M77" s="40">
        <f>H77-I77</f>
        <v>30</v>
      </c>
      <c r="N77" s="48"/>
      <c r="O77" s="49"/>
      <c r="P77" s="40"/>
      <c r="Q77" s="9"/>
      <c r="R77" s="49"/>
      <c r="S77" s="40"/>
      <c r="T77" s="9"/>
      <c r="U77" s="49"/>
      <c r="V77" s="480"/>
      <c r="W77" s="479"/>
      <c r="X77" s="480"/>
      <c r="AG77" s="475" t="b">
        <f t="shared" si="38"/>
        <v>1</v>
      </c>
      <c r="AH77" s="475" t="b">
        <f t="shared" si="38"/>
        <v>1</v>
      </c>
      <c r="AI77" s="499"/>
      <c r="AJ77" s="475" t="b">
        <f t="shared" si="39"/>
        <v>1</v>
      </c>
      <c r="AK77" s="475" t="b">
        <f t="shared" si="39"/>
        <v>1</v>
      </c>
      <c r="AL77" s="499"/>
      <c r="AM77" s="475" t="b">
        <f t="shared" si="40"/>
        <v>1</v>
      </c>
      <c r="AN77" s="475" t="b">
        <f t="shared" si="40"/>
        <v>1</v>
      </c>
      <c r="AO77" s="499"/>
      <c r="AP77" s="475" t="b">
        <f t="shared" si="41"/>
        <v>1</v>
      </c>
      <c r="AQ77" s="475" t="b">
        <f t="shared" si="41"/>
        <v>1</v>
      </c>
      <c r="AW77" s="478">
        <f t="shared" si="42"/>
        <v>0</v>
      </c>
      <c r="BB77" s="594" t="b">
        <f t="shared" si="22"/>
        <v>1</v>
      </c>
      <c r="BC77" s="594" t="b">
        <f t="shared" si="22"/>
        <v>1</v>
      </c>
      <c r="BD77" s="596"/>
      <c r="BE77" s="594" t="b">
        <f>BE78</f>
        <v>0</v>
      </c>
      <c r="BF77" s="594" t="b">
        <f t="shared" si="22"/>
        <v>1</v>
      </c>
      <c r="BG77" s="596"/>
      <c r="BH77" s="594" t="b">
        <f t="shared" si="22"/>
        <v>1</v>
      </c>
      <c r="BI77" s="594" t="b">
        <f t="shared" si="22"/>
        <v>1</v>
      </c>
    </row>
    <row r="78" spans="1:61" s="483" customFormat="1">
      <c r="A78" s="58" t="s">
        <v>91</v>
      </c>
      <c r="B78" s="568" t="s">
        <v>294</v>
      </c>
      <c r="C78" s="390">
        <v>3</v>
      </c>
      <c r="D78" s="61"/>
      <c r="E78" s="61"/>
      <c r="F78" s="391"/>
      <c r="G78" s="382">
        <v>5</v>
      </c>
      <c r="H78" s="383">
        <f>G78*30</f>
        <v>150</v>
      </c>
      <c r="I78" s="39">
        <f>J78+K78+L78</f>
        <v>60</v>
      </c>
      <c r="J78" s="39">
        <v>30</v>
      </c>
      <c r="K78" s="39"/>
      <c r="L78" s="39">
        <v>30</v>
      </c>
      <c r="M78" s="39">
        <f>H78-I78</f>
        <v>90</v>
      </c>
      <c r="N78" s="62"/>
      <c r="O78" s="63"/>
      <c r="P78" s="64"/>
      <c r="Q78" s="65">
        <v>4</v>
      </c>
      <c r="R78" s="63"/>
      <c r="S78" s="64"/>
      <c r="T78" s="65"/>
      <c r="U78" s="63"/>
      <c r="V78" s="497"/>
      <c r="W78" s="496"/>
      <c r="X78" s="497"/>
      <c r="AG78" s="475" t="b">
        <f t="shared" si="38"/>
        <v>1</v>
      </c>
      <c r="AH78" s="475" t="b">
        <f t="shared" si="38"/>
        <v>1</v>
      </c>
      <c r="AI78" s="499"/>
      <c r="AJ78" s="475" t="b">
        <f t="shared" si="39"/>
        <v>0</v>
      </c>
      <c r="AK78" s="475" t="b">
        <f t="shared" si="39"/>
        <v>1</v>
      </c>
      <c r="AL78" s="499"/>
      <c r="AM78" s="475" t="b">
        <f t="shared" si="40"/>
        <v>1</v>
      </c>
      <c r="AN78" s="475" t="b">
        <f t="shared" si="40"/>
        <v>1</v>
      </c>
      <c r="AO78" s="499"/>
      <c r="AP78" s="475" t="b">
        <f t="shared" si="41"/>
        <v>1</v>
      </c>
      <c r="AQ78" s="475" t="b">
        <f t="shared" si="41"/>
        <v>1</v>
      </c>
      <c r="AS78" s="483" t="s">
        <v>295</v>
      </c>
      <c r="AW78" s="478">
        <f t="shared" si="42"/>
        <v>40</v>
      </c>
      <c r="BB78" s="594" t="b">
        <f t="shared" si="22"/>
        <v>1</v>
      </c>
      <c r="BC78" s="594" t="b">
        <f t="shared" si="22"/>
        <v>1</v>
      </c>
      <c r="BD78" s="596"/>
      <c r="BE78" s="594" t="b">
        <f t="shared" si="22"/>
        <v>0</v>
      </c>
      <c r="BF78" s="594" t="b">
        <f t="shared" si="22"/>
        <v>1</v>
      </c>
      <c r="BG78" s="596"/>
      <c r="BH78" s="594" t="b">
        <f t="shared" si="22"/>
        <v>1</v>
      </c>
      <c r="BI78" s="594" t="b">
        <f t="shared" si="22"/>
        <v>1</v>
      </c>
    </row>
    <row r="79" spans="1:61" s="483" customFormat="1">
      <c r="A79" s="58" t="s">
        <v>92</v>
      </c>
      <c r="B79" s="7" t="s">
        <v>296</v>
      </c>
      <c r="C79" s="51">
        <v>4</v>
      </c>
      <c r="D79" s="469"/>
      <c r="E79" s="611"/>
      <c r="F79" s="47"/>
      <c r="G79" s="8">
        <v>6</v>
      </c>
      <c r="H79" s="46">
        <f t="shared" ref="H79" si="44">G79*30</f>
        <v>180</v>
      </c>
      <c r="I79" s="611">
        <f t="shared" ref="I79" si="45">J79+K79+L79</f>
        <v>72</v>
      </c>
      <c r="J79" s="611">
        <v>36</v>
      </c>
      <c r="K79" s="611"/>
      <c r="L79" s="611">
        <v>36</v>
      </c>
      <c r="M79" s="611">
        <f t="shared" ref="M79" si="46">H79-I79</f>
        <v>108</v>
      </c>
      <c r="N79" s="41"/>
      <c r="O79" s="42"/>
      <c r="P79" s="43"/>
      <c r="Q79" s="44"/>
      <c r="R79" s="42">
        <v>4</v>
      </c>
      <c r="S79" s="43">
        <v>4</v>
      </c>
      <c r="T79" s="44"/>
      <c r="U79" s="42"/>
      <c r="V79" s="476">
        <v>4</v>
      </c>
      <c r="W79" s="502"/>
      <c r="X79" s="502"/>
      <c r="AG79" s="475"/>
      <c r="AH79" s="475"/>
      <c r="AI79" s="499"/>
      <c r="AJ79" s="475"/>
      <c r="AK79" s="475"/>
      <c r="AL79" s="499"/>
      <c r="AM79" s="475"/>
      <c r="AN79" s="475"/>
      <c r="AO79" s="473"/>
      <c r="AP79" s="501"/>
      <c r="AQ79" s="501"/>
      <c r="AW79" s="478"/>
      <c r="BB79" s="594" t="b">
        <f t="shared" si="22"/>
        <v>1</v>
      </c>
      <c r="BC79" s="594" t="b">
        <f t="shared" si="22"/>
        <v>1</v>
      </c>
      <c r="BD79" s="596"/>
      <c r="BE79" s="594" t="b">
        <f t="shared" si="22"/>
        <v>1</v>
      </c>
      <c r="BF79" s="594" t="b">
        <f t="shared" si="22"/>
        <v>0</v>
      </c>
      <c r="BG79" s="596"/>
      <c r="BH79" s="594" t="b">
        <f t="shared" si="22"/>
        <v>1</v>
      </c>
      <c r="BI79" s="594" t="b">
        <f t="shared" si="22"/>
        <v>1</v>
      </c>
    </row>
    <row r="80" spans="1:61" s="483" customFormat="1">
      <c r="A80" s="58" t="s">
        <v>93</v>
      </c>
      <c r="B80" s="504" t="s">
        <v>137</v>
      </c>
      <c r="C80" s="38">
        <v>3</v>
      </c>
      <c r="D80" s="469"/>
      <c r="E80" s="614"/>
      <c r="F80" s="378"/>
      <c r="G80" s="376">
        <v>4</v>
      </c>
      <c r="H80" s="46">
        <f t="shared" ref="H80:H82" si="47">G80*30</f>
        <v>120</v>
      </c>
      <c r="I80" s="611">
        <f>J80+K80+L80</f>
        <v>45</v>
      </c>
      <c r="J80" s="611">
        <v>15</v>
      </c>
      <c r="K80" s="611"/>
      <c r="L80" s="611">
        <v>30</v>
      </c>
      <c r="M80" s="611">
        <f t="shared" ref="M80" si="48">H80-I80</f>
        <v>75</v>
      </c>
      <c r="N80" s="48"/>
      <c r="O80" s="49"/>
      <c r="P80" s="50"/>
      <c r="Q80" s="9">
        <v>3</v>
      </c>
      <c r="R80" s="49"/>
      <c r="S80" s="40"/>
      <c r="T80" s="9"/>
      <c r="U80" s="40"/>
      <c r="AA80" s="483" t="s">
        <v>70</v>
      </c>
      <c r="AD80" s="475" t="b">
        <f>ISBLANK(N80)</f>
        <v>1</v>
      </c>
      <c r="AE80" s="475" t="b">
        <f>ISBLANK(O80)</f>
        <v>1</v>
      </c>
      <c r="AF80" s="484"/>
      <c r="AG80" s="475" t="b">
        <f>ISBLANK(Q80)</f>
        <v>0</v>
      </c>
      <c r="AH80" s="475" t="b">
        <f>ISBLANK(R80)</f>
        <v>1</v>
      </c>
      <c r="AI80" s="484"/>
      <c r="AJ80" s="475" t="b">
        <f>ISBLANK(#REF!)</f>
        <v>0</v>
      </c>
      <c r="AK80" s="475" t="b">
        <f>ISBLANK(#REF!)</f>
        <v>0</v>
      </c>
      <c r="AL80" s="484"/>
      <c r="AM80" s="475" t="b">
        <f>ISBLANK(T80)</f>
        <v>1</v>
      </c>
      <c r="AN80" s="475" t="b">
        <f>ISBLANK(U80)</f>
        <v>1</v>
      </c>
      <c r="AS80" s="475" t="b">
        <f>ISBLANK(N80)</f>
        <v>1</v>
      </c>
      <c r="AT80" s="475" t="b">
        <f>ISBLANK(O80)</f>
        <v>1</v>
      </c>
      <c r="AU80" s="475" t="b">
        <f>ISBLANK(Q80)</f>
        <v>0</v>
      </c>
      <c r="AV80" s="475" t="b">
        <f>ISBLANK(R80)</f>
        <v>1</v>
      </c>
      <c r="AW80" s="475" t="b">
        <f>ISBLANK(T80)</f>
        <v>1</v>
      </c>
      <c r="AX80" s="475" t="b">
        <f>ISBLANK(U80)</f>
        <v>1</v>
      </c>
      <c r="AZ80" s="478">
        <f>I80/H80*100</f>
        <v>37.5</v>
      </c>
      <c r="BB80" s="594" t="b">
        <f t="shared" si="22"/>
        <v>1</v>
      </c>
      <c r="BC80" s="594" t="b">
        <f t="shared" si="22"/>
        <v>1</v>
      </c>
      <c r="BD80" s="596"/>
      <c r="BE80" s="594" t="b">
        <f t="shared" si="22"/>
        <v>0</v>
      </c>
      <c r="BF80" s="594" t="b">
        <f t="shared" si="22"/>
        <v>1</v>
      </c>
      <c r="BG80" s="596"/>
      <c r="BH80" s="594" t="b">
        <f t="shared" si="22"/>
        <v>1</v>
      </c>
      <c r="BI80" s="594" t="b">
        <f t="shared" si="22"/>
        <v>1</v>
      </c>
    </row>
    <row r="81" spans="1:61" s="483" customFormat="1">
      <c r="A81" s="388" t="s">
        <v>94</v>
      </c>
      <c r="B81" s="7" t="s">
        <v>297</v>
      </c>
      <c r="C81" s="51"/>
      <c r="D81" s="469"/>
      <c r="E81" s="611"/>
      <c r="F81" s="47"/>
      <c r="G81" s="8">
        <v>6</v>
      </c>
      <c r="H81" s="46">
        <f t="shared" si="47"/>
        <v>180</v>
      </c>
      <c r="I81" s="611">
        <f>I82+I83</f>
        <v>60</v>
      </c>
      <c r="J81" s="611">
        <f>J82+J83</f>
        <v>30</v>
      </c>
      <c r="K81" s="611"/>
      <c r="L81" s="611">
        <f>L82+L83</f>
        <v>30</v>
      </c>
      <c r="M81" s="611">
        <f>M82+M83</f>
        <v>120</v>
      </c>
      <c r="N81" s="41"/>
      <c r="O81" s="42"/>
      <c r="P81" s="43"/>
      <c r="Q81" s="44"/>
      <c r="R81" s="42"/>
      <c r="S81" s="43"/>
      <c r="T81" s="44"/>
      <c r="U81" s="42"/>
      <c r="V81" s="476"/>
      <c r="W81" s="477"/>
      <c r="X81" s="476"/>
      <c r="AG81" s="475"/>
      <c r="AH81" s="475"/>
      <c r="AI81" s="485"/>
      <c r="AJ81" s="475"/>
      <c r="AK81" s="475"/>
      <c r="AL81" s="485"/>
      <c r="AM81" s="475"/>
      <c r="AN81" s="475"/>
      <c r="AO81" s="485"/>
      <c r="AP81" s="475"/>
      <c r="AQ81" s="475"/>
      <c r="AW81" s="478">
        <f t="shared" ref="AW81:AW84" si="49">I81/H81*100</f>
        <v>33.333333333333329</v>
      </c>
      <c r="BB81" s="594" t="b">
        <f t="shared" si="22"/>
        <v>1</v>
      </c>
      <c r="BC81" s="594" t="b">
        <f t="shared" si="22"/>
        <v>1</v>
      </c>
      <c r="BD81" s="596"/>
      <c r="BE81" s="594" t="b">
        <f t="shared" si="22"/>
        <v>1</v>
      </c>
      <c r="BF81" s="594" t="b">
        <f t="shared" si="22"/>
        <v>1</v>
      </c>
      <c r="BG81" s="596"/>
      <c r="BH81" s="594" t="b">
        <f t="shared" si="22"/>
        <v>1</v>
      </c>
      <c r="BI81" s="594" t="b">
        <f t="shared" si="22"/>
        <v>1</v>
      </c>
    </row>
    <row r="82" spans="1:61" s="483" customFormat="1" ht="29.25" customHeight="1">
      <c r="A82" s="68" t="s">
        <v>298</v>
      </c>
      <c r="B82" s="7" t="s">
        <v>297</v>
      </c>
      <c r="C82" s="51">
        <v>7</v>
      </c>
      <c r="D82" s="469"/>
      <c r="E82" s="611"/>
      <c r="F82" s="47"/>
      <c r="G82" s="8">
        <v>5</v>
      </c>
      <c r="H82" s="46">
        <f t="shared" si="47"/>
        <v>150</v>
      </c>
      <c r="I82" s="611">
        <f t="shared" ref="I82" si="50">J82+K82+L82</f>
        <v>60</v>
      </c>
      <c r="J82" s="611">
        <v>30</v>
      </c>
      <c r="K82" s="611"/>
      <c r="L82" s="611">
        <v>30</v>
      </c>
      <c r="M82" s="611">
        <f t="shared" ref="M82" si="51">H82-I82</f>
        <v>90</v>
      </c>
      <c r="N82" s="48"/>
      <c r="O82" s="49"/>
      <c r="P82" s="40"/>
      <c r="Q82" s="9"/>
      <c r="R82" s="49"/>
      <c r="S82" s="40"/>
      <c r="T82" s="9">
        <v>4</v>
      </c>
      <c r="U82" s="49"/>
      <c r="V82" s="480"/>
      <c r="W82" s="479">
        <v>4</v>
      </c>
      <c r="X82" s="480"/>
      <c r="AG82" s="475" t="b">
        <f t="shared" ref="AG82:AH82" si="52">ISBLANK(N82)</f>
        <v>1</v>
      </c>
      <c r="AH82" s="475" t="b">
        <f t="shared" si="52"/>
        <v>1</v>
      </c>
      <c r="AI82" s="485"/>
      <c r="AJ82" s="475" t="b">
        <f t="shared" ref="AJ82:AK82" si="53">ISBLANK(Q82)</f>
        <v>1</v>
      </c>
      <c r="AK82" s="475" t="b">
        <f t="shared" si="53"/>
        <v>1</v>
      </c>
      <c r="AL82" s="485"/>
      <c r="AM82" s="475" t="b">
        <f t="shared" ref="AM82:AN82" si="54">ISBLANK(T82)</f>
        <v>0</v>
      </c>
      <c r="AN82" s="475" t="b">
        <f t="shared" si="54"/>
        <v>1</v>
      </c>
      <c r="AO82" s="485"/>
      <c r="AP82" s="475" t="b">
        <f t="shared" ref="AP82:AQ84" si="55">ISBLANK(W82)</f>
        <v>0</v>
      </c>
      <c r="AQ82" s="475" t="b">
        <f t="shared" si="55"/>
        <v>1</v>
      </c>
      <c r="AS82" s="483" t="s">
        <v>299</v>
      </c>
      <c r="AW82" s="478">
        <f t="shared" si="49"/>
        <v>40</v>
      </c>
      <c r="BB82" s="594" t="b">
        <f t="shared" si="22"/>
        <v>1</v>
      </c>
      <c r="BC82" s="594" t="b">
        <f t="shared" si="22"/>
        <v>1</v>
      </c>
      <c r="BD82" s="596"/>
      <c r="BE82" s="594" t="b">
        <f t="shared" si="22"/>
        <v>1</v>
      </c>
      <c r="BF82" s="594" t="b">
        <f t="shared" si="22"/>
        <v>1</v>
      </c>
      <c r="BG82" s="596"/>
      <c r="BH82" s="594" t="b">
        <f t="shared" si="22"/>
        <v>0</v>
      </c>
      <c r="BI82" s="594" t="b">
        <f t="shared" si="22"/>
        <v>1</v>
      </c>
    </row>
    <row r="83" spans="1:61" s="506" customFormat="1" ht="31.5">
      <c r="A83" s="68" t="s">
        <v>300</v>
      </c>
      <c r="B83" s="389" t="s">
        <v>301</v>
      </c>
      <c r="C83" s="390"/>
      <c r="D83" s="66"/>
      <c r="E83" s="67"/>
      <c r="F83" s="391" t="s">
        <v>302</v>
      </c>
      <c r="G83" s="382">
        <v>1</v>
      </c>
      <c r="H83" s="383">
        <f>G83*30</f>
        <v>30</v>
      </c>
      <c r="I83" s="39"/>
      <c r="J83" s="39"/>
      <c r="K83" s="39"/>
      <c r="L83" s="39"/>
      <c r="M83" s="39">
        <f>H83-I83</f>
        <v>30</v>
      </c>
      <c r="N83" s="62"/>
      <c r="O83" s="63"/>
      <c r="P83" s="64"/>
      <c r="Q83" s="65"/>
      <c r="R83" s="63"/>
      <c r="S83" s="392"/>
      <c r="T83" s="65"/>
      <c r="U83" s="63"/>
      <c r="V83" s="497"/>
      <c r="W83" s="496" t="s">
        <v>88</v>
      </c>
      <c r="X83" s="497"/>
      <c r="AG83" s="507" t="b">
        <f>ISBLANK(N83)</f>
        <v>1</v>
      </c>
      <c r="AH83" s="507" t="b">
        <f>ISBLANK(O83)</f>
        <v>1</v>
      </c>
      <c r="AI83" s="508"/>
      <c r="AJ83" s="507" t="b">
        <f>ISBLANK(Q83)</f>
        <v>1</v>
      </c>
      <c r="AK83" s="507" t="b">
        <f>ISBLANK(R83)</f>
        <v>1</v>
      </c>
      <c r="AL83" s="508"/>
      <c r="AM83" s="507" t="b">
        <f>ISBLANK(T83)</f>
        <v>1</v>
      </c>
      <c r="AN83" s="507" t="b">
        <f>ISBLANK(U83)</f>
        <v>1</v>
      </c>
      <c r="AO83" s="508"/>
      <c r="AP83" s="507" t="b">
        <f>ISBLANK(W83)</f>
        <v>0</v>
      </c>
      <c r="AQ83" s="507" t="b">
        <f>ISBLANK(X83)</f>
        <v>1</v>
      </c>
      <c r="AW83" s="478">
        <f t="shared" si="49"/>
        <v>0</v>
      </c>
      <c r="BB83" s="594" t="b">
        <f t="shared" si="22"/>
        <v>1</v>
      </c>
      <c r="BC83" s="594" t="b">
        <f t="shared" si="22"/>
        <v>1</v>
      </c>
      <c r="BD83" s="597"/>
      <c r="BE83" s="594" t="b">
        <f t="shared" si="22"/>
        <v>1</v>
      </c>
      <c r="BF83" s="594" t="b">
        <f t="shared" si="22"/>
        <v>1</v>
      </c>
      <c r="BG83" s="597"/>
      <c r="BH83" s="594" t="b">
        <f t="shared" si="22"/>
        <v>1</v>
      </c>
      <c r="BI83" s="594" t="b">
        <f>BI84</f>
        <v>0</v>
      </c>
    </row>
    <row r="84" spans="1:61" s="483" customFormat="1" ht="19.5" customHeight="1">
      <c r="A84" s="68" t="s">
        <v>303</v>
      </c>
      <c r="B84" s="505" t="s">
        <v>304</v>
      </c>
      <c r="C84" s="51">
        <v>8</v>
      </c>
      <c r="D84" s="66"/>
      <c r="E84" s="67"/>
      <c r="F84" s="142"/>
      <c r="G84" s="143">
        <v>4</v>
      </c>
      <c r="H84" s="149">
        <f t="shared" ref="H84" si="56">G84*30</f>
        <v>120</v>
      </c>
      <c r="I84" s="275">
        <f>J84+L84</f>
        <v>52</v>
      </c>
      <c r="J84" s="146">
        <v>26</v>
      </c>
      <c r="K84" s="66"/>
      <c r="L84" s="66">
        <v>26</v>
      </c>
      <c r="M84" s="325">
        <f t="shared" ref="M84" si="57">H84-I84</f>
        <v>68</v>
      </c>
      <c r="N84" s="62"/>
      <c r="O84" s="63"/>
      <c r="P84" s="148"/>
      <c r="Q84" s="65"/>
      <c r="R84" s="63"/>
      <c r="S84" s="64"/>
      <c r="T84" s="62"/>
      <c r="U84" s="63">
        <v>4</v>
      </c>
      <c r="V84" s="497"/>
      <c r="W84" s="500"/>
      <c r="X84" s="497">
        <v>4</v>
      </c>
      <c r="AG84" s="475" t="b">
        <f t="shared" ref="AG84:AH84" si="58">ISBLANK(N84)</f>
        <v>1</v>
      </c>
      <c r="AH84" s="475" t="b">
        <f t="shared" si="58"/>
        <v>1</v>
      </c>
      <c r="AI84" s="485"/>
      <c r="AJ84" s="475" t="b">
        <f t="shared" ref="AJ84:AK84" si="59">ISBLANK(Q84)</f>
        <v>1</v>
      </c>
      <c r="AK84" s="475" t="b">
        <f t="shared" si="59"/>
        <v>1</v>
      </c>
      <c r="AL84" s="485"/>
      <c r="AM84" s="475" t="b">
        <f t="shared" ref="AM84:AN84" si="60">ISBLANK(T84)</f>
        <v>1</v>
      </c>
      <c r="AN84" s="475" t="b">
        <f t="shared" si="60"/>
        <v>0</v>
      </c>
      <c r="AO84" s="485"/>
      <c r="AP84" s="475" t="b">
        <f t="shared" ref="AP84" si="61">ISBLANK(W84)</f>
        <v>1</v>
      </c>
      <c r="AQ84" s="475" t="b">
        <f t="shared" si="55"/>
        <v>0</v>
      </c>
      <c r="AW84" s="478">
        <f t="shared" si="49"/>
        <v>43.333333333333336</v>
      </c>
      <c r="BB84" s="594" t="b">
        <f t="shared" si="22"/>
        <v>1</v>
      </c>
      <c r="BC84" s="594" t="b">
        <f t="shared" si="22"/>
        <v>1</v>
      </c>
      <c r="BD84" s="596"/>
      <c r="BE84" s="594" t="b">
        <f t="shared" si="22"/>
        <v>1</v>
      </c>
      <c r="BF84" s="594" t="b">
        <f t="shared" si="22"/>
        <v>1</v>
      </c>
      <c r="BG84" s="596"/>
      <c r="BH84" s="594" t="b">
        <f t="shared" si="22"/>
        <v>1</v>
      </c>
      <c r="BI84" s="594" t="b">
        <f t="shared" si="22"/>
        <v>0</v>
      </c>
    </row>
    <row r="85" spans="1:61" s="483" customFormat="1" ht="16.5" customHeight="1">
      <c r="A85" s="172" t="s">
        <v>95</v>
      </c>
      <c r="B85" s="490" t="s">
        <v>33</v>
      </c>
      <c r="C85" s="15"/>
      <c r="D85" s="15" t="s">
        <v>3</v>
      </c>
      <c r="E85" s="15"/>
      <c r="F85" s="491"/>
      <c r="G85" s="492">
        <v>4</v>
      </c>
      <c r="H85" s="586">
        <f>G85*30</f>
        <v>120</v>
      </c>
      <c r="I85" s="494">
        <f>J85+K85+L85</f>
        <v>45</v>
      </c>
      <c r="J85" s="493">
        <v>15</v>
      </c>
      <c r="K85" s="493"/>
      <c r="L85" s="493">
        <v>30</v>
      </c>
      <c r="M85" s="494">
        <f>H85-I85</f>
        <v>75</v>
      </c>
      <c r="N85" s="587"/>
      <c r="O85" s="495"/>
      <c r="P85" s="611"/>
      <c r="Q85" s="489">
        <v>3</v>
      </c>
      <c r="R85" s="487"/>
      <c r="S85" s="486"/>
      <c r="T85" s="488"/>
      <c r="U85" s="486"/>
      <c r="AA85" s="483" t="s">
        <v>70</v>
      </c>
      <c r="AB85" s="473" t="s">
        <v>57</v>
      </c>
      <c r="AC85" s="483">
        <f>AD92+AE92</f>
        <v>0</v>
      </c>
      <c r="AD85" s="475" t="b">
        <f t="shared" ref="AD85:AE85" si="62">ISBLANK(N85)</f>
        <v>1</v>
      </c>
      <c r="AE85" s="475" t="b">
        <f t="shared" si="62"/>
        <v>1</v>
      </c>
      <c r="AF85" s="484"/>
      <c r="AG85" s="475" t="b">
        <f t="shared" ref="AG85:AH85" si="63">ISBLANK(Q85)</f>
        <v>0</v>
      </c>
      <c r="AH85" s="475" t="b">
        <f t="shared" si="63"/>
        <v>1</v>
      </c>
      <c r="AI85" s="484"/>
      <c r="AJ85" s="475" t="b">
        <f>ISBLANK(#REF!)</f>
        <v>0</v>
      </c>
      <c r="AK85" s="475" t="b">
        <f>ISBLANK(#REF!)</f>
        <v>0</v>
      </c>
      <c r="AL85" s="484"/>
      <c r="AM85" s="475" t="b">
        <f>ISBLANK(T85)</f>
        <v>1</v>
      </c>
      <c r="AN85" s="475" t="b">
        <f>ISBLANK(U85)</f>
        <v>1</v>
      </c>
      <c r="AQ85" s="483">
        <f>'[1]План 073  (пропозиції)24-25'!$G$30</f>
        <v>4</v>
      </c>
      <c r="AS85" s="475" t="b">
        <f>ISBLANK(N85)</f>
        <v>1</v>
      </c>
      <c r="AT85" s="475" t="b">
        <f>ISBLANK(O85)</f>
        <v>1</v>
      </c>
      <c r="AU85" s="475" t="b">
        <f>ISBLANK(Q85)</f>
        <v>0</v>
      </c>
      <c r="AV85" s="475" t="b">
        <f>ISBLANK(R85)</f>
        <v>1</v>
      </c>
      <c r="AW85" s="475" t="b">
        <f>ISBLANK(T85)</f>
        <v>1</v>
      </c>
      <c r="AX85" s="475" t="b">
        <f>ISBLANK(U85)</f>
        <v>1</v>
      </c>
      <c r="AZ85" s="478">
        <f t="shared" si="10"/>
        <v>37.5</v>
      </c>
      <c r="BB85" s="594" t="b">
        <f t="shared" si="22"/>
        <v>1</v>
      </c>
      <c r="BC85" s="594" t="b">
        <f t="shared" si="22"/>
        <v>1</v>
      </c>
      <c r="BD85" s="596"/>
      <c r="BE85" s="594" t="b">
        <f t="shared" si="22"/>
        <v>0</v>
      </c>
      <c r="BF85" s="594" t="b">
        <f t="shared" si="22"/>
        <v>1</v>
      </c>
      <c r="BG85" s="596"/>
      <c r="BH85" s="594" t="b">
        <f t="shared" si="22"/>
        <v>1</v>
      </c>
      <c r="BI85" s="594" t="b">
        <f t="shared" si="22"/>
        <v>1</v>
      </c>
    </row>
    <row r="86" spans="1:61" s="483" customFormat="1" ht="20.25" customHeight="1">
      <c r="A86" s="68" t="s">
        <v>96</v>
      </c>
      <c r="B86" s="7" t="s">
        <v>305</v>
      </c>
      <c r="C86" s="51">
        <v>4</v>
      </c>
      <c r="D86" s="469"/>
      <c r="E86" s="611"/>
      <c r="F86" s="47"/>
      <c r="G86" s="8">
        <v>5</v>
      </c>
      <c r="H86" s="46">
        <f t="shared" ref="H86:H89" si="64">G86*30</f>
        <v>150</v>
      </c>
      <c r="I86" s="611">
        <f t="shared" ref="I86:I89" si="65">J86+K86+L86</f>
        <v>54</v>
      </c>
      <c r="J86" s="611">
        <v>18</v>
      </c>
      <c r="K86" s="611"/>
      <c r="L86" s="611">
        <v>36</v>
      </c>
      <c r="M86" s="611">
        <f t="shared" ref="M86:M89" si="66">H86-I86</f>
        <v>96</v>
      </c>
      <c r="N86" s="41"/>
      <c r="O86" s="42"/>
      <c r="P86" s="43"/>
      <c r="Q86" s="44"/>
      <c r="R86" s="42">
        <v>3</v>
      </c>
      <c r="S86" s="43">
        <v>3</v>
      </c>
      <c r="T86" s="44"/>
      <c r="U86" s="42"/>
      <c r="V86" s="476">
        <v>3</v>
      </c>
      <c r="W86" s="477"/>
      <c r="X86" s="476"/>
      <c r="AG86" s="475" t="b">
        <f t="shared" ref="AG86:AH86" si="67">ISBLANK(N86)</f>
        <v>1</v>
      </c>
      <c r="AH86" s="475" t="b">
        <f t="shared" si="67"/>
        <v>1</v>
      </c>
      <c r="AI86" s="485"/>
      <c r="AJ86" s="475" t="b">
        <f t="shared" ref="AJ86:AK86" si="68">ISBLANK(Q86)</f>
        <v>1</v>
      </c>
      <c r="AK86" s="475" t="b">
        <f t="shared" si="68"/>
        <v>0</v>
      </c>
      <c r="AL86" s="485"/>
      <c r="AM86" s="475" t="b">
        <f t="shared" ref="AM86:AN86" si="69">ISBLANK(T86)</f>
        <v>1</v>
      </c>
      <c r="AN86" s="475" t="b">
        <f t="shared" si="69"/>
        <v>1</v>
      </c>
      <c r="AO86" s="485"/>
      <c r="AP86" s="475" t="b">
        <f t="shared" ref="AP86:AQ86" si="70">ISBLANK(W86)</f>
        <v>1</v>
      </c>
      <c r="AQ86" s="475" t="b">
        <f t="shared" si="70"/>
        <v>1</v>
      </c>
      <c r="AS86" s="483" t="s">
        <v>288</v>
      </c>
      <c r="AW86" s="478">
        <f t="shared" ref="AW86" si="71">I86/H86*100</f>
        <v>36</v>
      </c>
      <c r="BB86" s="594" t="b">
        <f t="shared" si="22"/>
        <v>1</v>
      </c>
      <c r="BC86" s="594" t="b">
        <f t="shared" si="22"/>
        <v>1</v>
      </c>
      <c r="BD86" s="596"/>
      <c r="BE86" s="594" t="b">
        <f t="shared" si="22"/>
        <v>1</v>
      </c>
      <c r="BF86" s="594" t="b">
        <f t="shared" si="22"/>
        <v>0</v>
      </c>
      <c r="BG86" s="596"/>
      <c r="BH86" s="594" t="b">
        <f t="shared" si="22"/>
        <v>1</v>
      </c>
      <c r="BI86" s="594" t="b">
        <f t="shared" si="22"/>
        <v>1</v>
      </c>
    </row>
    <row r="87" spans="1:61" s="483" customFormat="1" ht="20.25" customHeight="1" thickBot="1">
      <c r="A87" s="68" t="s">
        <v>97</v>
      </c>
      <c r="B87" s="7" t="s">
        <v>306</v>
      </c>
      <c r="C87" s="51"/>
      <c r="D87" s="469">
        <v>5</v>
      </c>
      <c r="E87" s="611"/>
      <c r="F87" s="47"/>
      <c r="G87" s="8">
        <v>4</v>
      </c>
      <c r="H87" s="46">
        <f t="shared" si="64"/>
        <v>120</v>
      </c>
      <c r="I87" s="69">
        <f t="shared" si="65"/>
        <v>45</v>
      </c>
      <c r="J87" s="10">
        <v>30</v>
      </c>
      <c r="K87" s="10"/>
      <c r="L87" s="10">
        <v>15</v>
      </c>
      <c r="M87" s="509">
        <f t="shared" si="66"/>
        <v>75</v>
      </c>
      <c r="N87" s="359"/>
      <c r="O87" s="359"/>
      <c r="P87" s="359"/>
      <c r="Q87" s="359"/>
      <c r="R87" s="359"/>
      <c r="S87" s="359"/>
      <c r="T87" s="41">
        <v>3</v>
      </c>
      <c r="U87" s="43"/>
      <c r="V87" s="503"/>
      <c r="W87" s="503"/>
      <c r="X87" s="503"/>
      <c r="AG87" s="475"/>
      <c r="AH87" s="475"/>
      <c r="AI87" s="485"/>
      <c r="AJ87" s="475"/>
      <c r="AK87" s="475"/>
      <c r="AL87" s="485"/>
      <c r="AM87" s="475"/>
      <c r="AN87" s="475"/>
      <c r="AP87" s="501"/>
      <c r="AQ87" s="501"/>
      <c r="AW87" s="478"/>
      <c r="BB87" s="594" t="b">
        <f t="shared" si="22"/>
        <v>1</v>
      </c>
      <c r="BC87" s="594" t="b">
        <f t="shared" si="22"/>
        <v>1</v>
      </c>
      <c r="BD87" s="596"/>
      <c r="BE87" s="594" t="b">
        <f t="shared" si="22"/>
        <v>1</v>
      </c>
      <c r="BF87" s="594" t="b">
        <f t="shared" si="22"/>
        <v>1</v>
      </c>
      <c r="BG87" s="596"/>
      <c r="BH87" s="594" t="b">
        <f t="shared" si="22"/>
        <v>0</v>
      </c>
      <c r="BI87" s="594" t="b">
        <f t="shared" si="22"/>
        <v>1</v>
      </c>
    </row>
    <row r="88" spans="1:61" s="483" customFormat="1" ht="20.25" customHeight="1" thickBot="1">
      <c r="A88" s="68" t="s">
        <v>98</v>
      </c>
      <c r="B88" s="7" t="s">
        <v>307</v>
      </c>
      <c r="C88" s="51">
        <v>5</v>
      </c>
      <c r="D88" s="469"/>
      <c r="E88" s="611"/>
      <c r="F88" s="47"/>
      <c r="G88" s="8">
        <v>5</v>
      </c>
      <c r="H88" s="46">
        <f t="shared" si="64"/>
        <v>150</v>
      </c>
      <c r="I88" s="69">
        <f t="shared" si="65"/>
        <v>60</v>
      </c>
      <c r="J88" s="10">
        <v>30</v>
      </c>
      <c r="K88" s="10"/>
      <c r="L88" s="10">
        <v>30</v>
      </c>
      <c r="M88" s="509">
        <f t="shared" si="66"/>
        <v>90</v>
      </c>
      <c r="N88" s="359"/>
      <c r="O88" s="359"/>
      <c r="P88" s="359"/>
      <c r="Q88" s="359"/>
      <c r="R88" s="359"/>
      <c r="S88" s="359"/>
      <c r="T88" s="41">
        <v>4</v>
      </c>
      <c r="U88" s="43"/>
      <c r="V88" s="503"/>
      <c r="W88" s="503"/>
      <c r="X88" s="503"/>
      <c r="AG88" s="475"/>
      <c r="AH88" s="475"/>
      <c r="AI88" s="485"/>
      <c r="AJ88" s="475"/>
      <c r="AK88" s="475"/>
      <c r="AL88" s="485"/>
      <c r="AM88" s="475"/>
      <c r="AN88" s="475"/>
      <c r="AP88" s="501"/>
      <c r="AQ88" s="501"/>
      <c r="AW88" s="478"/>
      <c r="BB88" s="594" t="b">
        <f t="shared" si="22"/>
        <v>1</v>
      </c>
      <c r="BC88" s="594" t="b">
        <f t="shared" si="22"/>
        <v>1</v>
      </c>
      <c r="BD88" s="596"/>
      <c r="BE88" s="594" t="b">
        <f t="shared" si="22"/>
        <v>1</v>
      </c>
      <c r="BF88" s="594" t="b">
        <f t="shared" si="22"/>
        <v>1</v>
      </c>
      <c r="BG88" s="596"/>
      <c r="BH88" s="594" t="b">
        <f t="shared" si="22"/>
        <v>0</v>
      </c>
      <c r="BI88" s="594" t="b">
        <f t="shared" si="22"/>
        <v>1</v>
      </c>
    </row>
    <row r="89" spans="1:61" s="483" customFormat="1" ht="20.25" customHeight="1" thickBot="1">
      <c r="A89" s="68" t="s">
        <v>99</v>
      </c>
      <c r="B89" s="7" t="s">
        <v>308</v>
      </c>
      <c r="C89" s="51">
        <v>6</v>
      </c>
      <c r="D89" s="469"/>
      <c r="E89" s="611"/>
      <c r="F89" s="47"/>
      <c r="G89" s="8">
        <v>5</v>
      </c>
      <c r="H89" s="46">
        <f t="shared" si="64"/>
        <v>150</v>
      </c>
      <c r="I89" s="69">
        <f t="shared" si="65"/>
        <v>52</v>
      </c>
      <c r="J89" s="10">
        <v>26</v>
      </c>
      <c r="K89" s="10"/>
      <c r="L89" s="10">
        <v>26</v>
      </c>
      <c r="M89" s="509">
        <f t="shared" si="66"/>
        <v>98</v>
      </c>
      <c r="N89" s="359"/>
      <c r="O89" s="359"/>
      <c r="P89" s="359"/>
      <c r="Q89" s="359"/>
      <c r="R89" s="359"/>
      <c r="S89" s="359"/>
      <c r="T89" s="41"/>
      <c r="U89" s="43">
        <v>4</v>
      </c>
      <c r="V89" s="503"/>
      <c r="W89" s="503"/>
      <c r="X89" s="503"/>
      <c r="AG89" s="475"/>
      <c r="AH89" s="475"/>
      <c r="AI89" s="485"/>
      <c r="AJ89" s="475"/>
      <c r="AK89" s="475"/>
      <c r="AL89" s="485"/>
      <c r="AM89" s="475"/>
      <c r="AN89" s="475"/>
      <c r="AP89" s="501"/>
      <c r="AQ89" s="501"/>
      <c r="AW89" s="478"/>
      <c r="BB89" s="594" t="b">
        <f t="shared" si="22"/>
        <v>1</v>
      </c>
      <c r="BC89" s="594" t="b">
        <f t="shared" si="22"/>
        <v>1</v>
      </c>
      <c r="BD89" s="596"/>
      <c r="BE89" s="594" t="b">
        <f t="shared" si="22"/>
        <v>1</v>
      </c>
      <c r="BF89" s="594" t="b">
        <f t="shared" si="22"/>
        <v>1</v>
      </c>
      <c r="BG89" s="596"/>
      <c r="BH89" s="594" t="b">
        <f t="shared" si="22"/>
        <v>1</v>
      </c>
      <c r="BI89" s="594" t="b">
        <f t="shared" si="22"/>
        <v>0</v>
      </c>
    </row>
    <row r="90" spans="1:61" s="187" customFormat="1">
      <c r="A90" s="734" t="s">
        <v>181</v>
      </c>
      <c r="B90" s="734"/>
      <c r="C90" s="734"/>
      <c r="D90" s="734"/>
      <c r="E90" s="734"/>
      <c r="F90" s="734"/>
      <c r="G90" s="385">
        <f>G52+G55+G58+G61+G68+G72+G75+G65</f>
        <v>15</v>
      </c>
      <c r="H90" s="611">
        <f t="shared" ref="H90:H92" si="72">G90*30</f>
        <v>450</v>
      </c>
      <c r="I90" s="611"/>
      <c r="J90" s="611"/>
      <c r="K90" s="611"/>
      <c r="L90" s="611"/>
      <c r="M90" s="611"/>
      <c r="N90" s="39"/>
      <c r="O90" s="39"/>
      <c r="P90" s="39"/>
      <c r="Q90" s="39"/>
      <c r="R90" s="39"/>
      <c r="S90" s="39"/>
      <c r="T90" s="39"/>
      <c r="U90" s="359"/>
      <c r="AD90" s="186"/>
      <c r="AE90" s="186"/>
      <c r="AF90" s="188"/>
      <c r="AG90" s="186"/>
      <c r="AH90" s="186"/>
      <c r="AI90" s="188"/>
      <c r="AJ90" s="186"/>
      <c r="AK90" s="186"/>
      <c r="AL90" s="188"/>
      <c r="AM90" s="186"/>
      <c r="AN90" s="186"/>
      <c r="AS90" s="319"/>
      <c r="AT90" s="319"/>
      <c r="AU90" s="319"/>
      <c r="AV90" s="319"/>
      <c r="AW90" s="319"/>
      <c r="AX90" s="319"/>
      <c r="AZ90" s="459">
        <f t="shared" ref="AZ90:AZ130" si="73">I90/H90*100</f>
        <v>0</v>
      </c>
      <c r="BB90" s="598"/>
      <c r="BC90" s="598"/>
      <c r="BD90" s="598"/>
      <c r="BE90" s="598"/>
      <c r="BF90" s="598"/>
      <c r="BG90" s="598"/>
      <c r="BH90" s="598"/>
      <c r="BI90" s="598"/>
    </row>
    <row r="91" spans="1:61" s="187" customFormat="1" ht="16.5" thickBot="1">
      <c r="A91" s="734" t="s">
        <v>182</v>
      </c>
      <c r="B91" s="734"/>
      <c r="C91" s="734"/>
      <c r="D91" s="734"/>
      <c r="E91" s="734"/>
      <c r="F91" s="734"/>
      <c r="G91" s="385">
        <f>G53+G56+G59+G62+G63+G66+G69+G73+G76+G77+G78+G79+G80+G82+G83+G84+G85+G86+G87+G88+G89</f>
        <v>74</v>
      </c>
      <c r="H91" s="611">
        <f t="shared" si="72"/>
        <v>2220</v>
      </c>
      <c r="I91" s="385">
        <f>I53+I56+I59+I62+I63+I64+I69+I73+I76+I77+I78+I79+I80+I82+I83+I84+I85+I86+I87+I88+I89</f>
        <v>902</v>
      </c>
      <c r="J91" s="385">
        <f>J53+J56+J59+J62+J63+J64+J69+J73+J76+J77+J78+J79+J80+J82+J83+J84+J85+J86+J87+J88+J89</f>
        <v>484</v>
      </c>
      <c r="K91" s="385">
        <f>K53+K56+K59+K62+K63+K64+K69+K73+K76+K77+K78+K79+K80+K82+K83+K84+K85+K86+K87+K88+K89</f>
        <v>0</v>
      </c>
      <c r="L91" s="385">
        <f>L53+L56+L59+L62+L63+L64+L69+L73+L76+L77+L78+L79+L80+L82+L83+L84+L85+L86+L87+L88+L89</f>
        <v>418</v>
      </c>
      <c r="M91" s="385">
        <f>M53+M56+M59+M62+M63+M64+M69+M73+M76+M77+M78+M79+M80+M82+M83+M84+M85+M86+M87+M88+M89</f>
        <v>1288</v>
      </c>
      <c r="N91" s="329">
        <f t="shared" ref="N91:U91" si="74">SUM(N51:N90)</f>
        <v>12</v>
      </c>
      <c r="O91" s="329">
        <f t="shared" si="74"/>
        <v>9</v>
      </c>
      <c r="P91" s="329">
        <f t="shared" si="74"/>
        <v>9</v>
      </c>
      <c r="Q91" s="329">
        <f t="shared" si="74"/>
        <v>11</v>
      </c>
      <c r="R91" s="329">
        <f t="shared" si="74"/>
        <v>10</v>
      </c>
      <c r="S91" s="329">
        <f t="shared" si="74"/>
        <v>10</v>
      </c>
      <c r="T91" s="329">
        <f t="shared" si="74"/>
        <v>11</v>
      </c>
      <c r="U91" s="329">
        <f t="shared" si="74"/>
        <v>8</v>
      </c>
      <c r="AD91" s="186"/>
      <c r="AE91" s="186"/>
      <c r="AF91" s="188"/>
      <c r="AG91" s="186"/>
      <c r="AH91" s="186"/>
      <c r="AI91" s="188"/>
      <c r="AJ91" s="186"/>
      <c r="AK91" s="186"/>
      <c r="AL91" s="188"/>
      <c r="AM91" s="186"/>
      <c r="AN91" s="186"/>
      <c r="AS91" s="319"/>
      <c r="AT91" s="319"/>
      <c r="AU91" s="319"/>
      <c r="AV91" s="319"/>
      <c r="AW91" s="319"/>
      <c r="AX91" s="319"/>
      <c r="AZ91" s="459">
        <f t="shared" si="73"/>
        <v>40.630630630630634</v>
      </c>
      <c r="BB91" s="589">
        <f>SUMIF(BB51:BB89,FALSE,$G51:$G89)</f>
        <v>11</v>
      </c>
      <c r="BC91" s="589">
        <f t="shared" ref="BC91:BI91" si="75">SUMIF(BC51:BC89,FALSE,$G51:$G89)</f>
        <v>6</v>
      </c>
      <c r="BD91" s="589">
        <f t="shared" si="75"/>
        <v>0</v>
      </c>
      <c r="BE91" s="589">
        <f t="shared" si="75"/>
        <v>15</v>
      </c>
      <c r="BF91" s="589">
        <f t="shared" si="75"/>
        <v>14</v>
      </c>
      <c r="BG91" s="589">
        <f t="shared" si="75"/>
        <v>0</v>
      </c>
      <c r="BH91" s="589">
        <f t="shared" si="75"/>
        <v>14</v>
      </c>
      <c r="BI91" s="589">
        <f t="shared" si="75"/>
        <v>10</v>
      </c>
    </row>
    <row r="92" spans="1:61" ht="16.5" thickBot="1">
      <c r="A92" s="852" t="s">
        <v>100</v>
      </c>
      <c r="B92" s="853"/>
      <c r="C92" s="853"/>
      <c r="D92" s="853"/>
      <c r="E92" s="853"/>
      <c r="F92" s="854"/>
      <c r="G92" s="128">
        <f>G90+G91</f>
        <v>89</v>
      </c>
      <c r="H92" s="611">
        <f t="shared" si="72"/>
        <v>2670</v>
      </c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71">
        <f>SUM(V85:V89)</f>
        <v>3</v>
      </c>
      <c r="W92" s="70">
        <f>SUM(W85:W89)</f>
        <v>0</v>
      </c>
      <c r="X92" s="70">
        <f>SUM(X85:X89)</f>
        <v>0</v>
      </c>
      <c r="Y92" s="70">
        <f>SUM(Y85:Y89)</f>
        <v>0</v>
      </c>
      <c r="Z92" s="70">
        <f>SUM(Z85:Z89)</f>
        <v>0</v>
      </c>
      <c r="AA92" s="19">
        <f>30*G92</f>
        <v>2670</v>
      </c>
      <c r="AD92" s="72">
        <f t="shared" ref="AD92:AN92" si="76">SUMIF(AD85:AD89,FALSE,$G85:$G89)</f>
        <v>0</v>
      </c>
      <c r="AE92" s="72">
        <f t="shared" si="76"/>
        <v>0</v>
      </c>
      <c r="AF92" s="72">
        <f t="shared" si="76"/>
        <v>0</v>
      </c>
      <c r="AG92" s="72">
        <f t="shared" si="76"/>
        <v>4</v>
      </c>
      <c r="AH92" s="72">
        <f t="shared" si="76"/>
        <v>0</v>
      </c>
      <c r="AI92" s="72">
        <f t="shared" si="76"/>
        <v>0</v>
      </c>
      <c r="AJ92" s="72">
        <f t="shared" si="76"/>
        <v>4</v>
      </c>
      <c r="AK92" s="72">
        <f t="shared" si="76"/>
        <v>9</v>
      </c>
      <c r="AL92" s="72">
        <f t="shared" si="76"/>
        <v>0</v>
      </c>
      <c r="AM92" s="72">
        <f t="shared" si="76"/>
        <v>0</v>
      </c>
      <c r="AN92" s="72">
        <f t="shared" si="76"/>
        <v>0</v>
      </c>
      <c r="AO92" s="59">
        <f>SUM(AD92:AN92)</f>
        <v>17</v>
      </c>
      <c r="AS92" s="52">
        <f t="shared" ref="AS92:AX92" si="77">SUMIF(AS85:AS89,FALSE,$G85:$G89)</f>
        <v>0</v>
      </c>
      <c r="AT92" s="52">
        <f t="shared" si="77"/>
        <v>0</v>
      </c>
      <c r="AU92" s="52">
        <f t="shared" si="77"/>
        <v>4</v>
      </c>
      <c r="AV92" s="52">
        <f t="shared" si="77"/>
        <v>0</v>
      </c>
      <c r="AW92" s="52">
        <f t="shared" si="77"/>
        <v>0</v>
      </c>
      <c r="AX92" s="52">
        <f t="shared" si="77"/>
        <v>0</v>
      </c>
      <c r="AZ92" s="459">
        <f t="shared" si="73"/>
        <v>0</v>
      </c>
    </row>
    <row r="93" spans="1:61" ht="16.5" thickBot="1">
      <c r="A93" s="855" t="s">
        <v>101</v>
      </c>
      <c r="B93" s="856"/>
      <c r="C93" s="856"/>
      <c r="D93" s="856"/>
      <c r="E93" s="856"/>
      <c r="F93" s="856"/>
      <c r="G93" s="856"/>
      <c r="H93" s="856"/>
      <c r="I93" s="796"/>
      <c r="J93" s="796"/>
      <c r="K93" s="796"/>
      <c r="L93" s="796"/>
      <c r="M93" s="796"/>
      <c r="N93" s="856"/>
      <c r="O93" s="856"/>
      <c r="P93" s="856"/>
      <c r="Q93" s="856"/>
      <c r="R93" s="856"/>
      <c r="S93" s="856"/>
      <c r="T93" s="856"/>
      <c r="U93" s="857"/>
      <c r="AB93" s="54" t="s">
        <v>102</v>
      </c>
      <c r="AZ93" s="459" t="e">
        <f t="shared" si="73"/>
        <v>#DIV/0!</v>
      </c>
    </row>
    <row r="94" spans="1:61" s="19" customFormat="1" ht="32.25" thickBot="1">
      <c r="A94" s="472" t="s">
        <v>103</v>
      </c>
      <c r="B94" s="193" t="s">
        <v>185</v>
      </c>
      <c r="C94" s="464"/>
      <c r="D94" s="465"/>
      <c r="E94" s="605"/>
      <c r="F94" s="75"/>
      <c r="G94" s="183">
        <v>3</v>
      </c>
      <c r="H94" s="76">
        <f>G94*30</f>
        <v>90</v>
      </c>
      <c r="I94" s="36">
        <v>0</v>
      </c>
      <c r="J94" s="77"/>
      <c r="K94" s="77"/>
      <c r="L94" s="77"/>
      <c r="M94" s="57"/>
      <c r="N94" s="78"/>
      <c r="O94" s="79"/>
      <c r="P94" s="80"/>
      <c r="Q94" s="81"/>
      <c r="R94" s="82"/>
      <c r="S94" s="80"/>
      <c r="T94" s="81"/>
      <c r="U94" s="80"/>
      <c r="AB94" s="34" t="s">
        <v>57</v>
      </c>
      <c r="AC94" s="83">
        <f>G94</f>
        <v>3</v>
      </c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S94" s="346"/>
      <c r="AT94" s="346"/>
      <c r="AU94" s="346"/>
      <c r="AV94" s="346"/>
      <c r="AW94" s="346"/>
      <c r="AX94" s="346"/>
      <c r="AZ94" s="459">
        <f t="shared" si="73"/>
        <v>0</v>
      </c>
      <c r="BB94" s="589"/>
      <c r="BC94" s="589"/>
      <c r="BD94" s="589"/>
      <c r="BE94" s="589"/>
      <c r="BF94" s="589"/>
      <c r="BG94" s="589"/>
      <c r="BH94" s="589"/>
      <c r="BI94" s="589"/>
    </row>
    <row r="95" spans="1:61" s="19" customFormat="1" ht="32.25" thickBot="1">
      <c r="A95" s="604" t="s">
        <v>104</v>
      </c>
      <c r="B95" s="6" t="s">
        <v>186</v>
      </c>
      <c r="C95" s="89"/>
      <c r="D95" s="2"/>
      <c r="E95" s="2"/>
      <c r="F95" s="90"/>
      <c r="G95" s="184">
        <v>3</v>
      </c>
      <c r="H95" s="84">
        <f>G95*30</f>
        <v>90</v>
      </c>
      <c r="I95" s="38">
        <f>J95+K95+L95</f>
        <v>0</v>
      </c>
      <c r="J95" s="611"/>
      <c r="K95" s="611"/>
      <c r="L95" s="611"/>
      <c r="M95" s="47"/>
      <c r="N95" s="85"/>
      <c r="O95" s="86"/>
      <c r="P95" s="87"/>
      <c r="Q95" s="88"/>
      <c r="R95" s="86"/>
      <c r="S95" s="87"/>
      <c r="T95" s="88"/>
      <c r="U95" s="87"/>
      <c r="AB95" s="34" t="s">
        <v>58</v>
      </c>
      <c r="AC95" s="83">
        <f>G95</f>
        <v>3</v>
      </c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S95" s="346"/>
      <c r="AT95" s="346"/>
      <c r="AU95" s="346"/>
      <c r="AV95" s="346"/>
      <c r="AW95" s="346"/>
      <c r="AX95" s="346"/>
      <c r="AZ95" s="459">
        <f t="shared" si="73"/>
        <v>0</v>
      </c>
      <c r="BB95" s="589"/>
      <c r="BC95" s="589"/>
      <c r="BD95" s="589"/>
      <c r="BE95" s="589"/>
      <c r="BF95" s="589"/>
      <c r="BG95" s="589"/>
      <c r="BH95" s="589"/>
      <c r="BI95" s="589"/>
    </row>
    <row r="96" spans="1:61" s="19" customFormat="1" ht="16.5" thickBot="1">
      <c r="A96" s="604" t="s">
        <v>105</v>
      </c>
      <c r="B96" s="91" t="s">
        <v>5</v>
      </c>
      <c r="C96" s="92"/>
      <c r="D96" s="463" t="s">
        <v>106</v>
      </c>
      <c r="E96" s="463"/>
      <c r="F96" s="93"/>
      <c r="G96" s="195">
        <v>6</v>
      </c>
      <c r="H96" s="196">
        <f>G96*30</f>
        <v>180</v>
      </c>
      <c r="I96" s="197">
        <f>J96+K96+L96</f>
        <v>0</v>
      </c>
      <c r="J96" s="198"/>
      <c r="K96" s="198"/>
      <c r="L96" s="198"/>
      <c r="M96" s="199">
        <f>H96-I96</f>
        <v>180</v>
      </c>
      <c r="N96" s="200"/>
      <c r="O96" s="201"/>
      <c r="P96" s="202"/>
      <c r="Q96" s="203"/>
      <c r="R96" s="201"/>
      <c r="S96" s="202"/>
      <c r="T96" s="203"/>
      <c r="U96" s="202"/>
      <c r="AB96" s="34" t="s">
        <v>59</v>
      </c>
      <c r="AC96" s="83">
        <f>G96+G101</f>
        <v>12</v>
      </c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S96" s="346"/>
      <c r="AT96" s="346"/>
      <c r="AU96" s="346"/>
      <c r="AV96" s="346"/>
      <c r="AW96" s="346"/>
      <c r="AX96" s="346">
        <v>6</v>
      </c>
      <c r="AZ96" s="459">
        <f t="shared" si="73"/>
        <v>0</v>
      </c>
      <c r="BB96" s="589"/>
      <c r="BC96" s="589"/>
      <c r="BD96" s="589"/>
      <c r="BE96" s="589"/>
      <c r="BF96" s="589"/>
      <c r="BG96" s="589"/>
      <c r="BH96" s="589"/>
      <c r="BI96" s="589"/>
    </row>
    <row r="97" spans="1:61" s="19" customFormat="1" ht="16.5" thickBot="1">
      <c r="A97" s="847" t="s">
        <v>181</v>
      </c>
      <c r="B97" s="848"/>
      <c r="C97" s="848"/>
      <c r="D97" s="848"/>
      <c r="E97" s="848"/>
      <c r="F97" s="848"/>
      <c r="G97" s="204">
        <f>G94+G95</f>
        <v>6</v>
      </c>
      <c r="H97" s="196">
        <f t="shared" ref="H97:H98" si="78">G97*30</f>
        <v>180</v>
      </c>
      <c r="I97" s="611"/>
      <c r="J97" s="611"/>
      <c r="K97" s="611"/>
      <c r="L97" s="611"/>
      <c r="M97" s="611"/>
      <c r="N97" s="173"/>
      <c r="O97" s="173"/>
      <c r="P97" s="205"/>
      <c r="Q97" s="173"/>
      <c r="R97" s="173"/>
      <c r="S97" s="205"/>
      <c r="T97" s="173"/>
      <c r="U97" s="205"/>
      <c r="AB97" s="34"/>
      <c r="AC97" s="83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S97" s="346"/>
      <c r="AT97" s="346"/>
      <c r="AU97" s="346"/>
      <c r="AV97" s="346"/>
      <c r="AW97" s="346"/>
      <c r="AX97" s="346"/>
      <c r="AZ97" s="459">
        <f t="shared" si="73"/>
        <v>0</v>
      </c>
      <c r="BB97" s="589"/>
      <c r="BC97" s="589"/>
      <c r="BD97" s="589"/>
      <c r="BE97" s="589"/>
      <c r="BF97" s="589"/>
      <c r="BG97" s="589"/>
      <c r="BH97" s="589"/>
      <c r="BI97" s="589"/>
    </row>
    <row r="98" spans="1:61" s="19" customFormat="1" ht="16.5" thickBot="1">
      <c r="A98" s="847" t="s">
        <v>182</v>
      </c>
      <c r="B98" s="848"/>
      <c r="C98" s="848"/>
      <c r="D98" s="848"/>
      <c r="E98" s="848"/>
      <c r="F98" s="848"/>
      <c r="G98" s="204">
        <f>G96</f>
        <v>6</v>
      </c>
      <c r="H98" s="196">
        <f t="shared" si="78"/>
        <v>180</v>
      </c>
      <c r="I98" s="329">
        <f t="shared" ref="I98:L98" si="79">I99</f>
        <v>0</v>
      </c>
      <c r="J98" s="329">
        <f t="shared" si="79"/>
        <v>0</v>
      </c>
      <c r="K98" s="329">
        <f t="shared" si="79"/>
        <v>0</v>
      </c>
      <c r="L98" s="329">
        <f t="shared" si="79"/>
        <v>0</v>
      </c>
      <c r="M98" s="329">
        <f>M99</f>
        <v>180</v>
      </c>
      <c r="N98" s="173"/>
      <c r="O98" s="173"/>
      <c r="P98" s="205"/>
      <c r="Q98" s="173"/>
      <c r="R98" s="173"/>
      <c r="S98" s="205"/>
      <c r="T98" s="173"/>
      <c r="U98" s="205"/>
      <c r="AB98" s="34"/>
      <c r="AC98" s="83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S98" s="346"/>
      <c r="AT98" s="346"/>
      <c r="AU98" s="346"/>
      <c r="AV98" s="346"/>
      <c r="AW98" s="346"/>
      <c r="AX98" s="346"/>
      <c r="AZ98" s="459">
        <f t="shared" si="73"/>
        <v>0</v>
      </c>
      <c r="BB98" s="589"/>
      <c r="BC98" s="589"/>
      <c r="BD98" s="589"/>
      <c r="BE98" s="589"/>
      <c r="BF98" s="589"/>
      <c r="BG98" s="589"/>
      <c r="BH98" s="589"/>
      <c r="BI98" s="589"/>
    </row>
    <row r="99" spans="1:61" s="19" customFormat="1" ht="16.5" thickBot="1">
      <c r="A99" s="795" t="s">
        <v>107</v>
      </c>
      <c r="B99" s="796"/>
      <c r="C99" s="796"/>
      <c r="D99" s="796"/>
      <c r="E99" s="796"/>
      <c r="F99" s="797"/>
      <c r="G99" s="94">
        <f>G97+G98</f>
        <v>12</v>
      </c>
      <c r="H99" s="95">
        <f t="shared" ref="H99:U99" si="80">SUM(H94:H96)</f>
        <v>360</v>
      </c>
      <c r="I99" s="95">
        <f t="shared" si="80"/>
        <v>0</v>
      </c>
      <c r="J99" s="95">
        <f t="shared" si="80"/>
        <v>0</v>
      </c>
      <c r="K99" s="95">
        <f t="shared" si="80"/>
        <v>0</v>
      </c>
      <c r="L99" s="95">
        <f t="shared" si="80"/>
        <v>0</v>
      </c>
      <c r="M99" s="95">
        <f t="shared" si="80"/>
        <v>180</v>
      </c>
      <c r="N99" s="95">
        <f t="shared" si="80"/>
        <v>0</v>
      </c>
      <c r="O99" s="95">
        <f t="shared" si="80"/>
        <v>0</v>
      </c>
      <c r="P99" s="95">
        <f t="shared" si="80"/>
        <v>0</v>
      </c>
      <c r="Q99" s="95">
        <f t="shared" si="80"/>
        <v>0</v>
      </c>
      <c r="R99" s="95">
        <f t="shared" si="80"/>
        <v>0</v>
      </c>
      <c r="S99" s="95">
        <f t="shared" si="80"/>
        <v>0</v>
      </c>
      <c r="T99" s="95">
        <f t="shared" si="80"/>
        <v>0</v>
      </c>
      <c r="U99" s="95">
        <f t="shared" si="80"/>
        <v>0</v>
      </c>
      <c r="AC99" s="83">
        <f>SUM(AC94:AC96)</f>
        <v>18</v>
      </c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S99" s="346"/>
      <c r="AT99" s="346"/>
      <c r="AU99" s="346"/>
      <c r="AV99" s="346"/>
      <c r="AW99" s="346"/>
      <c r="AX99" s="346"/>
      <c r="AZ99" s="459">
        <f t="shared" si="73"/>
        <v>0</v>
      </c>
      <c r="BB99" s="589"/>
      <c r="BC99" s="589"/>
      <c r="BD99" s="589"/>
      <c r="BE99" s="589"/>
      <c r="BF99" s="589"/>
      <c r="BG99" s="589"/>
      <c r="BH99" s="589"/>
      <c r="BI99" s="589"/>
    </row>
    <row r="100" spans="1:61" ht="16.5" thickBot="1">
      <c r="A100" s="795" t="s">
        <v>108</v>
      </c>
      <c r="B100" s="796"/>
      <c r="C100" s="796"/>
      <c r="D100" s="796"/>
      <c r="E100" s="796"/>
      <c r="F100" s="796"/>
      <c r="G100" s="796"/>
      <c r="H100" s="796"/>
      <c r="I100" s="796"/>
      <c r="J100" s="796"/>
      <c r="K100" s="796"/>
      <c r="L100" s="796"/>
      <c r="M100" s="796"/>
      <c r="N100" s="796"/>
      <c r="O100" s="796"/>
      <c r="P100" s="796"/>
      <c r="Q100" s="796"/>
      <c r="R100" s="796"/>
      <c r="S100" s="796"/>
      <c r="T100" s="796"/>
      <c r="U100" s="797"/>
      <c r="AZ100" s="459" t="e">
        <f t="shared" si="73"/>
        <v>#DIV/0!</v>
      </c>
    </row>
    <row r="101" spans="1:61" s="19" customFormat="1">
      <c r="A101" s="56" t="s">
        <v>109</v>
      </c>
      <c r="B101" s="96" t="s">
        <v>110</v>
      </c>
      <c r="C101" s="97">
        <v>8</v>
      </c>
      <c r="D101" s="98"/>
      <c r="E101" s="98"/>
      <c r="F101" s="99"/>
      <c r="G101" s="100">
        <v>6</v>
      </c>
      <c r="H101" s="101">
        <f>G101*30</f>
        <v>180</v>
      </c>
      <c r="I101" s="102">
        <f>J101+K101+L101</f>
        <v>0</v>
      </c>
      <c r="J101" s="103"/>
      <c r="K101" s="103"/>
      <c r="L101" s="103"/>
      <c r="M101" s="57">
        <f>H101-I101</f>
        <v>180</v>
      </c>
      <c r="N101" s="104"/>
      <c r="O101" s="105"/>
      <c r="P101" s="106"/>
      <c r="Q101" s="107"/>
      <c r="R101" s="105"/>
      <c r="S101" s="106"/>
      <c r="T101" s="107"/>
      <c r="U101" s="108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S101" s="346"/>
      <c r="AT101" s="346"/>
      <c r="AU101" s="346"/>
      <c r="AV101" s="346"/>
      <c r="AW101" s="346"/>
      <c r="AX101" s="346"/>
      <c r="AZ101" s="459">
        <f t="shared" si="73"/>
        <v>0</v>
      </c>
      <c r="BB101" s="589"/>
      <c r="BC101" s="589"/>
      <c r="BD101" s="589"/>
      <c r="BE101" s="589"/>
      <c r="BF101" s="589"/>
      <c r="BG101" s="589"/>
      <c r="BH101" s="589"/>
      <c r="BI101" s="589"/>
    </row>
    <row r="102" spans="1:61" s="19" customFormat="1" ht="16.5" customHeight="1" thickBot="1">
      <c r="A102" s="858" t="s">
        <v>111</v>
      </c>
      <c r="B102" s="859"/>
      <c r="C102" s="859"/>
      <c r="D102" s="859"/>
      <c r="E102" s="859"/>
      <c r="F102" s="860"/>
      <c r="G102" s="333">
        <f>SUM(G101:G101)</f>
        <v>6</v>
      </c>
      <c r="H102" s="334">
        <f>SUM(H101:H101)</f>
        <v>180</v>
      </c>
      <c r="I102" s="334">
        <f>I101</f>
        <v>0</v>
      </c>
      <c r="J102" s="334">
        <f>J101</f>
        <v>0</v>
      </c>
      <c r="K102" s="334">
        <f>K101</f>
        <v>0</v>
      </c>
      <c r="L102" s="334">
        <f>L101</f>
        <v>0</v>
      </c>
      <c r="M102" s="334">
        <f>SUM(M101:M101)</f>
        <v>180</v>
      </c>
      <c r="N102" s="334">
        <f t="shared" ref="N102:U102" si="81">N101</f>
        <v>0</v>
      </c>
      <c r="O102" s="334">
        <f t="shared" si="81"/>
        <v>0</v>
      </c>
      <c r="P102" s="334">
        <f t="shared" si="81"/>
        <v>0</v>
      </c>
      <c r="Q102" s="334">
        <f t="shared" si="81"/>
        <v>0</v>
      </c>
      <c r="R102" s="334">
        <f t="shared" si="81"/>
        <v>0</v>
      </c>
      <c r="S102" s="334">
        <f t="shared" si="81"/>
        <v>0</v>
      </c>
      <c r="T102" s="334">
        <f t="shared" si="81"/>
        <v>0</v>
      </c>
      <c r="U102" s="95">
        <f t="shared" si="81"/>
        <v>0</v>
      </c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S102" s="346"/>
      <c r="AT102" s="346"/>
      <c r="AU102" s="346"/>
      <c r="AV102" s="346"/>
      <c r="AW102" s="346"/>
      <c r="AX102" s="346">
        <v>6</v>
      </c>
      <c r="AZ102" s="459">
        <f t="shared" si="73"/>
        <v>0</v>
      </c>
      <c r="BB102" s="589"/>
      <c r="BC102" s="589"/>
      <c r="BD102" s="589"/>
      <c r="BE102" s="589"/>
      <c r="BF102" s="589"/>
      <c r="BG102" s="589"/>
      <c r="BH102" s="589"/>
      <c r="BI102" s="589">
        <v>12</v>
      </c>
    </row>
    <row r="103" spans="1:61" s="19" customFormat="1" ht="16.5" customHeight="1" thickBot="1">
      <c r="A103" s="736" t="s">
        <v>206</v>
      </c>
      <c r="B103" s="737"/>
      <c r="C103" s="737"/>
      <c r="D103" s="737"/>
      <c r="E103" s="737"/>
      <c r="F103" s="737"/>
      <c r="G103" s="204">
        <f>G97+G90+G47</f>
        <v>56</v>
      </c>
      <c r="H103" s="336">
        <f>G103*30</f>
        <v>1680</v>
      </c>
      <c r="I103" s="336"/>
      <c r="J103" s="336"/>
      <c r="K103" s="336"/>
      <c r="L103" s="336"/>
      <c r="M103" s="336"/>
      <c r="N103" s="336"/>
      <c r="O103" s="336"/>
      <c r="P103" s="336"/>
      <c r="Q103" s="336"/>
      <c r="R103" s="336"/>
      <c r="S103" s="336"/>
      <c r="T103" s="336"/>
      <c r="U103" s="336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S103" s="346"/>
      <c r="AT103" s="346"/>
      <c r="AU103" s="346"/>
      <c r="AV103" s="346"/>
      <c r="AW103" s="346"/>
      <c r="AX103" s="346"/>
      <c r="AZ103" s="459">
        <f t="shared" si="73"/>
        <v>0</v>
      </c>
      <c r="BB103" s="589"/>
      <c r="BC103" s="589"/>
      <c r="BD103" s="589"/>
      <c r="BE103" s="589"/>
      <c r="BF103" s="589"/>
      <c r="BG103" s="589"/>
      <c r="BH103" s="589"/>
      <c r="BI103" s="589"/>
    </row>
    <row r="104" spans="1:61" s="19" customFormat="1" ht="16.5" customHeight="1" thickBot="1">
      <c r="A104" s="736" t="s">
        <v>207</v>
      </c>
      <c r="B104" s="737"/>
      <c r="C104" s="737"/>
      <c r="D104" s="737"/>
      <c r="E104" s="737"/>
      <c r="F104" s="737"/>
      <c r="G104" s="204">
        <f>+G101+G98+G91+G48</f>
        <v>124</v>
      </c>
      <c r="H104" s="336">
        <f>G104*30</f>
        <v>3720</v>
      </c>
      <c r="I104" s="336">
        <f t="shared" ref="I104:U104" si="82">I91+I48</f>
        <v>1424</v>
      </c>
      <c r="J104" s="336">
        <f t="shared" si="82"/>
        <v>766</v>
      </c>
      <c r="K104" s="336">
        <f t="shared" si="82"/>
        <v>18</v>
      </c>
      <c r="L104" s="336">
        <f t="shared" si="82"/>
        <v>640</v>
      </c>
      <c r="M104" s="336">
        <f t="shared" si="82"/>
        <v>1756</v>
      </c>
      <c r="N104" s="336">
        <f t="shared" si="82"/>
        <v>31</v>
      </c>
      <c r="O104" s="336">
        <f t="shared" si="82"/>
        <v>22</v>
      </c>
      <c r="P104" s="336">
        <f t="shared" si="82"/>
        <v>22</v>
      </c>
      <c r="Q104" s="336">
        <f t="shared" si="82"/>
        <v>18</v>
      </c>
      <c r="R104" s="336">
        <f t="shared" si="82"/>
        <v>10</v>
      </c>
      <c r="S104" s="336">
        <f t="shared" si="82"/>
        <v>10</v>
      </c>
      <c r="T104" s="336">
        <f t="shared" si="82"/>
        <v>11</v>
      </c>
      <c r="U104" s="336">
        <f t="shared" si="82"/>
        <v>8</v>
      </c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S104" s="346"/>
      <c r="AT104" s="346"/>
      <c r="AU104" s="346"/>
      <c r="AV104" s="346"/>
      <c r="AW104" s="346"/>
      <c r="AX104" s="346"/>
      <c r="AZ104" s="459">
        <f t="shared" si="73"/>
        <v>38.27956989247312</v>
      </c>
      <c r="BB104" s="589"/>
      <c r="BC104" s="589"/>
      <c r="BD104" s="589"/>
      <c r="BE104" s="589"/>
      <c r="BF104" s="589"/>
      <c r="BG104" s="589"/>
      <c r="BH104" s="589"/>
      <c r="BI104" s="589"/>
    </row>
    <row r="105" spans="1:61" ht="16.5" customHeight="1" thickBot="1">
      <c r="A105" s="747" t="s">
        <v>112</v>
      </c>
      <c r="B105" s="748"/>
      <c r="C105" s="748"/>
      <c r="D105" s="748"/>
      <c r="E105" s="748"/>
      <c r="F105" s="748"/>
      <c r="G105" s="328">
        <f>+G102+G99+G92+G49</f>
        <v>180</v>
      </c>
      <c r="H105" s="335">
        <f>H102+H99+H92+H47</f>
        <v>4260</v>
      </c>
      <c r="I105" s="335"/>
      <c r="J105" s="335"/>
      <c r="K105" s="335"/>
      <c r="L105" s="335"/>
      <c r="M105" s="335">
        <f>M92+M47+M99+M102</f>
        <v>360</v>
      </c>
      <c r="N105" s="335"/>
      <c r="O105" s="335"/>
      <c r="P105" s="335"/>
      <c r="Q105" s="335"/>
      <c r="R105" s="335"/>
      <c r="S105" s="335"/>
      <c r="T105" s="335"/>
      <c r="U105" s="335"/>
      <c r="V105" s="19">
        <f>30*G105</f>
        <v>5400</v>
      </c>
      <c r="AZ105" s="459">
        <f t="shared" si="73"/>
        <v>0</v>
      </c>
    </row>
    <row r="106" spans="1:61">
      <c r="A106" s="749" t="s">
        <v>113</v>
      </c>
      <c r="B106" s="750"/>
      <c r="C106" s="750"/>
      <c r="D106" s="750"/>
      <c r="E106" s="750"/>
      <c r="F106" s="750"/>
      <c r="G106" s="750"/>
      <c r="H106" s="750"/>
      <c r="I106" s="750"/>
      <c r="J106" s="750"/>
      <c r="K106" s="750"/>
      <c r="L106" s="750"/>
      <c r="M106" s="750"/>
      <c r="N106" s="750"/>
      <c r="O106" s="750"/>
      <c r="P106" s="750"/>
      <c r="Q106" s="750"/>
      <c r="R106" s="750"/>
      <c r="S106" s="750"/>
      <c r="T106" s="750"/>
      <c r="U106" s="751"/>
      <c r="AZ106" s="459" t="e">
        <f t="shared" si="73"/>
        <v>#DIV/0!</v>
      </c>
    </row>
    <row r="107" spans="1:61" ht="16.5" thickBot="1">
      <c r="A107" s="752" t="s">
        <v>114</v>
      </c>
      <c r="B107" s="753"/>
      <c r="C107" s="753"/>
      <c r="D107" s="753"/>
      <c r="E107" s="753"/>
      <c r="F107" s="753"/>
      <c r="G107" s="753"/>
      <c r="H107" s="753"/>
      <c r="I107" s="753"/>
      <c r="J107" s="753"/>
      <c r="K107" s="753"/>
      <c r="L107" s="753"/>
      <c r="M107" s="753"/>
      <c r="N107" s="753"/>
      <c r="O107" s="753"/>
      <c r="P107" s="753"/>
      <c r="Q107" s="753"/>
      <c r="R107" s="753"/>
      <c r="S107" s="753"/>
      <c r="T107" s="753"/>
      <c r="U107" s="754"/>
      <c r="AZ107" s="459" t="e">
        <f t="shared" si="73"/>
        <v>#DIV/0!</v>
      </c>
    </row>
    <row r="108" spans="1:61" ht="38.25" customHeight="1" thickBot="1">
      <c r="A108" s="740" t="s">
        <v>187</v>
      </c>
      <c r="B108" s="746"/>
      <c r="C108" s="155"/>
      <c r="D108" s="208"/>
      <c r="E108" s="209"/>
      <c r="F108" s="210"/>
      <c r="G108" s="208">
        <v>4</v>
      </c>
      <c r="H108" s="208">
        <f>G108*30</f>
        <v>120</v>
      </c>
      <c r="I108" s="156"/>
      <c r="J108" s="211"/>
      <c r="K108" s="212"/>
      <c r="L108" s="212"/>
      <c r="M108" s="213"/>
      <c r="N108" s="211"/>
      <c r="O108" s="214"/>
      <c r="P108" s="215"/>
      <c r="Q108" s="216"/>
      <c r="R108" s="211"/>
      <c r="S108" s="136"/>
      <c r="T108" s="132"/>
      <c r="U108" s="209"/>
      <c r="V108" s="210"/>
      <c r="W108" s="131"/>
      <c r="X108" s="132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Z108" s="459">
        <f t="shared" si="73"/>
        <v>0</v>
      </c>
      <c r="BC108" s="595">
        <v>4</v>
      </c>
      <c r="BF108" s="595">
        <v>4</v>
      </c>
      <c r="BH108" s="595">
        <v>4</v>
      </c>
      <c r="BI108" s="595">
        <v>4</v>
      </c>
    </row>
    <row r="109" spans="1:61" s="112" customFormat="1" ht="38.25" customHeight="1" thickBot="1">
      <c r="A109" s="738" t="s">
        <v>188</v>
      </c>
      <c r="B109" s="739"/>
      <c r="C109" s="217"/>
      <c r="D109" s="217">
        <v>2</v>
      </c>
      <c r="E109" s="218"/>
      <c r="F109" s="219"/>
      <c r="G109" s="217">
        <f>G116</f>
        <v>4</v>
      </c>
      <c r="H109" s="208">
        <f t="shared" ref="H109:H112" si="83">G109*30</f>
        <v>120</v>
      </c>
      <c r="I109" s="220">
        <f>I116</f>
        <v>54</v>
      </c>
      <c r="J109" s="221"/>
      <c r="K109" s="222"/>
      <c r="L109" s="512"/>
      <c r="M109" s="223">
        <f t="shared" ref="M109:M112" si="84">H109-I109</f>
        <v>66</v>
      </c>
      <c r="N109" s="221"/>
      <c r="O109" s="224" t="s">
        <v>3</v>
      </c>
      <c r="P109" s="225">
        <v>3</v>
      </c>
      <c r="Q109" s="226"/>
      <c r="R109" s="227"/>
      <c r="S109" s="207"/>
      <c r="T109" s="219"/>
      <c r="U109" s="218"/>
      <c r="V109" s="228"/>
      <c r="W109" s="206"/>
      <c r="X109" s="219"/>
      <c r="Y109" s="229">
        <f>Y113</f>
        <v>0</v>
      </c>
      <c r="Z109" s="60">
        <f>Z113</f>
        <v>0</v>
      </c>
      <c r="AA109" s="60">
        <f>AA113</f>
        <v>0</v>
      </c>
      <c r="AB109" s="60">
        <f>AB113</f>
        <v>0</v>
      </c>
      <c r="AC109" s="60">
        <f>AC113</f>
        <v>0</v>
      </c>
      <c r="AS109" s="455"/>
      <c r="AT109" s="455">
        <v>4</v>
      </c>
      <c r="AU109" s="455"/>
      <c r="AV109" s="455">
        <v>4</v>
      </c>
      <c r="AW109" s="455">
        <v>4</v>
      </c>
      <c r="AX109" s="455">
        <v>4</v>
      </c>
      <c r="AZ109" s="459">
        <f t="shared" si="73"/>
        <v>45</v>
      </c>
      <c r="BB109" s="599"/>
      <c r="BC109" s="599"/>
      <c r="BD109" s="599"/>
      <c r="BE109" s="599"/>
      <c r="BF109" s="599"/>
      <c r="BG109" s="599"/>
      <c r="BH109" s="599"/>
      <c r="BI109" s="599"/>
    </row>
    <row r="110" spans="1:61" ht="34.5" customHeight="1" thickBot="1">
      <c r="A110" s="740" t="s">
        <v>190</v>
      </c>
      <c r="B110" s="741"/>
      <c r="C110" s="208"/>
      <c r="D110" s="230">
        <v>4</v>
      </c>
      <c r="E110" s="613"/>
      <c r="F110" s="231"/>
      <c r="G110" s="232">
        <f>G120</f>
        <v>4</v>
      </c>
      <c r="H110" s="208">
        <f t="shared" si="83"/>
        <v>120</v>
      </c>
      <c r="I110" s="233">
        <f>I120</f>
        <v>54</v>
      </c>
      <c r="J110" s="211"/>
      <c r="K110" s="212"/>
      <c r="L110" s="513"/>
      <c r="M110" s="607">
        <f t="shared" si="84"/>
        <v>66</v>
      </c>
      <c r="N110" s="211"/>
      <c r="O110" s="214"/>
      <c r="P110" s="215"/>
      <c r="Q110" s="234"/>
      <c r="R110" s="235">
        <v>3</v>
      </c>
      <c r="S110" s="236">
        <v>3</v>
      </c>
      <c r="T110" s="237"/>
      <c r="U110" s="238"/>
      <c r="V110" s="239"/>
      <c r="W110" s="240"/>
      <c r="X110" s="237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Z110" s="459">
        <f t="shared" si="73"/>
        <v>45</v>
      </c>
    </row>
    <row r="111" spans="1:61" ht="38.25" customHeight="1" thickBot="1">
      <c r="A111" s="738" t="s">
        <v>191</v>
      </c>
      <c r="B111" s="739"/>
      <c r="C111" s="217"/>
      <c r="D111" s="241">
        <v>5</v>
      </c>
      <c r="E111" s="194"/>
      <c r="F111" s="242"/>
      <c r="G111" s="243">
        <f>G124</f>
        <v>4</v>
      </c>
      <c r="H111" s="208">
        <f t="shared" si="83"/>
        <v>120</v>
      </c>
      <c r="I111" s="244">
        <f>I124</f>
        <v>45</v>
      </c>
      <c r="J111" s="227"/>
      <c r="K111" s="245"/>
      <c r="L111" s="514"/>
      <c r="M111" s="246">
        <f t="shared" si="84"/>
        <v>75</v>
      </c>
      <c r="N111" s="227"/>
      <c r="O111" s="247"/>
      <c r="P111" s="225"/>
      <c r="Q111" s="226"/>
      <c r="R111" s="248"/>
      <c r="S111" s="126"/>
      <c r="T111" s="127">
        <v>3</v>
      </c>
      <c r="U111" s="249"/>
      <c r="V111" s="250"/>
      <c r="W111" s="125"/>
      <c r="X111" s="127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Z111" s="459">
        <f t="shared" si="73"/>
        <v>37.5</v>
      </c>
    </row>
    <row r="112" spans="1:61" ht="34.5" customHeight="1" thickBot="1">
      <c r="A112" s="740" t="s">
        <v>193</v>
      </c>
      <c r="B112" s="741"/>
      <c r="C112" s="208"/>
      <c r="D112" s="230">
        <v>6</v>
      </c>
      <c r="E112" s="613"/>
      <c r="F112" s="231"/>
      <c r="G112" s="232">
        <f>G127</f>
        <v>4</v>
      </c>
      <c r="H112" s="208">
        <f t="shared" si="83"/>
        <v>120</v>
      </c>
      <c r="I112" s="233">
        <f>I128</f>
        <v>40</v>
      </c>
      <c r="J112" s="211"/>
      <c r="K112" s="212"/>
      <c r="L112" s="513"/>
      <c r="M112" s="607">
        <f t="shared" si="84"/>
        <v>80</v>
      </c>
      <c r="N112" s="211"/>
      <c r="O112" s="214"/>
      <c r="P112" s="215"/>
      <c r="Q112" s="213"/>
      <c r="R112" s="211"/>
      <c r="S112" s="212"/>
      <c r="T112" s="251"/>
      <c r="U112" s="238">
        <v>3</v>
      </c>
      <c r="V112" s="239"/>
      <c r="W112" s="240"/>
      <c r="X112" s="237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Z112" s="459">
        <f t="shared" si="73"/>
        <v>33.333333333333329</v>
      </c>
    </row>
    <row r="113" spans="1:52" ht="15.75" customHeight="1" thickBot="1">
      <c r="A113" s="252" t="s">
        <v>115</v>
      </c>
      <c r="B113" s="264" t="s">
        <v>194</v>
      </c>
      <c r="C113" s="254"/>
      <c r="D113" s="254" t="s">
        <v>281</v>
      </c>
      <c r="E113" s="255"/>
      <c r="F113" s="137"/>
      <c r="G113" s="138">
        <v>4</v>
      </c>
      <c r="H113" s="256">
        <f t="shared" ref="H113:H129" si="85">G113*30</f>
        <v>120</v>
      </c>
      <c r="I113" s="256"/>
      <c r="J113" s="259"/>
      <c r="K113" s="265"/>
      <c r="L113" s="265"/>
      <c r="M113" s="260"/>
      <c r="N113" s="257"/>
      <c r="O113" s="258"/>
      <c r="P113" s="259"/>
      <c r="Q113" s="260"/>
      <c r="R113" s="257"/>
      <c r="S113" s="265"/>
      <c r="T113" s="258"/>
      <c r="U113" s="259"/>
      <c r="V113" s="260"/>
      <c r="W113" s="257"/>
      <c r="X113" s="258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Z113" s="459">
        <f t="shared" si="73"/>
        <v>0</v>
      </c>
    </row>
    <row r="114" spans="1:52" ht="32.25" thickBot="1">
      <c r="A114" s="266" t="s">
        <v>117</v>
      </c>
      <c r="B114" s="14" t="s">
        <v>195</v>
      </c>
      <c r="C114" s="267"/>
      <c r="D114" s="254" t="s">
        <v>281</v>
      </c>
      <c r="E114" s="139"/>
      <c r="F114" s="115"/>
      <c r="G114" s="116">
        <v>4</v>
      </c>
      <c r="H114" s="268">
        <f t="shared" si="85"/>
        <v>120</v>
      </c>
      <c r="I114" s="268"/>
      <c r="J114" s="269"/>
      <c r="K114" s="270"/>
      <c r="L114" s="270"/>
      <c r="M114" s="271"/>
      <c r="N114" s="145"/>
      <c r="O114" s="272"/>
      <c r="P114" s="273"/>
      <c r="Q114" s="274"/>
      <c r="R114" s="145"/>
      <c r="S114" s="275"/>
      <c r="T114" s="272"/>
      <c r="U114" s="273"/>
      <c r="V114" s="274"/>
      <c r="W114" s="145"/>
      <c r="X114" s="272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Z114" s="459">
        <f t="shared" si="73"/>
        <v>0</v>
      </c>
    </row>
    <row r="115" spans="1:52" ht="32.25" thickBot="1">
      <c r="A115" s="276" t="s">
        <v>119</v>
      </c>
      <c r="B115" s="14" t="s">
        <v>196</v>
      </c>
      <c r="C115" s="267"/>
      <c r="D115" s="254" t="s">
        <v>281</v>
      </c>
      <c r="E115" s="139"/>
      <c r="F115" s="115"/>
      <c r="G115" s="116">
        <v>4</v>
      </c>
      <c r="H115" s="268">
        <f t="shared" si="85"/>
        <v>120</v>
      </c>
      <c r="I115" s="268"/>
      <c r="J115" s="269"/>
      <c r="K115" s="270"/>
      <c r="L115" s="270"/>
      <c r="M115" s="271"/>
      <c r="N115" s="145"/>
      <c r="O115" s="272"/>
      <c r="P115" s="273"/>
      <c r="Q115" s="274"/>
      <c r="R115" s="145"/>
      <c r="S115" s="275"/>
      <c r="T115" s="272"/>
      <c r="U115" s="273"/>
      <c r="V115" s="274"/>
      <c r="W115" s="145"/>
      <c r="X115" s="272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Z115" s="459">
        <f t="shared" si="73"/>
        <v>0</v>
      </c>
    </row>
    <row r="116" spans="1:52" ht="32.25" thickBot="1">
      <c r="A116" s="252" t="s">
        <v>310</v>
      </c>
      <c r="B116" s="253" t="s">
        <v>118</v>
      </c>
      <c r="C116" s="254"/>
      <c r="D116" s="254">
        <v>2</v>
      </c>
      <c r="E116" s="255"/>
      <c r="F116" s="137"/>
      <c r="G116" s="138">
        <v>4</v>
      </c>
      <c r="H116" s="277">
        <f t="shared" si="85"/>
        <v>120</v>
      </c>
      <c r="I116" s="278">
        <f t="shared" ref="I116:I128" si="86">J116+K116+L116</f>
        <v>54</v>
      </c>
      <c r="J116" s="257"/>
      <c r="K116" s="265"/>
      <c r="L116" s="460" t="s">
        <v>284</v>
      </c>
      <c r="M116" s="279">
        <f t="shared" ref="M116:M128" si="87">H116-I116</f>
        <v>66</v>
      </c>
      <c r="N116" s="257"/>
      <c r="O116" s="461" t="s">
        <v>3</v>
      </c>
      <c r="P116" s="259">
        <v>3</v>
      </c>
      <c r="Q116" s="260"/>
      <c r="R116" s="257"/>
      <c r="S116" s="265"/>
      <c r="T116" s="258"/>
      <c r="U116" s="259"/>
      <c r="V116" s="260"/>
      <c r="W116" s="257"/>
      <c r="X116" s="258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Z116" s="459">
        <f t="shared" si="73"/>
        <v>45</v>
      </c>
    </row>
    <row r="117" spans="1:52" ht="16.5" thickBot="1">
      <c r="A117" s="252" t="s">
        <v>122</v>
      </c>
      <c r="B117" s="11" t="s">
        <v>123</v>
      </c>
      <c r="C117" s="267"/>
      <c r="D117" s="267">
        <v>2</v>
      </c>
      <c r="E117" s="139"/>
      <c r="F117" s="115"/>
      <c r="G117" s="116">
        <v>4</v>
      </c>
      <c r="H117" s="280">
        <f t="shared" si="85"/>
        <v>120</v>
      </c>
      <c r="I117" s="278">
        <f t="shared" si="86"/>
        <v>54</v>
      </c>
      <c r="J117" s="281" t="s">
        <v>189</v>
      </c>
      <c r="K117" s="275"/>
      <c r="L117" s="275">
        <v>18</v>
      </c>
      <c r="M117" s="282">
        <f t="shared" si="87"/>
        <v>66</v>
      </c>
      <c r="N117" s="145"/>
      <c r="O117" s="283" t="s">
        <v>3</v>
      </c>
      <c r="P117" s="273">
        <v>3</v>
      </c>
      <c r="Q117" s="274"/>
      <c r="R117" s="145"/>
      <c r="S117" s="275"/>
      <c r="T117" s="272"/>
      <c r="U117" s="273"/>
      <c r="V117" s="274"/>
      <c r="W117" s="145"/>
      <c r="X117" s="272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Z117" s="459">
        <f t="shared" si="73"/>
        <v>45</v>
      </c>
    </row>
    <row r="118" spans="1:52">
      <c r="A118" s="252" t="s">
        <v>124</v>
      </c>
      <c r="B118" s="11" t="s">
        <v>309</v>
      </c>
      <c r="C118" s="267"/>
      <c r="D118" s="267">
        <v>2</v>
      </c>
      <c r="E118" s="139"/>
      <c r="F118" s="115"/>
      <c r="G118" s="116">
        <v>4</v>
      </c>
      <c r="H118" s="280">
        <f t="shared" ref="H118" si="88">G118*30</f>
        <v>120</v>
      </c>
      <c r="I118" s="278">
        <f t="shared" ref="I118" si="89">J118+K118+L118</f>
        <v>54</v>
      </c>
      <c r="J118" s="281" t="s">
        <v>189</v>
      </c>
      <c r="K118" s="275"/>
      <c r="L118" s="275">
        <v>18</v>
      </c>
      <c r="M118" s="282">
        <f t="shared" ref="M118" si="90">H118-I118</f>
        <v>66</v>
      </c>
      <c r="N118" s="145"/>
      <c r="O118" s="283" t="s">
        <v>3</v>
      </c>
      <c r="P118" s="273">
        <v>3</v>
      </c>
      <c r="Q118" s="274"/>
      <c r="R118" s="145"/>
      <c r="S118" s="275"/>
      <c r="T118" s="272"/>
      <c r="U118" s="273"/>
      <c r="V118" s="274"/>
      <c r="W118" s="145"/>
      <c r="X118" s="272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Z118" s="459">
        <f t="shared" ref="AZ118" si="91">I118/H118*100</f>
        <v>45</v>
      </c>
    </row>
    <row r="119" spans="1:52">
      <c r="A119" s="276"/>
      <c r="B119" s="11" t="s">
        <v>116</v>
      </c>
      <c r="C119" s="267"/>
      <c r="D119" s="267"/>
      <c r="E119" s="139"/>
      <c r="F119" s="115"/>
      <c r="G119" s="116">
        <v>4</v>
      </c>
      <c r="H119" s="280">
        <f t="shared" si="85"/>
        <v>120</v>
      </c>
      <c r="I119" s="278"/>
      <c r="J119" s="281"/>
      <c r="K119" s="275"/>
      <c r="L119" s="275"/>
      <c r="M119" s="282"/>
      <c r="N119" s="145"/>
      <c r="O119" s="283"/>
      <c r="P119" s="273"/>
      <c r="Q119" s="274"/>
      <c r="R119" s="145"/>
      <c r="S119" s="275"/>
      <c r="T119" s="272"/>
      <c r="U119" s="273"/>
      <c r="V119" s="274"/>
      <c r="W119" s="145"/>
      <c r="X119" s="272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Z119" s="459">
        <f t="shared" si="73"/>
        <v>0</v>
      </c>
    </row>
    <row r="120" spans="1:52" ht="31.5">
      <c r="A120" s="276" t="s">
        <v>125</v>
      </c>
      <c r="B120" s="11" t="s">
        <v>121</v>
      </c>
      <c r="C120" s="267"/>
      <c r="D120" s="267">
        <v>4</v>
      </c>
      <c r="E120" s="139"/>
      <c r="F120" s="115"/>
      <c r="G120" s="116">
        <v>4</v>
      </c>
      <c r="H120" s="280">
        <f t="shared" si="85"/>
        <v>120</v>
      </c>
      <c r="I120" s="278">
        <f t="shared" si="86"/>
        <v>54</v>
      </c>
      <c r="J120" s="145"/>
      <c r="K120" s="275"/>
      <c r="L120" s="3" t="s">
        <v>284</v>
      </c>
      <c r="M120" s="282">
        <f t="shared" si="87"/>
        <v>66</v>
      </c>
      <c r="N120" s="145"/>
      <c r="O120" s="272"/>
      <c r="P120" s="273"/>
      <c r="Q120" s="284"/>
      <c r="R120" s="145">
        <v>3</v>
      </c>
      <c r="S120" s="275">
        <v>3</v>
      </c>
      <c r="T120" s="272"/>
      <c r="U120" s="273"/>
      <c r="V120" s="274"/>
      <c r="W120" s="145"/>
      <c r="X120" s="272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Z120" s="459">
        <f t="shared" si="73"/>
        <v>45</v>
      </c>
    </row>
    <row r="121" spans="1:52">
      <c r="A121" s="276" t="s">
        <v>126</v>
      </c>
      <c r="B121" s="11" t="s">
        <v>120</v>
      </c>
      <c r="C121" s="267"/>
      <c r="D121" s="267">
        <v>4</v>
      </c>
      <c r="E121" s="139"/>
      <c r="F121" s="115"/>
      <c r="G121" s="116">
        <v>4</v>
      </c>
      <c r="H121" s="280">
        <f t="shared" si="85"/>
        <v>120</v>
      </c>
      <c r="I121" s="278">
        <f t="shared" si="86"/>
        <v>54</v>
      </c>
      <c r="J121" s="281" t="s">
        <v>189</v>
      </c>
      <c r="K121" s="275"/>
      <c r="L121" s="275">
        <v>18</v>
      </c>
      <c r="M121" s="282">
        <f t="shared" si="87"/>
        <v>66</v>
      </c>
      <c r="N121" s="145"/>
      <c r="O121" s="272"/>
      <c r="P121" s="273"/>
      <c r="Q121" s="284"/>
      <c r="R121" s="145">
        <v>3</v>
      </c>
      <c r="S121" s="275">
        <v>3</v>
      </c>
      <c r="T121" s="272"/>
      <c r="U121" s="273"/>
      <c r="V121" s="274"/>
      <c r="W121" s="145"/>
      <c r="X121" s="272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Z121" s="459">
        <f t="shared" si="73"/>
        <v>45</v>
      </c>
    </row>
    <row r="122" spans="1:52">
      <c r="A122" s="276" t="s">
        <v>127</v>
      </c>
      <c r="B122" s="11" t="s">
        <v>312</v>
      </c>
      <c r="C122" s="113"/>
      <c r="D122" s="114">
        <v>4</v>
      </c>
      <c r="E122" s="114"/>
      <c r="F122" s="115"/>
      <c r="G122" s="116">
        <v>4</v>
      </c>
      <c r="H122" s="116">
        <f t="shared" si="85"/>
        <v>120</v>
      </c>
      <c r="I122" s="117">
        <f t="shared" si="86"/>
        <v>54</v>
      </c>
      <c r="J122" s="118">
        <v>18</v>
      </c>
      <c r="K122" s="118"/>
      <c r="L122" s="118">
        <v>36</v>
      </c>
      <c r="M122" s="119">
        <f>H122-I122</f>
        <v>66</v>
      </c>
      <c r="N122" s="113"/>
      <c r="O122" s="120"/>
      <c r="P122" s="115"/>
      <c r="Q122" s="113"/>
      <c r="R122" s="120">
        <v>3</v>
      </c>
      <c r="S122" s="115">
        <v>3</v>
      </c>
      <c r="T122" s="113"/>
      <c r="U122" s="120"/>
      <c r="V122" s="115">
        <v>3</v>
      </c>
      <c r="W122" s="145"/>
      <c r="X122" s="272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Z122" s="515"/>
    </row>
    <row r="123" spans="1:52">
      <c r="A123" s="276"/>
      <c r="B123" s="11" t="s">
        <v>116</v>
      </c>
      <c r="C123" s="267"/>
      <c r="D123" s="267"/>
      <c r="E123" s="139"/>
      <c r="F123" s="115"/>
      <c r="G123" s="116">
        <v>4</v>
      </c>
      <c r="H123" s="280">
        <f t="shared" si="85"/>
        <v>120</v>
      </c>
      <c r="I123" s="278"/>
      <c r="J123" s="281"/>
      <c r="K123" s="275"/>
      <c r="L123" s="275"/>
      <c r="M123" s="282"/>
      <c r="N123" s="145"/>
      <c r="O123" s="272"/>
      <c r="P123" s="273"/>
      <c r="Q123" s="284"/>
      <c r="R123" s="145"/>
      <c r="S123" s="275"/>
      <c r="T123" s="272"/>
      <c r="U123" s="273"/>
      <c r="V123" s="274"/>
      <c r="W123" s="145"/>
      <c r="X123" s="272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Z123" s="459">
        <f t="shared" si="73"/>
        <v>0</v>
      </c>
    </row>
    <row r="124" spans="1:52" ht="31.5">
      <c r="A124" s="276" t="s">
        <v>198</v>
      </c>
      <c r="B124" s="11" t="s">
        <v>4</v>
      </c>
      <c r="C124" s="267"/>
      <c r="D124" s="267">
        <v>5</v>
      </c>
      <c r="E124" s="139"/>
      <c r="F124" s="115"/>
      <c r="G124" s="116">
        <v>4</v>
      </c>
      <c r="H124" s="280">
        <f t="shared" si="85"/>
        <v>120</v>
      </c>
      <c r="I124" s="278">
        <f t="shared" si="86"/>
        <v>45</v>
      </c>
      <c r="J124" s="145"/>
      <c r="K124" s="275"/>
      <c r="L124" s="3" t="s">
        <v>192</v>
      </c>
      <c r="M124" s="282">
        <f t="shared" si="87"/>
        <v>75</v>
      </c>
      <c r="N124" s="145"/>
      <c r="O124" s="272"/>
      <c r="P124" s="273"/>
      <c r="Q124" s="274"/>
      <c r="R124" s="281"/>
      <c r="S124" s="275"/>
      <c r="T124" s="272">
        <v>3</v>
      </c>
      <c r="U124" s="273"/>
      <c r="V124" s="274"/>
      <c r="W124" s="145"/>
      <c r="X124" s="272"/>
      <c r="AD124" s="112" t="s">
        <v>197</v>
      </c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Z124" s="459">
        <f t="shared" si="73"/>
        <v>37.5</v>
      </c>
    </row>
    <row r="125" spans="1:52">
      <c r="A125" s="276" t="s">
        <v>313</v>
      </c>
      <c r="B125" s="510" t="s">
        <v>311</v>
      </c>
      <c r="C125" s="285"/>
      <c r="D125" s="285">
        <v>5</v>
      </c>
      <c r="E125" s="286"/>
      <c r="F125" s="123"/>
      <c r="G125" s="143">
        <v>4</v>
      </c>
      <c r="H125" s="280">
        <f t="shared" si="85"/>
        <v>120</v>
      </c>
      <c r="I125" s="278">
        <f t="shared" si="86"/>
        <v>45</v>
      </c>
      <c r="J125" s="281" t="s">
        <v>200</v>
      </c>
      <c r="K125" s="275"/>
      <c r="L125" s="275">
        <v>30</v>
      </c>
      <c r="M125" s="282">
        <f t="shared" si="87"/>
        <v>75</v>
      </c>
      <c r="N125" s="145"/>
      <c r="O125" s="272"/>
      <c r="P125" s="273"/>
      <c r="Q125" s="274"/>
      <c r="R125" s="281"/>
      <c r="S125" s="275"/>
      <c r="T125" s="272">
        <v>3</v>
      </c>
      <c r="U125" s="273"/>
      <c r="V125" s="274"/>
      <c r="W125" s="145"/>
      <c r="X125" s="272"/>
      <c r="AD125" s="112" t="s">
        <v>197</v>
      </c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Z125" s="459">
        <f t="shared" si="73"/>
        <v>37.5</v>
      </c>
    </row>
    <row r="126" spans="1:52">
      <c r="A126" s="266"/>
      <c r="B126" s="11" t="s">
        <v>116</v>
      </c>
      <c r="C126" s="285"/>
      <c r="D126" s="285"/>
      <c r="E126" s="286"/>
      <c r="F126" s="123"/>
      <c r="G126" s="143">
        <v>4</v>
      </c>
      <c r="H126" s="280">
        <f t="shared" si="85"/>
        <v>120</v>
      </c>
      <c r="I126" s="278"/>
      <c r="J126" s="281"/>
      <c r="K126" s="275"/>
      <c r="L126" s="275"/>
      <c r="M126" s="282"/>
      <c r="N126" s="145"/>
      <c r="O126" s="272"/>
      <c r="P126" s="273"/>
      <c r="Q126" s="274"/>
      <c r="R126" s="281"/>
      <c r="S126" s="275"/>
      <c r="T126" s="272"/>
      <c r="U126" s="273"/>
      <c r="V126" s="274"/>
      <c r="W126" s="145"/>
      <c r="X126" s="272"/>
      <c r="AD126" s="112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Z126" s="459">
        <f t="shared" si="73"/>
        <v>0</v>
      </c>
    </row>
    <row r="127" spans="1:52" ht="30.75" customHeight="1">
      <c r="A127" s="266" t="s">
        <v>201</v>
      </c>
      <c r="B127" s="11" t="s">
        <v>27</v>
      </c>
      <c r="C127" s="285"/>
      <c r="D127" s="285">
        <v>6</v>
      </c>
      <c r="E127" s="286"/>
      <c r="F127" s="123"/>
      <c r="G127" s="143">
        <v>4</v>
      </c>
      <c r="H127" s="280">
        <f t="shared" si="85"/>
        <v>120</v>
      </c>
      <c r="I127" s="278">
        <f t="shared" si="86"/>
        <v>40</v>
      </c>
      <c r="J127" s="145"/>
      <c r="K127" s="275"/>
      <c r="L127" s="3" t="s">
        <v>282</v>
      </c>
      <c r="M127" s="282">
        <f t="shared" si="87"/>
        <v>80</v>
      </c>
      <c r="N127" s="145"/>
      <c r="O127" s="272"/>
      <c r="P127" s="273"/>
      <c r="Q127" s="274"/>
      <c r="R127" s="145"/>
      <c r="S127" s="275"/>
      <c r="T127" s="283"/>
      <c r="U127" s="273">
        <v>3</v>
      </c>
      <c r="V127" s="274"/>
      <c r="W127" s="145"/>
      <c r="X127" s="272"/>
      <c r="AD127" s="112" t="s">
        <v>197</v>
      </c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Z127" s="459">
        <f t="shared" si="73"/>
        <v>33.333333333333329</v>
      </c>
    </row>
    <row r="128" spans="1:52">
      <c r="A128" s="309" t="s">
        <v>202</v>
      </c>
      <c r="B128" s="310" t="s">
        <v>128</v>
      </c>
      <c r="C128" s="311"/>
      <c r="D128" s="311">
        <v>6</v>
      </c>
      <c r="E128" s="312"/>
      <c r="F128" s="124"/>
      <c r="G128" s="182">
        <v>4</v>
      </c>
      <c r="H128" s="287">
        <f t="shared" si="85"/>
        <v>120</v>
      </c>
      <c r="I128" s="288">
        <f t="shared" si="86"/>
        <v>40</v>
      </c>
      <c r="J128" s="462" t="s">
        <v>283</v>
      </c>
      <c r="K128" s="289"/>
      <c r="L128" s="289">
        <v>26</v>
      </c>
      <c r="M128" s="290">
        <f t="shared" si="87"/>
        <v>80</v>
      </c>
      <c r="N128" s="150"/>
      <c r="O128" s="291"/>
      <c r="P128" s="292"/>
      <c r="Q128" s="293"/>
      <c r="R128" s="150"/>
      <c r="S128" s="289"/>
      <c r="T128" s="294"/>
      <c r="U128" s="292">
        <v>3</v>
      </c>
      <c r="V128" s="293"/>
      <c r="W128" s="150"/>
      <c r="X128" s="291"/>
      <c r="AD128" s="112" t="s">
        <v>197</v>
      </c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Z128" s="459">
        <f t="shared" si="73"/>
        <v>33.333333333333329</v>
      </c>
    </row>
    <row r="129" spans="1:61" ht="16.5" thickBot="1">
      <c r="A129" s="316"/>
      <c r="B129" s="17" t="s">
        <v>116</v>
      </c>
      <c r="C129" s="122"/>
      <c r="D129" s="122"/>
      <c r="E129" s="122"/>
      <c r="F129" s="122"/>
      <c r="G129" s="18">
        <v>4</v>
      </c>
      <c r="H129" s="275">
        <f t="shared" si="85"/>
        <v>120</v>
      </c>
      <c r="I129" s="39"/>
      <c r="J129" s="3"/>
      <c r="K129" s="275"/>
      <c r="L129" s="275"/>
      <c r="M129" s="39"/>
      <c r="N129" s="275"/>
      <c r="O129" s="275"/>
      <c r="P129" s="275"/>
      <c r="Q129" s="275"/>
      <c r="R129" s="275"/>
      <c r="S129" s="275"/>
      <c r="T129" s="3"/>
      <c r="U129" s="275"/>
      <c r="V129" s="306"/>
      <c r="W129" s="307"/>
      <c r="X129" s="308"/>
      <c r="AD129" s="112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Z129" s="459">
        <f t="shared" si="73"/>
        <v>0</v>
      </c>
    </row>
    <row r="130" spans="1:61" ht="16.5" thickBot="1">
      <c r="A130" s="742" t="s">
        <v>181</v>
      </c>
      <c r="B130" s="743"/>
      <c r="C130" s="743"/>
      <c r="D130" s="743"/>
      <c r="E130" s="743"/>
      <c r="F130" s="743"/>
      <c r="G130" s="313">
        <f>G108</f>
        <v>4</v>
      </c>
      <c r="H130" s="140">
        <f>G130*30</f>
        <v>120</v>
      </c>
      <c r="I130" s="280"/>
      <c r="J130" s="314"/>
      <c r="K130" s="270"/>
      <c r="L130" s="270"/>
      <c r="M130" s="315"/>
      <c r="N130" s="269"/>
      <c r="O130" s="271"/>
      <c r="P130" s="314"/>
      <c r="Q130" s="315"/>
      <c r="R130" s="269"/>
      <c r="S130" s="270"/>
      <c r="T130" s="315"/>
      <c r="U130" s="269"/>
      <c r="V130" s="260"/>
      <c r="W130" s="257"/>
      <c r="X130" s="258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Z130" s="459">
        <f t="shared" si="73"/>
        <v>0</v>
      </c>
    </row>
    <row r="131" spans="1:61" ht="16.5" thickBot="1">
      <c r="A131" s="744" t="s">
        <v>182</v>
      </c>
      <c r="B131" s="745"/>
      <c r="C131" s="745"/>
      <c r="D131" s="745"/>
      <c r="E131" s="745"/>
      <c r="F131" s="745"/>
      <c r="G131" s="296">
        <f>G109+G110+G111+G112</f>
        <v>16</v>
      </c>
      <c r="H131" s="295">
        <f t="shared" ref="H131:H132" si="92">G131*30</f>
        <v>480</v>
      </c>
      <c r="I131" s="297">
        <f t="shared" ref="I131:U131" si="93">I109+I110+I111+I112</f>
        <v>193</v>
      </c>
      <c r="J131" s="298">
        <f t="shared" si="93"/>
        <v>0</v>
      </c>
      <c r="K131" s="298">
        <f t="shared" si="93"/>
        <v>0</v>
      </c>
      <c r="L131" s="298">
        <f t="shared" si="93"/>
        <v>0</v>
      </c>
      <c r="M131" s="299">
        <f t="shared" si="93"/>
        <v>287</v>
      </c>
      <c r="N131" s="300">
        <f t="shared" si="93"/>
        <v>0</v>
      </c>
      <c r="O131" s="301">
        <f t="shared" si="93"/>
        <v>3</v>
      </c>
      <c r="P131" s="296">
        <f t="shared" si="93"/>
        <v>3</v>
      </c>
      <c r="Q131" s="299">
        <f t="shared" si="93"/>
        <v>0</v>
      </c>
      <c r="R131" s="300">
        <f t="shared" si="93"/>
        <v>3</v>
      </c>
      <c r="S131" s="298">
        <f t="shared" si="93"/>
        <v>3</v>
      </c>
      <c r="T131" s="299">
        <f t="shared" si="93"/>
        <v>3</v>
      </c>
      <c r="U131" s="299">
        <f t="shared" si="93"/>
        <v>3</v>
      </c>
      <c r="V131" s="263"/>
      <c r="W131" s="261"/>
      <c r="X131" s="262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</row>
    <row r="132" spans="1:61" s="112" customFormat="1" ht="15.75" customHeight="1" thickBot="1">
      <c r="A132" s="755" t="s">
        <v>129</v>
      </c>
      <c r="B132" s="756"/>
      <c r="C132" s="756"/>
      <c r="D132" s="756"/>
      <c r="E132" s="756"/>
      <c r="F132" s="757"/>
      <c r="G132" s="302">
        <f>G130+G131</f>
        <v>20</v>
      </c>
      <c r="H132" s="305">
        <f t="shared" si="92"/>
        <v>600</v>
      </c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4"/>
      <c r="W132" s="304"/>
      <c r="X132" s="70"/>
      <c r="Y132" s="129">
        <f>SUM(Y113:Y128)</f>
        <v>0</v>
      </c>
      <c r="Z132" s="130">
        <f>SUM(Z113:Z128)</f>
        <v>0</v>
      </c>
      <c r="AA132" s="130">
        <f>SUM(AA113:AA128)</f>
        <v>0</v>
      </c>
      <c r="AB132" s="130">
        <f>SUM(AB113:AB128)</f>
        <v>0</v>
      </c>
      <c r="AC132" s="130">
        <f>SUM(AC113:AC128)</f>
        <v>0</v>
      </c>
      <c r="AS132" s="455"/>
      <c r="AT132" s="455"/>
      <c r="AU132" s="455"/>
      <c r="AV132" s="455"/>
      <c r="AW132" s="455"/>
      <c r="AX132" s="455"/>
      <c r="BB132" s="599"/>
      <c r="BC132" s="599"/>
      <c r="BD132" s="599"/>
      <c r="BE132" s="599"/>
      <c r="BF132" s="599"/>
      <c r="BG132" s="599"/>
      <c r="BH132" s="599"/>
      <c r="BI132" s="599"/>
    </row>
    <row r="133" spans="1:61" ht="16.5" thickBot="1">
      <c r="A133" s="844" t="s">
        <v>130</v>
      </c>
      <c r="B133" s="845"/>
      <c r="C133" s="845"/>
      <c r="D133" s="845"/>
      <c r="E133" s="845"/>
      <c r="F133" s="845"/>
      <c r="G133" s="845"/>
      <c r="H133" s="845"/>
      <c r="I133" s="845"/>
      <c r="J133" s="845"/>
      <c r="K133" s="845"/>
      <c r="L133" s="845"/>
      <c r="M133" s="845"/>
      <c r="N133" s="845"/>
      <c r="O133" s="845"/>
      <c r="P133" s="845"/>
      <c r="Q133" s="845"/>
      <c r="R133" s="845"/>
      <c r="S133" s="845"/>
      <c r="T133" s="845"/>
      <c r="U133" s="846"/>
      <c r="BC133" s="595">
        <v>4</v>
      </c>
      <c r="BE133" s="595">
        <v>8</v>
      </c>
      <c r="BF133" s="595">
        <v>12</v>
      </c>
      <c r="BH133" s="595">
        <v>12</v>
      </c>
      <c r="BI133" s="595">
        <v>4</v>
      </c>
    </row>
    <row r="134" spans="1:61" s="187" customFormat="1" ht="16.5" thickBot="1">
      <c r="A134" s="758" t="s">
        <v>203</v>
      </c>
      <c r="B134" s="759"/>
      <c r="C134" s="470"/>
      <c r="D134" s="471">
        <v>2</v>
      </c>
      <c r="E134" s="612"/>
      <c r="F134" s="393"/>
      <c r="G134" s="394">
        <v>4</v>
      </c>
      <c r="H134" s="395">
        <f t="shared" ref="H134" si="94">G134*30</f>
        <v>120</v>
      </c>
      <c r="I134" s="612">
        <v>54</v>
      </c>
      <c r="J134" s="612"/>
      <c r="K134" s="612"/>
      <c r="L134" s="612"/>
      <c r="M134" s="282">
        <f t="shared" ref="M134:M138" si="95">H134-I134</f>
        <v>66</v>
      </c>
      <c r="N134" s="612"/>
      <c r="O134" s="612">
        <v>3</v>
      </c>
      <c r="P134" s="612">
        <v>3</v>
      </c>
      <c r="Q134" s="612"/>
      <c r="R134" s="612"/>
      <c r="S134" s="471"/>
      <c r="T134" s="471"/>
      <c r="U134" s="471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S134" s="319"/>
      <c r="AT134" s="319">
        <v>4</v>
      </c>
      <c r="AU134" s="319">
        <v>4</v>
      </c>
      <c r="AV134" s="319">
        <v>12</v>
      </c>
      <c r="AW134" s="319">
        <v>12</v>
      </c>
      <c r="AX134" s="319">
        <v>8</v>
      </c>
      <c r="BB134" s="598"/>
      <c r="BC134" s="598"/>
      <c r="BD134" s="598"/>
      <c r="BE134" s="598"/>
      <c r="BF134" s="598"/>
      <c r="BG134" s="598"/>
      <c r="BH134" s="598"/>
      <c r="BI134" s="598"/>
    </row>
    <row r="135" spans="1:61" s="187" customFormat="1" ht="16.5" thickBot="1">
      <c r="A135" s="758" t="s">
        <v>131</v>
      </c>
      <c r="B135" s="759"/>
      <c r="C135" s="470"/>
      <c r="D135" s="471" t="s">
        <v>318</v>
      </c>
      <c r="E135" s="612"/>
      <c r="F135" s="393"/>
      <c r="G135" s="394">
        <v>8</v>
      </c>
      <c r="H135" s="395">
        <f t="shared" ref="H135:H161" si="96">G135*30</f>
        <v>240</v>
      </c>
      <c r="I135" s="612">
        <v>90</v>
      </c>
      <c r="J135" s="612"/>
      <c r="K135" s="612"/>
      <c r="L135" s="612"/>
      <c r="M135" s="282">
        <f t="shared" si="95"/>
        <v>150</v>
      </c>
      <c r="N135" s="612"/>
      <c r="O135" s="612"/>
      <c r="P135" s="612"/>
      <c r="Q135" s="612">
        <v>6</v>
      </c>
      <c r="R135" s="612"/>
      <c r="S135" s="471"/>
      <c r="T135" s="471"/>
      <c r="U135" s="471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S135" s="319"/>
      <c r="AT135" s="319"/>
      <c r="AU135" s="319"/>
      <c r="AV135" s="319"/>
      <c r="AW135" s="319"/>
      <c r="AX135" s="319"/>
      <c r="BB135" s="598"/>
      <c r="BC135" s="598"/>
      <c r="BD135" s="598"/>
      <c r="BE135" s="598"/>
      <c r="BF135" s="598"/>
      <c r="BG135" s="598"/>
      <c r="BH135" s="598"/>
      <c r="BI135" s="598"/>
    </row>
    <row r="136" spans="1:61" s="187" customFormat="1" ht="16.5" thickBot="1">
      <c r="A136" s="842" t="s">
        <v>132</v>
      </c>
      <c r="B136" s="843"/>
      <c r="C136" s="396"/>
      <c r="D136" s="133" t="s">
        <v>204</v>
      </c>
      <c r="E136" s="133"/>
      <c r="F136" s="111"/>
      <c r="G136" s="134">
        <v>12</v>
      </c>
      <c r="H136" s="135">
        <f t="shared" si="96"/>
        <v>360</v>
      </c>
      <c r="I136" s="136">
        <v>162</v>
      </c>
      <c r="J136" s="136"/>
      <c r="K136" s="136"/>
      <c r="L136" s="136"/>
      <c r="M136" s="282">
        <f t="shared" si="95"/>
        <v>198</v>
      </c>
      <c r="N136" s="136"/>
      <c r="O136" s="136"/>
      <c r="P136" s="136"/>
      <c r="Q136" s="136"/>
      <c r="R136" s="136">
        <v>9</v>
      </c>
      <c r="S136" s="136">
        <v>9</v>
      </c>
      <c r="T136" s="136"/>
      <c r="U136" s="136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S136" s="319"/>
      <c r="AT136" s="319"/>
      <c r="AU136" s="319"/>
      <c r="AV136" s="319"/>
      <c r="AW136" s="319"/>
      <c r="AX136" s="319"/>
      <c r="BB136" s="731" t="s">
        <v>57</v>
      </c>
      <c r="BC136" s="732"/>
      <c r="BD136" s="733"/>
      <c r="BE136" s="731" t="s">
        <v>29</v>
      </c>
      <c r="BF136" s="732"/>
      <c r="BG136" s="733"/>
      <c r="BH136" s="731" t="s">
        <v>58</v>
      </c>
      <c r="BI136" s="733"/>
    </row>
    <row r="137" spans="1:61" s="187" customFormat="1" ht="16.5" thickBot="1">
      <c r="A137" s="840" t="s">
        <v>21</v>
      </c>
      <c r="B137" s="841"/>
      <c r="C137" s="110"/>
      <c r="D137" s="133" t="s">
        <v>205</v>
      </c>
      <c r="E137" s="133"/>
      <c r="F137" s="111"/>
      <c r="G137" s="134">
        <v>12</v>
      </c>
      <c r="H137" s="135">
        <f t="shared" si="96"/>
        <v>360</v>
      </c>
      <c r="I137" s="136">
        <v>135</v>
      </c>
      <c r="J137" s="136"/>
      <c r="K137" s="136"/>
      <c r="L137" s="136"/>
      <c r="M137" s="282">
        <f t="shared" si="95"/>
        <v>225</v>
      </c>
      <c r="N137" s="136"/>
      <c r="O137" s="136"/>
      <c r="P137" s="136"/>
      <c r="Q137" s="136"/>
      <c r="R137" s="136"/>
      <c r="S137" s="136"/>
      <c r="T137" s="136">
        <v>9</v>
      </c>
      <c r="U137" s="136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S137" s="319"/>
      <c r="AT137" s="319"/>
      <c r="AU137" s="319"/>
      <c r="AV137" s="319"/>
      <c r="AW137" s="319"/>
      <c r="AX137" s="319"/>
      <c r="BB137" s="590">
        <v>1</v>
      </c>
      <c r="BC137" s="591" t="s">
        <v>60</v>
      </c>
      <c r="BD137" s="592" t="s">
        <v>61</v>
      </c>
      <c r="BE137" s="590">
        <v>3</v>
      </c>
      <c r="BF137" s="591" t="s">
        <v>62</v>
      </c>
      <c r="BG137" s="593" t="s">
        <v>63</v>
      </c>
      <c r="BH137" s="590">
        <v>5</v>
      </c>
      <c r="BI137" s="593">
        <v>6</v>
      </c>
    </row>
    <row r="138" spans="1:61" s="187" customFormat="1" ht="16.5" thickBot="1">
      <c r="A138" s="842" t="s">
        <v>133</v>
      </c>
      <c r="B138" s="843"/>
      <c r="C138" s="110"/>
      <c r="D138" s="133">
        <v>6</v>
      </c>
      <c r="E138" s="133"/>
      <c r="F138" s="111"/>
      <c r="G138" s="134">
        <v>4</v>
      </c>
      <c r="H138" s="135">
        <f t="shared" si="96"/>
        <v>120</v>
      </c>
      <c r="I138" s="136">
        <v>45</v>
      </c>
      <c r="J138" s="136"/>
      <c r="K138" s="136"/>
      <c r="L138" s="136"/>
      <c r="M138" s="282">
        <f t="shared" si="95"/>
        <v>75</v>
      </c>
      <c r="N138" s="136"/>
      <c r="O138" s="136"/>
      <c r="P138" s="136"/>
      <c r="Q138" s="136"/>
      <c r="R138" s="136"/>
      <c r="S138" s="136"/>
      <c r="T138" s="136"/>
      <c r="U138" s="136">
        <v>3</v>
      </c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S138" s="319"/>
      <c r="AT138" s="319"/>
      <c r="AU138" s="319"/>
      <c r="AV138" s="319"/>
      <c r="AW138" s="319"/>
      <c r="AX138" s="319"/>
      <c r="BB138" s="598">
        <f t="shared" ref="BB138:BI138" si="97">BB133+BB108+BB102+BB91+BB48</f>
        <v>29</v>
      </c>
      <c r="BC138" s="598">
        <f t="shared" si="97"/>
        <v>19</v>
      </c>
      <c r="BD138" s="598">
        <f t="shared" si="97"/>
        <v>0</v>
      </c>
      <c r="BE138" s="598">
        <f t="shared" si="97"/>
        <v>30</v>
      </c>
      <c r="BF138" s="598">
        <f t="shared" si="97"/>
        <v>30</v>
      </c>
      <c r="BG138" s="598">
        <f t="shared" si="97"/>
        <v>0</v>
      </c>
      <c r="BH138" s="598">
        <f t="shared" si="97"/>
        <v>30</v>
      </c>
      <c r="BI138" s="598">
        <f t="shared" si="97"/>
        <v>30</v>
      </c>
    </row>
    <row r="139" spans="1:61" ht="16.5" customHeight="1" thickBot="1">
      <c r="A139" s="13" t="s">
        <v>134</v>
      </c>
      <c r="B139" s="12" t="s">
        <v>314</v>
      </c>
      <c r="C139" s="122"/>
      <c r="D139" s="122">
        <v>2</v>
      </c>
      <c r="E139" s="122"/>
      <c r="F139" s="122"/>
      <c r="G139" s="116">
        <v>4</v>
      </c>
      <c r="H139" s="397">
        <f>G139*30</f>
        <v>120</v>
      </c>
      <c r="I139" s="398">
        <f>J139+L139+K139</f>
        <v>54</v>
      </c>
      <c r="J139" s="399">
        <v>18</v>
      </c>
      <c r="K139" s="399"/>
      <c r="L139" s="399">
        <v>36</v>
      </c>
      <c r="M139" s="400">
        <f>H139-I139</f>
        <v>66</v>
      </c>
      <c r="N139" s="139"/>
      <c r="O139" s="120">
        <v>3</v>
      </c>
      <c r="P139" s="115">
        <v>3</v>
      </c>
      <c r="Q139" s="113"/>
      <c r="R139" s="120"/>
      <c r="S139" s="115"/>
      <c r="T139" s="121"/>
      <c r="U139" s="123"/>
      <c r="AB139" s="34" t="s">
        <v>29</v>
      </c>
      <c r="AC139" s="59">
        <f>AG167+AH167</f>
        <v>0</v>
      </c>
      <c r="AD139" s="37"/>
      <c r="AE139" s="37"/>
      <c r="AG139" s="37"/>
      <c r="AH139" s="37"/>
      <c r="AJ139" s="37"/>
      <c r="AK139" s="37"/>
      <c r="AM139" s="37"/>
      <c r="AN139" s="37"/>
    </row>
    <row r="140" spans="1:61" ht="16.5" thickBot="1">
      <c r="A140" s="13" t="s">
        <v>136</v>
      </c>
      <c r="B140" s="12" t="s">
        <v>37</v>
      </c>
      <c r="C140" s="141"/>
      <c r="D140" s="61" t="s">
        <v>2</v>
      </c>
      <c r="E140" s="142"/>
      <c r="F140" s="67"/>
      <c r="G140" s="143">
        <v>4</v>
      </c>
      <c r="H140" s="144">
        <f>G140*30</f>
        <v>120</v>
      </c>
      <c r="I140" s="145">
        <f>J140+L140+K140</f>
        <v>54</v>
      </c>
      <c r="J140" s="146">
        <v>18</v>
      </c>
      <c r="K140" s="66"/>
      <c r="L140" s="66">
        <v>36</v>
      </c>
      <c r="M140" s="147">
        <f>H140-I140</f>
        <v>66</v>
      </c>
      <c r="N140" s="62"/>
      <c r="O140" s="120">
        <v>3</v>
      </c>
      <c r="P140" s="115">
        <v>3</v>
      </c>
      <c r="Q140" s="65"/>
      <c r="R140" s="63"/>
      <c r="S140" s="64"/>
      <c r="T140" s="65"/>
      <c r="U140" s="123"/>
      <c r="AC140" s="59">
        <f ca="1">SUM(AC139:AC148)</f>
        <v>40</v>
      </c>
      <c r="AD140" s="37" t="b">
        <f>ISBLANK(N140)</f>
        <v>1</v>
      </c>
      <c r="AE140" s="37" t="b">
        <f>ISBLANK(O140)</f>
        <v>0</v>
      </c>
      <c r="AG140" s="37" t="b">
        <f>ISBLANK(Q140)</f>
        <v>1</v>
      </c>
      <c r="AH140" s="37" t="b">
        <f>ISBLANK(R140)</f>
        <v>1</v>
      </c>
      <c r="AJ140" s="37" t="b">
        <f>ISBLANK(#REF!)</f>
        <v>0</v>
      </c>
      <c r="AK140" s="37" t="b">
        <f>ISBLANK(#REF!)</f>
        <v>0</v>
      </c>
      <c r="AM140" s="37" t="b">
        <f>ISBLANK(T140)</f>
        <v>1</v>
      </c>
      <c r="AN140" s="37" t="b">
        <f>ISBLANK(U140)</f>
        <v>1</v>
      </c>
    </row>
    <row r="141" spans="1:61" ht="16.5" thickBot="1">
      <c r="A141" s="13" t="s">
        <v>138</v>
      </c>
      <c r="B141" s="12" t="s">
        <v>315</v>
      </c>
      <c r="C141" s="141"/>
      <c r="D141" s="61" t="s">
        <v>2</v>
      </c>
      <c r="E141" s="142"/>
      <c r="F141" s="67"/>
      <c r="G141" s="143">
        <v>4</v>
      </c>
      <c r="H141" s="144">
        <f>G141*30</f>
        <v>120</v>
      </c>
      <c r="I141" s="145">
        <f>J141+L141+K141</f>
        <v>54</v>
      </c>
      <c r="J141" s="146">
        <v>18</v>
      </c>
      <c r="K141" s="66"/>
      <c r="L141" s="66">
        <v>36</v>
      </c>
      <c r="M141" s="147">
        <f>H141-I141</f>
        <v>66</v>
      </c>
      <c r="N141" s="62"/>
      <c r="O141" s="120">
        <v>3</v>
      </c>
      <c r="P141" s="115">
        <v>3</v>
      </c>
      <c r="Q141" s="65"/>
      <c r="R141" s="63"/>
      <c r="S141" s="64"/>
      <c r="T141" s="65"/>
      <c r="U141" s="123"/>
      <c r="AD141" s="37"/>
      <c r="AE141" s="37"/>
      <c r="AG141" s="37"/>
      <c r="AH141" s="37"/>
      <c r="AJ141" s="37"/>
      <c r="AK141" s="37"/>
      <c r="AM141" s="37"/>
      <c r="AN141" s="37"/>
    </row>
    <row r="142" spans="1:61" ht="16.5" thickBot="1">
      <c r="A142" s="13"/>
      <c r="B142" s="11" t="s">
        <v>116</v>
      </c>
      <c r="C142" s="141"/>
      <c r="D142" s="61"/>
      <c r="E142" s="142"/>
      <c r="F142" s="67"/>
      <c r="G142" s="143">
        <v>4</v>
      </c>
      <c r="H142" s="144">
        <f>G142*30</f>
        <v>120</v>
      </c>
      <c r="I142" s="145"/>
      <c r="J142" s="146"/>
      <c r="K142" s="66"/>
      <c r="L142" s="66"/>
      <c r="M142" s="147"/>
      <c r="N142" s="62"/>
      <c r="O142" s="63"/>
      <c r="P142" s="64" t="s">
        <v>177</v>
      </c>
      <c r="Q142" s="65"/>
      <c r="R142" s="63"/>
      <c r="S142" s="64"/>
      <c r="T142" s="65"/>
      <c r="U142" s="123"/>
      <c r="AD142" s="37"/>
      <c r="AE142" s="37"/>
      <c r="AG142" s="37"/>
      <c r="AH142" s="37"/>
      <c r="AJ142" s="37"/>
      <c r="AK142" s="37"/>
      <c r="AM142" s="37"/>
      <c r="AN142" s="37"/>
    </row>
    <row r="143" spans="1:61" ht="16.5" thickBot="1">
      <c r="A143" s="516" t="s">
        <v>139</v>
      </c>
      <c r="B143" s="401" t="s">
        <v>135</v>
      </c>
      <c r="C143" s="113"/>
      <c r="D143" s="114">
        <v>3</v>
      </c>
      <c r="E143" s="114"/>
      <c r="F143" s="115"/>
      <c r="G143" s="116">
        <v>4</v>
      </c>
      <c r="H143" s="116">
        <f t="shared" si="96"/>
        <v>120</v>
      </c>
      <c r="I143" s="117">
        <f>J143+K143+L143</f>
        <v>45</v>
      </c>
      <c r="J143" s="118">
        <v>30</v>
      </c>
      <c r="K143" s="118"/>
      <c r="L143" s="118">
        <v>15</v>
      </c>
      <c r="M143" s="119">
        <f t="shared" ref="M143:M145" si="98">H143-I143</f>
        <v>75</v>
      </c>
      <c r="N143" s="113"/>
      <c r="O143" s="120"/>
      <c r="P143" s="115"/>
      <c r="Q143" s="113">
        <v>3</v>
      </c>
      <c r="R143" s="120"/>
      <c r="S143" s="115"/>
      <c r="T143" s="113"/>
      <c r="U143" s="115"/>
      <c r="AB143" s="34" t="s">
        <v>57</v>
      </c>
      <c r="AC143" s="59" t="e">
        <f>#REF!+#REF!</f>
        <v>#REF!</v>
      </c>
      <c r="AD143" s="37" t="b">
        <f>ISBLANK(N143)</f>
        <v>1</v>
      </c>
      <c r="AE143" s="37" t="b">
        <f>ISBLANK(O143)</f>
        <v>1</v>
      </c>
      <c r="AG143" s="37" t="b">
        <f>ISBLANK(Q143)</f>
        <v>0</v>
      </c>
      <c r="AH143" s="37" t="b">
        <f>ISBLANK(R143)</f>
        <v>1</v>
      </c>
      <c r="AJ143" s="37" t="b">
        <f>ISBLANK(#REF!)</f>
        <v>0</v>
      </c>
      <c r="AK143" s="37" t="b">
        <f>ISBLANK(#REF!)</f>
        <v>0</v>
      </c>
      <c r="AM143" s="37" t="b">
        <f>ISBLANK(T143)</f>
        <v>1</v>
      </c>
      <c r="AN143" s="37" t="b">
        <f>ISBLANK(U143)</f>
        <v>1</v>
      </c>
    </row>
    <row r="144" spans="1:61" ht="16.5" customHeight="1" thickBot="1">
      <c r="A144" s="516" t="s">
        <v>140</v>
      </c>
      <c r="B144" s="12" t="s">
        <v>316</v>
      </c>
      <c r="C144" s="141"/>
      <c r="D144" s="61" t="s">
        <v>3</v>
      </c>
      <c r="E144" s="142"/>
      <c r="F144" s="67"/>
      <c r="G144" s="143">
        <v>4</v>
      </c>
      <c r="H144" s="144">
        <f t="shared" si="96"/>
        <v>120</v>
      </c>
      <c r="I144" s="145">
        <f t="shared" ref="I144:I145" si="99">J144+L144+K144</f>
        <v>45</v>
      </c>
      <c r="J144" s="146">
        <v>30</v>
      </c>
      <c r="K144" s="66"/>
      <c r="L144" s="66">
        <v>15</v>
      </c>
      <c r="M144" s="147">
        <f t="shared" si="98"/>
        <v>75</v>
      </c>
      <c r="N144" s="62"/>
      <c r="O144" s="63"/>
      <c r="P144" s="64"/>
      <c r="Q144" s="65">
        <v>3</v>
      </c>
      <c r="R144" s="63"/>
      <c r="S144" s="64"/>
      <c r="T144" s="65"/>
      <c r="U144" s="123"/>
      <c r="AB144" s="34" t="s">
        <v>29</v>
      </c>
      <c r="AC144" s="59" t="e">
        <f>#REF!+#REF!</f>
        <v>#REF!</v>
      </c>
      <c r="AD144" s="37"/>
      <c r="AE144" s="37"/>
      <c r="AG144" s="37"/>
      <c r="AH144" s="37"/>
      <c r="AJ144" s="37"/>
      <c r="AK144" s="37"/>
      <c r="AM144" s="37"/>
      <c r="AN144" s="37"/>
    </row>
    <row r="145" spans="1:61" ht="16.5" customHeight="1" thickBot="1">
      <c r="A145" s="520" t="s">
        <v>141</v>
      </c>
      <c r="B145" s="17" t="s">
        <v>317</v>
      </c>
      <c r="C145" s="141"/>
      <c r="D145" s="61" t="s">
        <v>3</v>
      </c>
      <c r="E145" s="142"/>
      <c r="F145" s="67"/>
      <c r="G145" s="143">
        <v>4</v>
      </c>
      <c r="H145" s="144">
        <f t="shared" si="96"/>
        <v>120</v>
      </c>
      <c r="I145" s="145">
        <f t="shared" si="99"/>
        <v>45</v>
      </c>
      <c r="J145" s="146">
        <v>30</v>
      </c>
      <c r="K145" s="66"/>
      <c r="L145" s="66">
        <v>15</v>
      </c>
      <c r="M145" s="147">
        <f t="shared" si="98"/>
        <v>75</v>
      </c>
      <c r="N145" s="62"/>
      <c r="O145" s="63"/>
      <c r="P145" s="64"/>
      <c r="Q145" s="65">
        <v>3</v>
      </c>
      <c r="R145" s="63"/>
      <c r="S145" s="64"/>
      <c r="T145" s="65"/>
      <c r="U145" s="115"/>
      <c r="AB145" s="34"/>
      <c r="AC145" s="59"/>
      <c r="AD145" s="37"/>
      <c r="AE145" s="37"/>
      <c r="AG145" s="37"/>
      <c r="AH145" s="37"/>
      <c r="AJ145" s="37"/>
      <c r="AK145" s="37"/>
      <c r="AM145" s="37"/>
      <c r="AN145" s="37"/>
    </row>
    <row r="146" spans="1:61" ht="16.5" customHeight="1" thickBot="1">
      <c r="A146" s="13"/>
      <c r="B146" s="11" t="s">
        <v>116</v>
      </c>
      <c r="C146" s="139"/>
      <c r="D146" s="114"/>
      <c r="E146" s="114"/>
      <c r="F146" s="405"/>
      <c r="G146" s="116">
        <v>8</v>
      </c>
      <c r="H146" s="140">
        <f t="shared" si="96"/>
        <v>240</v>
      </c>
      <c r="I146" s="402"/>
      <c r="J146" s="403"/>
      <c r="K146" s="403"/>
      <c r="L146" s="403"/>
      <c r="M146" s="404"/>
      <c r="N146" s="139"/>
      <c r="O146" s="120"/>
      <c r="P146" s="115"/>
      <c r="Q146" s="113"/>
      <c r="R146" s="120"/>
      <c r="S146" s="115"/>
      <c r="T146" s="113"/>
      <c r="U146" s="115"/>
      <c r="AB146" s="34"/>
      <c r="AC146" s="59"/>
      <c r="AD146" s="37"/>
      <c r="AE146" s="37"/>
      <c r="AG146" s="37"/>
      <c r="AH146" s="37"/>
      <c r="AJ146" s="37"/>
      <c r="AK146" s="37"/>
      <c r="AM146" s="37"/>
      <c r="AN146" s="37"/>
    </row>
    <row r="147" spans="1:61" s="187" customFormat="1" ht="16.5" thickBot="1">
      <c r="A147" s="13" t="s">
        <v>142</v>
      </c>
      <c r="B147" s="4" t="s">
        <v>319</v>
      </c>
      <c r="C147" s="141"/>
      <c r="D147" s="61" t="s">
        <v>6</v>
      </c>
      <c r="E147" s="142"/>
      <c r="F147" s="67"/>
      <c r="G147" s="143">
        <v>4</v>
      </c>
      <c r="H147" s="144">
        <f t="shared" si="96"/>
        <v>120</v>
      </c>
      <c r="I147" s="145">
        <f t="shared" ref="I147:I152" si="100">J147+L147+K147</f>
        <v>54</v>
      </c>
      <c r="J147" s="146">
        <v>18</v>
      </c>
      <c r="K147" s="66"/>
      <c r="L147" s="66">
        <v>36</v>
      </c>
      <c r="M147" s="147">
        <f t="shared" ref="M147:M152" si="101">H147-I147</f>
        <v>66</v>
      </c>
      <c r="N147" s="62"/>
      <c r="O147" s="63"/>
      <c r="P147" s="64"/>
      <c r="Q147" s="65"/>
      <c r="R147" s="63">
        <v>3</v>
      </c>
      <c r="S147" s="64">
        <v>3</v>
      </c>
      <c r="T147" s="65"/>
      <c r="U147" s="123"/>
      <c r="AB147" s="185" t="s">
        <v>58</v>
      </c>
      <c r="AC147" s="192">
        <f>AJ167+AK167</f>
        <v>0</v>
      </c>
      <c r="AD147" s="186" t="b">
        <f>ISBLANK(N147)</f>
        <v>1</v>
      </c>
      <c r="AE147" s="186" t="b">
        <f>ISBLANK(O147)</f>
        <v>1</v>
      </c>
      <c r="AF147" s="188"/>
      <c r="AG147" s="186" t="b">
        <f>ISBLANK(Q147)</f>
        <v>1</v>
      </c>
      <c r="AH147" s="186" t="b">
        <f>ISBLANK(R147)</f>
        <v>0</v>
      </c>
      <c r="AI147" s="188"/>
      <c r="AJ147" s="186" t="b">
        <f>ISBLANK(#REF!)</f>
        <v>0</v>
      </c>
      <c r="AK147" s="186" t="b">
        <f>ISBLANK(#REF!)</f>
        <v>0</v>
      </c>
      <c r="AL147" s="188"/>
      <c r="AM147" s="186" t="b">
        <f t="shared" ref="AM147:AN162" si="102">ISBLANK(T147)</f>
        <v>1</v>
      </c>
      <c r="AN147" s="186" t="b">
        <f t="shared" si="102"/>
        <v>1</v>
      </c>
      <c r="AS147" s="319"/>
      <c r="AT147" s="319"/>
      <c r="AU147" s="319"/>
      <c r="AV147" s="319"/>
      <c r="AW147" s="319"/>
      <c r="AX147" s="319"/>
      <c r="BB147" s="598"/>
      <c r="BC147" s="598"/>
      <c r="BD147" s="598"/>
      <c r="BE147" s="598"/>
      <c r="BF147" s="598"/>
      <c r="BG147" s="598"/>
      <c r="BH147" s="598"/>
      <c r="BI147" s="598"/>
    </row>
    <row r="148" spans="1:61" s="187" customFormat="1" ht="16.5" thickBot="1">
      <c r="A148" s="13" t="s">
        <v>143</v>
      </c>
      <c r="B148" s="4" t="s">
        <v>320</v>
      </c>
      <c r="C148" s="141"/>
      <c r="D148" s="61" t="s">
        <v>6</v>
      </c>
      <c r="E148" s="142"/>
      <c r="F148" s="67"/>
      <c r="G148" s="143">
        <v>4</v>
      </c>
      <c r="H148" s="144">
        <f t="shared" si="96"/>
        <v>120</v>
      </c>
      <c r="I148" s="145">
        <f t="shared" si="100"/>
        <v>54</v>
      </c>
      <c r="J148" s="146">
        <v>18</v>
      </c>
      <c r="K148" s="66"/>
      <c r="L148" s="66">
        <v>36</v>
      </c>
      <c r="M148" s="147">
        <f t="shared" si="101"/>
        <v>66</v>
      </c>
      <c r="N148" s="62"/>
      <c r="O148" s="63"/>
      <c r="P148" s="64"/>
      <c r="Q148" s="65"/>
      <c r="R148" s="63">
        <v>3</v>
      </c>
      <c r="S148" s="64">
        <v>3</v>
      </c>
      <c r="T148" s="65"/>
      <c r="U148" s="123"/>
      <c r="AB148" s="185" t="s">
        <v>59</v>
      </c>
      <c r="AC148" s="192">
        <f>AM167+AN167</f>
        <v>0</v>
      </c>
      <c r="AD148" s="186"/>
      <c r="AE148" s="186"/>
      <c r="AF148" s="188"/>
      <c r="AG148" s="186"/>
      <c r="AH148" s="186"/>
      <c r="AI148" s="188"/>
      <c r="AJ148" s="186"/>
      <c r="AK148" s="186"/>
      <c r="AL148" s="188"/>
      <c r="AM148" s="186"/>
      <c r="AN148" s="186"/>
      <c r="AS148" s="319"/>
      <c r="AT148" s="319"/>
      <c r="AU148" s="319"/>
      <c r="AV148" s="319"/>
      <c r="AW148" s="319"/>
      <c r="AX148" s="319"/>
      <c r="BB148" s="598"/>
      <c r="BC148" s="598"/>
      <c r="BD148" s="598"/>
      <c r="BE148" s="598"/>
      <c r="BF148" s="598"/>
      <c r="BG148" s="598"/>
      <c r="BH148" s="598"/>
      <c r="BI148" s="598"/>
    </row>
    <row r="149" spans="1:61" s="187" customFormat="1" ht="16.5" thickBot="1">
      <c r="A149" s="13" t="s">
        <v>144</v>
      </c>
      <c r="B149" s="4" t="s">
        <v>36</v>
      </c>
      <c r="C149" s="141"/>
      <c r="D149" s="61" t="s">
        <v>6</v>
      </c>
      <c r="E149" s="142"/>
      <c r="F149" s="67"/>
      <c r="G149" s="143">
        <v>4</v>
      </c>
      <c r="H149" s="144">
        <f t="shared" si="96"/>
        <v>120</v>
      </c>
      <c r="I149" s="145">
        <f t="shared" si="100"/>
        <v>54</v>
      </c>
      <c r="J149" s="146">
        <v>18</v>
      </c>
      <c r="K149" s="66"/>
      <c r="L149" s="66">
        <v>36</v>
      </c>
      <c r="M149" s="147">
        <f t="shared" si="101"/>
        <v>66</v>
      </c>
      <c r="N149" s="62"/>
      <c r="O149" s="63"/>
      <c r="P149" s="148"/>
      <c r="Q149" s="65"/>
      <c r="R149" s="63">
        <v>3</v>
      </c>
      <c r="S149" s="64">
        <v>3</v>
      </c>
      <c r="T149" s="65"/>
      <c r="U149" s="123"/>
      <c r="AA149" s="187" t="s">
        <v>70</v>
      </c>
      <c r="AD149" s="186" t="b">
        <f>ISBLANK(N149)</f>
        <v>1</v>
      </c>
      <c r="AE149" s="186" t="b">
        <f>ISBLANK(O149)</f>
        <v>1</v>
      </c>
      <c r="AF149" s="188"/>
      <c r="AG149" s="186" t="b">
        <f>ISBLANK(Q149)</f>
        <v>1</v>
      </c>
      <c r="AH149" s="186" t="b">
        <f>ISBLANK(R149)</f>
        <v>0</v>
      </c>
      <c r="AI149" s="188"/>
      <c r="AJ149" s="186" t="b">
        <f>ISBLANK(#REF!)</f>
        <v>0</v>
      </c>
      <c r="AK149" s="186" t="b">
        <f>ISBLANK(#REF!)</f>
        <v>0</v>
      </c>
      <c r="AL149" s="188"/>
      <c r="AM149" s="186" t="b">
        <f t="shared" si="102"/>
        <v>1</v>
      </c>
      <c r="AN149" s="186" t="b">
        <f t="shared" si="102"/>
        <v>1</v>
      </c>
      <c r="AS149" s="319"/>
      <c r="AT149" s="319"/>
      <c r="AU149" s="319"/>
      <c r="AV149" s="319"/>
      <c r="AW149" s="319"/>
      <c r="AX149" s="319"/>
      <c r="BB149" s="598"/>
      <c r="BC149" s="598"/>
      <c r="BD149" s="598"/>
      <c r="BE149" s="598"/>
      <c r="BF149" s="598"/>
      <c r="BG149" s="598"/>
      <c r="BH149" s="598"/>
      <c r="BI149" s="598"/>
    </row>
    <row r="150" spans="1:61" s="187" customFormat="1" ht="16.5" thickBot="1">
      <c r="A150" s="13" t="s">
        <v>145</v>
      </c>
      <c r="B150" s="517" t="s">
        <v>321</v>
      </c>
      <c r="C150" s="141"/>
      <c r="D150" s="61" t="s">
        <v>6</v>
      </c>
      <c r="E150" s="142"/>
      <c r="F150" s="67"/>
      <c r="G150" s="143">
        <v>4</v>
      </c>
      <c r="H150" s="144">
        <f t="shared" si="96"/>
        <v>120</v>
      </c>
      <c r="I150" s="145">
        <f t="shared" si="100"/>
        <v>54</v>
      </c>
      <c r="J150" s="146">
        <v>18</v>
      </c>
      <c r="K150" s="66"/>
      <c r="L150" s="66">
        <v>36</v>
      </c>
      <c r="M150" s="147">
        <f t="shared" si="101"/>
        <v>66</v>
      </c>
      <c r="N150" s="62"/>
      <c r="O150" s="63"/>
      <c r="P150" s="148"/>
      <c r="Q150" s="65"/>
      <c r="R150" s="63">
        <v>3</v>
      </c>
      <c r="S150" s="64">
        <v>3</v>
      </c>
      <c r="T150" s="65"/>
      <c r="U150" s="123"/>
      <c r="AD150" s="186"/>
      <c r="AE150" s="186"/>
      <c r="AF150" s="188"/>
      <c r="AG150" s="186"/>
      <c r="AH150" s="186"/>
      <c r="AI150" s="188"/>
      <c r="AJ150" s="186"/>
      <c r="AK150" s="186"/>
      <c r="AL150" s="188"/>
      <c r="AM150" s="186"/>
      <c r="AN150" s="186"/>
      <c r="AS150" s="319"/>
      <c r="AT150" s="319"/>
      <c r="AU150" s="319"/>
      <c r="AV150" s="319"/>
      <c r="AW150" s="319"/>
      <c r="AX150" s="319"/>
      <c r="BB150" s="598"/>
      <c r="BC150" s="598"/>
      <c r="BD150" s="598"/>
      <c r="BE150" s="598"/>
      <c r="BF150" s="598"/>
      <c r="BG150" s="598"/>
      <c r="BH150" s="598"/>
      <c r="BI150" s="598"/>
    </row>
    <row r="151" spans="1:61" s="187" customFormat="1" ht="16.5" thickBot="1">
      <c r="A151" s="13" t="s">
        <v>146</v>
      </c>
      <c r="B151" s="4" t="s">
        <v>322</v>
      </c>
      <c r="C151" s="141"/>
      <c r="D151" s="61" t="s">
        <v>6</v>
      </c>
      <c r="E151" s="142"/>
      <c r="F151" s="67"/>
      <c r="G151" s="143">
        <v>4</v>
      </c>
      <c r="H151" s="144">
        <f t="shared" si="96"/>
        <v>120</v>
      </c>
      <c r="I151" s="145">
        <f t="shared" si="100"/>
        <v>54</v>
      </c>
      <c r="J151" s="146">
        <v>18</v>
      </c>
      <c r="K151" s="66"/>
      <c r="L151" s="66">
        <v>36</v>
      </c>
      <c r="M151" s="147">
        <f t="shared" si="101"/>
        <v>66</v>
      </c>
      <c r="N151" s="62"/>
      <c r="O151" s="63"/>
      <c r="P151" s="148"/>
      <c r="Q151" s="65"/>
      <c r="R151" s="63">
        <v>3</v>
      </c>
      <c r="S151" s="64">
        <v>3</v>
      </c>
      <c r="T151" s="65"/>
      <c r="U151" s="123"/>
      <c r="AD151" s="186"/>
      <c r="AE151" s="186"/>
      <c r="AF151" s="188"/>
      <c r="AG151" s="186"/>
      <c r="AH151" s="186"/>
      <c r="AI151" s="188"/>
      <c r="AJ151" s="186"/>
      <c r="AK151" s="186"/>
      <c r="AL151" s="188"/>
      <c r="AM151" s="186"/>
      <c r="AN151" s="186"/>
      <c r="AS151" s="319"/>
      <c r="AT151" s="319"/>
      <c r="AU151" s="319"/>
      <c r="AV151" s="319"/>
      <c r="AW151" s="319"/>
      <c r="AX151" s="319"/>
      <c r="BB151" s="598"/>
      <c r="BC151" s="598"/>
      <c r="BD151" s="598"/>
      <c r="BE151" s="598"/>
      <c r="BF151" s="598"/>
      <c r="BG151" s="598"/>
      <c r="BH151" s="598"/>
      <c r="BI151" s="598"/>
    </row>
    <row r="152" spans="1:61" s="187" customFormat="1" ht="16.5" thickBot="1">
      <c r="A152" s="13" t="s">
        <v>147</v>
      </c>
      <c r="B152" s="4" t="s">
        <v>323</v>
      </c>
      <c r="C152" s="141"/>
      <c r="D152" s="61" t="s">
        <v>6</v>
      </c>
      <c r="E152" s="142"/>
      <c r="F152" s="67"/>
      <c r="G152" s="143">
        <v>4</v>
      </c>
      <c r="H152" s="144">
        <f t="shared" si="96"/>
        <v>120</v>
      </c>
      <c r="I152" s="145">
        <f t="shared" si="100"/>
        <v>54</v>
      </c>
      <c r="J152" s="146">
        <v>18</v>
      </c>
      <c r="K152" s="66"/>
      <c r="L152" s="66">
        <v>36</v>
      </c>
      <c r="M152" s="147">
        <f t="shared" si="101"/>
        <v>66</v>
      </c>
      <c r="N152" s="62"/>
      <c r="O152" s="63"/>
      <c r="P152" s="148"/>
      <c r="Q152" s="65"/>
      <c r="R152" s="63">
        <v>3</v>
      </c>
      <c r="S152" s="64">
        <v>3</v>
      </c>
      <c r="T152" s="65"/>
      <c r="U152" s="123"/>
      <c r="AD152" s="186"/>
      <c r="AE152" s="186"/>
      <c r="AF152" s="188"/>
      <c r="AG152" s="186"/>
      <c r="AH152" s="186"/>
      <c r="AI152" s="188"/>
      <c r="AJ152" s="186"/>
      <c r="AK152" s="186"/>
      <c r="AL152" s="188"/>
      <c r="AM152" s="186"/>
      <c r="AN152" s="186"/>
      <c r="AS152" s="319"/>
      <c r="AT152" s="319"/>
      <c r="AU152" s="319"/>
      <c r="AV152" s="319"/>
      <c r="AW152" s="319"/>
      <c r="AX152" s="319"/>
      <c r="BB152" s="598"/>
      <c r="BC152" s="598"/>
      <c r="BD152" s="598"/>
      <c r="BE152" s="598"/>
      <c r="BF152" s="598"/>
      <c r="BG152" s="598"/>
      <c r="BH152" s="598"/>
      <c r="BI152" s="598"/>
    </row>
    <row r="153" spans="1:61" ht="16.5" thickBot="1">
      <c r="A153" s="13"/>
      <c r="B153" s="11" t="s">
        <v>116</v>
      </c>
      <c r="C153" s="141"/>
      <c r="D153" s="61"/>
      <c r="E153" s="142"/>
      <c r="F153" s="67"/>
      <c r="G153" s="143">
        <v>12</v>
      </c>
      <c r="H153" s="144">
        <f t="shared" si="96"/>
        <v>360</v>
      </c>
      <c r="I153" s="145"/>
      <c r="J153" s="146"/>
      <c r="K153" s="66"/>
      <c r="L153" s="66"/>
      <c r="M153" s="147"/>
      <c r="N153" s="62"/>
      <c r="O153" s="63"/>
      <c r="P153" s="148"/>
      <c r="Q153" s="65"/>
      <c r="R153" s="63"/>
      <c r="S153" s="64"/>
      <c r="T153" s="65"/>
      <c r="U153" s="123"/>
      <c r="AD153" s="37"/>
      <c r="AE153" s="37"/>
      <c r="AG153" s="37"/>
      <c r="AH153" s="37"/>
      <c r="AJ153" s="37"/>
      <c r="AK153" s="37"/>
      <c r="AM153" s="37"/>
      <c r="AN153" s="37"/>
    </row>
    <row r="154" spans="1:61" s="187" customFormat="1" ht="16.5" thickBot="1">
      <c r="A154" s="13" t="s">
        <v>22</v>
      </c>
      <c r="B154" s="4" t="s">
        <v>324</v>
      </c>
      <c r="C154" s="141"/>
      <c r="D154" s="61" t="s">
        <v>7</v>
      </c>
      <c r="E154" s="142"/>
      <c r="F154" s="142"/>
      <c r="G154" s="143">
        <v>4</v>
      </c>
      <c r="H154" s="149">
        <f t="shared" si="96"/>
        <v>120</v>
      </c>
      <c r="I154" s="145">
        <f t="shared" ref="I154:I155" si="103">J154+L154+K154</f>
        <v>45</v>
      </c>
      <c r="J154" s="146">
        <v>30</v>
      </c>
      <c r="K154" s="66"/>
      <c r="L154" s="66">
        <v>15</v>
      </c>
      <c r="M154" s="147">
        <f t="shared" ref="M154:M160" si="104">H154-I154</f>
        <v>75</v>
      </c>
      <c r="N154" s="62"/>
      <c r="O154" s="63"/>
      <c r="P154" s="148"/>
      <c r="Q154" s="65"/>
      <c r="R154" s="63"/>
      <c r="S154" s="64"/>
      <c r="T154" s="65">
        <v>3</v>
      </c>
      <c r="U154" s="123"/>
      <c r="AA154" s="187" t="s">
        <v>70</v>
      </c>
      <c r="AD154" s="186" t="b">
        <f>ISBLANK(N154)</f>
        <v>1</v>
      </c>
      <c r="AE154" s="186" t="b">
        <f>ISBLANK(O154)</f>
        <v>1</v>
      </c>
      <c r="AF154" s="188"/>
      <c r="AG154" s="186" t="b">
        <f>ISBLANK(Q154)</f>
        <v>1</v>
      </c>
      <c r="AH154" s="186" t="b">
        <f>ISBLANK(R154)</f>
        <v>1</v>
      </c>
      <c r="AI154" s="188"/>
      <c r="AJ154" s="186" t="b">
        <f>ISBLANK(#REF!)</f>
        <v>0</v>
      </c>
      <c r="AK154" s="186" t="b">
        <f>ISBLANK(#REF!)</f>
        <v>0</v>
      </c>
      <c r="AL154" s="188"/>
      <c r="AM154" s="186" t="b">
        <f t="shared" si="102"/>
        <v>0</v>
      </c>
      <c r="AN154" s="186" t="b">
        <f t="shared" si="102"/>
        <v>1</v>
      </c>
      <c r="AS154" s="319">
        <v>1</v>
      </c>
      <c r="AT154" s="319">
        <v>2</v>
      </c>
      <c r="AU154" s="319">
        <v>3</v>
      </c>
      <c r="AV154" s="319">
        <v>4</v>
      </c>
      <c r="AW154" s="319">
        <v>5</v>
      </c>
      <c r="AX154" s="319">
        <v>6</v>
      </c>
      <c r="BB154" s="598"/>
      <c r="BC154" s="598"/>
      <c r="BD154" s="598"/>
      <c r="BE154" s="598"/>
      <c r="BF154" s="598"/>
      <c r="BG154" s="598"/>
      <c r="BH154" s="598"/>
      <c r="BI154" s="598"/>
    </row>
    <row r="155" spans="1:61" s="187" customFormat="1" ht="16.5" thickBot="1">
      <c r="A155" s="13" t="s">
        <v>23</v>
      </c>
      <c r="B155" s="4" t="s">
        <v>325</v>
      </c>
      <c r="C155" s="141"/>
      <c r="D155" s="61" t="s">
        <v>7</v>
      </c>
      <c r="E155" s="142"/>
      <c r="F155" s="142"/>
      <c r="G155" s="143">
        <v>4</v>
      </c>
      <c r="H155" s="149">
        <f t="shared" si="96"/>
        <v>120</v>
      </c>
      <c r="I155" s="145">
        <f t="shared" si="103"/>
        <v>45</v>
      </c>
      <c r="J155" s="146">
        <v>30</v>
      </c>
      <c r="K155" s="66"/>
      <c r="L155" s="66">
        <v>15</v>
      </c>
      <c r="M155" s="147">
        <f t="shared" si="104"/>
        <v>75</v>
      </c>
      <c r="N155" s="62"/>
      <c r="O155" s="63"/>
      <c r="P155" s="148"/>
      <c r="Q155" s="65"/>
      <c r="R155" s="63"/>
      <c r="S155" s="64"/>
      <c r="T155" s="65">
        <v>3</v>
      </c>
      <c r="U155" s="123"/>
      <c r="AD155" s="186"/>
      <c r="AE155" s="186"/>
      <c r="AF155" s="188"/>
      <c r="AG155" s="186"/>
      <c r="AH155" s="186"/>
      <c r="AI155" s="188"/>
      <c r="AJ155" s="186"/>
      <c r="AK155" s="186"/>
      <c r="AL155" s="188"/>
      <c r="AM155" s="186"/>
      <c r="AN155" s="186"/>
      <c r="AR155" s="187" t="s">
        <v>273</v>
      </c>
      <c r="AS155" s="319">
        <f t="shared" ref="AS155:AX155" si="105">AS49</f>
        <v>18</v>
      </c>
      <c r="AT155" s="319">
        <f t="shared" si="105"/>
        <v>5</v>
      </c>
      <c r="AU155" s="319">
        <f t="shared" si="105"/>
        <v>7</v>
      </c>
      <c r="AV155" s="319">
        <f t="shared" si="105"/>
        <v>0</v>
      </c>
      <c r="AW155" s="319">
        <f t="shared" si="105"/>
        <v>0</v>
      </c>
      <c r="AX155" s="319">
        <f t="shared" si="105"/>
        <v>0</v>
      </c>
      <c r="BB155" s="598"/>
      <c r="BC155" s="598"/>
      <c r="BD155" s="598"/>
      <c r="BE155" s="598"/>
      <c r="BF155" s="598"/>
      <c r="BG155" s="598"/>
      <c r="BH155" s="598"/>
      <c r="BI155" s="598"/>
    </row>
    <row r="156" spans="1:61" s="187" customFormat="1" ht="16.5" thickBot="1">
      <c r="A156" s="13" t="s">
        <v>24</v>
      </c>
      <c r="B156" s="4" t="s">
        <v>326</v>
      </c>
      <c r="C156" s="141"/>
      <c r="D156" s="61" t="s">
        <v>7</v>
      </c>
      <c r="E156" s="142"/>
      <c r="F156" s="67"/>
      <c r="G156" s="143">
        <v>4</v>
      </c>
      <c r="H156" s="149">
        <f t="shared" si="96"/>
        <v>120</v>
      </c>
      <c r="I156" s="145">
        <f>J156+L156</f>
        <v>45</v>
      </c>
      <c r="J156" s="146">
        <v>15</v>
      </c>
      <c r="K156" s="66"/>
      <c r="L156" s="66">
        <v>30</v>
      </c>
      <c r="M156" s="147">
        <f t="shared" si="104"/>
        <v>75</v>
      </c>
      <c r="N156" s="62"/>
      <c r="O156" s="63"/>
      <c r="P156" s="148"/>
      <c r="Q156" s="65"/>
      <c r="R156" s="63"/>
      <c r="S156" s="64"/>
      <c r="T156" s="65">
        <v>3</v>
      </c>
      <c r="U156" s="64"/>
      <c r="AA156" s="187" t="s">
        <v>70</v>
      </c>
      <c r="AD156" s="186" t="b">
        <f>ISBLANK(N156)</f>
        <v>1</v>
      </c>
      <c r="AE156" s="186" t="b">
        <f>ISBLANK(O156)</f>
        <v>1</v>
      </c>
      <c r="AF156" s="188"/>
      <c r="AG156" s="186" t="b">
        <f>ISBLANK(Q156)</f>
        <v>1</v>
      </c>
      <c r="AH156" s="186" t="b">
        <f>ISBLANK(R156)</f>
        <v>1</v>
      </c>
      <c r="AI156" s="188"/>
      <c r="AJ156" s="186" t="b">
        <f>ISBLANK(#REF!)</f>
        <v>0</v>
      </c>
      <c r="AK156" s="186" t="b">
        <f>ISBLANK(#REF!)</f>
        <v>0</v>
      </c>
      <c r="AL156" s="188"/>
      <c r="AM156" s="186" t="b">
        <f t="shared" si="102"/>
        <v>0</v>
      </c>
      <c r="AN156" s="186" t="b">
        <f t="shared" si="102"/>
        <v>1</v>
      </c>
      <c r="AR156" s="187" t="s">
        <v>274</v>
      </c>
      <c r="AS156" s="319">
        <f t="shared" ref="AS156:AX156" si="106">AS92</f>
        <v>0</v>
      </c>
      <c r="AT156" s="319">
        <f t="shared" si="106"/>
        <v>0</v>
      </c>
      <c r="AU156" s="319">
        <f t="shared" si="106"/>
        <v>4</v>
      </c>
      <c r="AV156" s="319">
        <f t="shared" si="106"/>
        <v>0</v>
      </c>
      <c r="AW156" s="319">
        <f t="shared" si="106"/>
        <v>0</v>
      </c>
      <c r="AX156" s="319">
        <f t="shared" si="106"/>
        <v>0</v>
      </c>
      <c r="BB156" s="598"/>
      <c r="BC156" s="598"/>
      <c r="BD156" s="598"/>
      <c r="BE156" s="598"/>
      <c r="BF156" s="598"/>
      <c r="BG156" s="598"/>
      <c r="BH156" s="598"/>
      <c r="BI156" s="598"/>
    </row>
    <row r="157" spans="1:61" s="187" customFormat="1" ht="16.5" thickBot="1">
      <c r="A157" s="13" t="s">
        <v>26</v>
      </c>
      <c r="B157" s="517" t="s">
        <v>327</v>
      </c>
      <c r="C157" s="141"/>
      <c r="D157" s="61" t="s">
        <v>7</v>
      </c>
      <c r="E157" s="142"/>
      <c r="F157" s="67"/>
      <c r="G157" s="143">
        <v>4</v>
      </c>
      <c r="H157" s="149">
        <f t="shared" si="96"/>
        <v>120</v>
      </c>
      <c r="I157" s="145">
        <f>J157+L157</f>
        <v>45</v>
      </c>
      <c r="J157" s="146">
        <v>30</v>
      </c>
      <c r="K157" s="66"/>
      <c r="L157" s="66">
        <v>15</v>
      </c>
      <c r="M157" s="147">
        <f t="shared" si="104"/>
        <v>75</v>
      </c>
      <c r="N157" s="62"/>
      <c r="O157" s="63"/>
      <c r="P157" s="148"/>
      <c r="Q157" s="65"/>
      <c r="R157" s="63"/>
      <c r="S157" s="64"/>
      <c r="T157" s="65">
        <v>3</v>
      </c>
      <c r="U157" s="64"/>
      <c r="AD157" s="186"/>
      <c r="AE157" s="186"/>
      <c r="AF157" s="188"/>
      <c r="AG157" s="186"/>
      <c r="AH157" s="186"/>
      <c r="AI157" s="188"/>
      <c r="AJ157" s="186"/>
      <c r="AK157" s="186"/>
      <c r="AL157" s="188"/>
      <c r="AM157" s="186"/>
      <c r="AN157" s="186"/>
      <c r="AR157" s="187" t="s">
        <v>275</v>
      </c>
      <c r="AS157" s="319">
        <f t="shared" ref="AS157:AX157" si="107">AS96</f>
        <v>0</v>
      </c>
      <c r="AT157" s="319">
        <f t="shared" si="107"/>
        <v>0</v>
      </c>
      <c r="AU157" s="319">
        <f t="shared" si="107"/>
        <v>0</v>
      </c>
      <c r="AV157" s="319">
        <f t="shared" si="107"/>
        <v>0</v>
      </c>
      <c r="AW157" s="319">
        <f t="shared" si="107"/>
        <v>0</v>
      </c>
      <c r="AX157" s="319">
        <f t="shared" si="107"/>
        <v>6</v>
      </c>
      <c r="BB157" s="598"/>
      <c r="BC157" s="598"/>
      <c r="BD157" s="598"/>
      <c r="BE157" s="598"/>
      <c r="BF157" s="598"/>
      <c r="BG157" s="598"/>
      <c r="BH157" s="598"/>
      <c r="BI157" s="598"/>
    </row>
    <row r="158" spans="1:61" s="317" customFormat="1" ht="16.5" thickBot="1">
      <c r="A158" s="13" t="s">
        <v>148</v>
      </c>
      <c r="B158" s="4" t="s">
        <v>328</v>
      </c>
      <c r="C158" s="141"/>
      <c r="D158" s="61" t="s">
        <v>7</v>
      </c>
      <c r="E158" s="142"/>
      <c r="F158" s="67"/>
      <c r="G158" s="143">
        <v>4</v>
      </c>
      <c r="H158" s="144">
        <f t="shared" ref="H158:H160" si="108">G158*30</f>
        <v>120</v>
      </c>
      <c r="I158" s="145">
        <f>J158+L158+K158</f>
        <v>45</v>
      </c>
      <c r="J158" s="146">
        <v>30</v>
      </c>
      <c r="K158" s="66"/>
      <c r="L158" s="66">
        <v>15</v>
      </c>
      <c r="M158" s="147">
        <f t="shared" si="104"/>
        <v>75</v>
      </c>
      <c r="N158" s="62"/>
      <c r="O158" s="63"/>
      <c r="P158" s="64"/>
      <c r="Q158" s="65"/>
      <c r="R158" s="63"/>
      <c r="S158" s="64"/>
      <c r="T158" s="65">
        <v>3</v>
      </c>
      <c r="U158" s="123"/>
      <c r="AA158" s="317" t="s">
        <v>70</v>
      </c>
      <c r="AD158" s="186" t="b">
        <f>ISBLANK(N158)</f>
        <v>1</v>
      </c>
      <c r="AE158" s="186" t="b">
        <f>ISBLANK(O158)</f>
        <v>1</v>
      </c>
      <c r="AF158" s="318"/>
      <c r="AG158" s="186" t="b">
        <f>ISBLANK(Q158)</f>
        <v>1</v>
      </c>
      <c r="AH158" s="186" t="b">
        <f>ISBLANK(R158)</f>
        <v>1</v>
      </c>
      <c r="AI158" s="318"/>
      <c r="AJ158" s="186" t="b">
        <f>ISBLANK(#REF!)</f>
        <v>0</v>
      </c>
      <c r="AK158" s="186" t="b">
        <f>ISBLANK(#REF!)</f>
        <v>0</v>
      </c>
      <c r="AL158" s="318"/>
      <c r="AM158" s="186" t="b">
        <f>ISBLANK(T158)</f>
        <v>0</v>
      </c>
      <c r="AN158" s="186" t="b">
        <f>ISBLANK(U158)</f>
        <v>1</v>
      </c>
      <c r="AR158" s="187" t="s">
        <v>276</v>
      </c>
      <c r="AS158" s="456">
        <f t="shared" ref="AS158:AX158" si="109">AS102</f>
        <v>0</v>
      </c>
      <c r="AT158" s="319">
        <f t="shared" si="109"/>
        <v>0</v>
      </c>
      <c r="AU158" s="319">
        <f t="shared" si="109"/>
        <v>0</v>
      </c>
      <c r="AV158" s="319">
        <f t="shared" si="109"/>
        <v>0</v>
      </c>
      <c r="AW158" s="319">
        <f t="shared" si="109"/>
        <v>0</v>
      </c>
      <c r="AX158" s="319">
        <f t="shared" si="109"/>
        <v>6</v>
      </c>
      <c r="BB158" s="600"/>
      <c r="BC158" s="600"/>
      <c r="BD158" s="600"/>
      <c r="BE158" s="600"/>
      <c r="BF158" s="600"/>
      <c r="BG158" s="600"/>
      <c r="BH158" s="600"/>
      <c r="BI158" s="600"/>
    </row>
    <row r="159" spans="1:61" s="317" customFormat="1" ht="16.5" thickBot="1">
      <c r="A159" s="13" t="s">
        <v>149</v>
      </c>
      <c r="B159" s="517" t="s">
        <v>329</v>
      </c>
      <c r="C159" s="141"/>
      <c r="D159" s="61" t="s">
        <v>7</v>
      </c>
      <c r="E159" s="142"/>
      <c r="F159" s="67"/>
      <c r="G159" s="143">
        <v>4</v>
      </c>
      <c r="H159" s="144">
        <f t="shared" si="108"/>
        <v>120</v>
      </c>
      <c r="I159" s="145">
        <f>J159+L159+K159</f>
        <v>45</v>
      </c>
      <c r="J159" s="146">
        <v>30</v>
      </c>
      <c r="K159" s="66"/>
      <c r="L159" s="66">
        <v>15</v>
      </c>
      <c r="M159" s="147">
        <f t="shared" si="104"/>
        <v>75</v>
      </c>
      <c r="N159" s="62"/>
      <c r="O159" s="63"/>
      <c r="P159" s="64"/>
      <c r="Q159" s="65"/>
      <c r="R159" s="63"/>
      <c r="S159" s="64"/>
      <c r="T159" s="65">
        <v>3</v>
      </c>
      <c r="U159" s="123"/>
      <c r="AD159" s="186"/>
      <c r="AE159" s="186"/>
      <c r="AF159" s="318"/>
      <c r="AG159" s="186"/>
      <c r="AH159" s="186"/>
      <c r="AI159" s="318"/>
      <c r="AJ159" s="186"/>
      <c r="AK159" s="186"/>
      <c r="AL159" s="318"/>
      <c r="AM159" s="186"/>
      <c r="AN159" s="186"/>
      <c r="AR159" s="187" t="s">
        <v>277</v>
      </c>
      <c r="AS159" s="456">
        <f t="shared" ref="AS159:AX159" si="110">AS109</f>
        <v>0</v>
      </c>
      <c r="AT159" s="319">
        <f t="shared" si="110"/>
        <v>4</v>
      </c>
      <c r="AU159" s="319">
        <f t="shared" si="110"/>
        <v>0</v>
      </c>
      <c r="AV159" s="319">
        <f t="shared" si="110"/>
        <v>4</v>
      </c>
      <c r="AW159" s="319">
        <f t="shared" si="110"/>
        <v>4</v>
      </c>
      <c r="AX159" s="319">
        <f t="shared" si="110"/>
        <v>4</v>
      </c>
      <c r="BB159" s="600"/>
      <c r="BC159" s="600"/>
      <c r="BD159" s="600"/>
      <c r="BE159" s="600"/>
      <c r="BF159" s="600"/>
      <c r="BG159" s="600"/>
      <c r="BH159" s="600"/>
      <c r="BI159" s="600"/>
    </row>
    <row r="160" spans="1:61" s="317" customFormat="1" ht="32.25" thickBot="1">
      <c r="A160" s="13" t="s">
        <v>150</v>
      </c>
      <c r="B160" s="518" t="s">
        <v>25</v>
      </c>
      <c r="C160" s="141"/>
      <c r="D160" s="61"/>
      <c r="E160" s="142"/>
      <c r="F160" s="67"/>
      <c r="G160" s="143">
        <v>4</v>
      </c>
      <c r="H160" s="144">
        <f t="shared" si="108"/>
        <v>120</v>
      </c>
      <c r="I160" s="145">
        <f>J160+L160</f>
        <v>45</v>
      </c>
      <c r="J160" s="146">
        <v>15</v>
      </c>
      <c r="K160" s="66"/>
      <c r="L160" s="66">
        <v>30</v>
      </c>
      <c r="M160" s="147">
        <f t="shared" si="104"/>
        <v>75</v>
      </c>
      <c r="N160" s="62"/>
      <c r="O160" s="63"/>
      <c r="P160" s="148"/>
      <c r="Q160" s="65"/>
      <c r="R160" s="63"/>
      <c r="S160" s="64"/>
      <c r="T160" s="65">
        <v>3</v>
      </c>
      <c r="U160" s="123"/>
      <c r="AD160" s="186"/>
      <c r="AE160" s="186"/>
      <c r="AF160" s="318"/>
      <c r="AG160" s="186"/>
      <c r="AH160" s="186"/>
      <c r="AI160" s="318"/>
      <c r="AJ160" s="186"/>
      <c r="AK160" s="186"/>
      <c r="AL160" s="318"/>
      <c r="AM160" s="186"/>
      <c r="AN160" s="186"/>
      <c r="AR160" s="187"/>
      <c r="AS160" s="456"/>
      <c r="AT160" s="319"/>
      <c r="AU160" s="319"/>
      <c r="AV160" s="319"/>
      <c r="AW160" s="319"/>
      <c r="AX160" s="319"/>
      <c r="BB160" s="600"/>
      <c r="BC160" s="600"/>
      <c r="BD160" s="600"/>
      <c r="BE160" s="600"/>
      <c r="BF160" s="600"/>
      <c r="BG160" s="600"/>
      <c r="BH160" s="600"/>
      <c r="BI160" s="600"/>
    </row>
    <row r="161" spans="1:61" s="187" customFormat="1" ht="16.5" thickBot="1">
      <c r="A161" s="13"/>
      <c r="B161" s="11" t="s">
        <v>116</v>
      </c>
      <c r="C161" s="141"/>
      <c r="D161" s="61"/>
      <c r="E161" s="142"/>
      <c r="F161" s="67"/>
      <c r="G161" s="143">
        <v>12</v>
      </c>
      <c r="H161" s="149">
        <f t="shared" si="96"/>
        <v>360</v>
      </c>
      <c r="I161" s="145"/>
      <c r="J161" s="146"/>
      <c r="K161" s="66"/>
      <c r="L161" s="66"/>
      <c r="M161" s="147"/>
      <c r="N161" s="62"/>
      <c r="O161" s="63"/>
      <c r="P161" s="148"/>
      <c r="Q161" s="65"/>
      <c r="R161" s="63"/>
      <c r="S161" s="64"/>
      <c r="T161" s="65"/>
      <c r="U161" s="64"/>
      <c r="AD161" s="186"/>
      <c r="AE161" s="186"/>
      <c r="AF161" s="188"/>
      <c r="AG161" s="186"/>
      <c r="AH161" s="186"/>
      <c r="AI161" s="188"/>
      <c r="AJ161" s="186"/>
      <c r="AK161" s="186"/>
      <c r="AL161" s="188"/>
      <c r="AM161" s="186"/>
      <c r="AN161" s="186"/>
      <c r="AR161" s="187" t="s">
        <v>278</v>
      </c>
      <c r="AS161" s="319">
        <f t="shared" ref="AS161:AX161" si="111">AS134</f>
        <v>0</v>
      </c>
      <c r="AT161" s="319">
        <f t="shared" si="111"/>
        <v>4</v>
      </c>
      <c r="AU161" s="319">
        <f t="shared" si="111"/>
        <v>4</v>
      </c>
      <c r="AV161" s="319">
        <f t="shared" si="111"/>
        <v>12</v>
      </c>
      <c r="AW161" s="319">
        <f t="shared" si="111"/>
        <v>12</v>
      </c>
      <c r="AX161" s="319">
        <f t="shared" si="111"/>
        <v>8</v>
      </c>
      <c r="BB161" s="598"/>
      <c r="BC161" s="598"/>
      <c r="BD161" s="598"/>
      <c r="BE161" s="598"/>
      <c r="BF161" s="598"/>
      <c r="BG161" s="598"/>
      <c r="BH161" s="598"/>
      <c r="BI161" s="598"/>
    </row>
    <row r="162" spans="1:61" s="187" customFormat="1" ht="16.5" thickBot="1">
      <c r="A162" s="13" t="s">
        <v>151</v>
      </c>
      <c r="B162" s="4" t="s">
        <v>330</v>
      </c>
      <c r="C162" s="141"/>
      <c r="D162" s="66">
        <v>6</v>
      </c>
      <c r="E162" s="67"/>
      <c r="F162" s="142"/>
      <c r="G162" s="143">
        <v>4</v>
      </c>
      <c r="H162" s="144">
        <f>G162*30</f>
        <v>120</v>
      </c>
      <c r="I162" s="145">
        <f>J162+L162+K162</f>
        <v>40</v>
      </c>
      <c r="J162" s="146">
        <v>26</v>
      </c>
      <c r="K162" s="66"/>
      <c r="L162" s="66">
        <v>14</v>
      </c>
      <c r="M162" s="147">
        <f>H162-I162</f>
        <v>80</v>
      </c>
      <c r="N162" s="62"/>
      <c r="O162" s="63"/>
      <c r="P162" s="148"/>
      <c r="Q162" s="65"/>
      <c r="R162" s="63"/>
      <c r="S162" s="64"/>
      <c r="T162" s="65"/>
      <c r="U162" s="64">
        <v>3</v>
      </c>
      <c r="AD162" s="186" t="b">
        <f>ISBLANK(N162)</f>
        <v>1</v>
      </c>
      <c r="AE162" s="186" t="b">
        <f>ISBLANK(O162)</f>
        <v>1</v>
      </c>
      <c r="AF162" s="188"/>
      <c r="AG162" s="186" t="b">
        <f>ISBLANK(Q162)</f>
        <v>1</v>
      </c>
      <c r="AH162" s="186" t="b">
        <f>ISBLANK(R162)</f>
        <v>1</v>
      </c>
      <c r="AI162" s="188"/>
      <c r="AJ162" s="186" t="b">
        <f>ISBLANK(#REF!)</f>
        <v>0</v>
      </c>
      <c r="AK162" s="186" t="b">
        <f>ISBLANK(#REF!)</f>
        <v>0</v>
      </c>
      <c r="AL162" s="188"/>
      <c r="AM162" s="186" t="b">
        <f t="shared" si="102"/>
        <v>1</v>
      </c>
      <c r="AN162" s="186" t="b">
        <f t="shared" si="102"/>
        <v>0</v>
      </c>
      <c r="AS162" s="319">
        <f>SUM(AS155:AS161)</f>
        <v>18</v>
      </c>
      <c r="AT162" s="319">
        <f t="shared" ref="AT162:AX162" si="112">SUM(AT155:AT161)</f>
        <v>13</v>
      </c>
      <c r="AU162" s="319">
        <f t="shared" si="112"/>
        <v>15</v>
      </c>
      <c r="AV162" s="319">
        <f t="shared" si="112"/>
        <v>16</v>
      </c>
      <c r="AW162" s="319">
        <f t="shared" si="112"/>
        <v>16</v>
      </c>
      <c r="AX162" s="319">
        <f t="shared" si="112"/>
        <v>24</v>
      </c>
      <c r="BB162" s="598"/>
      <c r="BC162" s="598"/>
      <c r="BD162" s="598"/>
      <c r="BE162" s="598"/>
      <c r="BF162" s="598"/>
      <c r="BG162" s="598"/>
      <c r="BH162" s="598"/>
      <c r="BI162" s="598"/>
    </row>
    <row r="163" spans="1:61" s="187" customFormat="1" ht="16.5" thickBot="1">
      <c r="A163" s="13" t="s">
        <v>331</v>
      </c>
      <c r="B163" s="12" t="s">
        <v>28</v>
      </c>
      <c r="C163" s="141"/>
      <c r="D163" s="66">
        <v>6</v>
      </c>
      <c r="E163" s="67"/>
      <c r="F163" s="142"/>
      <c r="G163" s="143">
        <v>4</v>
      </c>
      <c r="H163" s="144">
        <f>G163*30</f>
        <v>120</v>
      </c>
      <c r="I163" s="145">
        <f>J163+L163+K163</f>
        <v>40</v>
      </c>
      <c r="J163" s="146">
        <v>26</v>
      </c>
      <c r="K163" s="66"/>
      <c r="L163" s="66">
        <v>14</v>
      </c>
      <c r="M163" s="147">
        <f>H163-I163</f>
        <v>80</v>
      </c>
      <c r="N163" s="62"/>
      <c r="O163" s="63"/>
      <c r="P163" s="148"/>
      <c r="Q163" s="65"/>
      <c r="R163" s="63"/>
      <c r="S163" s="64"/>
      <c r="T163" s="65"/>
      <c r="U163" s="64">
        <v>3</v>
      </c>
      <c r="AD163" s="186"/>
      <c r="AE163" s="186"/>
      <c r="AF163" s="188"/>
      <c r="AG163" s="186"/>
      <c r="AH163" s="186"/>
      <c r="AI163" s="188"/>
      <c r="AJ163" s="186"/>
      <c r="AK163" s="186"/>
      <c r="AL163" s="188"/>
      <c r="AM163" s="186"/>
      <c r="AN163" s="186"/>
      <c r="AS163" s="319"/>
      <c r="AT163" s="319"/>
      <c r="AU163" s="319"/>
      <c r="AV163" s="319"/>
      <c r="AW163" s="319"/>
      <c r="AX163" s="319"/>
      <c r="BB163" s="598"/>
      <c r="BC163" s="598"/>
      <c r="BD163" s="598"/>
      <c r="BE163" s="598"/>
      <c r="BF163" s="598"/>
      <c r="BG163" s="598"/>
      <c r="BH163" s="598"/>
      <c r="BI163" s="598"/>
    </row>
    <row r="164" spans="1:61">
      <c r="A164" s="13"/>
      <c r="B164" s="321" t="s">
        <v>116</v>
      </c>
      <c r="C164" s="152"/>
      <c r="D164" s="151"/>
      <c r="E164" s="151"/>
      <c r="F164" s="322"/>
      <c r="G164" s="323">
        <v>4</v>
      </c>
      <c r="H164" s="609">
        <f>G164*30</f>
        <v>120</v>
      </c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AD164" s="37"/>
      <c r="AE164" s="37"/>
      <c r="AG164" s="37"/>
      <c r="AH164" s="37"/>
      <c r="AJ164" s="37"/>
      <c r="AK164" s="37"/>
      <c r="AM164" s="37"/>
      <c r="AN164" s="37"/>
    </row>
    <row r="165" spans="1:61">
      <c r="A165" s="734" t="s">
        <v>181</v>
      </c>
      <c r="B165" s="734"/>
      <c r="C165" s="734"/>
      <c r="D165" s="734"/>
      <c r="E165" s="734"/>
      <c r="F165" s="734"/>
      <c r="G165" s="122">
        <v>0</v>
      </c>
      <c r="H165" s="122">
        <v>0</v>
      </c>
      <c r="I165" s="275"/>
      <c r="J165" s="146"/>
      <c r="K165" s="66"/>
      <c r="L165" s="66"/>
      <c r="M165" s="325"/>
      <c r="N165" s="326"/>
      <c r="O165" s="326"/>
      <c r="P165" s="326"/>
      <c r="Q165" s="326"/>
      <c r="R165" s="326"/>
      <c r="S165" s="326"/>
      <c r="T165" s="326"/>
      <c r="U165" s="326"/>
      <c r="AD165" s="37"/>
      <c r="AE165" s="37"/>
      <c r="AG165" s="37"/>
      <c r="AH165" s="37"/>
      <c r="AJ165" s="37"/>
      <c r="AK165" s="37"/>
      <c r="AM165" s="37"/>
      <c r="AN165" s="37"/>
    </row>
    <row r="166" spans="1:61">
      <c r="A166" s="734" t="s">
        <v>182</v>
      </c>
      <c r="B166" s="734"/>
      <c r="C166" s="734"/>
      <c r="D166" s="734"/>
      <c r="E166" s="734"/>
      <c r="F166" s="735"/>
      <c r="G166" s="385">
        <f>SUM(G134:G138)</f>
        <v>40</v>
      </c>
      <c r="H166" s="519">
        <f>G166*30</f>
        <v>1200</v>
      </c>
      <c r="I166" s="205">
        <f>I134+I135+I136+I137+I138</f>
        <v>486</v>
      </c>
      <c r="J166" s="205"/>
      <c r="K166" s="205"/>
      <c r="L166" s="205"/>
      <c r="M166" s="205">
        <f t="shared" ref="M166" si="113">M134+M135+M136+M137+M138</f>
        <v>714</v>
      </c>
      <c r="N166" s="205">
        <f>N134</f>
        <v>0</v>
      </c>
      <c r="O166" s="205">
        <f>O134</f>
        <v>3</v>
      </c>
      <c r="P166" s="205">
        <f>P134</f>
        <v>3</v>
      </c>
      <c r="Q166" s="205">
        <f>Q135</f>
        <v>6</v>
      </c>
      <c r="R166" s="205">
        <f>R136</f>
        <v>9</v>
      </c>
      <c r="S166" s="205">
        <f>S136</f>
        <v>9</v>
      </c>
      <c r="T166" s="205">
        <f>T137</f>
        <v>9</v>
      </c>
      <c r="U166" s="205">
        <f>U138</f>
        <v>3</v>
      </c>
      <c r="AD166" s="37"/>
      <c r="AE166" s="37"/>
      <c r="AG166" s="37"/>
      <c r="AH166" s="37"/>
      <c r="AJ166" s="37"/>
      <c r="AK166" s="37"/>
      <c r="AM166" s="37"/>
      <c r="AN166" s="37"/>
    </row>
    <row r="167" spans="1:61" ht="16.5" thickBot="1">
      <c r="A167" s="839" t="s">
        <v>152</v>
      </c>
      <c r="B167" s="839"/>
      <c r="C167" s="839"/>
      <c r="D167" s="839"/>
      <c r="E167" s="839"/>
      <c r="F167" s="867"/>
      <c r="G167" s="327">
        <f>G165+G166</f>
        <v>40</v>
      </c>
      <c r="H167" s="327">
        <f t="shared" ref="H167:AP167" si="114">H165+H166</f>
        <v>1200</v>
      </c>
      <c r="I167" s="329"/>
      <c r="J167" s="329"/>
      <c r="K167" s="329"/>
      <c r="L167" s="329"/>
      <c r="M167" s="329"/>
      <c r="N167" s="329"/>
      <c r="O167" s="329"/>
      <c r="P167" s="329"/>
      <c r="Q167" s="329"/>
      <c r="R167" s="329"/>
      <c r="S167" s="329"/>
      <c r="T167" s="329"/>
      <c r="U167" s="329"/>
      <c r="V167" s="320">
        <f t="shared" si="114"/>
        <v>0</v>
      </c>
      <c r="W167" s="128">
        <f t="shared" si="114"/>
        <v>0</v>
      </c>
      <c r="X167" s="128">
        <f t="shared" si="114"/>
        <v>0</v>
      </c>
      <c r="Y167" s="128">
        <f t="shared" si="114"/>
        <v>0</v>
      </c>
      <c r="Z167" s="128">
        <f t="shared" si="114"/>
        <v>0</v>
      </c>
      <c r="AA167" s="128">
        <f t="shared" si="114"/>
        <v>0</v>
      </c>
      <c r="AB167" s="128">
        <f t="shared" si="114"/>
        <v>0</v>
      </c>
      <c r="AC167" s="128">
        <f t="shared" si="114"/>
        <v>0</v>
      </c>
      <c r="AD167" s="128">
        <f t="shared" si="114"/>
        <v>0</v>
      </c>
      <c r="AE167" s="128">
        <f t="shared" si="114"/>
        <v>0</v>
      </c>
      <c r="AF167" s="128">
        <f t="shared" si="114"/>
        <v>0</v>
      </c>
      <c r="AG167" s="128">
        <f t="shared" si="114"/>
        <v>0</v>
      </c>
      <c r="AH167" s="128">
        <f t="shared" si="114"/>
        <v>0</v>
      </c>
      <c r="AI167" s="128">
        <f t="shared" si="114"/>
        <v>0</v>
      </c>
      <c r="AJ167" s="128">
        <f t="shared" si="114"/>
        <v>0</v>
      </c>
      <c r="AK167" s="128">
        <f t="shared" si="114"/>
        <v>0</v>
      </c>
      <c r="AL167" s="128">
        <f t="shared" si="114"/>
        <v>0</v>
      </c>
      <c r="AM167" s="128">
        <f t="shared" si="114"/>
        <v>0</v>
      </c>
      <c r="AN167" s="128">
        <f t="shared" si="114"/>
        <v>0</v>
      </c>
      <c r="AO167" s="128">
        <f t="shared" si="114"/>
        <v>0</v>
      </c>
      <c r="AP167" s="128">
        <f t="shared" si="114"/>
        <v>0</v>
      </c>
    </row>
    <row r="168" spans="1:61" ht="16.5" thickBot="1">
      <c r="A168" s="868" t="s">
        <v>214</v>
      </c>
      <c r="B168" s="868"/>
      <c r="C168" s="868"/>
      <c r="D168" s="868"/>
      <c r="E168" s="868"/>
      <c r="F168" s="869"/>
      <c r="G168" s="327">
        <f t="shared" ref="G168:H170" si="115">G165+G130</f>
        <v>4</v>
      </c>
      <c r="H168" s="327">
        <f t="shared" si="115"/>
        <v>120</v>
      </c>
      <c r="I168" s="329"/>
      <c r="J168" s="329"/>
      <c r="K168" s="329"/>
      <c r="L168" s="329"/>
      <c r="M168" s="329"/>
      <c r="N168" s="329"/>
      <c r="O168" s="329"/>
      <c r="P168" s="329"/>
      <c r="Q168" s="329"/>
      <c r="R168" s="329"/>
      <c r="S168" s="329"/>
      <c r="T168" s="329"/>
      <c r="U168" s="329"/>
      <c r="V168" s="320"/>
      <c r="W168" s="128"/>
      <c r="X168" s="128"/>
      <c r="Y168" s="128"/>
      <c r="Z168" s="128"/>
      <c r="AA168" s="332"/>
      <c r="AB168" s="332"/>
      <c r="AC168" s="332"/>
      <c r="AD168" s="332"/>
      <c r="AE168" s="332"/>
      <c r="AF168" s="332"/>
      <c r="AG168" s="332"/>
      <c r="AH168" s="332"/>
      <c r="AI168" s="332"/>
      <c r="AJ168" s="332"/>
      <c r="AK168" s="332"/>
      <c r="AL168" s="332"/>
      <c r="AM168" s="332"/>
      <c r="AN168" s="332"/>
      <c r="AO168" s="332"/>
      <c r="AP168" s="332"/>
    </row>
    <row r="169" spans="1:61" ht="16.5" thickBot="1">
      <c r="A169" s="868" t="s">
        <v>215</v>
      </c>
      <c r="B169" s="868"/>
      <c r="C169" s="868"/>
      <c r="D169" s="868"/>
      <c r="E169" s="868"/>
      <c r="F169" s="869"/>
      <c r="G169" s="327">
        <f t="shared" si="115"/>
        <v>56</v>
      </c>
      <c r="H169" s="327">
        <f t="shared" si="115"/>
        <v>1680</v>
      </c>
      <c r="I169" s="329">
        <f>I166+I131</f>
        <v>679</v>
      </c>
      <c r="J169" s="329"/>
      <c r="K169" s="329"/>
      <c r="L169" s="329"/>
      <c r="M169" s="329">
        <f t="shared" ref="M169:U169" si="116">M166+M131</f>
        <v>1001</v>
      </c>
      <c r="N169" s="329">
        <f t="shared" si="116"/>
        <v>0</v>
      </c>
      <c r="O169" s="329">
        <f t="shared" si="116"/>
        <v>6</v>
      </c>
      <c r="P169" s="329">
        <f t="shared" si="116"/>
        <v>6</v>
      </c>
      <c r="Q169" s="329">
        <f t="shared" si="116"/>
        <v>6</v>
      </c>
      <c r="R169" s="329">
        <f t="shared" si="116"/>
        <v>12</v>
      </c>
      <c r="S169" s="329">
        <f t="shared" si="116"/>
        <v>12</v>
      </c>
      <c r="T169" s="329">
        <f t="shared" si="116"/>
        <v>12</v>
      </c>
      <c r="U169" s="329">
        <f t="shared" si="116"/>
        <v>6</v>
      </c>
      <c r="V169" s="320"/>
      <c r="W169" s="128"/>
      <c r="X169" s="128"/>
      <c r="Y169" s="128"/>
      <c r="Z169" s="128"/>
      <c r="AA169" s="332"/>
      <c r="AB169" s="332"/>
      <c r="AC169" s="332"/>
      <c r="AD169" s="332"/>
      <c r="AE169" s="332"/>
      <c r="AF169" s="332"/>
      <c r="AG169" s="332"/>
      <c r="AH169" s="332"/>
      <c r="AI169" s="332"/>
      <c r="AJ169" s="332"/>
      <c r="AK169" s="332"/>
      <c r="AL169" s="332"/>
      <c r="AM169" s="332"/>
      <c r="AN169" s="332"/>
      <c r="AO169" s="332"/>
      <c r="AP169" s="332"/>
    </row>
    <row r="170" spans="1:61">
      <c r="A170" s="868" t="s">
        <v>153</v>
      </c>
      <c r="B170" s="868"/>
      <c r="C170" s="868"/>
      <c r="D170" s="868"/>
      <c r="E170" s="868"/>
      <c r="F170" s="869"/>
      <c r="G170" s="327">
        <f t="shared" si="115"/>
        <v>60</v>
      </c>
      <c r="H170" s="327">
        <f t="shared" si="115"/>
        <v>1800</v>
      </c>
      <c r="I170" s="329"/>
      <c r="J170" s="329"/>
      <c r="K170" s="329"/>
      <c r="L170" s="329"/>
      <c r="M170" s="329"/>
      <c r="N170" s="329"/>
      <c r="O170" s="329"/>
      <c r="P170" s="329"/>
      <c r="Q170" s="329"/>
      <c r="R170" s="329"/>
      <c r="S170" s="329"/>
      <c r="T170" s="329"/>
      <c r="U170" s="329"/>
      <c r="V170" s="332">
        <f t="shared" ref="V170:AP170" si="117">V167+V132</f>
        <v>0</v>
      </c>
      <c r="W170" s="332">
        <f t="shared" si="117"/>
        <v>0</v>
      </c>
      <c r="X170" s="332">
        <f t="shared" si="117"/>
        <v>0</v>
      </c>
      <c r="Y170" s="332">
        <f t="shared" si="117"/>
        <v>0</v>
      </c>
      <c r="Z170" s="332">
        <f t="shared" si="117"/>
        <v>0</v>
      </c>
      <c r="AA170" s="332">
        <f t="shared" si="117"/>
        <v>0</v>
      </c>
      <c r="AB170" s="332">
        <f t="shared" si="117"/>
        <v>0</v>
      </c>
      <c r="AC170" s="332">
        <f t="shared" si="117"/>
        <v>0</v>
      </c>
      <c r="AD170" s="332">
        <f t="shared" si="117"/>
        <v>0</v>
      </c>
      <c r="AE170" s="332">
        <f t="shared" si="117"/>
        <v>0</v>
      </c>
      <c r="AF170" s="332">
        <f t="shared" si="117"/>
        <v>0</v>
      </c>
      <c r="AG170" s="332">
        <f t="shared" si="117"/>
        <v>0</v>
      </c>
      <c r="AH170" s="332">
        <f t="shared" si="117"/>
        <v>0</v>
      </c>
      <c r="AI170" s="332">
        <f t="shared" si="117"/>
        <v>0</v>
      </c>
      <c r="AJ170" s="332">
        <f t="shared" si="117"/>
        <v>0</v>
      </c>
      <c r="AK170" s="332">
        <f t="shared" si="117"/>
        <v>0</v>
      </c>
      <c r="AL170" s="332">
        <f t="shared" si="117"/>
        <v>0</v>
      </c>
      <c r="AM170" s="332">
        <f t="shared" si="117"/>
        <v>0</v>
      </c>
      <c r="AN170" s="332">
        <f t="shared" si="117"/>
        <v>0</v>
      </c>
      <c r="AO170" s="332">
        <f t="shared" si="117"/>
        <v>0</v>
      </c>
      <c r="AP170" s="332">
        <f t="shared" si="117"/>
        <v>0</v>
      </c>
    </row>
    <row r="171" spans="1:61" ht="16.5" thickBot="1">
      <c r="A171" s="862" t="s">
        <v>216</v>
      </c>
      <c r="B171" s="862"/>
      <c r="C171" s="862"/>
      <c r="D171" s="862"/>
      <c r="E171" s="862"/>
      <c r="F171" s="863"/>
      <c r="G171" s="327">
        <f t="shared" ref="G171:H173" si="118">G168+G103</f>
        <v>60</v>
      </c>
      <c r="H171" s="327">
        <f t="shared" si="118"/>
        <v>1800</v>
      </c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32"/>
      <c r="W171" s="332"/>
      <c r="X171" s="332"/>
      <c r="Y171" s="332"/>
      <c r="Z171" s="332"/>
      <c r="AA171" s="332"/>
      <c r="AB171" s="332"/>
      <c r="AC171" s="332"/>
      <c r="AD171" s="332"/>
      <c r="AE171" s="332"/>
      <c r="AF171" s="332"/>
      <c r="AG171" s="332"/>
      <c r="AH171" s="332"/>
      <c r="AI171" s="332"/>
      <c r="AJ171" s="332"/>
      <c r="AK171" s="332"/>
      <c r="AL171" s="332"/>
      <c r="AM171" s="332"/>
      <c r="AN171" s="332"/>
      <c r="AO171" s="332"/>
      <c r="AP171" s="332"/>
    </row>
    <row r="172" spans="1:61" ht="16.5" thickBot="1">
      <c r="A172" s="862" t="s">
        <v>217</v>
      </c>
      <c r="B172" s="862"/>
      <c r="C172" s="862"/>
      <c r="D172" s="862"/>
      <c r="E172" s="862"/>
      <c r="F172" s="863"/>
      <c r="G172" s="327">
        <f t="shared" si="118"/>
        <v>180</v>
      </c>
      <c r="H172" s="329">
        <f t="shared" si="118"/>
        <v>5400</v>
      </c>
      <c r="I172" s="329">
        <f>I169+I104</f>
        <v>2103</v>
      </c>
      <c r="J172" s="329"/>
      <c r="K172" s="329"/>
      <c r="L172" s="329"/>
      <c r="M172" s="329">
        <f t="shared" ref="M172:AP172" si="119">M169+M104</f>
        <v>2757</v>
      </c>
      <c r="N172" s="329">
        <f t="shared" si="119"/>
        <v>31</v>
      </c>
      <c r="O172" s="329">
        <f t="shared" si="119"/>
        <v>28</v>
      </c>
      <c r="P172" s="329">
        <f t="shared" si="119"/>
        <v>28</v>
      </c>
      <c r="Q172" s="329">
        <f t="shared" si="119"/>
        <v>24</v>
      </c>
      <c r="R172" s="329">
        <f t="shared" si="119"/>
        <v>22</v>
      </c>
      <c r="S172" s="329">
        <f t="shared" si="119"/>
        <v>22</v>
      </c>
      <c r="T172" s="329">
        <f t="shared" si="119"/>
        <v>23</v>
      </c>
      <c r="U172" s="329">
        <f t="shared" si="119"/>
        <v>14</v>
      </c>
      <c r="V172" s="331">
        <f t="shared" si="119"/>
        <v>0</v>
      </c>
      <c r="W172" s="331">
        <f t="shared" si="119"/>
        <v>0</v>
      </c>
      <c r="X172" s="331">
        <f t="shared" si="119"/>
        <v>0</v>
      </c>
      <c r="Y172" s="331">
        <f t="shared" si="119"/>
        <v>0</v>
      </c>
      <c r="Z172" s="331">
        <f t="shared" si="119"/>
        <v>0</v>
      </c>
      <c r="AA172" s="331">
        <f t="shared" si="119"/>
        <v>0</v>
      </c>
      <c r="AB172" s="331">
        <f t="shared" si="119"/>
        <v>0</v>
      </c>
      <c r="AC172" s="331">
        <f t="shared" si="119"/>
        <v>0</v>
      </c>
      <c r="AD172" s="331">
        <f t="shared" si="119"/>
        <v>0</v>
      </c>
      <c r="AE172" s="331">
        <f t="shared" si="119"/>
        <v>0</v>
      </c>
      <c r="AF172" s="331">
        <f t="shared" si="119"/>
        <v>0</v>
      </c>
      <c r="AG172" s="331">
        <f t="shared" si="119"/>
        <v>0</v>
      </c>
      <c r="AH172" s="331">
        <f t="shared" si="119"/>
        <v>0</v>
      </c>
      <c r="AI172" s="331">
        <f t="shared" si="119"/>
        <v>0</v>
      </c>
      <c r="AJ172" s="331">
        <f t="shared" si="119"/>
        <v>0</v>
      </c>
      <c r="AK172" s="331">
        <f t="shared" si="119"/>
        <v>0</v>
      </c>
      <c r="AL172" s="331">
        <f t="shared" si="119"/>
        <v>0</v>
      </c>
      <c r="AM172" s="331">
        <f t="shared" si="119"/>
        <v>0</v>
      </c>
      <c r="AN172" s="331">
        <f t="shared" si="119"/>
        <v>0</v>
      </c>
      <c r="AO172" s="331">
        <f t="shared" si="119"/>
        <v>0</v>
      </c>
      <c r="AP172" s="331">
        <f t="shared" si="119"/>
        <v>0</v>
      </c>
    </row>
    <row r="173" spans="1:61" s="19" customFormat="1" ht="16.5" thickBot="1">
      <c r="A173" s="862" t="s">
        <v>154</v>
      </c>
      <c r="B173" s="862"/>
      <c r="C173" s="862"/>
      <c r="D173" s="862"/>
      <c r="E173" s="862"/>
      <c r="F173" s="863"/>
      <c r="G173" s="173">
        <f t="shared" si="118"/>
        <v>240</v>
      </c>
      <c r="H173" s="205">
        <f t="shared" si="118"/>
        <v>6060</v>
      </c>
      <c r="I173" s="205"/>
      <c r="J173" s="205"/>
      <c r="K173" s="205"/>
      <c r="L173" s="205"/>
      <c r="M173" s="205"/>
      <c r="N173" s="329"/>
      <c r="O173" s="329"/>
      <c r="P173" s="329"/>
      <c r="Q173" s="329"/>
      <c r="R173" s="329"/>
      <c r="S173" s="329"/>
      <c r="T173" s="329"/>
      <c r="U173" s="329"/>
      <c r="X173" s="157">
        <v>22</v>
      </c>
      <c r="Y173" s="157">
        <v>22</v>
      </c>
      <c r="Z173" s="157">
        <v>22</v>
      </c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S173" s="346"/>
      <c r="AT173" s="346"/>
      <c r="AU173" s="346"/>
      <c r="AV173" s="346"/>
      <c r="AW173" s="346"/>
      <c r="AX173" s="346"/>
      <c r="BB173" s="589"/>
      <c r="BC173" s="589"/>
      <c r="BD173" s="589"/>
      <c r="BE173" s="589"/>
      <c r="BF173" s="589"/>
      <c r="BG173" s="589"/>
      <c r="BH173" s="589"/>
      <c r="BI173" s="589"/>
    </row>
    <row r="174" spans="1:61" s="19" customFormat="1" ht="16.5" thickBot="1">
      <c r="A174" s="870" t="s">
        <v>155</v>
      </c>
      <c r="B174" s="870"/>
      <c r="C174" s="870"/>
      <c r="D174" s="870"/>
      <c r="E174" s="870"/>
      <c r="F174" s="870"/>
      <c r="G174" s="871"/>
      <c r="H174" s="871"/>
      <c r="I174" s="871"/>
      <c r="J174" s="871"/>
      <c r="K174" s="871"/>
      <c r="L174" s="871"/>
      <c r="M174" s="871"/>
      <c r="N174" s="130">
        <f>N173</f>
        <v>0</v>
      </c>
      <c r="O174" s="130">
        <f t="shared" ref="O174:Z174" si="120">O173</f>
        <v>0</v>
      </c>
      <c r="P174" s="130">
        <f t="shared" si="120"/>
        <v>0</v>
      </c>
      <c r="Q174" s="130">
        <f t="shared" si="120"/>
        <v>0</v>
      </c>
      <c r="R174" s="130">
        <f t="shared" si="120"/>
        <v>0</v>
      </c>
      <c r="S174" s="130">
        <f t="shared" si="120"/>
        <v>0</v>
      </c>
      <c r="T174" s="130">
        <f t="shared" si="120"/>
        <v>0</v>
      </c>
      <c r="U174" s="130">
        <f t="shared" si="120"/>
        <v>0</v>
      </c>
      <c r="V174" s="153">
        <f t="shared" si="120"/>
        <v>0</v>
      </c>
      <c r="W174" s="154">
        <f t="shared" si="120"/>
        <v>0</v>
      </c>
      <c r="X174" s="154">
        <f t="shared" si="120"/>
        <v>22</v>
      </c>
      <c r="Y174" s="154">
        <f t="shared" si="120"/>
        <v>22</v>
      </c>
      <c r="Z174" s="154">
        <f t="shared" si="120"/>
        <v>22</v>
      </c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S174" s="346"/>
      <c r="AT174" s="346"/>
      <c r="AU174" s="346"/>
      <c r="AV174" s="346"/>
      <c r="AW174" s="346"/>
      <c r="AX174" s="346"/>
      <c r="BB174" s="589"/>
      <c r="BC174" s="589"/>
      <c r="BD174" s="589"/>
      <c r="BE174" s="589"/>
      <c r="BF174" s="589"/>
      <c r="BG174" s="589"/>
      <c r="BH174" s="589"/>
      <c r="BI174" s="589"/>
    </row>
    <row r="175" spans="1:61" s="19" customFormat="1" ht="16.5" thickBot="1">
      <c r="A175" s="872" t="s">
        <v>156</v>
      </c>
      <c r="B175" s="872"/>
      <c r="C175" s="872"/>
      <c r="D175" s="872"/>
      <c r="E175" s="872"/>
      <c r="F175" s="872"/>
      <c r="G175" s="872"/>
      <c r="H175" s="872"/>
      <c r="I175" s="872"/>
      <c r="J175" s="872"/>
      <c r="K175" s="872"/>
      <c r="L175" s="872"/>
      <c r="M175" s="872"/>
      <c r="N175" s="70">
        <v>4</v>
      </c>
      <c r="O175" s="129"/>
      <c r="P175" s="158">
        <v>3</v>
      </c>
      <c r="Q175" s="158">
        <v>2</v>
      </c>
      <c r="R175" s="158"/>
      <c r="S175" s="158">
        <v>2</v>
      </c>
      <c r="T175" s="158">
        <v>2</v>
      </c>
      <c r="U175" s="158">
        <v>3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S175" s="346"/>
      <c r="AT175" s="346"/>
      <c r="AU175" s="346"/>
      <c r="AV175" s="346"/>
      <c r="AW175" s="346"/>
      <c r="AX175" s="346"/>
      <c r="BB175" s="589"/>
      <c r="BC175" s="589"/>
      <c r="BD175" s="589"/>
      <c r="BE175" s="589"/>
      <c r="BF175" s="589"/>
      <c r="BG175" s="589"/>
      <c r="BH175" s="589"/>
      <c r="BI175" s="589"/>
    </row>
    <row r="176" spans="1:61" s="19" customFormat="1" ht="16.5" thickBot="1">
      <c r="A176" s="872" t="s">
        <v>157</v>
      </c>
      <c r="B176" s="872"/>
      <c r="C176" s="872"/>
      <c r="D176" s="872"/>
      <c r="E176" s="872"/>
      <c r="F176" s="872"/>
      <c r="G176" s="872"/>
      <c r="H176" s="872"/>
      <c r="I176" s="872"/>
      <c r="J176" s="872"/>
      <c r="K176" s="872"/>
      <c r="L176" s="872"/>
      <c r="M176" s="872"/>
      <c r="N176" s="70">
        <v>3</v>
      </c>
      <c r="O176" s="71"/>
      <c r="P176" s="159">
        <v>4</v>
      </c>
      <c r="Q176" s="159">
        <v>5</v>
      </c>
      <c r="R176" s="159"/>
      <c r="S176" s="159">
        <v>5</v>
      </c>
      <c r="T176" s="159">
        <v>4</v>
      </c>
      <c r="U176" s="159">
        <v>2</v>
      </c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S176" s="346"/>
      <c r="AT176" s="346"/>
      <c r="AU176" s="346"/>
      <c r="AV176" s="346"/>
      <c r="AW176" s="346"/>
      <c r="AX176" s="346"/>
      <c r="BB176" s="589"/>
      <c r="BC176" s="589"/>
      <c r="BD176" s="589"/>
      <c r="BE176" s="589"/>
      <c r="BF176" s="589"/>
      <c r="BG176" s="589"/>
      <c r="BH176" s="589"/>
      <c r="BI176" s="589"/>
    </row>
    <row r="177" spans="1:61" s="19" customFormat="1" ht="16.5" thickBot="1">
      <c r="A177" s="872" t="s">
        <v>158</v>
      </c>
      <c r="B177" s="872"/>
      <c r="C177" s="872"/>
      <c r="D177" s="872"/>
      <c r="E177" s="872"/>
      <c r="F177" s="872"/>
      <c r="G177" s="872"/>
      <c r="H177" s="872"/>
      <c r="I177" s="872"/>
      <c r="J177" s="872"/>
      <c r="K177" s="872"/>
      <c r="L177" s="872"/>
      <c r="M177" s="872"/>
      <c r="N177" s="160"/>
      <c r="O177" s="161"/>
      <c r="P177" s="161"/>
      <c r="Q177" s="162"/>
      <c r="R177" s="162"/>
      <c r="S177" s="162"/>
      <c r="T177" s="162"/>
      <c r="U177" s="162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S177" s="346"/>
      <c r="AT177" s="346"/>
      <c r="AU177" s="346"/>
      <c r="AV177" s="346"/>
      <c r="AW177" s="346"/>
      <c r="AX177" s="346"/>
      <c r="BB177" s="589"/>
      <c r="BC177" s="589"/>
      <c r="BD177" s="589"/>
      <c r="BE177" s="589"/>
      <c r="BF177" s="589"/>
      <c r="BG177" s="589"/>
      <c r="BH177" s="589"/>
      <c r="BI177" s="589"/>
    </row>
    <row r="178" spans="1:61" s="19" customFormat="1" ht="16.5" thickBot="1">
      <c r="A178" s="861" t="s">
        <v>159</v>
      </c>
      <c r="B178" s="861"/>
      <c r="C178" s="861"/>
      <c r="D178" s="861"/>
      <c r="E178" s="861"/>
      <c r="F178" s="861"/>
      <c r="G178" s="861"/>
      <c r="H178" s="861"/>
      <c r="I178" s="861"/>
      <c r="J178" s="861"/>
      <c r="K178" s="861"/>
      <c r="L178" s="861"/>
      <c r="M178" s="861"/>
      <c r="N178" s="163"/>
      <c r="O178" s="161"/>
      <c r="P178" s="161"/>
      <c r="Q178" s="164"/>
      <c r="R178" s="164"/>
      <c r="S178" s="165">
        <v>1</v>
      </c>
      <c r="T178" s="165">
        <v>1</v>
      </c>
      <c r="U178" s="164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S178" s="346"/>
      <c r="AT178" s="346"/>
      <c r="AU178" s="346"/>
      <c r="AV178" s="346"/>
      <c r="AW178" s="346"/>
      <c r="AX178" s="346"/>
      <c r="BB178" s="589"/>
      <c r="BC178" s="589"/>
      <c r="BD178" s="589"/>
      <c r="BE178" s="589"/>
      <c r="BF178" s="589"/>
      <c r="BG178" s="589"/>
      <c r="BH178" s="589"/>
      <c r="BI178" s="589"/>
    </row>
    <row r="179" spans="1:61" s="19" customFormat="1" ht="26.25" thickBot="1">
      <c r="A179" s="832" t="s">
        <v>160</v>
      </c>
      <c r="B179" s="833"/>
      <c r="C179" s="833"/>
      <c r="D179" s="833"/>
      <c r="E179" s="833"/>
      <c r="F179" s="833"/>
      <c r="G179" s="833"/>
      <c r="H179" s="833"/>
      <c r="I179" s="833"/>
      <c r="J179" s="833"/>
      <c r="K179" s="833"/>
      <c r="L179" s="833"/>
      <c r="M179" s="834"/>
      <c r="N179" s="822" t="s">
        <v>161</v>
      </c>
      <c r="O179" s="823"/>
      <c r="P179" s="824"/>
      <c r="Q179" s="825">
        <f>G105/G173*100</f>
        <v>75</v>
      </c>
      <c r="R179" s="826"/>
      <c r="S179" s="827"/>
      <c r="T179" s="825">
        <f>G170/G173*100</f>
        <v>25</v>
      </c>
      <c r="U179" s="827"/>
      <c r="V179" s="166">
        <f>SUM(N179:U179)</f>
        <v>100</v>
      </c>
      <c r="AC179" s="19" t="s">
        <v>162</v>
      </c>
      <c r="AD179" s="19" t="s">
        <v>163</v>
      </c>
      <c r="AE179" s="167" t="s">
        <v>164</v>
      </c>
      <c r="AF179" s="20" t="s">
        <v>165</v>
      </c>
      <c r="AG179" s="20" t="s">
        <v>166</v>
      </c>
      <c r="AH179" s="20"/>
      <c r="AI179" s="20"/>
      <c r="AJ179" s="20"/>
      <c r="AK179" s="20"/>
      <c r="AL179" s="20"/>
      <c r="AM179" s="20"/>
      <c r="AN179" s="20"/>
      <c r="AS179" s="346"/>
      <c r="AT179" s="346"/>
      <c r="AU179" s="346"/>
      <c r="AV179" s="346"/>
      <c r="AW179" s="346"/>
      <c r="AX179" s="346"/>
      <c r="BB179" s="589"/>
      <c r="BC179" s="589"/>
      <c r="BD179" s="589"/>
      <c r="BE179" s="589"/>
      <c r="BF179" s="589"/>
      <c r="BG179" s="589"/>
      <c r="BH179" s="589"/>
      <c r="BI179" s="589"/>
    </row>
    <row r="180" spans="1:61" s="19" customFormat="1">
      <c r="A180" s="168"/>
      <c r="B180" s="168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9"/>
      <c r="O180" s="169"/>
      <c r="P180" s="169"/>
      <c r="Q180" s="170"/>
      <c r="R180" s="170"/>
      <c r="S180" s="170"/>
      <c r="T180" s="169"/>
      <c r="U180" s="169"/>
      <c r="AB180" s="34" t="s">
        <v>57</v>
      </c>
      <c r="AC180" s="53">
        <f>AC10</f>
        <v>2</v>
      </c>
      <c r="AD180" s="52">
        <f>AC85</f>
        <v>0</v>
      </c>
      <c r="AE180" s="52">
        <f>AC94</f>
        <v>3</v>
      </c>
      <c r="AF180" s="171" t="e">
        <f>#REF!</f>
        <v>#REF!</v>
      </c>
      <c r="AG180" s="171" t="e">
        <f>#REF!</f>
        <v>#REF!</v>
      </c>
      <c r="AH180" s="52" t="e">
        <f>SUM(AC180:AG180)</f>
        <v>#REF!</v>
      </c>
      <c r="AI180" s="20"/>
      <c r="AJ180" s="20"/>
      <c r="AK180" s="20"/>
      <c r="AL180" s="20"/>
      <c r="AM180" s="20"/>
      <c r="AN180" s="20"/>
      <c r="AS180" s="346"/>
      <c r="AT180" s="346"/>
      <c r="AU180" s="346"/>
      <c r="AV180" s="346"/>
      <c r="AW180" s="346"/>
      <c r="AX180" s="346"/>
      <c r="BB180" s="589"/>
      <c r="BC180" s="589"/>
      <c r="BD180" s="589"/>
      <c r="BE180" s="589"/>
      <c r="BF180" s="589"/>
      <c r="BG180" s="589"/>
      <c r="BH180" s="589"/>
      <c r="BI180" s="589"/>
    </row>
    <row r="181" spans="1:61" s="19" customFormat="1" ht="16.5" thickBot="1">
      <c r="A181" s="168"/>
      <c r="B181" s="168"/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9"/>
      <c r="O181" s="169"/>
      <c r="P181" s="169"/>
      <c r="Q181" s="170"/>
      <c r="R181" s="170"/>
      <c r="S181" s="170"/>
      <c r="T181" s="169"/>
      <c r="U181" s="169"/>
      <c r="AB181" s="34"/>
      <c r="AC181" s="53"/>
      <c r="AD181" s="52"/>
      <c r="AE181" s="52"/>
      <c r="AF181" s="171"/>
      <c r="AG181" s="171"/>
      <c r="AH181" s="52"/>
      <c r="AI181" s="20"/>
      <c r="AJ181" s="20"/>
      <c r="AK181" s="20"/>
      <c r="AL181" s="20"/>
      <c r="AM181" s="20"/>
      <c r="AN181" s="20"/>
      <c r="AS181" s="346"/>
      <c r="AT181" s="346"/>
      <c r="AU181" s="346"/>
      <c r="AV181" s="346"/>
      <c r="AW181" s="346"/>
      <c r="AX181" s="346"/>
      <c r="BB181" s="589"/>
      <c r="BC181" s="589"/>
      <c r="BD181" s="589"/>
      <c r="BE181" s="589"/>
      <c r="BF181" s="589"/>
      <c r="BG181" s="589"/>
      <c r="BH181" s="589"/>
      <c r="BI181" s="589"/>
    </row>
    <row r="182" spans="1:61" s="342" customFormat="1">
      <c r="A182" s="109">
        <v>1</v>
      </c>
      <c r="B182" s="337" t="s">
        <v>167</v>
      </c>
      <c r="C182" s="338"/>
      <c r="D182" s="339"/>
      <c r="E182" s="339"/>
      <c r="F182" s="338"/>
      <c r="G182" s="338">
        <v>4</v>
      </c>
      <c r="H182" s="338">
        <v>120</v>
      </c>
      <c r="I182" s="337">
        <v>66</v>
      </c>
      <c r="J182" s="337"/>
      <c r="K182" s="337"/>
      <c r="L182" s="337">
        <v>66</v>
      </c>
      <c r="M182" s="337">
        <v>54</v>
      </c>
      <c r="N182" s="337"/>
      <c r="O182" s="337"/>
      <c r="P182" s="337"/>
      <c r="Q182" s="337"/>
      <c r="R182" s="337"/>
      <c r="S182" s="340"/>
      <c r="T182" s="340"/>
      <c r="U182" s="340"/>
      <c r="V182" s="340"/>
      <c r="W182" s="340"/>
      <c r="X182" s="341"/>
      <c r="AI182" s="343"/>
      <c r="AJ182" s="343"/>
      <c r="AK182" s="343"/>
      <c r="AL182" s="343"/>
      <c r="AM182" s="343"/>
      <c r="AN182" s="344"/>
      <c r="AS182" s="457"/>
      <c r="AT182" s="457"/>
      <c r="AU182" s="457"/>
      <c r="AV182" s="457"/>
      <c r="AW182" s="457"/>
      <c r="AX182" s="457"/>
      <c r="BB182" s="601"/>
      <c r="BC182" s="601"/>
      <c r="BD182" s="601"/>
      <c r="BE182" s="601"/>
      <c r="BF182" s="601"/>
      <c r="BG182" s="601"/>
      <c r="BH182" s="601"/>
      <c r="BI182" s="601"/>
    </row>
    <row r="183" spans="1:61" s="349" customFormat="1">
      <c r="A183" s="345" t="s">
        <v>168</v>
      </c>
      <c r="B183" s="346" t="s">
        <v>218</v>
      </c>
      <c r="C183" s="467"/>
      <c r="D183" s="347">
        <v>1</v>
      </c>
      <c r="E183" s="347"/>
      <c r="F183" s="608"/>
      <c r="G183" s="608">
        <v>2</v>
      </c>
      <c r="H183" s="608">
        <v>60</v>
      </c>
      <c r="I183" s="346">
        <v>30</v>
      </c>
      <c r="J183" s="346"/>
      <c r="K183" s="346"/>
      <c r="L183" s="346">
        <v>30</v>
      </c>
      <c r="M183" s="346">
        <v>30</v>
      </c>
      <c r="N183" s="346" t="s">
        <v>219</v>
      </c>
      <c r="O183" s="346"/>
      <c r="P183" s="346"/>
      <c r="Q183" s="346"/>
      <c r="R183" s="346"/>
      <c r="S183" s="348"/>
      <c r="T183" s="348"/>
      <c r="U183" s="348"/>
      <c r="V183" s="348"/>
      <c r="W183" s="348"/>
      <c r="X183" s="50"/>
      <c r="AI183" s="350"/>
      <c r="AJ183" s="350"/>
      <c r="AK183" s="350"/>
      <c r="AL183" s="350"/>
      <c r="AM183" s="350"/>
      <c r="AN183" s="351"/>
      <c r="AS183" s="458"/>
      <c r="AT183" s="458"/>
      <c r="AU183" s="458"/>
      <c r="AV183" s="458"/>
      <c r="AW183" s="458"/>
      <c r="AX183" s="458"/>
      <c r="BB183" s="602"/>
      <c r="BC183" s="602"/>
      <c r="BD183" s="602"/>
      <c r="BE183" s="602"/>
      <c r="BF183" s="602"/>
      <c r="BG183" s="602"/>
      <c r="BH183" s="602"/>
      <c r="BI183" s="602"/>
    </row>
    <row r="184" spans="1:61" s="349" customFormat="1">
      <c r="A184" s="345" t="s">
        <v>169</v>
      </c>
      <c r="B184" s="346" t="s">
        <v>218</v>
      </c>
      <c r="C184" s="467"/>
      <c r="D184" s="347" t="s">
        <v>220</v>
      </c>
      <c r="E184" s="347"/>
      <c r="F184" s="608"/>
      <c r="G184" s="608">
        <v>2</v>
      </c>
      <c r="H184" s="608">
        <v>60</v>
      </c>
      <c r="I184" s="346">
        <v>36</v>
      </c>
      <c r="J184" s="346"/>
      <c r="K184" s="346"/>
      <c r="L184" s="346">
        <v>36</v>
      </c>
      <c r="M184" s="346">
        <v>24</v>
      </c>
      <c r="N184" s="346"/>
      <c r="O184" s="346" t="s">
        <v>219</v>
      </c>
      <c r="P184" s="346" t="s">
        <v>219</v>
      </c>
      <c r="Q184" s="346"/>
      <c r="R184" s="346"/>
      <c r="S184" s="348"/>
      <c r="T184" s="348"/>
      <c r="U184" s="348"/>
      <c r="V184" s="348"/>
      <c r="W184" s="348"/>
      <c r="X184" s="50"/>
      <c r="AI184" s="350"/>
      <c r="AJ184" s="350"/>
      <c r="AK184" s="350"/>
      <c r="AL184" s="350"/>
      <c r="AM184" s="350"/>
      <c r="AN184" s="351"/>
      <c r="AS184" s="458"/>
      <c r="AT184" s="458"/>
      <c r="AU184" s="458"/>
      <c r="AV184" s="458"/>
      <c r="AW184" s="458"/>
      <c r="AX184" s="458"/>
      <c r="BB184" s="602"/>
      <c r="BC184" s="602"/>
      <c r="BD184" s="602"/>
      <c r="BE184" s="602"/>
      <c r="BF184" s="602"/>
      <c r="BG184" s="602"/>
      <c r="BH184" s="602"/>
      <c r="BI184" s="602"/>
    </row>
    <row r="185" spans="1:61" s="349" customFormat="1">
      <c r="A185" s="345" t="s">
        <v>170</v>
      </c>
      <c r="B185" s="346" t="s">
        <v>167</v>
      </c>
      <c r="C185" s="467"/>
      <c r="D185" s="347" t="s">
        <v>221</v>
      </c>
      <c r="E185" s="347"/>
      <c r="F185" s="608"/>
      <c r="G185" s="608"/>
      <c r="H185" s="608"/>
      <c r="I185" s="346"/>
      <c r="J185" s="346"/>
      <c r="K185" s="346"/>
      <c r="L185" s="346"/>
      <c r="M185" s="346">
        <v>0</v>
      </c>
      <c r="N185" s="346"/>
      <c r="O185" s="346"/>
      <c r="P185" s="346"/>
      <c r="Q185" s="346" t="s">
        <v>171</v>
      </c>
      <c r="R185" s="346" t="s">
        <v>171</v>
      </c>
      <c r="S185" s="348"/>
      <c r="T185" s="348"/>
      <c r="U185" s="348"/>
      <c r="V185" s="348"/>
      <c r="W185" s="348"/>
      <c r="X185" s="50"/>
      <c r="AI185" s="350"/>
      <c r="AJ185" s="350"/>
      <c r="AK185" s="350"/>
      <c r="AL185" s="350"/>
      <c r="AM185" s="350"/>
      <c r="AN185" s="351"/>
      <c r="AS185" s="458"/>
      <c r="AT185" s="458"/>
      <c r="AU185" s="458"/>
      <c r="AV185" s="458"/>
      <c r="AW185" s="458"/>
      <c r="AX185" s="458"/>
      <c r="BB185" s="602"/>
      <c r="BC185" s="602"/>
      <c r="BD185" s="602"/>
      <c r="BE185" s="602"/>
      <c r="BF185" s="602"/>
      <c r="BG185" s="602"/>
      <c r="BH185" s="602"/>
      <c r="BI185" s="602"/>
    </row>
    <row r="186" spans="1:61" s="349" customFormat="1" ht="42" customHeight="1">
      <c r="A186" s="864" t="s">
        <v>222</v>
      </c>
      <c r="B186" s="865"/>
      <c r="C186" s="865"/>
      <c r="D186" s="865"/>
      <c r="E186" s="865"/>
      <c r="F186" s="866"/>
      <c r="G186" s="352"/>
      <c r="H186" s="352"/>
      <c r="I186" s="353"/>
      <c r="J186" s="353"/>
      <c r="K186" s="353"/>
      <c r="L186" s="353"/>
      <c r="M186" s="353"/>
      <c r="N186" s="353"/>
      <c r="O186" s="353"/>
      <c r="P186" s="353"/>
      <c r="Q186" s="353"/>
      <c r="R186" s="353"/>
      <c r="S186" s="348"/>
      <c r="T186" s="348"/>
      <c r="U186" s="348"/>
      <c r="V186" s="348"/>
      <c r="W186" s="348"/>
      <c r="X186" s="50"/>
      <c r="AH186" s="185"/>
      <c r="AI186" s="350"/>
      <c r="AJ186" s="350"/>
      <c r="AK186" s="350"/>
      <c r="AL186" s="350"/>
      <c r="AM186" s="350"/>
      <c r="AN186" s="351"/>
      <c r="AS186" s="458"/>
      <c r="AT186" s="458"/>
      <c r="AU186" s="458"/>
      <c r="AV186" s="458"/>
      <c r="AW186" s="458"/>
      <c r="AX186" s="458"/>
      <c r="BB186" s="602"/>
      <c r="BC186" s="602"/>
      <c r="BD186" s="602"/>
      <c r="BE186" s="602"/>
      <c r="BF186" s="602"/>
      <c r="BG186" s="602"/>
      <c r="BH186" s="602"/>
      <c r="BI186" s="602"/>
    </row>
    <row r="187" spans="1:61" s="349" customFormat="1" ht="47.25">
      <c r="A187" s="354" t="s">
        <v>223</v>
      </c>
      <c r="B187" s="355" t="s">
        <v>224</v>
      </c>
      <c r="C187" s="356"/>
      <c r="D187" s="357"/>
      <c r="E187" s="45"/>
      <c r="F187" s="358"/>
      <c r="G187" s="204">
        <f t="shared" ref="G187:M187" si="121">SUM(G188:G190)</f>
        <v>18</v>
      </c>
      <c r="H187" s="204">
        <f t="shared" si="121"/>
        <v>540</v>
      </c>
      <c r="I187" s="204">
        <f t="shared" si="121"/>
        <v>183</v>
      </c>
      <c r="J187" s="204">
        <f t="shared" si="121"/>
        <v>0</v>
      </c>
      <c r="K187" s="204">
        <f t="shared" si="121"/>
        <v>0</v>
      </c>
      <c r="L187" s="204">
        <f t="shared" si="121"/>
        <v>183</v>
      </c>
      <c r="M187" s="204">
        <f t="shared" si="121"/>
        <v>357</v>
      </c>
      <c r="N187" s="359"/>
      <c r="O187" s="359"/>
      <c r="P187" s="359"/>
      <c r="Q187" s="359"/>
      <c r="R187" s="359"/>
      <c r="S187" s="359"/>
      <c r="T187" s="360"/>
      <c r="U187" s="360"/>
      <c r="V187" s="360"/>
      <c r="W187" s="360"/>
      <c r="X187" s="175"/>
      <c r="AH187" s="185"/>
      <c r="AI187" s="350"/>
      <c r="AJ187" s="350"/>
      <c r="AK187" s="350"/>
      <c r="AL187" s="350"/>
      <c r="AM187" s="350"/>
      <c r="AN187" s="351"/>
      <c r="AS187" s="458"/>
      <c r="AT187" s="458"/>
      <c r="AU187" s="458"/>
      <c r="AV187" s="458"/>
      <c r="AW187" s="458"/>
      <c r="AX187" s="458"/>
      <c r="BB187" s="602"/>
      <c r="BC187" s="602"/>
      <c r="BD187" s="602"/>
      <c r="BE187" s="602"/>
      <c r="BF187" s="602"/>
      <c r="BG187" s="602"/>
      <c r="BH187" s="602"/>
      <c r="BI187" s="602"/>
    </row>
    <row r="188" spans="1:61" s="349" customFormat="1">
      <c r="A188" s="361"/>
      <c r="B188" s="362" t="s">
        <v>225</v>
      </c>
      <c r="C188" s="141">
        <v>2</v>
      </c>
      <c r="D188" s="141" t="s">
        <v>1</v>
      </c>
      <c r="E188" s="45"/>
      <c r="F188" s="358"/>
      <c r="G188" s="363">
        <v>9</v>
      </c>
      <c r="H188" s="2">
        <f>G188*30</f>
        <v>270</v>
      </c>
      <c r="I188" s="174">
        <f>J188+K188+L188</f>
        <v>99</v>
      </c>
      <c r="J188" s="2"/>
      <c r="K188" s="2"/>
      <c r="L188" s="2">
        <v>99</v>
      </c>
      <c r="M188" s="176">
        <f>H188-I188</f>
        <v>171</v>
      </c>
      <c r="N188" s="359">
        <v>3</v>
      </c>
      <c r="O188" s="359">
        <v>3</v>
      </c>
      <c r="P188" s="359">
        <v>3</v>
      </c>
      <c r="Q188" s="359"/>
      <c r="R188" s="359"/>
      <c r="S188" s="359"/>
      <c r="T188" s="360"/>
      <c r="U188" s="360"/>
      <c r="V188" s="360"/>
      <c r="W188" s="360"/>
      <c r="X188" s="175"/>
      <c r="AH188" s="185"/>
      <c r="AI188" s="350"/>
      <c r="AJ188" s="350"/>
      <c r="AK188" s="350"/>
      <c r="AL188" s="350"/>
      <c r="AM188" s="350"/>
      <c r="AN188" s="351"/>
      <c r="AS188" s="458"/>
      <c r="AT188" s="458"/>
      <c r="AU188" s="458"/>
      <c r="AV188" s="458"/>
      <c r="AW188" s="458"/>
      <c r="AX188" s="458"/>
      <c r="BB188" s="602"/>
      <c r="BC188" s="602"/>
      <c r="BD188" s="602"/>
      <c r="BE188" s="602"/>
      <c r="BF188" s="602"/>
      <c r="BG188" s="602"/>
      <c r="BH188" s="602"/>
      <c r="BI188" s="602"/>
    </row>
    <row r="189" spans="1:61" s="349" customFormat="1" ht="16.5" thickBot="1">
      <c r="A189" s="364"/>
      <c r="B189" s="365" t="s">
        <v>225</v>
      </c>
      <c r="C189" s="366">
        <v>4</v>
      </c>
      <c r="D189" s="366" t="s">
        <v>3</v>
      </c>
      <c r="E189" s="367"/>
      <c r="F189" s="368"/>
      <c r="G189" s="369">
        <v>9</v>
      </c>
      <c r="H189" s="370">
        <f t="shared" ref="H189" si="122">G189*30</f>
        <v>270</v>
      </c>
      <c r="I189" s="371">
        <f t="shared" ref="I189" si="123">J189+K189+L189</f>
        <v>84</v>
      </c>
      <c r="J189" s="370"/>
      <c r="K189" s="370"/>
      <c r="L189" s="370">
        <v>84</v>
      </c>
      <c r="M189" s="372">
        <f t="shared" ref="M189" si="124">H189-I189</f>
        <v>186</v>
      </c>
      <c r="N189" s="373"/>
      <c r="O189" s="373"/>
      <c r="P189" s="373"/>
      <c r="Q189" s="373">
        <v>3</v>
      </c>
      <c r="R189" s="373">
        <v>3</v>
      </c>
      <c r="S189" s="373"/>
      <c r="T189" s="374"/>
      <c r="U189" s="374"/>
      <c r="V189" s="374"/>
      <c r="W189" s="374"/>
      <c r="X189" s="375"/>
      <c r="AH189" s="185"/>
      <c r="AI189" s="350"/>
      <c r="AJ189" s="350"/>
      <c r="AK189" s="350"/>
      <c r="AL189" s="350"/>
      <c r="AM189" s="350"/>
      <c r="AN189" s="351"/>
      <c r="AS189" s="458"/>
      <c r="AT189" s="458"/>
      <c r="AU189" s="458"/>
      <c r="AV189" s="458"/>
      <c r="AW189" s="458"/>
      <c r="AX189" s="458"/>
      <c r="BB189" s="602"/>
      <c r="BC189" s="602"/>
      <c r="BD189" s="602"/>
      <c r="BE189" s="602"/>
      <c r="BF189" s="602"/>
      <c r="BG189" s="602"/>
      <c r="BH189" s="602"/>
      <c r="BI189" s="602"/>
    </row>
    <row r="190" spans="1:61" s="19" customFormat="1">
      <c r="A190" s="168"/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9"/>
      <c r="O190" s="169"/>
      <c r="P190" s="169"/>
      <c r="Q190" s="170"/>
      <c r="R190" s="170"/>
      <c r="S190" s="170"/>
      <c r="T190" s="169"/>
      <c r="U190" s="169"/>
      <c r="AB190" s="34"/>
      <c r="AC190" s="53"/>
      <c r="AD190" s="52"/>
      <c r="AE190" s="52"/>
      <c r="AF190" s="171"/>
      <c r="AG190" s="171"/>
      <c r="AH190" s="52"/>
      <c r="AI190" s="20"/>
      <c r="AJ190" s="20"/>
      <c r="AK190" s="20"/>
      <c r="AL190" s="20"/>
      <c r="AM190" s="20"/>
      <c r="AN190" s="20"/>
      <c r="AS190" s="346"/>
      <c r="AT190" s="346"/>
      <c r="AU190" s="346"/>
      <c r="AV190" s="346"/>
      <c r="AW190" s="346"/>
      <c r="AX190" s="346"/>
      <c r="BB190" s="589"/>
      <c r="BC190" s="589"/>
      <c r="BD190" s="589"/>
      <c r="BE190" s="589"/>
      <c r="BF190" s="589"/>
      <c r="BG190" s="589"/>
      <c r="BH190" s="589"/>
      <c r="BI190" s="589"/>
    </row>
    <row r="191" spans="1:61" s="19" customFormat="1">
      <c r="A191" s="168"/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9"/>
      <c r="O191" s="169"/>
      <c r="P191" s="169"/>
      <c r="Q191" s="170"/>
      <c r="R191" s="170"/>
      <c r="S191" s="170"/>
      <c r="T191" s="169"/>
      <c r="U191" s="169"/>
      <c r="AB191" s="34"/>
      <c r="AC191" s="53"/>
      <c r="AD191" s="52"/>
      <c r="AE191" s="52"/>
      <c r="AF191" s="171"/>
      <c r="AG191" s="171"/>
      <c r="AH191" s="52"/>
      <c r="AI191" s="20"/>
      <c r="AJ191" s="20"/>
      <c r="AK191" s="20"/>
      <c r="AL191" s="20"/>
      <c r="AM191" s="20"/>
      <c r="AN191" s="20"/>
      <c r="AS191" s="346"/>
      <c r="AT191" s="346"/>
      <c r="AU191" s="346"/>
      <c r="AV191" s="346"/>
      <c r="AW191" s="346"/>
      <c r="AX191" s="346"/>
      <c r="BB191" s="589"/>
      <c r="BC191" s="589"/>
      <c r="BD191" s="589"/>
      <c r="BE191" s="589"/>
      <c r="BF191" s="589"/>
      <c r="BG191" s="589"/>
      <c r="BH191" s="589"/>
      <c r="BI191" s="589"/>
    </row>
    <row r="192" spans="1:61" s="19" customFormat="1">
      <c r="A192" s="168"/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9"/>
      <c r="O192" s="169"/>
      <c r="P192" s="169"/>
      <c r="Q192" s="170"/>
      <c r="R192" s="170"/>
      <c r="S192" s="170"/>
      <c r="T192" s="169"/>
      <c r="U192" s="169"/>
      <c r="AB192" s="34"/>
      <c r="AC192" s="53"/>
      <c r="AD192" s="52"/>
      <c r="AE192" s="52"/>
      <c r="AF192" s="171"/>
      <c r="AG192" s="171"/>
      <c r="AH192" s="52"/>
      <c r="AI192" s="20"/>
      <c r="AJ192" s="20"/>
      <c r="AK192" s="20"/>
      <c r="AL192" s="20"/>
      <c r="AM192" s="20"/>
      <c r="AN192" s="20"/>
      <c r="AS192" s="346"/>
      <c r="AT192" s="346"/>
      <c r="AU192" s="346"/>
      <c r="AV192" s="346"/>
      <c r="AW192" s="346"/>
      <c r="AX192" s="346"/>
      <c r="BB192" s="589"/>
      <c r="BC192" s="589"/>
      <c r="BD192" s="589"/>
      <c r="BE192" s="589"/>
      <c r="BF192" s="589"/>
      <c r="BG192" s="589"/>
      <c r="BH192" s="589"/>
      <c r="BI192" s="589"/>
    </row>
    <row r="193" spans="1:61" s="19" customFormat="1"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S193" s="346"/>
      <c r="AT193" s="346"/>
      <c r="AU193" s="346"/>
      <c r="AV193" s="346"/>
      <c r="AW193" s="346"/>
      <c r="AX193" s="346"/>
      <c r="BB193" s="589"/>
      <c r="BC193" s="589"/>
      <c r="BD193" s="589"/>
      <c r="BE193" s="589"/>
      <c r="BF193" s="589"/>
      <c r="BG193" s="589"/>
      <c r="BH193" s="589"/>
      <c r="BI193" s="589"/>
    </row>
    <row r="194" spans="1:61" s="19" customFormat="1"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S194" s="346"/>
      <c r="AT194" s="346"/>
      <c r="AU194" s="346"/>
      <c r="AV194" s="346"/>
      <c r="AW194" s="346"/>
      <c r="AX194" s="346"/>
      <c r="BB194" s="589"/>
      <c r="BC194" s="589"/>
      <c r="BD194" s="589"/>
      <c r="BE194" s="589"/>
      <c r="BF194" s="589"/>
      <c r="BG194" s="589"/>
      <c r="BH194" s="589"/>
      <c r="BI194" s="589"/>
    </row>
    <row r="195" spans="1:61" s="19" customFormat="1"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S195" s="346"/>
      <c r="AT195" s="346"/>
      <c r="AU195" s="346"/>
      <c r="AV195" s="346"/>
      <c r="AW195" s="346"/>
      <c r="AX195" s="346"/>
      <c r="BB195" s="589"/>
      <c r="BC195" s="589"/>
      <c r="BD195" s="589"/>
      <c r="BE195" s="589"/>
      <c r="BF195" s="589"/>
      <c r="BG195" s="589"/>
      <c r="BH195" s="589"/>
      <c r="BI195" s="589"/>
    </row>
    <row r="196" spans="1:61" s="19" customFormat="1"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S196" s="346"/>
      <c r="AT196" s="346"/>
      <c r="AU196" s="346"/>
      <c r="AV196" s="346"/>
      <c r="AW196" s="346"/>
      <c r="AX196" s="346"/>
      <c r="BB196" s="589"/>
      <c r="BC196" s="589"/>
      <c r="BD196" s="589"/>
      <c r="BE196" s="589"/>
      <c r="BF196" s="589"/>
      <c r="BG196" s="589"/>
      <c r="BH196" s="589"/>
      <c r="BI196" s="589"/>
    </row>
    <row r="197" spans="1:61" s="19" customFormat="1"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S197" s="346"/>
      <c r="AT197" s="346"/>
      <c r="AU197" s="346"/>
      <c r="AV197" s="346"/>
      <c r="AW197" s="346"/>
      <c r="AX197" s="346"/>
      <c r="BB197" s="589"/>
      <c r="BC197" s="589"/>
      <c r="BD197" s="589"/>
      <c r="BE197" s="589"/>
      <c r="BF197" s="589"/>
      <c r="BG197" s="589"/>
      <c r="BH197" s="589"/>
      <c r="BI197" s="589"/>
    </row>
    <row r="198" spans="1:61" s="19" customFormat="1"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S198" s="346"/>
      <c r="AT198" s="346"/>
      <c r="AU198" s="346"/>
      <c r="AV198" s="346"/>
      <c r="AW198" s="346"/>
      <c r="AX198" s="346"/>
      <c r="BB198" s="589"/>
      <c r="BC198" s="589"/>
      <c r="BD198" s="589"/>
      <c r="BE198" s="589"/>
      <c r="BF198" s="589"/>
      <c r="BG198" s="589"/>
      <c r="BH198" s="589"/>
      <c r="BI198" s="589"/>
    </row>
    <row r="199" spans="1:61" s="19" customFormat="1">
      <c r="A199" s="19" t="s">
        <v>177</v>
      </c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S199" s="346"/>
      <c r="AT199" s="346"/>
      <c r="AU199" s="346"/>
      <c r="AV199" s="346"/>
      <c r="AW199" s="346"/>
      <c r="AX199" s="346"/>
      <c r="BB199" s="589"/>
      <c r="BC199" s="589"/>
      <c r="BD199" s="589"/>
      <c r="BE199" s="589"/>
      <c r="BF199" s="589"/>
      <c r="BG199" s="589"/>
      <c r="BH199" s="589"/>
      <c r="BI199" s="589"/>
    </row>
    <row r="200" spans="1:61" s="19" customFormat="1">
      <c r="B200" s="468" t="s">
        <v>172</v>
      </c>
      <c r="C200" s="468"/>
      <c r="D200" s="828"/>
      <c r="E200" s="828"/>
      <c r="F200" s="829"/>
      <c r="G200" s="829"/>
      <c r="H200" s="610"/>
      <c r="I200" s="830" t="s">
        <v>173</v>
      </c>
      <c r="J200" s="831"/>
      <c r="K200" s="831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S200" s="346"/>
      <c r="AT200" s="346"/>
      <c r="AU200" s="346"/>
      <c r="AV200" s="346"/>
      <c r="AW200" s="346"/>
      <c r="AX200" s="346"/>
      <c r="BB200" s="589"/>
      <c r="BC200" s="589"/>
      <c r="BD200" s="589"/>
      <c r="BE200" s="589"/>
      <c r="BF200" s="589"/>
      <c r="BG200" s="589"/>
      <c r="BH200" s="589"/>
      <c r="BI200" s="589"/>
    </row>
    <row r="201" spans="1:61" s="19" customFormat="1"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S201" s="346"/>
      <c r="AT201" s="346"/>
      <c r="AU201" s="346"/>
      <c r="AV201" s="346"/>
      <c r="AW201" s="346"/>
      <c r="AX201" s="346"/>
      <c r="BB201" s="589"/>
      <c r="BC201" s="589"/>
      <c r="BD201" s="589"/>
      <c r="BE201" s="589"/>
      <c r="BF201" s="589"/>
      <c r="BG201" s="589"/>
      <c r="BH201" s="589"/>
      <c r="BI201" s="589"/>
    </row>
    <row r="202" spans="1:61">
      <c r="B202" s="468" t="s">
        <v>174</v>
      </c>
      <c r="C202" s="468"/>
      <c r="D202" s="828"/>
      <c r="E202" s="828"/>
      <c r="F202" s="829"/>
      <c r="G202" s="829"/>
      <c r="H202" s="610"/>
      <c r="I202" s="830" t="s">
        <v>175</v>
      </c>
      <c r="J202" s="836"/>
      <c r="K202" s="836"/>
    </row>
    <row r="203" spans="1:61"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61">
      <c r="B204" s="468" t="s">
        <v>176</v>
      </c>
      <c r="C204" s="468"/>
      <c r="D204" s="828"/>
      <c r="E204" s="828"/>
      <c r="F204" s="829"/>
      <c r="G204" s="829"/>
      <c r="H204" s="610"/>
      <c r="I204" s="837"/>
      <c r="J204" s="838"/>
      <c r="K204" s="838"/>
      <c r="AD204" s="798" t="s">
        <v>57</v>
      </c>
      <c r="AE204" s="798"/>
      <c r="AF204" s="798"/>
      <c r="AG204" s="798" t="s">
        <v>29</v>
      </c>
      <c r="AH204" s="798"/>
      <c r="AI204" s="798"/>
      <c r="AJ204" s="798" t="s">
        <v>58</v>
      </c>
      <c r="AK204" s="798"/>
      <c r="AL204" s="798"/>
      <c r="AM204" s="798" t="s">
        <v>59</v>
      </c>
      <c r="AN204" s="798"/>
    </row>
    <row r="205" spans="1:61">
      <c r="A205" s="19"/>
      <c r="C205" s="54"/>
      <c r="D205" s="54"/>
      <c r="E205" s="54"/>
      <c r="F205" s="54"/>
      <c r="G205" s="54"/>
      <c r="H205" s="54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AD205" s="191">
        <v>1</v>
      </c>
      <c r="AE205" s="191" t="s">
        <v>60</v>
      </c>
      <c r="AF205" s="191" t="s">
        <v>61</v>
      </c>
      <c r="AG205" s="191">
        <v>3</v>
      </c>
      <c r="AH205" s="191" t="s">
        <v>62</v>
      </c>
      <c r="AI205" s="191" t="s">
        <v>63</v>
      </c>
      <c r="AJ205" s="191">
        <v>5</v>
      </c>
      <c r="AK205" s="191" t="s">
        <v>64</v>
      </c>
      <c r="AL205" s="191" t="s">
        <v>65</v>
      </c>
      <c r="AM205" s="191">
        <v>7</v>
      </c>
      <c r="AN205" s="191">
        <v>8</v>
      </c>
    </row>
    <row r="206" spans="1:61">
      <c r="A206" s="19"/>
      <c r="C206" s="54"/>
      <c r="D206" s="54"/>
      <c r="E206" s="54"/>
      <c r="F206" s="54"/>
      <c r="G206" s="54"/>
      <c r="H206" s="54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AD206" s="72" t="e">
        <f>AD167+#REF!+AD92+AD47</f>
        <v>#REF!</v>
      </c>
      <c r="AE206" s="72" t="e">
        <f>AE167+#REF!+AE92+AE47+AC94</f>
        <v>#REF!</v>
      </c>
      <c r="AG206" s="72" t="e">
        <f>AG167+#REF!+AG92+AG47</f>
        <v>#REF!</v>
      </c>
      <c r="AH206" s="72" t="e">
        <f>AH167+#REF!+AH92+AH47+#REF!</f>
        <v>#REF!</v>
      </c>
      <c r="AJ206" s="72" t="e">
        <f>AJ167+#REF!+AJ92+AJ47</f>
        <v>#REF!</v>
      </c>
      <c r="AK206" s="72" t="e">
        <f>AK167+#REF!+AK92+AK47+AC95</f>
        <v>#REF!</v>
      </c>
      <c r="AM206" s="72" t="e">
        <f>AM167+#REF!+AM92+AM47</f>
        <v>#REF!</v>
      </c>
      <c r="AN206" s="72" t="e">
        <f>AN167+#REF!+AN92+AN47+AC96</f>
        <v>#REF!</v>
      </c>
    </row>
    <row r="207" spans="1:61">
      <c r="A207" s="19"/>
      <c r="C207" s="54"/>
      <c r="D207" s="54"/>
      <c r="E207" s="54"/>
      <c r="F207" s="54"/>
      <c r="G207" s="54"/>
      <c r="H207" s="54"/>
      <c r="L207" s="19"/>
      <c r="M207" s="19"/>
      <c r="N207" s="19"/>
      <c r="O207" s="19"/>
      <c r="P207" s="19"/>
      <c r="Q207" s="19"/>
      <c r="R207" s="19"/>
      <c r="S207" s="19"/>
      <c r="T207" s="19"/>
      <c r="U207" s="19"/>
    </row>
    <row r="208" spans="1:61">
      <c r="A208" s="19"/>
      <c r="C208" s="54"/>
      <c r="D208" s="54"/>
      <c r="E208" s="54"/>
      <c r="F208" s="54"/>
      <c r="G208" s="54"/>
      <c r="H208" s="54"/>
      <c r="L208" s="19"/>
      <c r="M208" s="19"/>
      <c r="N208" s="19"/>
      <c r="O208" s="19"/>
      <c r="P208" s="19"/>
      <c r="Q208" s="19"/>
      <c r="R208" s="19"/>
      <c r="S208" s="19"/>
      <c r="T208" s="19"/>
      <c r="U208" s="19"/>
    </row>
    <row r="209" spans="1:21" ht="42" customHeight="1">
      <c r="A209" s="19"/>
      <c r="C209" s="54"/>
      <c r="D209" s="54"/>
      <c r="E209" s="54"/>
      <c r="F209" s="54"/>
      <c r="G209" s="54"/>
      <c r="H209" s="54"/>
      <c r="L209" s="19"/>
      <c r="M209" s="19"/>
      <c r="N209" s="19"/>
      <c r="O209" s="19"/>
      <c r="P209" s="19"/>
      <c r="Q209" s="19"/>
      <c r="R209" s="19"/>
      <c r="S209" s="19"/>
      <c r="T209" s="19"/>
      <c r="U209" s="19"/>
    </row>
    <row r="210" spans="1:21">
      <c r="A210" s="28"/>
      <c r="B210" s="178"/>
      <c r="C210" s="835" t="s">
        <v>177</v>
      </c>
      <c r="D210" s="835"/>
      <c r="E210" s="835"/>
      <c r="F210" s="835"/>
      <c r="G210" s="835"/>
      <c r="H210" s="835"/>
      <c r="I210" s="835"/>
      <c r="J210" s="835"/>
      <c r="K210" s="835"/>
      <c r="L210" s="179"/>
      <c r="M210" s="179"/>
      <c r="N210" s="19"/>
      <c r="O210" s="19"/>
      <c r="P210" s="19"/>
      <c r="Q210" s="19"/>
      <c r="R210" s="19"/>
      <c r="S210" s="19"/>
      <c r="T210" s="19"/>
      <c r="U210" s="19"/>
    </row>
  </sheetData>
  <mergeCells count="97">
    <mergeCell ref="A178:M178"/>
    <mergeCell ref="A171:F171"/>
    <mergeCell ref="A172:F172"/>
    <mergeCell ref="A186:F186"/>
    <mergeCell ref="A167:F167"/>
    <mergeCell ref="A170:F170"/>
    <mergeCell ref="A168:F168"/>
    <mergeCell ref="A169:F169"/>
    <mergeCell ref="A173:F173"/>
    <mergeCell ref="A174:M174"/>
    <mergeCell ref="A175:M175"/>
    <mergeCell ref="A176:M176"/>
    <mergeCell ref="A177:M177"/>
    <mergeCell ref="A48:F48"/>
    <mergeCell ref="A49:F49"/>
    <mergeCell ref="A137:B137"/>
    <mergeCell ref="A138:B138"/>
    <mergeCell ref="A133:U133"/>
    <mergeCell ref="A135:B135"/>
    <mergeCell ref="A136:B136"/>
    <mergeCell ref="A90:F90"/>
    <mergeCell ref="A91:F91"/>
    <mergeCell ref="A97:F97"/>
    <mergeCell ref="A98:F98"/>
    <mergeCell ref="A50:U50"/>
    <mergeCell ref="A92:F92"/>
    <mergeCell ref="A93:U93"/>
    <mergeCell ref="A99:F99"/>
    <mergeCell ref="A102:F102"/>
    <mergeCell ref="AJ204:AL204"/>
    <mergeCell ref="AM204:AN204"/>
    <mergeCell ref="C210:K210"/>
    <mergeCell ref="I202:K202"/>
    <mergeCell ref="D204:G204"/>
    <mergeCell ref="I204:K204"/>
    <mergeCell ref="AD204:AF204"/>
    <mergeCell ref="AG204:AI204"/>
    <mergeCell ref="D202:G202"/>
    <mergeCell ref="N179:P179"/>
    <mergeCell ref="Q179:S179"/>
    <mergeCell ref="T179:U179"/>
    <mergeCell ref="D200:G200"/>
    <mergeCell ref="I200:K200"/>
    <mergeCell ref="A179:M179"/>
    <mergeCell ref="A100:U100"/>
    <mergeCell ref="AJ4:AL4"/>
    <mergeCell ref="AM4:AN4"/>
    <mergeCell ref="N6:U6"/>
    <mergeCell ref="A9:U9"/>
    <mergeCell ref="A10:U10"/>
    <mergeCell ref="N4:P4"/>
    <mergeCell ref="Q4:S4"/>
    <mergeCell ref="T4:U4"/>
    <mergeCell ref="AD4:AF4"/>
    <mergeCell ref="AG4:AI4"/>
    <mergeCell ref="H3:H7"/>
    <mergeCell ref="I3:L3"/>
    <mergeCell ref="M3:M7"/>
    <mergeCell ref="E4:E7"/>
    <mergeCell ref="A47:F47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F4:F7"/>
    <mergeCell ref="I4:I7"/>
    <mergeCell ref="J4:J7"/>
    <mergeCell ref="K4:K7"/>
    <mergeCell ref="L4:L7"/>
    <mergeCell ref="A165:F165"/>
    <mergeCell ref="A166:F166"/>
    <mergeCell ref="A103:F103"/>
    <mergeCell ref="A104:F104"/>
    <mergeCell ref="A109:B109"/>
    <mergeCell ref="A111:B111"/>
    <mergeCell ref="A112:B112"/>
    <mergeCell ref="A130:F130"/>
    <mergeCell ref="A131:F131"/>
    <mergeCell ref="A110:B110"/>
    <mergeCell ref="A108:B108"/>
    <mergeCell ref="A105:F105"/>
    <mergeCell ref="A106:U106"/>
    <mergeCell ref="A107:U107"/>
    <mergeCell ref="A132:F132"/>
    <mergeCell ref="A134:B134"/>
    <mergeCell ref="BB4:BD4"/>
    <mergeCell ref="BE4:BG4"/>
    <mergeCell ref="BH4:BI4"/>
    <mergeCell ref="BB136:BD136"/>
    <mergeCell ref="BE136:BG136"/>
    <mergeCell ref="BH136:BI13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</vt:lpstr>
      <vt:lpstr>План D5 (2025-2026)</vt:lpstr>
      <vt:lpstr>'План D5 (2025-2026)'!Область_печати</vt:lpstr>
      <vt:lpstr>'титульний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2023-12-17T10:30:07Z</dcterms:created>
  <dcterms:modified xsi:type="dcterms:W3CDTF">2025-06-04T12:34:19Z</dcterms:modified>
</cp:coreProperties>
</file>