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3 Менеджм\"/>
    </mc:Choice>
  </mc:AlternateContent>
  <bookViews>
    <workbookView xWindow="0" yWindow="0" windowWidth="15360" windowHeight="5145"/>
  </bookViews>
  <sheets>
    <sheet name="Титул  заочне" sheetId="4" r:id="rId1"/>
    <sheet name="План 073 заоч 2025-2026" sheetId="1" r:id="rId2"/>
    <sheet name="План 073 заоч проект (2)" sheetId="3" state="hidden" r:id="rId3"/>
  </sheets>
  <definedNames>
    <definedName name="_xlnm._FilterDatabase" localSheetId="1" hidden="1">'План 073 заоч 2025-2026'!$W$1:$W$135</definedName>
    <definedName name="_xlnm._FilterDatabase" localSheetId="2" hidden="1">'План 073 заоч проект (2)'!$W$1:$W$148</definedName>
    <definedName name="_xlnm.Print_Area" localSheetId="1">'План 073 заоч 2025-2026'!$A$1:$AK$146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H29" i="1"/>
  <c r="I29" i="1"/>
  <c r="G29" i="1"/>
  <c r="H28" i="1" l="1"/>
  <c r="M28" i="1" s="1"/>
  <c r="W37" i="4" l="1"/>
  <c r="T38" i="4" l="1"/>
  <c r="Q38" i="4"/>
  <c r="N38" i="4"/>
  <c r="J38" i="4"/>
  <c r="G38" i="4"/>
  <c r="E38" i="4"/>
  <c r="W36" i="4"/>
  <c r="W35" i="4"/>
  <c r="W34" i="4"/>
  <c r="W38" i="4" l="1"/>
  <c r="I11" i="1"/>
  <c r="I55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31" i="1"/>
  <c r="DH31" i="1"/>
  <c r="DH30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1" i="1"/>
  <c r="DG30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30" i="1"/>
  <c r="DF31" i="1"/>
  <c r="DF11" i="1"/>
  <c r="BT29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9" i="1"/>
  <c r="AV29" i="1"/>
  <c r="AX29" i="1"/>
  <c r="AY29" i="1"/>
  <c r="AZ29" i="1"/>
  <c r="BB29" i="1"/>
  <c r="BC29" i="1"/>
  <c r="BD29" i="1"/>
  <c r="BF29" i="1"/>
  <c r="BG29" i="1"/>
  <c r="BH29" i="1"/>
  <c r="BJ29" i="1"/>
  <c r="BK29" i="1"/>
  <c r="BL29" i="1"/>
  <c r="BN29" i="1"/>
  <c r="BO29" i="1"/>
  <c r="BP29" i="1"/>
  <c r="BR29" i="1"/>
  <c r="BS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AT29" i="1"/>
  <c r="BM29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9" i="1"/>
  <c r="DH29" i="1"/>
  <c r="BI29" i="1"/>
  <c r="BA29" i="1"/>
  <c r="AW29" i="1"/>
  <c r="DG29" i="1"/>
  <c r="BE29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9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I60" i="1"/>
  <c r="AF57" i="1"/>
  <c r="AH131" i="1" s="1"/>
  <c r="H57" i="1"/>
  <c r="AO55" i="1"/>
  <c r="AL55" i="1"/>
  <c r="AI55" i="1"/>
  <c r="AC55" i="1"/>
  <c r="AB55" i="1"/>
  <c r="AA55" i="1"/>
  <c r="Z55" i="1"/>
  <c r="Y55" i="1"/>
  <c r="AQ54" i="1"/>
  <c r="AP54" i="1"/>
  <c r="AN54" i="1"/>
  <c r="AM54" i="1"/>
  <c r="AK54" i="1"/>
  <c r="AJ54" i="1"/>
  <c r="AH54" i="1"/>
  <c r="AG54" i="1"/>
  <c r="H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M47" i="1" s="1"/>
  <c r="AQ46" i="1"/>
  <c r="AP46" i="1"/>
  <c r="AN46" i="1"/>
  <c r="AM46" i="1"/>
  <c r="AK46" i="1"/>
  <c r="AJ46" i="1"/>
  <c r="AH46" i="1"/>
  <c r="AG46" i="1"/>
  <c r="H46" i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K44" i="1"/>
  <c r="G44" i="1"/>
  <c r="AQ43" i="1"/>
  <c r="AP43" i="1"/>
  <c r="AN43" i="1"/>
  <c r="AM43" i="1"/>
  <c r="AK43" i="1"/>
  <c r="AJ43" i="1"/>
  <c r="AH43" i="1"/>
  <c r="AG43" i="1"/>
  <c r="H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G41" i="1"/>
  <c r="AQ40" i="1"/>
  <c r="AP40" i="1"/>
  <c r="AN40" i="1"/>
  <c r="AM40" i="1"/>
  <c r="AK40" i="1"/>
  <c r="AJ40" i="1"/>
  <c r="AH40" i="1"/>
  <c r="AG40" i="1"/>
  <c r="H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M38" i="1" s="1"/>
  <c r="AQ37" i="1"/>
  <c r="AP37" i="1"/>
  <c r="AN37" i="1"/>
  <c r="AM37" i="1"/>
  <c r="AK37" i="1"/>
  <c r="AJ37" i="1"/>
  <c r="AH37" i="1"/>
  <c r="AG37" i="1"/>
  <c r="H37" i="1"/>
  <c r="AQ36" i="1"/>
  <c r="AP36" i="1"/>
  <c r="AN36" i="1"/>
  <c r="AM36" i="1"/>
  <c r="AK36" i="1"/>
  <c r="AJ36" i="1"/>
  <c r="AH36" i="1"/>
  <c r="AG36" i="1"/>
  <c r="K36" i="1"/>
  <c r="G36" i="1"/>
  <c r="AQ35" i="1"/>
  <c r="AP35" i="1"/>
  <c r="AN35" i="1"/>
  <c r="AM35" i="1"/>
  <c r="AK35" i="1"/>
  <c r="AJ35" i="1"/>
  <c r="AH35" i="1"/>
  <c r="AG35" i="1"/>
  <c r="H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O29" i="1"/>
  <c r="AL29" i="1"/>
  <c r="AI29" i="1"/>
  <c r="AC29" i="1"/>
  <c r="AB29" i="1"/>
  <c r="AA29" i="1"/>
  <c r="Z29" i="1"/>
  <c r="Y29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AD29" i="1" s="1"/>
  <c r="M58" i="1" l="1"/>
  <c r="Y123" i="1"/>
  <c r="AC123" i="1"/>
  <c r="H60" i="1"/>
  <c r="AA123" i="1"/>
  <c r="H122" i="1"/>
  <c r="G123" i="1"/>
  <c r="Z123" i="1"/>
  <c r="AB123" i="1"/>
  <c r="AM29" i="1"/>
  <c r="AP29" i="1"/>
  <c r="H11" i="1"/>
  <c r="M83" i="1"/>
  <c r="AG122" i="1"/>
  <c r="AM122" i="1"/>
  <c r="AH55" i="1"/>
  <c r="AN55" i="1"/>
  <c r="AQ55" i="1"/>
  <c r="H36" i="1"/>
  <c r="H44" i="1"/>
  <c r="M57" i="1"/>
  <c r="M59" i="1"/>
  <c r="AF60" i="1"/>
  <c r="AJ88" i="1"/>
  <c r="H88" i="1"/>
  <c r="AG88" i="1"/>
  <c r="AM88" i="1"/>
  <c r="M102" i="1"/>
  <c r="M100" i="1"/>
  <c r="M86" i="1"/>
  <c r="AP88" i="1"/>
  <c r="M77" i="1"/>
  <c r="M74" i="1"/>
  <c r="M73" i="1"/>
  <c r="M54" i="1"/>
  <c r="M52" i="1"/>
  <c r="M48" i="1"/>
  <c r="M42" i="1"/>
  <c r="M40" i="1"/>
  <c r="M39" i="1"/>
  <c r="M37" i="1"/>
  <c r="M35" i="1"/>
  <c r="M34" i="1"/>
  <c r="M33" i="1"/>
  <c r="M32" i="1"/>
  <c r="M31" i="1"/>
  <c r="AN29" i="1"/>
  <c r="AK29" i="1"/>
  <c r="AQ29" i="1"/>
  <c r="AJ55" i="1"/>
  <c r="AP55" i="1"/>
  <c r="AQ122" i="1"/>
  <c r="AF96" i="1"/>
  <c r="AF97" i="1"/>
  <c r="M27" i="1"/>
  <c r="M26" i="1"/>
  <c r="AJ29" i="1"/>
  <c r="M25" i="1"/>
  <c r="AG29" i="1"/>
  <c r="J64" i="1"/>
  <c r="M19" i="1"/>
  <c r="M17" i="1"/>
  <c r="M18" i="1"/>
  <c r="M14" i="1"/>
  <c r="M15" i="1"/>
  <c r="M13" i="1"/>
  <c r="L64" i="1"/>
  <c r="Q125" i="1"/>
  <c r="AK122" i="1"/>
  <c r="AK55" i="1"/>
  <c r="AH29" i="1"/>
  <c r="M12" i="1"/>
  <c r="M43" i="1"/>
  <c r="H41" i="1"/>
  <c r="M85" i="1"/>
  <c r="AG55" i="1"/>
  <c r="AM55" i="1"/>
  <c r="G55" i="1"/>
  <c r="K64" i="1"/>
  <c r="M45" i="1"/>
  <c r="M46" i="1"/>
  <c r="M49" i="1"/>
  <c r="M53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AF34" i="1" l="1"/>
  <c r="AF12" i="1"/>
  <c r="H123" i="1"/>
  <c r="M55" i="1"/>
  <c r="AF13" i="1"/>
  <c r="AF67" i="1"/>
  <c r="AI131" i="1" s="1"/>
  <c r="AF68" i="1"/>
  <c r="H55" i="1"/>
  <c r="H64" i="1" s="1"/>
  <c r="H124" i="1" s="1"/>
  <c r="M60" i="1"/>
  <c r="AF33" i="1"/>
  <c r="AF11" i="1"/>
  <c r="AF72" i="1"/>
  <c r="AF73" i="1"/>
  <c r="X125" i="1"/>
  <c r="S125" i="1"/>
  <c r="W125" i="1"/>
  <c r="AF32" i="1"/>
  <c r="AQ146" i="1"/>
  <c r="T125" i="1"/>
  <c r="AF10" i="1"/>
  <c r="I64" i="1"/>
  <c r="I124" i="1" s="1"/>
  <c r="M11" i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5" i="1"/>
  <c r="G64" i="1"/>
  <c r="AS55" i="1"/>
  <c r="AF31" i="1"/>
  <c r="AF107" i="1"/>
  <c r="AF99" i="1"/>
  <c r="AG146" i="1"/>
  <c r="AF14" i="1" l="1"/>
  <c r="M64" i="1"/>
  <c r="AF76" i="1"/>
  <c r="AF131" i="1"/>
  <c r="AG131" i="1"/>
  <c r="AF35" i="1"/>
  <c r="Y64" i="1"/>
  <c r="G124" i="1"/>
  <c r="W130" i="1" s="1"/>
  <c r="M123" i="1"/>
  <c r="AJ131" i="1"/>
  <c r="M124" i="1" l="1"/>
  <c r="AK131" i="1"/>
  <c r="Q130" i="1"/>
  <c r="Y130" i="1" s="1"/>
  <c r="AF101" i="3"/>
  <c r="AF101" i="1"/>
</calcChain>
</file>

<file path=xl/sharedStrings.xml><?xml version="1.0" encoding="utf-8"?>
<sst xmlns="http://schemas.openxmlformats.org/spreadsheetml/2006/main" count="1577" uniqueCount="364">
  <si>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</si>
  <si>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</si>
  <si>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</si>
  <si>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</si>
  <si>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</si>
  <si>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</si>
  <si>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</si>
  <si>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</si>
  <si>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</si>
  <si>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</si>
  <si>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</si>
  <si>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</si>
  <si>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</si>
  <si>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</si>
  <si>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</si>
  <si>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</si>
  <si>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</si>
  <si>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</si>
  <si>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</si>
  <si>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</si>
  <si>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</si>
  <si>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</si>
  <si>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</si>
  <si>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</si>
  <si>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</si>
  <si>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</si>
  <si>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</si>
  <si>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</si>
  <si>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</si>
  <si>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</si>
  <si>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</si>
  <si>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</si>
  <si>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</si>
  <si>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</si>
  <si>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</si>
  <si>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</si>
  <si>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</si>
  <si>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</si>
  <si>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</si>
  <si>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</si>
  <si>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</si>
  <si>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</si>
  <si>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</si>
  <si>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</si>
  <si>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</si>
  <si>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</si>
  <si>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</si>
  <si>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</si>
  <si>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</si>
  <si>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</si>
  <si>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</si>
  <si>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</si>
  <si>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</si>
  <si>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</si>
  <si>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</si>
  <si>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</si>
  <si>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</si>
  <si>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</si>
  <si>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</si>
  <si>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</si>
  <si>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</si>
  <si>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</si>
  <si>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</si>
  <si>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</si>
  <si>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</si>
  <si>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</si>
  <si>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</si>
  <si>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</si>
  <si>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</si>
  <si>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</si>
  <si>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</si>
  <si>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</si>
  <si>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</si>
  <si>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</si>
  <si>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</si>
  <si>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</si>
  <si>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</si>
  <si>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</si>
  <si>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</si>
  <si>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</si>
  <si>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</si>
  <si>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</si>
  <si>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</si>
  <si>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</si>
  <si>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</si>
  <si>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</si>
  <si>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</si>
  <si>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</si>
  <si>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</si>
  <si>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</si>
  <si>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</si>
  <si>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</si>
  <si>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</si>
  <si>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</si>
  <si>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</si>
  <si>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</si>
  <si>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</si>
  <si>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</si>
  <si>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</si>
  <si>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</si>
  <si>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</si>
  <si>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</si>
  <si>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</si>
  <si>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</si>
  <si>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</si>
  <si>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</si>
  <si>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</si>
  <si>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</si>
  <si>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</si>
  <si>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</si>
  <si>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</si>
  <si>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</si>
  <si>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</si>
  <si>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</si>
  <si>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</si>
  <si>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</si>
  <si>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</si>
  <si>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</si>
  <si>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</si>
  <si>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</si>
  <si>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</si>
  <si>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</si>
  <si>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</si>
  <si>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</si>
  <si>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</si>
  <si>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</si>
  <si>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</si>
  <si>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</si>
  <si>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</si>
  <si>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</si>
  <si>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</si>
  <si>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</si>
  <si>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</si>
  <si>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</si>
  <si>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</si>
  <si>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</si>
  <si>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</si>
  <si>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</si>
  <si>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</si>
  <si>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</si>
  <si>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</si>
  <si>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</si>
  <si>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</si>
  <si>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</si>
  <si>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</si>
  <si>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</si>
  <si>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</si>
  <si>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</si>
  <si>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</si>
  <si>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</si>
  <si>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</si>
  <si>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</si>
  <si>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</si>
  <si>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</si>
  <si>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</si>
  <si>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</si>
  <si>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</si>
  <si>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</si>
  <si>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</si>
  <si>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</si>
  <si>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</si>
  <si>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</si>
  <si>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</si>
  <si>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</si>
  <si>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</si>
  <si>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</si>
  <si>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</si>
  <si>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</si>
  <si>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</si>
  <si>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</si>
  <si>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</si>
  <si>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</si>
  <si>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</si>
  <si>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</si>
  <si>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</si>
  <si>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</si>
  <si>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</si>
  <si>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</si>
  <si>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</si>
  <si>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</si>
  <si>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</si>
  <si>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</si>
  <si>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</si>
  <si>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</si>
  <si>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</si>
  <si>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</si>
  <si>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</si>
  <si>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</si>
  <si>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</si>
  <si>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</si>
  <si>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</si>
  <si>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</si>
  <si>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</si>
  <si>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</si>
  <si>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</si>
  <si>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</si>
  <si>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</si>
  <si>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</si>
  <si>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</si>
  <si>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</si>
  <si>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</si>
  <si>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</si>
  <si>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</si>
  <si>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</si>
  <si>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</si>
  <si>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</si>
  <si>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</si>
  <si>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</si>
  <si>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</si>
  <si>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</si>
  <si>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</si>
  <si>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</si>
  <si>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</si>
  <si>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</si>
  <si>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</si>
  <si>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</si>
  <si>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</si>
  <si>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</si>
  <si>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</si>
  <si>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</si>
  <si>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</si>
  <si>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</si>
  <si>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</si>
  <si>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</si>
  <si>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</si>
  <si>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</si>
  <si>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</si>
  <si>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</si>
  <si>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</si>
  <si>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</si>
  <si>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</si>
  <si>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</si>
  <si>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</si>
  <si>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</si>
  <si>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</si>
  <si>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</si>
  <si>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</si>
  <si>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</si>
  <si>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</si>
  <si>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</si>
  <si>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</si>
  <si>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</si>
  <si>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</si>
  <si>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</si>
  <si>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</si>
  <si>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</si>
  <si>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</si>
  <si>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</si>
  <si>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</si>
  <si>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</si>
  <si>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</si>
  <si>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</si>
  <si>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</si>
  <si>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</si>
  <si>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</si>
  <si>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</si>
  <si>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</si>
  <si>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</si>
  <si>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</si>
  <si>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</si>
  <si>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</si>
  <si>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</si>
  <si>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</si>
  <si>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</si>
  <si>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</si>
  <si>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</si>
  <si>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</si>
  <si>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</si>
  <si>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</si>
  <si>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</si>
  <si>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</si>
  <si>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</si>
  <si>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</si>
  <si>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</si>
  <si>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</si>
  <si>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</si>
  <si>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</si>
  <si>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</si>
  <si>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</si>
  <si>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</si>
  <si>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</si>
  <si>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</si>
  <si>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</si>
  <si>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</si>
  <si>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</si>
  <si>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</si>
  <si>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</si>
  <si>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</si>
  <si>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</si>
  <si>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</si>
  <si>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</si>
  <si>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</si>
  <si>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</si>
  <si>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</si>
  <si>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</si>
  <si>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</si>
  <si>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</si>
  <si>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</si>
  <si>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</si>
  <si>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</si>
  <si>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</si>
  <si>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</si>
  <si>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</si>
  <si>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</si>
  <si>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</si>
  <si>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</si>
  <si>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</si>
  <si>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</si>
  <si>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</si>
  <si>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</si>
  <si>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</si>
  <si>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</si>
  <si>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</si>
  <si>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</si>
  <si>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</si>
  <si>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</si>
  <si>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</si>
  <si>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</si>
  <si>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</si>
  <si>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</si>
  <si>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</si>
  <si>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</si>
  <si>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</si>
  <si>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</si>
  <si>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</si>
  <si>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</si>
  <si>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</si>
  <si>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</si>
  <si>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</si>
  <si>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</si>
  <si>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</si>
  <si>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</si>
  <si>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</si>
  <si>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</si>
  <si>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</si>
  <si>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</si>
  <si>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</si>
  <si>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</si>
  <si>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</si>
  <si>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</si>
  <si>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</si>
  <si>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</si>
  <si>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</si>
  <si>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</si>
  <si>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</si>
  <si>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</si>
  <si>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</si>
  <si>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</si>
  <si>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</si>
  <si>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</si>
  <si>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</si>
  <si>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</si>
  <si>
    <t>Н/П</t>
  </si>
  <si>
    <t>Д</t>
  </si>
  <si>
    <t>Моделювання та прогнозування в менеджменті</t>
  </si>
  <si>
    <t>1.1.13</t>
  </si>
  <si>
    <t>Національна ідентичність</t>
  </si>
  <si>
    <t>26/4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</si>
  <si>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</si>
  <si>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</si>
  <si>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t>46 /4</t>
  </si>
  <si>
    <t>Виробнича  (організаційна)</t>
  </si>
  <si>
    <t>протокол № 9</t>
  </si>
  <si>
    <t>" 24  "  квітня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</si>
</sst>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8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49" fontId="6" fillId="0" borderId="77" xfId="1" applyNumberFormat="1" applyFont="1" applyFill="1" applyBorder="1" applyAlignment="1">
      <alignment vertical="center" wrapText="1"/>
    </xf>
    <xf numFmtId="49" fontId="4" fillId="0" borderId="56" xfId="1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" fontId="11" fillId="0" borderId="67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84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2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0" fontId="46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1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85" zoomScaleNormal="10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533" customWidth="1"/>
    <col min="2" max="2" width="5.140625" style="533" customWidth="1"/>
    <col min="3" max="3" width="4.42578125" style="533" customWidth="1"/>
    <col min="4" max="4" width="6.42578125" style="533" customWidth="1"/>
    <col min="5" max="5" width="4.28515625" style="533" customWidth="1"/>
    <col min="6" max="6" width="4.42578125" style="533" customWidth="1"/>
    <col min="7" max="7" width="3.7109375" style="533" customWidth="1"/>
    <col min="8" max="8" width="3.85546875" style="533" customWidth="1"/>
    <col min="9" max="9" width="4" style="533" customWidth="1"/>
    <col min="10" max="10" width="4.140625" style="533" customWidth="1"/>
    <col min="11" max="11" width="4.7109375" style="533" customWidth="1"/>
    <col min="12" max="12" width="4.85546875" style="533" customWidth="1"/>
    <col min="13" max="13" width="4" style="533" customWidth="1"/>
    <col min="14" max="14" width="5" style="533" customWidth="1"/>
    <col min="15" max="15" width="5.140625" style="533" customWidth="1"/>
    <col min="16" max="16" width="5.7109375" style="533" customWidth="1"/>
    <col min="17" max="18" width="4" style="533" customWidth="1"/>
    <col min="19" max="19" width="3.85546875" style="533" customWidth="1"/>
    <col min="20" max="20" width="4.85546875" style="533" customWidth="1"/>
    <col min="21" max="21" width="6.42578125" style="533" customWidth="1"/>
    <col min="22" max="22" width="6" style="533" customWidth="1"/>
    <col min="23" max="23" width="6.7109375" style="533" customWidth="1"/>
    <col min="24" max="24" width="6.140625" style="533" customWidth="1"/>
    <col min="25" max="25" width="7" style="533" customWidth="1"/>
    <col min="26" max="26" width="6.85546875" style="533" customWidth="1"/>
    <col min="27" max="27" width="6.7109375" style="533" customWidth="1"/>
    <col min="28" max="28" width="6" style="533" customWidth="1"/>
    <col min="29" max="29" width="7.5703125" style="533" customWidth="1"/>
    <col min="30" max="30" width="7.140625" style="533" customWidth="1"/>
    <col min="31" max="31" width="5.7109375" style="533" customWidth="1"/>
    <col min="32" max="32" width="7.42578125" style="533" customWidth="1"/>
    <col min="33" max="33" width="7" style="533" customWidth="1"/>
    <col min="34" max="34" width="7.42578125" style="533" customWidth="1"/>
    <col min="35" max="35" width="7.85546875" style="533" customWidth="1"/>
    <col min="36" max="36" width="8.140625" style="533" customWidth="1"/>
    <col min="37" max="37" width="7.85546875" style="533" customWidth="1"/>
    <col min="38" max="38" width="6.7109375" style="533" customWidth="1"/>
    <col min="39" max="39" width="6" style="533" customWidth="1"/>
    <col min="40" max="40" width="8.140625" style="533" customWidth="1"/>
    <col min="41" max="41" width="7.42578125" style="533" customWidth="1"/>
    <col min="42" max="42" width="5.140625" style="533" customWidth="1"/>
    <col min="43" max="43" width="4.5703125" style="533" customWidth="1"/>
    <col min="44" max="44" width="4.7109375" style="533" customWidth="1"/>
    <col min="45" max="45" width="3.85546875" style="533" customWidth="1"/>
    <col min="46" max="46" width="4.5703125" style="533" customWidth="1"/>
    <col min="47" max="47" width="5.42578125" style="533" customWidth="1"/>
    <col min="48" max="48" width="4.42578125" style="533" customWidth="1"/>
    <col min="49" max="49" width="6.7109375" style="533" customWidth="1"/>
    <col min="50" max="50" width="4.7109375" style="533" customWidth="1"/>
    <col min="51" max="51" width="5.42578125" style="533" customWidth="1"/>
    <col min="52" max="52" width="5.5703125" style="533" customWidth="1"/>
    <col min="53" max="53" width="4" style="533" customWidth="1"/>
    <col min="54" max="16384" width="3.28515625" style="533"/>
  </cols>
  <sheetData>
    <row r="1" spans="1:53" ht="30" x14ac:dyDescent="0.4">
      <c r="A1" s="595" t="s">
        <v>300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6" t="s">
        <v>301</v>
      </c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/>
      <c r="AL1" s="596"/>
      <c r="AM1" s="596"/>
      <c r="AN1" s="532"/>
    </row>
    <row r="2" spans="1:53" ht="30" x14ac:dyDescent="0.4">
      <c r="A2" s="595" t="s">
        <v>302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</row>
    <row r="3" spans="1:53" ht="30.75" x14ac:dyDescent="0.45">
      <c r="A3" s="597" t="s">
        <v>362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8" t="s">
        <v>303</v>
      </c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598"/>
      <c r="AL3" s="598"/>
      <c r="AM3" s="598"/>
      <c r="AN3" s="599" t="s">
        <v>350</v>
      </c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</row>
    <row r="4" spans="1:53" ht="30.75" x14ac:dyDescent="0.45">
      <c r="A4" s="600" t="s">
        <v>363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  <c r="AG4" s="535"/>
      <c r="AH4" s="535"/>
      <c r="AI4" s="535"/>
      <c r="AJ4" s="535"/>
      <c r="AK4" s="535"/>
      <c r="AL4" s="535"/>
      <c r="AM4" s="535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</row>
    <row r="5" spans="1:53" ht="27.75" x14ac:dyDescent="0.4">
      <c r="A5" s="536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606" t="s">
        <v>304</v>
      </c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</row>
    <row r="6" spans="1:53" s="538" customFormat="1" ht="27.75" x14ac:dyDescent="0.4">
      <c r="A6" s="595" t="s">
        <v>305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37"/>
      <c r="AJ6" s="537"/>
      <c r="AK6" s="537"/>
      <c r="AL6" s="537"/>
      <c r="AM6" s="537"/>
      <c r="AN6" s="537"/>
      <c r="AO6" s="608"/>
      <c r="AP6" s="608"/>
      <c r="AQ6" s="608"/>
      <c r="AR6" s="608"/>
      <c r="AS6" s="608"/>
      <c r="AT6" s="608"/>
      <c r="AU6" s="608"/>
      <c r="AV6" s="608"/>
      <c r="AW6" s="608"/>
      <c r="AX6" s="608"/>
      <c r="AY6" s="608"/>
      <c r="AZ6" s="608"/>
      <c r="BA6" s="608"/>
    </row>
    <row r="7" spans="1:53" s="538" customFormat="1" ht="27.75" x14ac:dyDescent="0.4">
      <c r="A7" s="595" t="s">
        <v>306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601" t="s">
        <v>307</v>
      </c>
      <c r="Q7" s="601"/>
      <c r="R7" s="601"/>
      <c r="S7" s="601"/>
      <c r="T7" s="601"/>
      <c r="U7" s="601"/>
      <c r="V7" s="601"/>
      <c r="W7" s="601"/>
      <c r="X7" s="601"/>
      <c r="Y7" s="601"/>
      <c r="Z7" s="601"/>
      <c r="AA7" s="601"/>
      <c r="AB7" s="601"/>
      <c r="AC7" s="601"/>
      <c r="AD7" s="601"/>
      <c r="AE7" s="601"/>
      <c r="AF7" s="601"/>
      <c r="AG7" s="601"/>
      <c r="AH7" s="601"/>
      <c r="AI7" s="601"/>
      <c r="AJ7" s="601"/>
      <c r="AK7" s="601"/>
      <c r="AL7" s="601"/>
      <c r="AM7" s="539"/>
      <c r="AN7" s="609" t="s">
        <v>308</v>
      </c>
      <c r="AO7" s="610"/>
      <c r="AP7" s="610"/>
      <c r="AQ7" s="610"/>
      <c r="AR7" s="610"/>
      <c r="AS7" s="610"/>
      <c r="AT7" s="610"/>
      <c r="AU7" s="610"/>
      <c r="AV7" s="610"/>
      <c r="AW7" s="610"/>
      <c r="AX7" s="610"/>
      <c r="AY7" s="610"/>
      <c r="AZ7" s="610"/>
      <c r="BA7" s="610"/>
    </row>
    <row r="8" spans="1:53" s="538" customFormat="1" ht="26.25" customHeight="1" x14ac:dyDescent="0.4">
      <c r="P8" s="601" t="s">
        <v>358</v>
      </c>
      <c r="Q8" s="601"/>
      <c r="R8" s="601"/>
      <c r="S8" s="601"/>
      <c r="T8" s="601"/>
      <c r="U8" s="601"/>
      <c r="V8" s="601"/>
      <c r="W8" s="601"/>
      <c r="X8" s="601"/>
      <c r="Y8" s="601"/>
      <c r="Z8" s="601"/>
      <c r="AA8" s="601"/>
      <c r="AB8" s="601"/>
      <c r="AC8" s="601"/>
      <c r="AD8" s="601"/>
      <c r="AE8" s="601"/>
      <c r="AF8" s="601"/>
      <c r="AG8" s="601"/>
      <c r="AH8" s="601"/>
      <c r="AI8" s="601"/>
      <c r="AJ8" s="601"/>
      <c r="AK8" s="601"/>
      <c r="AL8" s="601"/>
      <c r="AM8" s="539"/>
      <c r="AN8" s="602" t="s">
        <v>309</v>
      </c>
      <c r="AO8" s="602"/>
      <c r="AP8" s="602"/>
      <c r="AQ8" s="602"/>
      <c r="AR8" s="602"/>
      <c r="AS8" s="602"/>
      <c r="AT8" s="602"/>
      <c r="AU8" s="602"/>
      <c r="AV8" s="602"/>
      <c r="AW8" s="602"/>
      <c r="AX8" s="602"/>
      <c r="AY8" s="602"/>
      <c r="AZ8" s="602"/>
      <c r="BA8" s="602"/>
    </row>
    <row r="9" spans="1:53" s="538" customFormat="1" ht="26.25" customHeight="1" x14ac:dyDescent="0.4">
      <c r="P9" s="601" t="s">
        <v>359</v>
      </c>
      <c r="Q9" s="601"/>
      <c r="R9" s="601"/>
      <c r="S9" s="601"/>
      <c r="T9" s="601"/>
      <c r="U9" s="601"/>
      <c r="V9" s="601"/>
      <c r="W9" s="601"/>
      <c r="X9" s="601"/>
      <c r="Y9" s="601"/>
      <c r="Z9" s="601"/>
      <c r="AA9" s="601"/>
      <c r="AB9" s="601"/>
      <c r="AC9" s="601"/>
      <c r="AD9" s="601"/>
      <c r="AE9" s="601"/>
      <c r="AF9" s="601"/>
      <c r="AG9" s="601"/>
      <c r="AH9" s="601"/>
      <c r="AI9" s="601"/>
      <c r="AJ9" s="601"/>
      <c r="AK9" s="601"/>
      <c r="AL9" s="601"/>
      <c r="AM9" s="539"/>
      <c r="AN9" s="602"/>
      <c r="AO9" s="602"/>
      <c r="AP9" s="602"/>
      <c r="AQ9" s="602"/>
      <c r="AR9" s="602"/>
      <c r="AS9" s="602"/>
      <c r="AT9" s="602"/>
      <c r="AU9" s="602"/>
      <c r="AV9" s="602"/>
      <c r="AW9" s="602"/>
      <c r="AX9" s="602"/>
      <c r="AY9" s="602"/>
      <c r="AZ9" s="602"/>
      <c r="BA9" s="602"/>
    </row>
    <row r="10" spans="1:53" s="538" customFormat="1" ht="26.25" x14ac:dyDescent="0.4">
      <c r="P10" s="603" t="s">
        <v>310</v>
      </c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03"/>
      <c r="AJ10" s="603"/>
      <c r="AK10" s="603"/>
      <c r="AL10" s="604"/>
      <c r="AM10" s="604"/>
      <c r="AN10" s="602"/>
      <c r="AO10" s="602"/>
      <c r="AP10" s="602"/>
      <c r="AQ10" s="602"/>
      <c r="AR10" s="602"/>
      <c r="AS10" s="602"/>
      <c r="AT10" s="602"/>
      <c r="AU10" s="602"/>
      <c r="AV10" s="602"/>
      <c r="AW10" s="602"/>
      <c r="AX10" s="602"/>
      <c r="AY10" s="602"/>
      <c r="AZ10" s="602"/>
      <c r="BA10" s="602"/>
    </row>
    <row r="11" spans="1:53" s="538" customFormat="1" ht="26.25" x14ac:dyDescent="0.4">
      <c r="P11" s="603" t="s">
        <v>349</v>
      </c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540"/>
      <c r="AO11" s="540"/>
      <c r="AP11" s="540"/>
      <c r="AQ11" s="540"/>
      <c r="AR11" s="540"/>
      <c r="AS11" s="540"/>
      <c r="AT11" s="540"/>
      <c r="AU11" s="540"/>
      <c r="AV11" s="540"/>
      <c r="AW11" s="540"/>
      <c r="AX11" s="540"/>
      <c r="AY11" s="540"/>
      <c r="AZ11" s="540"/>
      <c r="BA11" s="540"/>
    </row>
    <row r="12" spans="1:53" s="538" customFormat="1" ht="26.25" x14ac:dyDescent="0.4"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2"/>
      <c r="AM12" s="542"/>
      <c r="AN12" s="540"/>
      <c r="AO12" s="540"/>
      <c r="AP12" s="540"/>
      <c r="AQ12" s="540"/>
      <c r="AR12" s="540"/>
      <c r="AS12" s="540"/>
      <c r="AT12" s="540"/>
      <c r="AU12" s="540"/>
      <c r="AV12" s="540"/>
      <c r="AW12" s="540"/>
      <c r="AX12" s="540"/>
      <c r="AY12" s="540"/>
      <c r="AZ12" s="540"/>
      <c r="BA12" s="540"/>
    </row>
    <row r="13" spans="1:53" s="538" customFormat="1" ht="26.25" x14ac:dyDescent="0.4"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2"/>
      <c r="AM13" s="542"/>
      <c r="AN13" s="540"/>
      <c r="AO13" s="540"/>
      <c r="AP13" s="540"/>
      <c r="AQ13" s="540"/>
      <c r="AR13" s="540"/>
      <c r="AS13" s="540"/>
      <c r="AT13" s="540"/>
      <c r="AU13" s="540"/>
      <c r="AV13" s="540"/>
      <c r="AW13" s="540"/>
      <c r="AX13" s="540"/>
      <c r="AY13" s="540"/>
      <c r="AZ13" s="540"/>
      <c r="BA13" s="540"/>
    </row>
    <row r="14" spans="1:53" s="538" customFormat="1" ht="18.75" x14ac:dyDescent="0.3"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</row>
    <row r="15" spans="1:53" s="538" customFormat="1" ht="22.5" x14ac:dyDescent="0.3">
      <c r="A15" s="605" t="s">
        <v>311</v>
      </c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  <c r="T15" s="605"/>
      <c r="U15" s="605"/>
      <c r="V15" s="605"/>
      <c r="W15" s="605"/>
      <c r="X15" s="605"/>
      <c r="Y15" s="605"/>
      <c r="Z15" s="605"/>
      <c r="AA15" s="605"/>
      <c r="AB15" s="605"/>
      <c r="AC15" s="605"/>
      <c r="AD15" s="605"/>
      <c r="AE15" s="605"/>
      <c r="AF15" s="605"/>
      <c r="AG15" s="605"/>
      <c r="AH15" s="605"/>
      <c r="AI15" s="605"/>
      <c r="AJ15" s="605"/>
      <c r="AK15" s="605"/>
      <c r="AL15" s="605"/>
      <c r="AM15" s="605"/>
      <c r="AN15" s="605"/>
      <c r="AO15" s="605"/>
      <c r="AP15" s="605"/>
      <c r="AQ15" s="605"/>
      <c r="AR15" s="605"/>
      <c r="AS15" s="605"/>
      <c r="AT15" s="605"/>
      <c r="AU15" s="605"/>
      <c r="AV15" s="605"/>
      <c r="AW15" s="605"/>
      <c r="AX15" s="605"/>
      <c r="AY15" s="605"/>
      <c r="AZ15" s="605"/>
      <c r="BA15" s="605"/>
    </row>
    <row r="16" spans="1:53" s="538" customFormat="1" ht="19.5" thickBot="1" x14ac:dyDescent="0.35">
      <c r="A16" s="544"/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  <c r="AH16" s="544"/>
      <c r="AI16" s="544"/>
      <c r="AJ16" s="544"/>
      <c r="AK16" s="544"/>
      <c r="AL16" s="544"/>
      <c r="AM16" s="544"/>
      <c r="AN16" s="544"/>
      <c r="AO16" s="544"/>
      <c r="AP16" s="544"/>
      <c r="AQ16" s="544"/>
      <c r="AR16" s="544"/>
      <c r="AS16" s="544"/>
      <c r="AT16" s="544"/>
      <c r="AU16" s="544"/>
      <c r="AV16" s="544"/>
      <c r="AW16" s="544"/>
      <c r="AX16" s="544"/>
      <c r="AY16" s="544"/>
      <c r="AZ16" s="544"/>
      <c r="BA16" s="544"/>
    </row>
    <row r="17" spans="1:53" x14ac:dyDescent="0.25">
      <c r="A17" s="621" t="s">
        <v>312</v>
      </c>
      <c r="B17" s="614" t="s">
        <v>313</v>
      </c>
      <c r="C17" s="615"/>
      <c r="D17" s="615"/>
      <c r="E17" s="616"/>
      <c r="F17" s="614" t="s">
        <v>314</v>
      </c>
      <c r="G17" s="615"/>
      <c r="H17" s="615"/>
      <c r="I17" s="616"/>
      <c r="J17" s="611" t="s">
        <v>315</v>
      </c>
      <c r="K17" s="612"/>
      <c r="L17" s="612"/>
      <c r="M17" s="612"/>
      <c r="N17" s="611" t="s">
        <v>316</v>
      </c>
      <c r="O17" s="612"/>
      <c r="P17" s="612"/>
      <c r="Q17" s="612"/>
      <c r="R17" s="613"/>
      <c r="S17" s="611" t="s">
        <v>317</v>
      </c>
      <c r="T17" s="617"/>
      <c r="U17" s="617"/>
      <c r="V17" s="617"/>
      <c r="W17" s="613"/>
      <c r="X17" s="611" t="s">
        <v>318</v>
      </c>
      <c r="Y17" s="612"/>
      <c r="Z17" s="612"/>
      <c r="AA17" s="613"/>
      <c r="AB17" s="614" t="s">
        <v>319</v>
      </c>
      <c r="AC17" s="615"/>
      <c r="AD17" s="615"/>
      <c r="AE17" s="616"/>
      <c r="AF17" s="614" t="s">
        <v>320</v>
      </c>
      <c r="AG17" s="615"/>
      <c r="AH17" s="615"/>
      <c r="AI17" s="616"/>
      <c r="AJ17" s="611" t="s">
        <v>321</v>
      </c>
      <c r="AK17" s="617"/>
      <c r="AL17" s="617"/>
      <c r="AM17" s="617"/>
      <c r="AN17" s="613"/>
      <c r="AO17" s="611" t="s">
        <v>322</v>
      </c>
      <c r="AP17" s="612"/>
      <c r="AQ17" s="612"/>
      <c r="AR17" s="612"/>
      <c r="AS17" s="618" t="s">
        <v>323</v>
      </c>
      <c r="AT17" s="619"/>
      <c r="AU17" s="619"/>
      <c r="AV17" s="619"/>
      <c r="AW17" s="620"/>
      <c r="AX17" s="611" t="s">
        <v>324</v>
      </c>
      <c r="AY17" s="612"/>
      <c r="AZ17" s="612"/>
      <c r="BA17" s="613"/>
    </row>
    <row r="18" spans="1:53" s="549" customFormat="1" ht="16.5" thickBot="1" x14ac:dyDescent="0.3">
      <c r="A18" s="622"/>
      <c r="B18" s="545">
        <v>1</v>
      </c>
      <c r="C18" s="546">
        <v>2</v>
      </c>
      <c r="D18" s="546">
        <v>3</v>
      </c>
      <c r="E18" s="547">
        <v>4</v>
      </c>
      <c r="F18" s="545">
        <v>5</v>
      </c>
      <c r="G18" s="546">
        <v>6</v>
      </c>
      <c r="H18" s="546">
        <v>7</v>
      </c>
      <c r="I18" s="547">
        <v>8</v>
      </c>
      <c r="J18" s="545">
        <v>9</v>
      </c>
      <c r="K18" s="546">
        <v>10</v>
      </c>
      <c r="L18" s="546">
        <v>11</v>
      </c>
      <c r="M18" s="548">
        <v>12</v>
      </c>
      <c r="N18" s="545">
        <v>13</v>
      </c>
      <c r="O18" s="546">
        <v>14</v>
      </c>
      <c r="P18" s="546">
        <v>15</v>
      </c>
      <c r="Q18" s="546">
        <v>16</v>
      </c>
      <c r="R18" s="547">
        <v>17</v>
      </c>
      <c r="S18" s="545">
        <v>18</v>
      </c>
      <c r="T18" s="546">
        <v>19</v>
      </c>
      <c r="U18" s="546">
        <v>20</v>
      </c>
      <c r="V18" s="546">
        <v>21</v>
      </c>
      <c r="W18" s="547">
        <v>22</v>
      </c>
      <c r="X18" s="545">
        <v>23</v>
      </c>
      <c r="Y18" s="546">
        <v>24</v>
      </c>
      <c r="Z18" s="546">
        <v>25</v>
      </c>
      <c r="AA18" s="547">
        <v>26</v>
      </c>
      <c r="AB18" s="545">
        <v>27</v>
      </c>
      <c r="AC18" s="546">
        <v>28</v>
      </c>
      <c r="AD18" s="546">
        <v>29</v>
      </c>
      <c r="AE18" s="547">
        <v>30</v>
      </c>
      <c r="AF18" s="545">
        <v>31</v>
      </c>
      <c r="AG18" s="546">
        <v>32</v>
      </c>
      <c r="AH18" s="546">
        <v>33</v>
      </c>
      <c r="AI18" s="547">
        <v>34</v>
      </c>
      <c r="AJ18" s="545">
        <v>35</v>
      </c>
      <c r="AK18" s="546">
        <v>36</v>
      </c>
      <c r="AL18" s="546">
        <v>37</v>
      </c>
      <c r="AM18" s="546">
        <v>38</v>
      </c>
      <c r="AN18" s="547">
        <v>39</v>
      </c>
      <c r="AO18" s="545">
        <v>40</v>
      </c>
      <c r="AP18" s="546">
        <v>41</v>
      </c>
      <c r="AQ18" s="546">
        <v>42</v>
      </c>
      <c r="AR18" s="548">
        <v>43</v>
      </c>
      <c r="AS18" s="545">
        <v>44</v>
      </c>
      <c r="AT18" s="546">
        <v>45</v>
      </c>
      <c r="AU18" s="546">
        <v>46</v>
      </c>
      <c r="AV18" s="546">
        <v>47</v>
      </c>
      <c r="AW18" s="547">
        <v>48</v>
      </c>
      <c r="AX18" s="545">
        <v>49</v>
      </c>
      <c r="AY18" s="546">
        <v>50</v>
      </c>
      <c r="AZ18" s="546">
        <v>51</v>
      </c>
      <c r="BA18" s="547">
        <v>52</v>
      </c>
    </row>
    <row r="19" spans="1:53" ht="19.5" thickBot="1" x14ac:dyDescent="0.35">
      <c r="A19" s="550">
        <v>1</v>
      </c>
      <c r="B19" s="551" t="s">
        <v>325</v>
      </c>
      <c r="C19" s="148" t="s">
        <v>326</v>
      </c>
      <c r="D19" s="149" t="s">
        <v>326</v>
      </c>
      <c r="E19" s="149" t="s">
        <v>326</v>
      </c>
      <c r="F19" s="552" t="s">
        <v>326</v>
      </c>
      <c r="G19" s="148" t="s">
        <v>326</v>
      </c>
      <c r="H19" s="149" t="s">
        <v>326</v>
      </c>
      <c r="I19" s="149" t="s">
        <v>326</v>
      </c>
      <c r="J19" s="552" t="s">
        <v>326</v>
      </c>
      <c r="K19" s="148" t="s">
        <v>326</v>
      </c>
      <c r="L19" s="149" t="s">
        <v>326</v>
      </c>
      <c r="M19" s="148" t="s">
        <v>326</v>
      </c>
      <c r="N19" s="149" t="s">
        <v>326</v>
      </c>
      <c r="O19" s="149" t="s">
        <v>326</v>
      </c>
      <c r="P19" s="552" t="s">
        <v>326</v>
      </c>
      <c r="Q19" s="553" t="s">
        <v>327</v>
      </c>
      <c r="R19" s="554" t="s">
        <v>352</v>
      </c>
      <c r="S19" s="555" t="s">
        <v>328</v>
      </c>
      <c r="T19" s="556" t="s">
        <v>328</v>
      </c>
      <c r="U19" s="148" t="s">
        <v>326</v>
      </c>
      <c r="V19" s="149" t="s">
        <v>326</v>
      </c>
      <c r="W19" s="149" t="s">
        <v>326</v>
      </c>
      <c r="X19" s="552" t="s">
        <v>326</v>
      </c>
      <c r="Y19" s="148" t="s">
        <v>326</v>
      </c>
      <c r="Z19" s="149" t="s">
        <v>326</v>
      </c>
      <c r="AA19" s="149" t="s">
        <v>326</v>
      </c>
      <c r="AB19" s="552" t="s">
        <v>326</v>
      </c>
      <c r="AC19" s="148" t="s">
        <v>326</v>
      </c>
      <c r="AD19" s="149" t="s">
        <v>326</v>
      </c>
      <c r="AE19" s="149" t="s">
        <v>326</v>
      </c>
      <c r="AF19" s="552" t="s">
        <v>326</v>
      </c>
      <c r="AG19" s="148" t="s">
        <v>326</v>
      </c>
      <c r="AH19" s="149" t="s">
        <v>326</v>
      </c>
      <c r="AI19" s="149" t="s">
        <v>326</v>
      </c>
      <c r="AJ19" s="552" t="s">
        <v>326</v>
      </c>
      <c r="AK19" s="148" t="s">
        <v>326</v>
      </c>
      <c r="AL19" s="149" t="s">
        <v>326</v>
      </c>
      <c r="AM19" s="148" t="s">
        <v>326</v>
      </c>
      <c r="AN19" s="149" t="s">
        <v>326</v>
      </c>
      <c r="AO19" s="149" t="s">
        <v>326</v>
      </c>
      <c r="AP19" s="552" t="s">
        <v>326</v>
      </c>
      <c r="AQ19" s="556" t="s">
        <v>327</v>
      </c>
      <c r="AR19" s="557" t="s">
        <v>329</v>
      </c>
      <c r="AS19" s="558" t="s">
        <v>328</v>
      </c>
      <c r="AT19" s="556" t="s">
        <v>328</v>
      </c>
      <c r="AU19" s="556" t="s">
        <v>328</v>
      </c>
      <c r="AV19" s="559" t="s">
        <v>328</v>
      </c>
      <c r="AW19" s="555" t="s">
        <v>328</v>
      </c>
      <c r="AX19" s="556" t="s">
        <v>328</v>
      </c>
      <c r="AY19" s="556" t="s">
        <v>328</v>
      </c>
      <c r="AZ19" s="556" t="s">
        <v>328</v>
      </c>
      <c r="BA19" s="557" t="s">
        <v>328</v>
      </c>
    </row>
    <row r="20" spans="1:53" ht="19.5" thickBot="1" x14ac:dyDescent="0.35">
      <c r="A20" s="560">
        <v>2</v>
      </c>
      <c r="B20" s="551" t="s">
        <v>325</v>
      </c>
      <c r="C20" s="148" t="s">
        <v>326</v>
      </c>
      <c r="D20" s="149" t="s">
        <v>326</v>
      </c>
      <c r="E20" s="149" t="s">
        <v>326</v>
      </c>
      <c r="F20" s="552" t="s">
        <v>326</v>
      </c>
      <c r="G20" s="148" t="s">
        <v>326</v>
      </c>
      <c r="H20" s="149" t="s">
        <v>326</v>
      </c>
      <c r="I20" s="149" t="s">
        <v>326</v>
      </c>
      <c r="J20" s="552" t="s">
        <v>326</v>
      </c>
      <c r="K20" s="148" t="s">
        <v>326</v>
      </c>
      <c r="L20" s="149" t="s">
        <v>326</v>
      </c>
      <c r="M20" s="148" t="s">
        <v>326</v>
      </c>
      <c r="N20" s="149" t="s">
        <v>326</v>
      </c>
      <c r="O20" s="149" t="s">
        <v>326</v>
      </c>
      <c r="P20" s="552" t="s">
        <v>326</v>
      </c>
      <c r="Q20" s="553" t="s">
        <v>327</v>
      </c>
      <c r="R20" s="554" t="s">
        <v>325</v>
      </c>
      <c r="S20" s="555" t="s">
        <v>328</v>
      </c>
      <c r="T20" s="556" t="s">
        <v>328</v>
      </c>
      <c r="U20" s="148" t="s">
        <v>326</v>
      </c>
      <c r="V20" s="149" t="s">
        <v>326</v>
      </c>
      <c r="W20" s="149" t="s">
        <v>326</v>
      </c>
      <c r="X20" s="552" t="s">
        <v>326</v>
      </c>
      <c r="Y20" s="148" t="s">
        <v>326</v>
      </c>
      <c r="Z20" s="149" t="s">
        <v>326</v>
      </c>
      <c r="AA20" s="149" t="s">
        <v>326</v>
      </c>
      <c r="AB20" s="552" t="s">
        <v>326</v>
      </c>
      <c r="AC20" s="148" t="s">
        <v>326</v>
      </c>
      <c r="AD20" s="149" t="s">
        <v>326</v>
      </c>
      <c r="AE20" s="149" t="s">
        <v>326</v>
      </c>
      <c r="AF20" s="552" t="s">
        <v>326</v>
      </c>
      <c r="AG20" s="148" t="s">
        <v>326</v>
      </c>
      <c r="AH20" s="149" t="s">
        <v>326</v>
      </c>
      <c r="AI20" s="149" t="s">
        <v>326</v>
      </c>
      <c r="AJ20" s="552" t="s">
        <v>326</v>
      </c>
      <c r="AK20" s="148" t="s">
        <v>326</v>
      </c>
      <c r="AL20" s="149" t="s">
        <v>326</v>
      </c>
      <c r="AM20" s="148" t="s">
        <v>326</v>
      </c>
      <c r="AN20" s="149" t="s">
        <v>326</v>
      </c>
      <c r="AO20" s="149" t="s">
        <v>326</v>
      </c>
      <c r="AP20" s="552" t="s">
        <v>326</v>
      </c>
      <c r="AQ20" s="556" t="s">
        <v>327</v>
      </c>
      <c r="AR20" s="557" t="s">
        <v>327</v>
      </c>
      <c r="AS20" s="558" t="s">
        <v>328</v>
      </c>
      <c r="AT20" s="556" t="s">
        <v>328</v>
      </c>
      <c r="AU20" s="556" t="s">
        <v>328</v>
      </c>
      <c r="AV20" s="559" t="s">
        <v>328</v>
      </c>
      <c r="AW20" s="555" t="s">
        <v>328</v>
      </c>
      <c r="AX20" s="556" t="s">
        <v>328</v>
      </c>
      <c r="AY20" s="556" t="s">
        <v>328</v>
      </c>
      <c r="AZ20" s="556" t="s">
        <v>328</v>
      </c>
      <c r="BA20" s="557" t="s">
        <v>328</v>
      </c>
    </row>
    <row r="21" spans="1:53" ht="19.5" thickBot="1" x14ac:dyDescent="0.35">
      <c r="A21" s="560">
        <v>3</v>
      </c>
      <c r="B21" s="551" t="s">
        <v>325</v>
      </c>
      <c r="C21" s="148" t="s">
        <v>326</v>
      </c>
      <c r="D21" s="149" t="s">
        <v>326</v>
      </c>
      <c r="E21" s="149" t="s">
        <v>326</v>
      </c>
      <c r="F21" s="552" t="s">
        <v>326</v>
      </c>
      <c r="G21" s="148" t="s">
        <v>326</v>
      </c>
      <c r="H21" s="149" t="s">
        <v>326</v>
      </c>
      <c r="I21" s="149" t="s">
        <v>326</v>
      </c>
      <c r="J21" s="552" t="s">
        <v>326</v>
      </c>
      <c r="K21" s="148" t="s">
        <v>326</v>
      </c>
      <c r="L21" s="149" t="s">
        <v>326</v>
      </c>
      <c r="M21" s="148" t="s">
        <v>326</v>
      </c>
      <c r="N21" s="149" t="s">
        <v>326</v>
      </c>
      <c r="O21" s="149" t="s">
        <v>326</v>
      </c>
      <c r="P21" s="552" t="s">
        <v>326</v>
      </c>
      <c r="Q21" s="553" t="s">
        <v>327</v>
      </c>
      <c r="R21" s="554" t="s">
        <v>352</v>
      </c>
      <c r="S21" s="555" t="s">
        <v>328</v>
      </c>
      <c r="T21" s="556" t="s">
        <v>328</v>
      </c>
      <c r="U21" s="148" t="s">
        <v>326</v>
      </c>
      <c r="V21" s="149" t="s">
        <v>326</v>
      </c>
      <c r="W21" s="149" t="s">
        <v>326</v>
      </c>
      <c r="X21" s="552" t="s">
        <v>326</v>
      </c>
      <c r="Y21" s="148" t="s">
        <v>326</v>
      </c>
      <c r="Z21" s="149" t="s">
        <v>326</v>
      </c>
      <c r="AA21" s="149" t="s">
        <v>326</v>
      </c>
      <c r="AB21" s="552" t="s">
        <v>326</v>
      </c>
      <c r="AC21" s="148" t="s">
        <v>326</v>
      </c>
      <c r="AD21" s="149" t="s">
        <v>326</v>
      </c>
      <c r="AE21" s="149" t="s">
        <v>326</v>
      </c>
      <c r="AF21" s="552" t="s">
        <v>326</v>
      </c>
      <c r="AG21" s="148" t="s">
        <v>326</v>
      </c>
      <c r="AH21" s="149" t="s">
        <v>326</v>
      </c>
      <c r="AI21" s="149" t="s">
        <v>326</v>
      </c>
      <c r="AJ21" s="552" t="s">
        <v>326</v>
      </c>
      <c r="AK21" s="148" t="s">
        <v>326</v>
      </c>
      <c r="AL21" s="149" t="s">
        <v>326</v>
      </c>
      <c r="AM21" s="148" t="s">
        <v>326</v>
      </c>
      <c r="AN21" s="149" t="s">
        <v>326</v>
      </c>
      <c r="AO21" s="149" t="s">
        <v>326</v>
      </c>
      <c r="AP21" s="552" t="s">
        <v>326</v>
      </c>
      <c r="AQ21" s="556" t="s">
        <v>327</v>
      </c>
      <c r="AR21" s="557" t="s">
        <v>329</v>
      </c>
      <c r="AS21" s="558" t="s">
        <v>328</v>
      </c>
      <c r="AT21" s="556" t="s">
        <v>328</v>
      </c>
      <c r="AU21" s="556" t="s">
        <v>328</v>
      </c>
      <c r="AV21" s="559" t="s">
        <v>328</v>
      </c>
      <c r="AW21" s="555" t="s">
        <v>328</v>
      </c>
      <c r="AX21" s="556" t="s">
        <v>328</v>
      </c>
      <c r="AY21" s="556" t="s">
        <v>328</v>
      </c>
      <c r="AZ21" s="556" t="s">
        <v>328</v>
      </c>
      <c r="BA21" s="557" t="s">
        <v>328</v>
      </c>
    </row>
    <row r="22" spans="1:53" ht="19.5" thickBot="1" x14ac:dyDescent="0.35">
      <c r="A22" s="561">
        <v>4</v>
      </c>
      <c r="B22" s="551" t="s">
        <v>325</v>
      </c>
      <c r="C22" s="148" t="s">
        <v>326</v>
      </c>
      <c r="D22" s="149" t="s">
        <v>326</v>
      </c>
      <c r="E22" s="149" t="s">
        <v>326</v>
      </c>
      <c r="F22" s="552" t="s">
        <v>326</v>
      </c>
      <c r="G22" s="148" t="s">
        <v>326</v>
      </c>
      <c r="H22" s="149" t="s">
        <v>326</v>
      </c>
      <c r="I22" s="149" t="s">
        <v>326</v>
      </c>
      <c r="J22" s="552" t="s">
        <v>326</v>
      </c>
      <c r="K22" s="148" t="s">
        <v>326</v>
      </c>
      <c r="L22" s="149" t="s">
        <v>326</v>
      </c>
      <c r="M22" s="148" t="s">
        <v>326</v>
      </c>
      <c r="N22" s="149" t="s">
        <v>326</v>
      </c>
      <c r="O22" s="149" t="s">
        <v>326</v>
      </c>
      <c r="P22" s="552" t="s">
        <v>326</v>
      </c>
      <c r="Q22" s="553" t="s">
        <v>327</v>
      </c>
      <c r="R22" s="554" t="s">
        <v>325</v>
      </c>
      <c r="S22" s="555" t="s">
        <v>328</v>
      </c>
      <c r="T22" s="556" t="s">
        <v>328</v>
      </c>
      <c r="U22" s="148" t="s">
        <v>326</v>
      </c>
      <c r="V22" s="149" t="s">
        <v>326</v>
      </c>
      <c r="W22" s="149" t="s">
        <v>326</v>
      </c>
      <c r="X22" s="552" t="s">
        <v>326</v>
      </c>
      <c r="Y22" s="148" t="s">
        <v>326</v>
      </c>
      <c r="Z22" s="149" t="s">
        <v>326</v>
      </c>
      <c r="AA22" s="149" t="s">
        <v>326</v>
      </c>
      <c r="AB22" s="552" t="s">
        <v>326</v>
      </c>
      <c r="AC22" s="148" t="s">
        <v>326</v>
      </c>
      <c r="AD22" s="149" t="s">
        <v>326</v>
      </c>
      <c r="AE22" s="149" t="s">
        <v>326</v>
      </c>
      <c r="AF22" s="552" t="s">
        <v>326</v>
      </c>
      <c r="AG22" s="148" t="s">
        <v>326</v>
      </c>
      <c r="AH22" s="148" t="s">
        <v>327</v>
      </c>
      <c r="AI22" s="148" t="s">
        <v>327</v>
      </c>
      <c r="AJ22" s="148" t="s">
        <v>330</v>
      </c>
      <c r="AK22" s="562" t="s">
        <v>330</v>
      </c>
      <c r="AL22" s="563" t="s">
        <v>330</v>
      </c>
      <c r="AM22" s="564" t="s">
        <v>330</v>
      </c>
      <c r="AN22" s="563" t="s">
        <v>353</v>
      </c>
      <c r="AO22" s="564" t="s">
        <v>353</v>
      </c>
      <c r="AP22" s="562" t="s">
        <v>331</v>
      </c>
      <c r="AQ22" s="562" t="s">
        <v>331</v>
      </c>
      <c r="AR22" s="563"/>
      <c r="AS22" s="623"/>
      <c r="AT22" s="624"/>
      <c r="AU22" s="624"/>
      <c r="AV22" s="624"/>
      <c r="AW22" s="625"/>
      <c r="AX22" s="565"/>
      <c r="AY22" s="580"/>
      <c r="AZ22" s="580"/>
      <c r="BA22" s="581"/>
    </row>
    <row r="23" spans="1:53" ht="18.75" x14ac:dyDescent="0.3">
      <c r="A23" s="566"/>
      <c r="B23" s="567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8"/>
      <c r="AG23" s="568"/>
      <c r="AH23" s="568"/>
      <c r="AI23" s="568"/>
      <c r="AJ23" s="567"/>
      <c r="AK23" s="567"/>
      <c r="AL23" s="567"/>
      <c r="AM23" s="567"/>
      <c r="AN23" s="567"/>
      <c r="AO23" s="567"/>
      <c r="AP23" s="567"/>
      <c r="AQ23" s="567"/>
      <c r="AR23" s="567"/>
      <c r="AS23" s="569"/>
      <c r="AT23" s="570"/>
      <c r="AU23" s="570"/>
      <c r="AV23" s="570"/>
      <c r="AW23" s="570"/>
      <c r="AX23" s="570"/>
      <c r="AY23" s="570"/>
      <c r="AZ23" s="570"/>
      <c r="BA23" s="570"/>
    </row>
    <row r="24" spans="1:53" ht="18.75" x14ac:dyDescent="0.3">
      <c r="A24" s="566"/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8"/>
      <c r="AG24" s="568"/>
      <c r="AH24" s="568"/>
      <c r="AI24" s="568"/>
      <c r="AJ24" s="567"/>
      <c r="AK24" s="567"/>
      <c r="AL24" s="567"/>
      <c r="AM24" s="567"/>
      <c r="AN24" s="567"/>
      <c r="AO24" s="567"/>
      <c r="AP24" s="567"/>
      <c r="AQ24" s="567"/>
      <c r="AR24" s="567"/>
      <c r="AS24" s="569"/>
      <c r="AT24" s="570"/>
      <c r="AU24" s="570"/>
      <c r="AV24" s="570"/>
      <c r="AW24" s="570"/>
      <c r="AX24" s="570"/>
      <c r="AY24" s="570"/>
      <c r="AZ24" s="570"/>
      <c r="BA24" s="570"/>
    </row>
    <row r="25" spans="1:53" ht="18.75" x14ac:dyDescent="0.3">
      <c r="A25" s="566"/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8"/>
      <c r="AG25" s="568"/>
      <c r="AH25" s="568"/>
      <c r="AI25" s="568"/>
      <c r="AJ25" s="567"/>
      <c r="AK25" s="567"/>
      <c r="AL25" s="567"/>
      <c r="AM25" s="567"/>
      <c r="AN25" s="567"/>
      <c r="AO25" s="567"/>
      <c r="AP25" s="567"/>
      <c r="AQ25" s="567"/>
      <c r="AR25" s="567"/>
      <c r="AS25" s="569"/>
      <c r="AT25" s="570"/>
      <c r="AU25" s="570"/>
      <c r="AV25" s="570"/>
      <c r="AW25" s="570"/>
      <c r="AX25" s="570"/>
      <c r="AY25" s="570"/>
      <c r="AZ25" s="570"/>
      <c r="BA25" s="570"/>
    </row>
    <row r="26" spans="1:53" x14ac:dyDescent="0.25">
      <c r="A26" s="571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 t="s">
        <v>246</v>
      </c>
      <c r="AA26" s="571"/>
      <c r="AB26" s="571"/>
      <c r="AC26" s="571"/>
      <c r="AD26" s="571"/>
      <c r="AE26" s="571"/>
      <c r="AF26" s="571"/>
      <c r="AG26" s="571"/>
      <c r="AH26" s="571"/>
      <c r="AI26" s="571"/>
      <c r="AJ26" s="571"/>
      <c r="AK26" s="571"/>
      <c r="AL26" s="571"/>
      <c r="AM26" s="571"/>
      <c r="AN26" s="571"/>
      <c r="AO26" s="571"/>
      <c r="AP26" s="571"/>
      <c r="AQ26" s="571"/>
      <c r="AR26" s="571"/>
      <c r="AS26" s="571"/>
      <c r="AT26" s="571"/>
      <c r="AU26" s="571"/>
      <c r="AV26" s="571"/>
      <c r="AW26" s="571"/>
      <c r="AX26" s="571"/>
      <c r="AY26" s="571"/>
      <c r="AZ26" s="571"/>
      <c r="BA26" s="571"/>
    </row>
    <row r="27" spans="1:53" s="571" customFormat="1" ht="20.25" x14ac:dyDescent="0.3">
      <c r="A27" s="626" t="s">
        <v>332</v>
      </c>
      <c r="B27" s="626"/>
      <c r="C27" s="626"/>
      <c r="D27" s="626"/>
      <c r="E27" s="626"/>
      <c r="F27" s="626"/>
      <c r="G27" s="626"/>
      <c r="H27" s="626"/>
      <c r="I27" s="626"/>
      <c r="J27" s="627"/>
      <c r="K27" s="627"/>
      <c r="L27" s="627"/>
      <c r="M27" s="627"/>
      <c r="N27" s="627"/>
      <c r="O27" s="627"/>
      <c r="P27" s="627"/>
      <c r="Q27" s="627"/>
      <c r="R27" s="627"/>
      <c r="S27" s="627"/>
      <c r="T27" s="627"/>
      <c r="U27" s="627"/>
      <c r="V27" s="627"/>
      <c r="W27" s="627"/>
      <c r="X27" s="627"/>
      <c r="Y27" s="627"/>
      <c r="Z27" s="627"/>
      <c r="AA27" s="627"/>
      <c r="AB27" s="627"/>
      <c r="AC27" s="627"/>
      <c r="AD27" s="627"/>
      <c r="AE27" s="627"/>
      <c r="AF27" s="627"/>
      <c r="AG27" s="627"/>
      <c r="AH27" s="627"/>
      <c r="AI27" s="627"/>
      <c r="AJ27" s="627"/>
      <c r="AK27" s="627"/>
      <c r="AL27" s="627"/>
      <c r="AM27" s="627"/>
      <c r="AN27" s="627"/>
      <c r="AO27" s="627"/>
      <c r="AP27" s="627"/>
      <c r="AQ27" s="627"/>
      <c r="AR27" s="627"/>
      <c r="AS27" s="627"/>
      <c r="AT27" s="627"/>
      <c r="AU27" s="627"/>
      <c r="AV27" s="572"/>
      <c r="AW27" s="572"/>
      <c r="AX27" s="572"/>
      <c r="AY27" s="572"/>
      <c r="AZ27" s="572"/>
      <c r="BA27" s="533"/>
    </row>
    <row r="28" spans="1:53" x14ac:dyDescent="0.25">
      <c r="AV28" s="572"/>
      <c r="AW28" s="572"/>
      <c r="AX28" s="572"/>
      <c r="AY28" s="572"/>
      <c r="AZ28" s="572"/>
    </row>
    <row r="29" spans="1:53" ht="20.25" x14ac:dyDescent="0.3">
      <c r="A29" s="573" t="s">
        <v>333</v>
      </c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628" t="s">
        <v>334</v>
      </c>
      <c r="AB29" s="628"/>
      <c r="AC29" s="628"/>
      <c r="AD29" s="628"/>
      <c r="AE29" s="628"/>
      <c r="AF29" s="628"/>
      <c r="AG29" s="628"/>
      <c r="AH29" s="628"/>
      <c r="AI29" s="628"/>
      <c r="AJ29" s="628"/>
      <c r="AK29" s="628"/>
      <c r="AL29" s="628"/>
      <c r="AM29" s="628"/>
      <c r="AN29" s="573"/>
      <c r="AO29" s="628" t="s">
        <v>335</v>
      </c>
      <c r="AP29" s="628"/>
      <c r="AQ29" s="628"/>
      <c r="AR29" s="628"/>
      <c r="AS29" s="628"/>
      <c r="AT29" s="628"/>
      <c r="AU29" s="628"/>
      <c r="AV29" s="628"/>
      <c r="AW29" s="628"/>
      <c r="AX29" s="628"/>
      <c r="AY29" s="628"/>
      <c r="AZ29" s="628"/>
      <c r="BA29" s="628"/>
    </row>
    <row r="30" spans="1:53" ht="18.75" x14ac:dyDescent="0.3">
      <c r="A30" s="575"/>
      <c r="B30" s="576"/>
      <c r="C30" s="576"/>
      <c r="D30" s="576"/>
      <c r="E30" s="576"/>
      <c r="F30" s="576"/>
      <c r="G30" s="576"/>
      <c r="H30" s="576"/>
      <c r="I30" s="576"/>
      <c r="J30" s="576"/>
      <c r="K30" s="576"/>
      <c r="L30" s="576"/>
      <c r="M30" s="576"/>
      <c r="N30" s="576"/>
      <c r="O30" s="576"/>
      <c r="P30" s="576"/>
      <c r="Q30" s="576"/>
      <c r="R30" s="576"/>
      <c r="S30" s="576"/>
      <c r="T30" s="576"/>
      <c r="U30" s="576"/>
      <c r="V30" s="576"/>
      <c r="W30" s="576"/>
      <c r="X30" s="576"/>
      <c r="Y30" s="576"/>
      <c r="Z30" s="576"/>
      <c r="AA30" s="576"/>
      <c r="AB30" s="576"/>
      <c r="AC30" s="576"/>
      <c r="AD30" s="576"/>
      <c r="AE30" s="576"/>
      <c r="AF30" s="576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576"/>
      <c r="AS30" s="576"/>
      <c r="AT30" s="576"/>
      <c r="AU30" s="576"/>
      <c r="AV30" s="576"/>
      <c r="AW30" s="576"/>
      <c r="AX30" s="576"/>
      <c r="AY30" s="576"/>
      <c r="AZ30" s="576"/>
      <c r="BA30" s="538"/>
    </row>
    <row r="31" spans="1:53" ht="15.75" customHeight="1" x14ac:dyDescent="0.25">
      <c r="A31" s="629" t="s">
        <v>312</v>
      </c>
      <c r="B31" s="630"/>
      <c r="C31" s="631" t="s">
        <v>336</v>
      </c>
      <c r="D31" s="631"/>
      <c r="E31" s="631" t="s">
        <v>337</v>
      </c>
      <c r="F31" s="631"/>
      <c r="G31" s="629" t="s">
        <v>338</v>
      </c>
      <c r="H31" s="629"/>
      <c r="I31" s="629"/>
      <c r="J31" s="629" t="s">
        <v>339</v>
      </c>
      <c r="K31" s="630"/>
      <c r="L31" s="630"/>
      <c r="M31" s="630"/>
      <c r="N31" s="629" t="s">
        <v>340</v>
      </c>
      <c r="O31" s="630"/>
      <c r="P31" s="630"/>
      <c r="Q31" s="629" t="s">
        <v>341</v>
      </c>
      <c r="R31" s="657"/>
      <c r="S31" s="657"/>
      <c r="T31" s="629" t="s">
        <v>342</v>
      </c>
      <c r="U31" s="630"/>
      <c r="V31" s="630"/>
      <c r="W31" s="629" t="s">
        <v>343</v>
      </c>
      <c r="X31" s="630"/>
      <c r="Y31" s="630"/>
      <c r="Z31" s="570"/>
      <c r="AA31" s="658" t="s">
        <v>344</v>
      </c>
      <c r="AB31" s="659"/>
      <c r="AC31" s="659"/>
      <c r="AD31" s="659"/>
      <c r="AE31" s="659"/>
      <c r="AF31" s="660"/>
      <c r="AG31" s="661"/>
      <c r="AH31" s="649" t="s">
        <v>345</v>
      </c>
      <c r="AI31" s="666"/>
      <c r="AJ31" s="666"/>
      <c r="AK31" s="632" t="s">
        <v>346</v>
      </c>
      <c r="AL31" s="633"/>
      <c r="AM31" s="634"/>
      <c r="AN31" s="577"/>
      <c r="AO31" s="638" t="s">
        <v>351</v>
      </c>
      <c r="AP31" s="639"/>
      <c r="AQ31" s="639"/>
      <c r="AR31" s="639"/>
      <c r="AS31" s="640" t="s">
        <v>347</v>
      </c>
      <c r="AT31" s="641"/>
      <c r="AU31" s="641"/>
      <c r="AV31" s="641"/>
      <c r="AW31" s="642"/>
      <c r="AX31" s="649" t="s">
        <v>345</v>
      </c>
      <c r="AY31" s="649"/>
      <c r="AZ31" s="649"/>
      <c r="BA31" s="650"/>
    </row>
    <row r="32" spans="1:53" ht="27" customHeight="1" x14ac:dyDescent="0.25">
      <c r="A32" s="630"/>
      <c r="B32" s="630"/>
      <c r="C32" s="631"/>
      <c r="D32" s="631"/>
      <c r="E32" s="631"/>
      <c r="F32" s="631"/>
      <c r="G32" s="629"/>
      <c r="H32" s="629"/>
      <c r="I32" s="629"/>
      <c r="J32" s="630"/>
      <c r="K32" s="630"/>
      <c r="L32" s="630"/>
      <c r="M32" s="630"/>
      <c r="N32" s="630"/>
      <c r="O32" s="630"/>
      <c r="P32" s="630"/>
      <c r="Q32" s="657"/>
      <c r="R32" s="657"/>
      <c r="S32" s="657"/>
      <c r="T32" s="630"/>
      <c r="U32" s="630"/>
      <c r="V32" s="630"/>
      <c r="W32" s="630"/>
      <c r="X32" s="630"/>
      <c r="Y32" s="630"/>
      <c r="Z32" s="570"/>
      <c r="AA32" s="662"/>
      <c r="AB32" s="663"/>
      <c r="AC32" s="663"/>
      <c r="AD32" s="663"/>
      <c r="AE32" s="663"/>
      <c r="AF32" s="664"/>
      <c r="AG32" s="665"/>
      <c r="AH32" s="666"/>
      <c r="AI32" s="666"/>
      <c r="AJ32" s="666"/>
      <c r="AK32" s="635"/>
      <c r="AL32" s="636"/>
      <c r="AM32" s="637"/>
      <c r="AN32" s="577"/>
      <c r="AO32" s="639"/>
      <c r="AP32" s="639"/>
      <c r="AQ32" s="639"/>
      <c r="AR32" s="639"/>
      <c r="AS32" s="643"/>
      <c r="AT32" s="644"/>
      <c r="AU32" s="644"/>
      <c r="AV32" s="644"/>
      <c r="AW32" s="645"/>
      <c r="AX32" s="649"/>
      <c r="AY32" s="649"/>
      <c r="AZ32" s="649"/>
      <c r="BA32" s="650"/>
    </row>
    <row r="33" spans="1:53" ht="41.25" customHeight="1" x14ac:dyDescent="0.25">
      <c r="A33" s="630"/>
      <c r="B33" s="630"/>
      <c r="C33" s="631"/>
      <c r="D33" s="631"/>
      <c r="E33" s="631"/>
      <c r="F33" s="631"/>
      <c r="G33" s="629"/>
      <c r="H33" s="629"/>
      <c r="I33" s="629"/>
      <c r="J33" s="630"/>
      <c r="K33" s="630"/>
      <c r="L33" s="630"/>
      <c r="M33" s="630"/>
      <c r="N33" s="630"/>
      <c r="O33" s="630"/>
      <c r="P33" s="630"/>
      <c r="Q33" s="657"/>
      <c r="R33" s="657"/>
      <c r="S33" s="657"/>
      <c r="T33" s="630"/>
      <c r="U33" s="630"/>
      <c r="V33" s="630"/>
      <c r="W33" s="630"/>
      <c r="X33" s="630"/>
      <c r="Y33" s="630"/>
      <c r="Z33" s="570"/>
      <c r="AA33" s="592" t="s">
        <v>118</v>
      </c>
      <c r="AB33" s="651"/>
      <c r="AC33" s="651"/>
      <c r="AD33" s="651"/>
      <c r="AE33" s="651"/>
      <c r="AF33" s="652"/>
      <c r="AG33" s="653"/>
      <c r="AH33" s="654">
        <v>2</v>
      </c>
      <c r="AI33" s="655"/>
      <c r="AJ33" s="656"/>
      <c r="AK33" s="588">
        <v>2</v>
      </c>
      <c r="AL33" s="588"/>
      <c r="AM33" s="588"/>
      <c r="AN33" s="577"/>
      <c r="AO33" s="639"/>
      <c r="AP33" s="639"/>
      <c r="AQ33" s="639"/>
      <c r="AR33" s="639"/>
      <c r="AS33" s="643"/>
      <c r="AT33" s="644"/>
      <c r="AU33" s="644"/>
      <c r="AV33" s="644"/>
      <c r="AW33" s="645"/>
      <c r="AX33" s="649"/>
      <c r="AY33" s="649"/>
      <c r="AZ33" s="649"/>
      <c r="BA33" s="650"/>
    </row>
    <row r="34" spans="1:53" ht="20.25" x14ac:dyDescent="0.3">
      <c r="A34" s="671">
        <v>1</v>
      </c>
      <c r="B34" s="671"/>
      <c r="C34" s="672">
        <v>2</v>
      </c>
      <c r="D34" s="672"/>
      <c r="E34" s="669">
        <v>35</v>
      </c>
      <c r="F34" s="669"/>
      <c r="G34" s="669">
        <v>2</v>
      </c>
      <c r="H34" s="669"/>
      <c r="I34" s="669"/>
      <c r="J34" s="669">
        <v>2</v>
      </c>
      <c r="K34" s="669"/>
      <c r="L34" s="669"/>
      <c r="M34" s="669"/>
      <c r="N34" s="669"/>
      <c r="O34" s="669"/>
      <c r="P34" s="669"/>
      <c r="Q34" s="667"/>
      <c r="R34" s="668"/>
      <c r="S34" s="668"/>
      <c r="T34" s="669">
        <v>11</v>
      </c>
      <c r="U34" s="670"/>
      <c r="V34" s="670"/>
      <c r="W34" s="669">
        <f>E34+G34+N34+Q34+T34+C34+J34</f>
        <v>52</v>
      </c>
      <c r="X34" s="670"/>
      <c r="Y34" s="670"/>
      <c r="Z34" s="570"/>
      <c r="AA34" s="592" t="s">
        <v>361</v>
      </c>
      <c r="AB34" s="593"/>
      <c r="AC34" s="593"/>
      <c r="AD34" s="593"/>
      <c r="AE34" s="593"/>
      <c r="AF34" s="593"/>
      <c r="AG34" s="594"/>
      <c r="AH34" s="589">
        <v>6</v>
      </c>
      <c r="AI34" s="590"/>
      <c r="AJ34" s="591"/>
      <c r="AK34" s="588">
        <v>2</v>
      </c>
      <c r="AL34" s="588"/>
      <c r="AM34" s="588"/>
      <c r="AN34" s="577"/>
      <c r="AO34" s="639"/>
      <c r="AP34" s="639"/>
      <c r="AQ34" s="639"/>
      <c r="AR34" s="639"/>
      <c r="AS34" s="646"/>
      <c r="AT34" s="647"/>
      <c r="AU34" s="647"/>
      <c r="AV34" s="647"/>
      <c r="AW34" s="648"/>
      <c r="AX34" s="649"/>
      <c r="AY34" s="649"/>
      <c r="AZ34" s="649"/>
      <c r="BA34" s="650"/>
    </row>
    <row r="35" spans="1:53" ht="20.25" x14ac:dyDescent="0.3">
      <c r="A35" s="671">
        <v>2</v>
      </c>
      <c r="B35" s="671"/>
      <c r="C35" s="672">
        <v>2</v>
      </c>
      <c r="D35" s="672"/>
      <c r="E35" s="669">
        <v>35</v>
      </c>
      <c r="F35" s="669"/>
      <c r="G35" s="669">
        <v>3</v>
      </c>
      <c r="H35" s="669"/>
      <c r="I35" s="669"/>
      <c r="J35" s="669"/>
      <c r="K35" s="669"/>
      <c r="L35" s="669"/>
      <c r="M35" s="669"/>
      <c r="N35" s="669"/>
      <c r="O35" s="669"/>
      <c r="P35" s="669"/>
      <c r="Q35" s="667"/>
      <c r="R35" s="668"/>
      <c r="S35" s="668"/>
      <c r="T35" s="669">
        <v>12</v>
      </c>
      <c r="U35" s="670"/>
      <c r="V35" s="670"/>
      <c r="W35" s="669">
        <f>E35+G35+J35+N35+Q35+T35+C35</f>
        <v>52</v>
      </c>
      <c r="X35" s="670"/>
      <c r="Y35" s="670"/>
      <c r="Z35" s="570"/>
      <c r="AA35" s="592" t="s">
        <v>348</v>
      </c>
      <c r="AB35" s="593"/>
      <c r="AC35" s="593"/>
      <c r="AD35" s="593"/>
      <c r="AE35" s="593"/>
      <c r="AF35" s="593"/>
      <c r="AG35" s="594"/>
      <c r="AH35" s="589">
        <v>8</v>
      </c>
      <c r="AI35" s="590"/>
      <c r="AJ35" s="591"/>
      <c r="AK35" s="588">
        <v>4</v>
      </c>
      <c r="AL35" s="588"/>
      <c r="AM35" s="588"/>
      <c r="AN35" s="577"/>
      <c r="AO35" s="588">
        <v>1</v>
      </c>
      <c r="AP35" s="588"/>
      <c r="AQ35" s="588"/>
      <c r="AR35" s="588"/>
      <c r="AS35" s="673" t="s">
        <v>130</v>
      </c>
      <c r="AT35" s="674"/>
      <c r="AU35" s="674"/>
      <c r="AV35" s="674"/>
      <c r="AW35" s="675"/>
      <c r="AX35" s="682">
        <v>8</v>
      </c>
      <c r="AY35" s="682"/>
      <c r="AZ35" s="682"/>
      <c r="BA35" s="682"/>
    </row>
    <row r="36" spans="1:53" ht="20.25" x14ac:dyDescent="0.3">
      <c r="A36" s="671">
        <v>3</v>
      </c>
      <c r="B36" s="671"/>
      <c r="C36" s="672">
        <v>2</v>
      </c>
      <c r="D36" s="672"/>
      <c r="E36" s="683">
        <v>35</v>
      </c>
      <c r="F36" s="684"/>
      <c r="G36" s="669">
        <v>2</v>
      </c>
      <c r="H36" s="669"/>
      <c r="I36" s="669"/>
      <c r="J36" s="669">
        <v>2</v>
      </c>
      <c r="K36" s="669"/>
      <c r="L36" s="669"/>
      <c r="M36" s="669"/>
      <c r="N36" s="669"/>
      <c r="O36" s="669"/>
      <c r="P36" s="669"/>
      <c r="Q36" s="667"/>
      <c r="R36" s="668"/>
      <c r="S36" s="668"/>
      <c r="T36" s="669">
        <v>11</v>
      </c>
      <c r="U36" s="670"/>
      <c r="V36" s="670"/>
      <c r="W36" s="669">
        <f t="shared" ref="W36" si="0">E36+G36+J36+N36+Q36+T36+C36</f>
        <v>52</v>
      </c>
      <c r="X36" s="670"/>
      <c r="Y36" s="670"/>
      <c r="Z36" s="570"/>
      <c r="AA36" s="699"/>
      <c r="AB36" s="660"/>
      <c r="AC36" s="660"/>
      <c r="AD36" s="660"/>
      <c r="AE36" s="660"/>
      <c r="AF36" s="660"/>
      <c r="AG36" s="661"/>
      <c r="AH36" s="589"/>
      <c r="AI36" s="693"/>
      <c r="AJ36" s="694"/>
      <c r="AK36" s="588"/>
      <c r="AL36" s="686"/>
      <c r="AM36" s="686"/>
      <c r="AN36" s="577"/>
      <c r="AO36" s="588"/>
      <c r="AP36" s="588"/>
      <c r="AQ36" s="588"/>
      <c r="AR36" s="588"/>
      <c r="AS36" s="676"/>
      <c r="AT36" s="677"/>
      <c r="AU36" s="677"/>
      <c r="AV36" s="677"/>
      <c r="AW36" s="678"/>
      <c r="AX36" s="682"/>
      <c r="AY36" s="682"/>
      <c r="AZ36" s="682"/>
      <c r="BA36" s="682"/>
    </row>
    <row r="37" spans="1:53" ht="20.25" customHeight="1" x14ac:dyDescent="0.3">
      <c r="A37" s="671">
        <v>4</v>
      </c>
      <c r="B37" s="671"/>
      <c r="C37" s="672">
        <v>2</v>
      </c>
      <c r="D37" s="672"/>
      <c r="E37" s="683">
        <v>27</v>
      </c>
      <c r="F37" s="684"/>
      <c r="G37" s="669">
        <v>3</v>
      </c>
      <c r="H37" s="669"/>
      <c r="I37" s="669"/>
      <c r="J37" s="669">
        <v>4</v>
      </c>
      <c r="K37" s="669"/>
      <c r="L37" s="669"/>
      <c r="M37" s="669"/>
      <c r="N37" s="669">
        <v>2</v>
      </c>
      <c r="O37" s="669"/>
      <c r="P37" s="669"/>
      <c r="Q37" s="691">
        <v>2</v>
      </c>
      <c r="R37" s="668"/>
      <c r="S37" s="668"/>
      <c r="T37" s="692">
        <v>2</v>
      </c>
      <c r="U37" s="669"/>
      <c r="V37" s="669"/>
      <c r="W37" s="669">
        <f>E37+G37+J37+N37+Q37+T37+C37</f>
        <v>42</v>
      </c>
      <c r="X37" s="670"/>
      <c r="Y37" s="670"/>
      <c r="Z37" s="570"/>
      <c r="AA37" s="700"/>
      <c r="AB37" s="664"/>
      <c r="AC37" s="664"/>
      <c r="AD37" s="664"/>
      <c r="AE37" s="664"/>
      <c r="AF37" s="664"/>
      <c r="AG37" s="665"/>
      <c r="AH37" s="695"/>
      <c r="AI37" s="696"/>
      <c r="AJ37" s="697"/>
      <c r="AK37" s="686"/>
      <c r="AL37" s="686"/>
      <c r="AM37" s="686"/>
      <c r="AN37" s="578"/>
      <c r="AO37" s="588"/>
      <c r="AP37" s="588"/>
      <c r="AQ37" s="588"/>
      <c r="AR37" s="588"/>
      <c r="AS37" s="676"/>
      <c r="AT37" s="677"/>
      <c r="AU37" s="677"/>
      <c r="AV37" s="677"/>
      <c r="AW37" s="678"/>
      <c r="AX37" s="682"/>
      <c r="AY37" s="682"/>
      <c r="AZ37" s="682"/>
      <c r="BA37" s="682"/>
    </row>
    <row r="38" spans="1:53" ht="20.25" x14ac:dyDescent="0.3">
      <c r="A38" s="588" t="s">
        <v>15</v>
      </c>
      <c r="B38" s="588"/>
      <c r="C38" s="672">
        <v>8</v>
      </c>
      <c r="D38" s="672"/>
      <c r="E38" s="688">
        <f>SUM(D34:F37)</f>
        <v>132</v>
      </c>
      <c r="F38" s="690"/>
      <c r="G38" s="588">
        <f>SUM(G34:I37)</f>
        <v>10</v>
      </c>
      <c r="H38" s="588"/>
      <c r="I38" s="588"/>
      <c r="J38" s="698">
        <f>SUM(J34:M37)</f>
        <v>8</v>
      </c>
      <c r="K38" s="698"/>
      <c r="L38" s="698"/>
      <c r="M38" s="698"/>
      <c r="N38" s="698">
        <f>SUM(N34:P37)</f>
        <v>2</v>
      </c>
      <c r="O38" s="698"/>
      <c r="P38" s="698"/>
      <c r="Q38" s="682">
        <f>SUM(Q34:S37)</f>
        <v>2</v>
      </c>
      <c r="R38" s="685"/>
      <c r="S38" s="685"/>
      <c r="T38" s="588">
        <f>SUM(T34:V37)</f>
        <v>36</v>
      </c>
      <c r="U38" s="686"/>
      <c r="V38" s="686"/>
      <c r="W38" s="588">
        <f>SUM(W34:Y37)</f>
        <v>198</v>
      </c>
      <c r="X38" s="686"/>
      <c r="Y38" s="686"/>
      <c r="Z38" s="570"/>
      <c r="AA38" s="687"/>
      <c r="AB38" s="652"/>
      <c r="AC38" s="652"/>
      <c r="AD38" s="652"/>
      <c r="AE38" s="652"/>
      <c r="AF38" s="652"/>
      <c r="AG38" s="653"/>
      <c r="AH38" s="688"/>
      <c r="AI38" s="689"/>
      <c r="AJ38" s="690"/>
      <c r="AK38" s="688"/>
      <c r="AL38" s="689"/>
      <c r="AM38" s="690"/>
      <c r="AN38" s="579"/>
      <c r="AO38" s="588"/>
      <c r="AP38" s="588"/>
      <c r="AQ38" s="588"/>
      <c r="AR38" s="588"/>
      <c r="AS38" s="679"/>
      <c r="AT38" s="680"/>
      <c r="AU38" s="680"/>
      <c r="AV38" s="680"/>
      <c r="AW38" s="681"/>
      <c r="AX38" s="682"/>
      <c r="AY38" s="682"/>
      <c r="AZ38" s="682"/>
      <c r="BA38" s="682"/>
    </row>
  </sheetData>
  <mergeCells count="114">
    <mergeCell ref="E38:F38"/>
    <mergeCell ref="G38:I38"/>
    <mergeCell ref="J38:M38"/>
    <mergeCell ref="N38:P38"/>
    <mergeCell ref="T36:V36"/>
    <mergeCell ref="W36:Y36"/>
    <mergeCell ref="AA36:AG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W34:Y34"/>
    <mergeCell ref="A34:B34"/>
    <mergeCell ref="C34:D34"/>
    <mergeCell ref="E34:F34"/>
    <mergeCell ref="G34:I34"/>
    <mergeCell ref="J34:M34"/>
    <mergeCell ref="N34:P34"/>
    <mergeCell ref="AO35:AR38"/>
    <mergeCell ref="AS35:AW38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K34:AM34"/>
    <mergeCell ref="AH34:AJ34"/>
    <mergeCell ref="AA34:AG34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view="pageBreakPreview" topLeftCell="A19" zoomScale="90" zoomScaleNormal="100" zoomScaleSheetLayoutView="90" workbookViewId="0">
      <selection activeCell="F21" sqref="F21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6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hidden="1" customWidth="1"/>
    <col min="46" max="46" width="4" style="439" hidden="1" customWidth="1"/>
    <col min="47" max="48" width="3.28515625" style="439" hidden="1" customWidth="1"/>
    <col min="49" max="49" width="4.42578125" style="451" hidden="1" customWidth="1"/>
    <col min="50" max="52" width="3.28515625" style="439" hidden="1" customWidth="1"/>
    <col min="53" max="53" width="4.42578125" style="451" hidden="1" customWidth="1"/>
    <col min="54" max="54" width="4.140625" style="96" hidden="1" customWidth="1"/>
    <col min="55" max="55" width="3.28515625" style="96" hidden="1" customWidth="1"/>
    <col min="56" max="56" width="4.140625" style="96" hidden="1" customWidth="1"/>
    <col min="57" max="57" width="5.140625" style="457" hidden="1" customWidth="1"/>
    <col min="58" max="60" width="3.28515625" style="96" hidden="1" customWidth="1"/>
    <col min="61" max="61" width="5.85546875" style="457" hidden="1" customWidth="1"/>
    <col min="62" max="64" width="3.28515625" style="439" hidden="1" customWidth="1"/>
    <col min="65" max="65" width="4.42578125" style="451" hidden="1" customWidth="1"/>
    <col min="66" max="68" width="3.28515625" style="439" hidden="1" customWidth="1"/>
    <col min="69" max="69" width="3.28515625" style="451" hidden="1" customWidth="1"/>
    <col min="70" max="77" width="3.28515625" style="96" hidden="1" customWidth="1"/>
    <col min="78" max="85" width="3.28515625" style="439" hidden="1" customWidth="1"/>
    <col min="86" max="93" width="3.28515625" style="96" hidden="1" customWidth="1"/>
    <col min="94" max="101" width="3.28515625" style="439" hidden="1" customWidth="1"/>
    <col min="102" max="109" width="3.28515625" style="96" hidden="1" customWidth="1"/>
    <col min="110" max="112" width="0" style="96" hidden="1" customWidth="1"/>
    <col min="113" max="16384" width="9.140625" style="96"/>
  </cols>
  <sheetData>
    <row r="1" spans="1:112" s="1" customFormat="1" ht="18.75" thickBot="1" x14ac:dyDescent="0.3">
      <c r="A1" s="701" t="s">
        <v>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3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4" t="s">
        <v>1</v>
      </c>
      <c r="B2" s="707" t="s">
        <v>2</v>
      </c>
      <c r="C2" s="710" t="s">
        <v>3</v>
      </c>
      <c r="D2" s="711"/>
      <c r="E2" s="711"/>
      <c r="F2" s="712"/>
      <c r="G2" s="713" t="s">
        <v>4</v>
      </c>
      <c r="H2" s="716" t="s">
        <v>5</v>
      </c>
      <c r="I2" s="717"/>
      <c r="J2" s="717"/>
      <c r="K2" s="717"/>
      <c r="L2" s="717"/>
      <c r="M2" s="718"/>
      <c r="N2" s="719" t="s">
        <v>6</v>
      </c>
      <c r="O2" s="720"/>
      <c r="P2" s="720"/>
      <c r="Q2" s="720"/>
      <c r="R2" s="720"/>
      <c r="S2" s="720"/>
      <c r="T2" s="720"/>
      <c r="U2" s="720"/>
      <c r="V2" s="720"/>
      <c r="W2" s="720"/>
      <c r="X2" s="72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5"/>
      <c r="B3" s="708"/>
      <c r="C3" s="725" t="s">
        <v>7</v>
      </c>
      <c r="D3" s="727" t="s">
        <v>8</v>
      </c>
      <c r="E3" s="729" t="s">
        <v>9</v>
      </c>
      <c r="F3" s="730"/>
      <c r="G3" s="714"/>
      <c r="H3" s="748" t="s">
        <v>10</v>
      </c>
      <c r="I3" s="751" t="s">
        <v>11</v>
      </c>
      <c r="J3" s="752"/>
      <c r="K3" s="752"/>
      <c r="L3" s="753"/>
      <c r="M3" s="754" t="s">
        <v>12</v>
      </c>
      <c r="N3" s="722"/>
      <c r="O3" s="723"/>
      <c r="P3" s="723"/>
      <c r="Q3" s="723"/>
      <c r="R3" s="723"/>
      <c r="S3" s="723"/>
      <c r="T3" s="723"/>
      <c r="U3" s="723"/>
      <c r="V3" s="723"/>
      <c r="W3" s="723"/>
      <c r="X3" s="724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5"/>
      <c r="B4" s="708"/>
      <c r="C4" s="725"/>
      <c r="D4" s="727"/>
      <c r="E4" s="727" t="s">
        <v>13</v>
      </c>
      <c r="F4" s="758" t="s">
        <v>14</v>
      </c>
      <c r="G4" s="714"/>
      <c r="H4" s="749"/>
      <c r="I4" s="760" t="s">
        <v>15</v>
      </c>
      <c r="J4" s="760" t="s">
        <v>16</v>
      </c>
      <c r="K4" s="760" t="s">
        <v>17</v>
      </c>
      <c r="L4" s="760" t="s">
        <v>18</v>
      </c>
      <c r="M4" s="755"/>
      <c r="N4" s="745" t="s">
        <v>19</v>
      </c>
      <c r="O4" s="746"/>
      <c r="P4" s="747"/>
      <c r="Q4" s="745" t="s">
        <v>20</v>
      </c>
      <c r="R4" s="746"/>
      <c r="S4" s="747"/>
      <c r="T4" s="745" t="s">
        <v>21</v>
      </c>
      <c r="U4" s="746"/>
      <c r="V4" s="747"/>
      <c r="W4" s="745" t="s">
        <v>22</v>
      </c>
      <c r="X4" s="747"/>
      <c r="AG4" s="731" t="s">
        <v>19</v>
      </c>
      <c r="AH4" s="731"/>
      <c r="AI4" s="731"/>
      <c r="AJ4" s="731" t="s">
        <v>20</v>
      </c>
      <c r="AK4" s="731"/>
      <c r="AL4" s="731"/>
      <c r="AM4" s="731" t="s">
        <v>21</v>
      </c>
      <c r="AN4" s="731"/>
      <c r="AO4" s="731"/>
      <c r="AP4" s="731" t="s">
        <v>22</v>
      </c>
      <c r="AQ4" s="731"/>
      <c r="AR4" s="465"/>
      <c r="AT4" s="802" t="s">
        <v>254</v>
      </c>
      <c r="AU4" s="802"/>
      <c r="AV4" s="802"/>
      <c r="AW4" s="802"/>
      <c r="AX4" s="802"/>
      <c r="AY4" s="802"/>
      <c r="AZ4" s="802"/>
      <c r="BA4" s="802"/>
      <c r="BB4" s="821" t="s">
        <v>255</v>
      </c>
      <c r="BC4" s="821"/>
      <c r="BD4" s="821"/>
      <c r="BE4" s="821"/>
      <c r="BF4" s="821"/>
      <c r="BG4" s="821"/>
      <c r="BH4" s="821"/>
      <c r="BI4" s="821"/>
      <c r="BJ4" s="802" t="s">
        <v>256</v>
      </c>
      <c r="BK4" s="802"/>
      <c r="BL4" s="802"/>
      <c r="BM4" s="802"/>
      <c r="BN4" s="802"/>
      <c r="BO4" s="802"/>
      <c r="BP4" s="802"/>
      <c r="BQ4" s="802"/>
      <c r="BR4" s="821" t="s">
        <v>257</v>
      </c>
      <c r="BS4" s="821"/>
      <c r="BT4" s="821"/>
      <c r="BU4" s="821"/>
      <c r="BV4" s="821"/>
      <c r="BW4" s="821"/>
      <c r="BX4" s="821"/>
      <c r="BY4" s="821"/>
      <c r="BZ4" s="802" t="s">
        <v>258</v>
      </c>
      <c r="CA4" s="802"/>
      <c r="CB4" s="802"/>
      <c r="CC4" s="802"/>
      <c r="CD4" s="802"/>
      <c r="CE4" s="802"/>
      <c r="CF4" s="802"/>
      <c r="CG4" s="802"/>
      <c r="CH4" s="821" t="s">
        <v>259</v>
      </c>
      <c r="CI4" s="821"/>
      <c r="CJ4" s="821"/>
      <c r="CK4" s="821"/>
      <c r="CL4" s="821"/>
      <c r="CM4" s="821"/>
      <c r="CN4" s="821"/>
      <c r="CO4" s="821"/>
      <c r="CP4" s="802" t="s">
        <v>260</v>
      </c>
      <c r="CQ4" s="802"/>
      <c r="CR4" s="802"/>
      <c r="CS4" s="802"/>
      <c r="CT4" s="802"/>
      <c r="CU4" s="802"/>
      <c r="CV4" s="802"/>
      <c r="CW4" s="802"/>
      <c r="CX4" s="821" t="s">
        <v>261</v>
      </c>
      <c r="CY4" s="821"/>
      <c r="CZ4" s="821"/>
      <c r="DA4" s="821"/>
      <c r="DB4" s="821"/>
      <c r="DC4" s="821"/>
      <c r="DD4" s="821"/>
      <c r="DE4" s="821"/>
      <c r="DF4" s="425" t="s">
        <v>273</v>
      </c>
      <c r="DG4" s="425"/>
      <c r="DH4" s="425"/>
    </row>
    <row r="5" spans="1:112" s="1" customFormat="1" ht="16.5" thickBot="1" x14ac:dyDescent="0.3">
      <c r="A5" s="705"/>
      <c r="B5" s="708"/>
      <c r="C5" s="725"/>
      <c r="D5" s="727"/>
      <c r="E5" s="727"/>
      <c r="F5" s="758"/>
      <c r="G5" s="714"/>
      <c r="H5" s="749"/>
      <c r="I5" s="761"/>
      <c r="J5" s="761"/>
      <c r="K5" s="761"/>
      <c r="L5" s="761"/>
      <c r="M5" s="755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9" t="s">
        <v>247</v>
      </c>
      <c r="AU5" s="800"/>
      <c r="AV5" s="800"/>
      <c r="AW5" s="801"/>
      <c r="AX5" s="802" t="s">
        <v>251</v>
      </c>
      <c r="AY5" s="802"/>
      <c r="AZ5" s="802"/>
      <c r="BA5" s="802"/>
      <c r="BB5" s="822" t="s">
        <v>247</v>
      </c>
      <c r="BC5" s="823"/>
      <c r="BD5" s="823"/>
      <c r="BE5" s="824"/>
      <c r="BF5" s="821" t="s">
        <v>251</v>
      </c>
      <c r="BG5" s="821"/>
      <c r="BH5" s="821"/>
      <c r="BI5" s="821"/>
      <c r="BJ5" s="799" t="s">
        <v>247</v>
      </c>
      <c r="BK5" s="800"/>
      <c r="BL5" s="800"/>
      <c r="BM5" s="801"/>
      <c r="BN5" s="802" t="s">
        <v>251</v>
      </c>
      <c r="BO5" s="802"/>
      <c r="BP5" s="802"/>
      <c r="BQ5" s="802"/>
      <c r="BR5" s="822" t="s">
        <v>247</v>
      </c>
      <c r="BS5" s="823"/>
      <c r="BT5" s="823"/>
      <c r="BU5" s="824"/>
      <c r="BV5" s="821" t="s">
        <v>251</v>
      </c>
      <c r="BW5" s="821"/>
      <c r="BX5" s="821"/>
      <c r="BY5" s="821"/>
      <c r="BZ5" s="799" t="s">
        <v>247</v>
      </c>
      <c r="CA5" s="800"/>
      <c r="CB5" s="800"/>
      <c r="CC5" s="801"/>
      <c r="CD5" s="802" t="s">
        <v>251</v>
      </c>
      <c r="CE5" s="802"/>
      <c r="CF5" s="802"/>
      <c r="CG5" s="802"/>
      <c r="CH5" s="822" t="s">
        <v>247</v>
      </c>
      <c r="CI5" s="823"/>
      <c r="CJ5" s="823"/>
      <c r="CK5" s="824"/>
      <c r="CL5" s="821" t="s">
        <v>251</v>
      </c>
      <c r="CM5" s="821"/>
      <c r="CN5" s="821"/>
      <c r="CO5" s="821"/>
      <c r="CP5" s="799" t="s">
        <v>247</v>
      </c>
      <c r="CQ5" s="800"/>
      <c r="CR5" s="800"/>
      <c r="CS5" s="801"/>
      <c r="CT5" s="802" t="s">
        <v>251</v>
      </c>
      <c r="CU5" s="802"/>
      <c r="CV5" s="802"/>
      <c r="CW5" s="802"/>
      <c r="CX5" s="822" t="s">
        <v>247</v>
      </c>
      <c r="CY5" s="823"/>
      <c r="CZ5" s="823"/>
      <c r="DA5" s="824"/>
      <c r="DB5" s="821" t="s">
        <v>251</v>
      </c>
      <c r="DC5" s="821"/>
      <c r="DD5" s="821"/>
      <c r="DE5" s="821"/>
      <c r="DF5" s="425"/>
      <c r="DG5" s="425"/>
      <c r="DH5" s="425"/>
    </row>
    <row r="6" spans="1:112" s="1" customFormat="1" ht="39.75" thickBot="1" x14ac:dyDescent="0.3">
      <c r="A6" s="705"/>
      <c r="B6" s="708"/>
      <c r="C6" s="725"/>
      <c r="D6" s="727"/>
      <c r="E6" s="727"/>
      <c r="F6" s="758"/>
      <c r="G6" s="714"/>
      <c r="H6" s="749"/>
      <c r="I6" s="761"/>
      <c r="J6" s="761"/>
      <c r="K6" s="761"/>
      <c r="L6" s="761"/>
      <c r="M6" s="756"/>
      <c r="N6" s="732" t="s">
        <v>29</v>
      </c>
      <c r="O6" s="733"/>
      <c r="P6" s="734"/>
      <c r="Q6" s="734"/>
      <c r="R6" s="734"/>
      <c r="S6" s="734"/>
      <c r="T6" s="734"/>
      <c r="U6" s="734"/>
      <c r="V6" s="734"/>
      <c r="W6" s="734"/>
      <c r="X6" s="735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6"/>
      <c r="B7" s="709"/>
      <c r="C7" s="726"/>
      <c r="D7" s="728"/>
      <c r="E7" s="728"/>
      <c r="F7" s="759"/>
      <c r="G7" s="715"/>
      <c r="H7" s="750"/>
      <c r="I7" s="762"/>
      <c r="J7" s="762"/>
      <c r="K7" s="762"/>
      <c r="L7" s="762"/>
      <c r="M7" s="757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4" si="0">SUM(AT8:AV8)</f>
        <v>0</v>
      </c>
      <c r="AX8" s="435"/>
      <c r="AY8" s="435"/>
      <c r="AZ8" s="435"/>
      <c r="BA8" s="446">
        <f t="shared" ref="BA8:BA29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9" si="2">SUM(BF8:BH8)</f>
        <v>0</v>
      </c>
      <c r="BJ8" s="435"/>
      <c r="BK8" s="435"/>
      <c r="BL8" s="435"/>
      <c r="BM8" s="460">
        <f t="shared" ref="BM8:BM29" si="3">SUM(BJ8:BL8)</f>
        <v>0</v>
      </c>
      <c r="BN8" s="435"/>
      <c r="BO8" s="435"/>
      <c r="BP8" s="435"/>
      <c r="BQ8" s="446">
        <f t="shared" ref="BQ8:BQ29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6" t="s">
        <v>30</v>
      </c>
      <c r="B9" s="737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7"/>
      <c r="O9" s="737"/>
      <c r="P9" s="737"/>
      <c r="Q9" s="737"/>
      <c r="R9" s="737"/>
      <c r="S9" s="737"/>
      <c r="T9" s="737"/>
      <c r="U9" s="737"/>
      <c r="V9" s="737"/>
      <c r="W9" s="737"/>
      <c r="X9" s="739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9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40" t="s">
        <v>31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2"/>
      <c r="AE10" s="17" t="s">
        <v>19</v>
      </c>
      <c r="AF10" s="18">
        <f>AG29+AH29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5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AJ29+AK29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8" si="7">G12*30</f>
        <v>90</v>
      </c>
      <c r="I12" s="43">
        <v>4</v>
      </c>
      <c r="J12" s="44"/>
      <c r="K12" s="44"/>
      <c r="L12" s="44" t="s">
        <v>253</v>
      </c>
      <c r="M12" s="45">
        <f t="shared" ref="M12:M28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AM29+AN29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1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AP29+AQ29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354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87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x14ac:dyDescent="0.25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7" customFormat="1" ht="16.5" thickBot="1" x14ac:dyDescent="0.3">
      <c r="A28" s="507" t="s">
        <v>355</v>
      </c>
      <c r="B28" s="83" t="s">
        <v>356</v>
      </c>
      <c r="C28" s="84"/>
      <c r="D28" s="68" t="s">
        <v>82</v>
      </c>
      <c r="E28" s="68"/>
      <c r="F28" s="68"/>
      <c r="G28" s="85">
        <v>3</v>
      </c>
      <c r="H28" s="68">
        <f t="shared" si="7"/>
        <v>90</v>
      </c>
      <c r="I28" s="68">
        <v>4</v>
      </c>
      <c r="J28" s="68" t="s">
        <v>253</v>
      </c>
      <c r="K28" s="68"/>
      <c r="L28" s="68"/>
      <c r="M28" s="68">
        <f t="shared" si="8"/>
        <v>86</v>
      </c>
      <c r="N28" s="81"/>
      <c r="O28" s="81"/>
      <c r="P28" s="81"/>
      <c r="Q28" s="81"/>
      <c r="R28" s="81"/>
      <c r="S28" s="81" t="s">
        <v>253</v>
      </c>
      <c r="T28" s="81"/>
      <c r="U28" s="81"/>
      <c r="V28" s="81"/>
      <c r="W28" s="81"/>
      <c r="X28" s="81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466"/>
      <c r="AT28" s="436"/>
      <c r="AU28" s="436"/>
      <c r="AV28" s="436"/>
      <c r="AW28" s="446"/>
      <c r="AX28" s="436"/>
      <c r="AY28" s="436"/>
      <c r="AZ28" s="436"/>
      <c r="BA28" s="446"/>
      <c r="BB28" s="335"/>
      <c r="BC28" s="335"/>
      <c r="BD28" s="335"/>
      <c r="BE28" s="460"/>
      <c r="BF28" s="335"/>
      <c r="BG28" s="335"/>
      <c r="BH28" s="335"/>
      <c r="BI28" s="460"/>
      <c r="BJ28" s="436"/>
      <c r="BK28" s="436"/>
      <c r="BL28" s="436"/>
      <c r="BM28" s="460"/>
      <c r="BN28" s="436"/>
      <c r="BO28" s="436"/>
      <c r="BP28" s="436"/>
      <c r="BQ28" s="446"/>
      <c r="BR28" s="335"/>
      <c r="BS28" s="335"/>
      <c r="BT28" s="335"/>
      <c r="BU28" s="335"/>
      <c r="BV28" s="335"/>
      <c r="BW28" s="335"/>
      <c r="BX28" s="335"/>
      <c r="BY28" s="429"/>
      <c r="BZ28" s="436"/>
      <c r="CA28" s="436"/>
      <c r="CB28" s="436"/>
      <c r="CC28" s="436"/>
      <c r="CD28" s="436"/>
      <c r="CE28" s="436"/>
      <c r="CF28" s="436"/>
      <c r="CG28" s="436"/>
      <c r="CH28" s="335"/>
      <c r="CI28" s="335"/>
      <c r="CJ28" s="335"/>
      <c r="CK28" s="335"/>
      <c r="CL28" s="335"/>
      <c r="CM28" s="335"/>
      <c r="CN28" s="335"/>
      <c r="CO28" s="335"/>
      <c r="CP28" s="436"/>
      <c r="CQ28" s="436"/>
      <c r="CR28" s="436"/>
      <c r="CS28" s="436"/>
      <c r="CT28" s="436"/>
      <c r="CU28" s="436"/>
      <c r="CV28" s="436"/>
      <c r="CW28" s="436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</row>
    <row r="29" spans="1:112" s="1" customFormat="1" ht="16.5" thickBot="1" x14ac:dyDescent="0.3">
      <c r="A29" s="743" t="s">
        <v>65</v>
      </c>
      <c r="B29" s="744"/>
      <c r="C29" s="504"/>
      <c r="D29" s="89"/>
      <c r="E29" s="503"/>
      <c r="F29" s="503"/>
      <c r="G29" s="91">
        <f>SUM(G16:G27)+G11+G28</f>
        <v>71</v>
      </c>
      <c r="H29" s="91">
        <f t="shared" ref="H29:I29" si="13">SUM(H16:H27)+H11+H28</f>
        <v>2130</v>
      </c>
      <c r="I29" s="91">
        <f t="shared" si="13"/>
        <v>136</v>
      </c>
      <c r="J29" s="585"/>
      <c r="K29" s="585"/>
      <c r="L29" s="585"/>
      <c r="M29" s="91">
        <f t="shared" ref="M29" si="14">SUM(M16:M27)+M11+M28</f>
        <v>1994</v>
      </c>
      <c r="N29" s="462" t="s">
        <v>271</v>
      </c>
      <c r="O29" s="459"/>
      <c r="P29" s="459" t="s">
        <v>275</v>
      </c>
      <c r="Q29" s="459" t="s">
        <v>272</v>
      </c>
      <c r="R29" s="459"/>
      <c r="S29" s="459" t="s">
        <v>262</v>
      </c>
      <c r="T29" s="459"/>
      <c r="U29" s="459"/>
      <c r="V29" s="459"/>
      <c r="W29" s="459"/>
      <c r="X29" s="459"/>
      <c r="Y29" s="92">
        <f>SUM(Y11:Y25)</f>
        <v>0</v>
      </c>
      <c r="Z29" s="93">
        <f>SUM(Z11:Z25)</f>
        <v>0</v>
      </c>
      <c r="AA29" s="93">
        <f>SUM(AA11:AA25)</f>
        <v>0</v>
      </c>
      <c r="AB29" s="93">
        <f>SUM(AB11:AB25)</f>
        <v>0</v>
      </c>
      <c r="AC29" s="93">
        <f>SUM(AC11:AC25)</f>
        <v>0</v>
      </c>
      <c r="AD29" s="1">
        <f>30*G29</f>
        <v>2130</v>
      </c>
      <c r="AG29" s="94">
        <f t="shared" ref="AG29:AQ29" si="15">SUMIF(AG11:AG27,FALSE,$G11:$G27)</f>
        <v>30</v>
      </c>
      <c r="AH29" s="94">
        <f t="shared" si="15"/>
        <v>12</v>
      </c>
      <c r="AI29" s="94">
        <f t="shared" si="15"/>
        <v>0</v>
      </c>
      <c r="AJ29" s="94">
        <f t="shared" si="15"/>
        <v>14</v>
      </c>
      <c r="AK29" s="94">
        <f t="shared" si="15"/>
        <v>0</v>
      </c>
      <c r="AL29" s="94">
        <f t="shared" si="15"/>
        <v>0</v>
      </c>
      <c r="AM29" s="94">
        <f t="shared" si="15"/>
        <v>0</v>
      </c>
      <c r="AN29" s="94">
        <f t="shared" si="15"/>
        <v>0</v>
      </c>
      <c r="AO29" s="94">
        <f t="shared" si="15"/>
        <v>0</v>
      </c>
      <c r="AP29" s="94">
        <f t="shared" si="15"/>
        <v>0</v>
      </c>
      <c r="AQ29" s="94">
        <f t="shared" si="15"/>
        <v>0</v>
      </c>
      <c r="AR29" s="444"/>
      <c r="AS29" s="445" t="s">
        <v>270</v>
      </c>
      <c r="AT29" s="435">
        <f>SUM(AT7:AT27)</f>
        <v>44</v>
      </c>
      <c r="AU29" s="435">
        <f t="shared" ref="AU29:DE29" si="16">SUM(AU7:AU27)</f>
        <v>4</v>
      </c>
      <c r="AV29" s="435">
        <f t="shared" si="16"/>
        <v>8</v>
      </c>
      <c r="AW29" s="446">
        <f t="shared" si="0"/>
        <v>56</v>
      </c>
      <c r="AX29" s="435">
        <f t="shared" si="16"/>
        <v>0</v>
      </c>
      <c r="AY29" s="435">
        <f t="shared" si="16"/>
        <v>4</v>
      </c>
      <c r="AZ29" s="435">
        <f t="shared" si="16"/>
        <v>8</v>
      </c>
      <c r="BA29" s="446">
        <f t="shared" si="1"/>
        <v>12</v>
      </c>
      <c r="BB29" s="435">
        <f t="shared" si="16"/>
        <v>20</v>
      </c>
      <c r="BC29" s="435">
        <f t="shared" si="16"/>
        <v>0</v>
      </c>
      <c r="BD29" s="435">
        <f t="shared" si="16"/>
        <v>16</v>
      </c>
      <c r="BE29" s="460">
        <f t="shared" si="5"/>
        <v>36</v>
      </c>
      <c r="BF29" s="435">
        <f t="shared" si="16"/>
        <v>4</v>
      </c>
      <c r="BG29" s="435">
        <f t="shared" si="16"/>
        <v>0</v>
      </c>
      <c r="BH29" s="435">
        <f t="shared" si="16"/>
        <v>4</v>
      </c>
      <c r="BI29" s="460">
        <f t="shared" si="2"/>
        <v>8</v>
      </c>
      <c r="BJ29" s="435">
        <f t="shared" si="16"/>
        <v>8</v>
      </c>
      <c r="BK29" s="435">
        <f t="shared" si="16"/>
        <v>0</v>
      </c>
      <c r="BL29" s="435">
        <f t="shared" si="16"/>
        <v>8</v>
      </c>
      <c r="BM29" s="460">
        <f t="shared" si="3"/>
        <v>16</v>
      </c>
      <c r="BN29" s="435">
        <f t="shared" si="16"/>
        <v>0</v>
      </c>
      <c r="BO29" s="435">
        <f t="shared" si="16"/>
        <v>0</v>
      </c>
      <c r="BP29" s="435">
        <f t="shared" si="16"/>
        <v>0</v>
      </c>
      <c r="BQ29" s="446">
        <f t="shared" si="4"/>
        <v>0</v>
      </c>
      <c r="BR29" s="435">
        <f t="shared" si="16"/>
        <v>0</v>
      </c>
      <c r="BS29" s="435">
        <f t="shared" si="16"/>
        <v>0</v>
      </c>
      <c r="BT29" s="435">
        <f>SUM(BT7:BT27)</f>
        <v>4</v>
      </c>
      <c r="BU29" s="435">
        <f t="shared" si="16"/>
        <v>0</v>
      </c>
      <c r="BV29" s="435">
        <f t="shared" si="16"/>
        <v>0</v>
      </c>
      <c r="BW29" s="435">
        <f t="shared" si="16"/>
        <v>0</v>
      </c>
      <c r="BX29" s="435">
        <f t="shared" si="16"/>
        <v>0</v>
      </c>
      <c r="BY29" s="435">
        <f t="shared" si="16"/>
        <v>0</v>
      </c>
      <c r="BZ29" s="435">
        <f t="shared" si="16"/>
        <v>0</v>
      </c>
      <c r="CA29" s="435">
        <f t="shared" si="16"/>
        <v>0</v>
      </c>
      <c r="CB29" s="435">
        <f t="shared" si="16"/>
        <v>0</v>
      </c>
      <c r="CC29" s="435">
        <f t="shared" si="16"/>
        <v>0</v>
      </c>
      <c r="CD29" s="435">
        <f t="shared" si="16"/>
        <v>0</v>
      </c>
      <c r="CE29" s="435">
        <f t="shared" si="16"/>
        <v>0</v>
      </c>
      <c r="CF29" s="435">
        <f t="shared" si="16"/>
        <v>0</v>
      </c>
      <c r="CG29" s="435">
        <f t="shared" si="16"/>
        <v>0</v>
      </c>
      <c r="CH29" s="435">
        <f t="shared" si="16"/>
        <v>0</v>
      </c>
      <c r="CI29" s="435">
        <f t="shared" si="16"/>
        <v>0</v>
      </c>
      <c r="CJ29" s="435">
        <f t="shared" si="16"/>
        <v>0</v>
      </c>
      <c r="CK29" s="435">
        <f t="shared" si="16"/>
        <v>0</v>
      </c>
      <c r="CL29" s="435">
        <f t="shared" si="16"/>
        <v>0</v>
      </c>
      <c r="CM29" s="435">
        <f t="shared" si="16"/>
        <v>0</v>
      </c>
      <c r="CN29" s="435">
        <f t="shared" si="16"/>
        <v>0</v>
      </c>
      <c r="CO29" s="435">
        <f t="shared" si="16"/>
        <v>0</v>
      </c>
      <c r="CP29" s="435">
        <f t="shared" si="16"/>
        <v>0</v>
      </c>
      <c r="CQ29" s="435">
        <f t="shared" si="16"/>
        <v>0</v>
      </c>
      <c r="CR29" s="435">
        <f t="shared" si="16"/>
        <v>0</v>
      </c>
      <c r="CS29" s="435">
        <f t="shared" si="16"/>
        <v>0</v>
      </c>
      <c r="CT29" s="435">
        <f t="shared" si="16"/>
        <v>0</v>
      </c>
      <c r="CU29" s="435">
        <f t="shared" si="16"/>
        <v>0</v>
      </c>
      <c r="CV29" s="435">
        <f t="shared" si="16"/>
        <v>0</v>
      </c>
      <c r="CW29" s="435">
        <f t="shared" si="16"/>
        <v>0</v>
      </c>
      <c r="CX29" s="435">
        <f t="shared" si="16"/>
        <v>0</v>
      </c>
      <c r="CY29" s="435">
        <f t="shared" si="16"/>
        <v>0</v>
      </c>
      <c r="CZ29" s="435">
        <f t="shared" si="16"/>
        <v>0</v>
      </c>
      <c r="DA29" s="435">
        <f t="shared" si="16"/>
        <v>0</v>
      </c>
      <c r="DB29" s="435">
        <f t="shared" si="16"/>
        <v>0</v>
      </c>
      <c r="DC29" s="435">
        <f t="shared" si="16"/>
        <v>0</v>
      </c>
      <c r="DD29" s="435">
        <f t="shared" si="16"/>
        <v>0</v>
      </c>
      <c r="DE29" s="435">
        <f t="shared" si="16"/>
        <v>0</v>
      </c>
      <c r="DF29" s="335">
        <f t="shared" si="10"/>
        <v>76</v>
      </c>
      <c r="DG29" s="335">
        <f t="shared" si="10"/>
        <v>8</v>
      </c>
      <c r="DH29" s="335">
        <f t="shared" si="10"/>
        <v>48</v>
      </c>
    </row>
    <row r="30" spans="1:112" ht="16.5" customHeight="1" thickBot="1" x14ac:dyDescent="0.3">
      <c r="A30" s="765" t="s">
        <v>66</v>
      </c>
      <c r="B30" s="766"/>
      <c r="C30" s="766"/>
      <c r="D30" s="766"/>
      <c r="E30" s="766"/>
      <c r="F30" s="766"/>
      <c r="G30" s="766"/>
      <c r="H30" s="766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  <c r="U30" s="767"/>
      <c r="V30" s="767"/>
      <c r="W30" s="767"/>
      <c r="X30" s="768"/>
      <c r="AT30" s="438"/>
      <c r="AU30" s="438"/>
      <c r="AV30" s="438"/>
      <c r="AW30" s="449"/>
      <c r="AX30" s="438"/>
      <c r="AY30" s="438"/>
      <c r="AZ30" s="438"/>
      <c r="BA30" s="449"/>
      <c r="BB30" s="336"/>
      <c r="BC30" s="336"/>
      <c r="BD30" s="336"/>
      <c r="BE30" s="455"/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/>
      <c r="CA30" s="438"/>
      <c r="CB30" s="438"/>
      <c r="CC30" s="438"/>
      <c r="CD30" s="438"/>
      <c r="CE30" s="438"/>
      <c r="CF30" s="438"/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0</v>
      </c>
      <c r="DG30" s="335">
        <f t="shared" si="10"/>
        <v>0</v>
      </c>
      <c r="DH30" s="335">
        <f t="shared" si="10"/>
        <v>0</v>
      </c>
    </row>
    <row r="31" spans="1:112" ht="16.5" customHeight="1" x14ac:dyDescent="0.25">
      <c r="A31" s="98" t="s">
        <v>67</v>
      </c>
      <c r="B31" s="99" t="s">
        <v>68</v>
      </c>
      <c r="C31" s="100"/>
      <c r="D31" s="101" t="s">
        <v>69</v>
      </c>
      <c r="E31" s="101"/>
      <c r="F31" s="102"/>
      <c r="G31" s="103">
        <v>4</v>
      </c>
      <c r="H31" s="104">
        <f>G31*30</f>
        <v>120</v>
      </c>
      <c r="I31" s="105">
        <v>12</v>
      </c>
      <c r="J31" s="106" t="s">
        <v>262</v>
      </c>
      <c r="K31" s="106"/>
      <c r="L31" s="106" t="s">
        <v>267</v>
      </c>
      <c r="M31" s="107">
        <f>H31-I31</f>
        <v>108</v>
      </c>
      <c r="N31" s="470"/>
      <c r="O31" s="471"/>
      <c r="P31" s="472"/>
      <c r="Q31" s="473"/>
      <c r="R31" s="474"/>
      <c r="S31" s="472"/>
      <c r="T31" s="473" t="s">
        <v>268</v>
      </c>
      <c r="U31" s="476"/>
      <c r="V31" s="472"/>
      <c r="W31" s="477"/>
      <c r="X31" s="472"/>
      <c r="AD31" s="96" t="s">
        <v>35</v>
      </c>
      <c r="AE31" s="17" t="s">
        <v>19</v>
      </c>
      <c r="AF31" s="96">
        <f>AG55+AH55</f>
        <v>0</v>
      </c>
      <c r="AG31" s="34" t="b">
        <f>ISBLANK(N31)</f>
        <v>1</v>
      </c>
      <c r="AH31" s="34" t="b">
        <f>ISBLANK(O31)</f>
        <v>1</v>
      </c>
      <c r="AJ31" s="34" t="b">
        <f>ISBLANK(Q31)</f>
        <v>1</v>
      </c>
      <c r="AK31" s="34" t="b">
        <f>ISBLANK(R31)</f>
        <v>1</v>
      </c>
      <c r="AM31" s="34" t="b">
        <f>ISBLANK(T31)</f>
        <v>0</v>
      </c>
      <c r="AN31" s="34" t="b">
        <f>ISBLANK(U31)</f>
        <v>1</v>
      </c>
      <c r="AP31" s="34" t="b">
        <f>ISBLANK(W31)</f>
        <v>1</v>
      </c>
      <c r="AQ31" s="34" t="b">
        <f>ISBLANK(X31)</f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ref="BA31:BA64" si="17">SUM(AX31:AZ31)</f>
        <v>0</v>
      </c>
      <c r="BB31" s="336"/>
      <c r="BC31" s="336"/>
      <c r="BD31" s="336"/>
      <c r="BE31" s="460">
        <f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/>
      <c r="BS31" s="336"/>
      <c r="BT31" s="336"/>
      <c r="BU31" s="336"/>
      <c r="BV31" s="336"/>
      <c r="BW31" s="336"/>
      <c r="BX31" s="336"/>
      <c r="BY31" s="431"/>
      <c r="BZ31" s="438">
        <v>8</v>
      </c>
      <c r="CA31" s="438"/>
      <c r="CB31" s="438"/>
      <c r="CC31" s="438"/>
      <c r="CD31" s="438"/>
      <c r="CE31" s="438"/>
      <c r="CF31" s="438">
        <v>4</v>
      </c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5">
        <f t="shared" si="10"/>
        <v>8</v>
      </c>
      <c r="DG31" s="335">
        <f t="shared" si="10"/>
        <v>0</v>
      </c>
      <c r="DH31" s="335">
        <f t="shared" si="10"/>
        <v>4</v>
      </c>
    </row>
    <row r="32" spans="1:112" x14ac:dyDescent="0.25">
      <c r="A32" s="109" t="s">
        <v>70</v>
      </c>
      <c r="B32" s="110" t="s">
        <v>71</v>
      </c>
      <c r="C32" s="37">
        <v>4</v>
      </c>
      <c r="D32" s="68"/>
      <c r="E32" s="71"/>
      <c r="F32" s="72"/>
      <c r="G32" s="66">
        <v>6</v>
      </c>
      <c r="H32" s="67">
        <f>G32*30</f>
        <v>180</v>
      </c>
      <c r="I32" s="37">
        <v>8</v>
      </c>
      <c r="J32" s="68" t="s">
        <v>277</v>
      </c>
      <c r="K32" s="68"/>
      <c r="L32" s="68" t="s">
        <v>278</v>
      </c>
      <c r="M32" s="69">
        <f>H32-I32</f>
        <v>172</v>
      </c>
      <c r="N32" s="478"/>
      <c r="O32" s="479"/>
      <c r="P32" s="480"/>
      <c r="Q32" s="481"/>
      <c r="R32" s="479"/>
      <c r="S32" s="443" t="s">
        <v>276</v>
      </c>
      <c r="T32" s="481"/>
      <c r="U32" s="479"/>
      <c r="V32" s="443"/>
      <c r="W32" s="481"/>
      <c r="X32" s="443"/>
      <c r="AD32" s="96" t="s">
        <v>35</v>
      </c>
      <c r="AE32" s="17" t="s">
        <v>20</v>
      </c>
      <c r="AF32" s="96">
        <f>AJ55+AK55</f>
        <v>12</v>
      </c>
      <c r="AG32" s="34" t="b">
        <f t="shared" ref="AG32:AQ53" si="18">ISBLANK(N32)</f>
        <v>1</v>
      </c>
      <c r="AH32" s="34" t="b">
        <f t="shared" si="18"/>
        <v>1</v>
      </c>
      <c r="AJ32" s="34" t="b">
        <f t="shared" si="18"/>
        <v>1</v>
      </c>
      <c r="AK32" s="34" t="b">
        <f t="shared" si="18"/>
        <v>1</v>
      </c>
      <c r="AM32" s="34" t="b">
        <f t="shared" si="18"/>
        <v>1</v>
      </c>
      <c r="AN32" s="34" t="b">
        <f t="shared" si="18"/>
        <v>1</v>
      </c>
      <c r="AP32" s="34" t="b">
        <f t="shared" si="18"/>
        <v>1</v>
      </c>
      <c r="AQ32" s="34" t="b">
        <f t="shared" si="18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7"/>
        <v>0</v>
      </c>
      <c r="BB32" s="336"/>
      <c r="BC32" s="336"/>
      <c r="BD32" s="336"/>
      <c r="BE32" s="460">
        <f t="shared" ref="BE32:BE56" si="19">SUM(BB32:BD32)</f>
        <v>0</v>
      </c>
      <c r="BF32" s="336"/>
      <c r="BG32" s="336"/>
      <c r="BH32" s="336"/>
      <c r="BI32" s="455"/>
      <c r="BJ32" s="438"/>
      <c r="BK32" s="438"/>
      <c r="BL32" s="438"/>
      <c r="BM32" s="449"/>
      <c r="BN32" s="438"/>
      <c r="BO32" s="438"/>
      <c r="BP32" s="438"/>
      <c r="BQ32" s="449"/>
      <c r="BR32" s="336">
        <v>6</v>
      </c>
      <c r="BS32" s="336"/>
      <c r="BT32" s="336"/>
      <c r="BU32" s="336"/>
      <c r="BV32" s="336"/>
      <c r="BW32" s="336"/>
      <c r="BX32" s="336">
        <v>2</v>
      </c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x14ac:dyDescent="0.25">
      <c r="A33" s="109" t="s">
        <v>72</v>
      </c>
      <c r="B33" s="111" t="s">
        <v>73</v>
      </c>
      <c r="C33" s="78">
        <v>3</v>
      </c>
      <c r="D33" s="68"/>
      <c r="E33" s="71"/>
      <c r="F33" s="69"/>
      <c r="G33" s="66">
        <v>5</v>
      </c>
      <c r="H33" s="67">
        <f>G33*30</f>
        <v>150</v>
      </c>
      <c r="I33" s="37">
        <v>12</v>
      </c>
      <c r="J33" s="68" t="s">
        <v>262</v>
      </c>
      <c r="K33" s="68"/>
      <c r="L33" s="68" t="s">
        <v>253</v>
      </c>
      <c r="M33" s="69">
        <f>H33-I33</f>
        <v>138</v>
      </c>
      <c r="N33" s="482"/>
      <c r="O33" s="483"/>
      <c r="P33" s="484"/>
      <c r="Q33" s="485" t="s">
        <v>263</v>
      </c>
      <c r="R33" s="483"/>
      <c r="S33" s="484"/>
      <c r="T33" s="485"/>
      <c r="U33" s="483"/>
      <c r="V33" s="484"/>
      <c r="W33" s="485"/>
      <c r="X33" s="484"/>
      <c r="AD33" s="96" t="s">
        <v>35</v>
      </c>
      <c r="AE33" s="17" t="s">
        <v>21</v>
      </c>
      <c r="AF33" s="96">
        <f>AM55+AN55</f>
        <v>22</v>
      </c>
      <c r="AG33" s="34" t="b">
        <f t="shared" si="18"/>
        <v>1</v>
      </c>
      <c r="AH33" s="34" t="b">
        <f t="shared" si="18"/>
        <v>1</v>
      </c>
      <c r="AJ33" s="34" t="b">
        <f t="shared" si="18"/>
        <v>0</v>
      </c>
      <c r="AK33" s="34" t="b">
        <f t="shared" si="18"/>
        <v>1</v>
      </c>
      <c r="AM33" s="34" t="b">
        <f t="shared" si="18"/>
        <v>1</v>
      </c>
      <c r="AN33" s="34" t="b">
        <f t="shared" si="18"/>
        <v>1</v>
      </c>
      <c r="AP33" s="34" t="b">
        <f t="shared" si="18"/>
        <v>1</v>
      </c>
      <c r="AQ33" s="34" t="b">
        <f t="shared" si="18"/>
        <v>1</v>
      </c>
      <c r="AR33" s="466"/>
      <c r="AT33" s="438"/>
      <c r="AU33" s="438"/>
      <c r="AV33" s="438"/>
      <c r="AW33" s="446">
        <f t="shared" si="0"/>
        <v>0</v>
      </c>
      <c r="AX33" s="438"/>
      <c r="AY33" s="438"/>
      <c r="AZ33" s="438"/>
      <c r="BA33" s="446">
        <f t="shared" si="17"/>
        <v>0</v>
      </c>
      <c r="BB33" s="336"/>
      <c r="BC33" s="336"/>
      <c r="BD33" s="336"/>
      <c r="BE33" s="460">
        <f t="shared" si="19"/>
        <v>0</v>
      </c>
      <c r="BF33" s="336"/>
      <c r="BG33" s="336"/>
      <c r="BH33" s="336"/>
      <c r="BI33" s="455"/>
      <c r="BJ33" s="438">
        <v>8</v>
      </c>
      <c r="BK33" s="438"/>
      <c r="BL33" s="438">
        <v>4</v>
      </c>
      <c r="BM33" s="449"/>
      <c r="BN33" s="438"/>
      <c r="BO33" s="438"/>
      <c r="BP33" s="438"/>
      <c r="BQ33" s="449"/>
      <c r="BR33" s="336"/>
      <c r="BS33" s="336"/>
      <c r="BT33" s="336"/>
      <c r="BU33" s="336"/>
      <c r="BV33" s="336"/>
      <c r="BW33" s="336"/>
      <c r="BX33" s="336"/>
      <c r="BY33" s="431"/>
      <c r="BZ33" s="438"/>
      <c r="CA33" s="438"/>
      <c r="CB33" s="438"/>
      <c r="CC33" s="438"/>
      <c r="CD33" s="438"/>
      <c r="CE33" s="438"/>
      <c r="CF33" s="438"/>
      <c r="CG33" s="438"/>
      <c r="CH33" s="336"/>
      <c r="CI33" s="336"/>
      <c r="CJ33" s="336"/>
      <c r="CK33" s="336"/>
      <c r="CL33" s="336"/>
      <c r="CM33" s="336"/>
      <c r="CN33" s="336"/>
      <c r="CO33" s="336"/>
      <c r="CP33" s="438"/>
      <c r="CQ33" s="438"/>
      <c r="CR33" s="438"/>
      <c r="CS33" s="438"/>
      <c r="CT33" s="438"/>
      <c r="CU33" s="438"/>
      <c r="CV33" s="438"/>
      <c r="CW33" s="438"/>
      <c r="CX33" s="336"/>
      <c r="CY33" s="336"/>
      <c r="CZ33" s="336"/>
      <c r="DA33" s="336"/>
      <c r="DB33" s="336"/>
      <c r="DC33" s="336"/>
      <c r="DD33" s="336"/>
      <c r="DE33" s="336"/>
      <c r="DF33" s="336"/>
      <c r="DG33" s="336"/>
      <c r="DH33" s="336"/>
    </row>
    <row r="34" spans="1:112" s="17" customFormat="1" x14ac:dyDescent="0.25">
      <c r="A34" s="82" t="s">
        <v>45</v>
      </c>
      <c r="B34" s="79" t="s">
        <v>74</v>
      </c>
      <c r="C34" s="78"/>
      <c r="D34" s="68">
        <v>2</v>
      </c>
      <c r="E34" s="71"/>
      <c r="F34" s="69"/>
      <c r="G34" s="80">
        <v>6</v>
      </c>
      <c r="H34" s="67">
        <f>G34*30</f>
        <v>180</v>
      </c>
      <c r="I34" s="37">
        <v>8</v>
      </c>
      <c r="J34" s="68" t="s">
        <v>253</v>
      </c>
      <c r="K34" s="68"/>
      <c r="L34" s="68" t="s">
        <v>267</v>
      </c>
      <c r="M34" s="69">
        <f>H34-I34</f>
        <v>172</v>
      </c>
      <c r="N34" s="482"/>
      <c r="O34" s="483"/>
      <c r="P34" s="484" t="s">
        <v>264</v>
      </c>
      <c r="Q34" s="485"/>
      <c r="R34" s="483"/>
      <c r="S34" s="484"/>
      <c r="T34" s="485"/>
      <c r="U34" s="483"/>
      <c r="V34" s="484"/>
      <c r="W34" s="485"/>
      <c r="X34" s="484"/>
      <c r="AD34" s="17" t="s">
        <v>35</v>
      </c>
      <c r="AE34" s="17" t="s">
        <v>22</v>
      </c>
      <c r="AF34" s="96">
        <f>AP55+AQ55</f>
        <v>24</v>
      </c>
      <c r="AG34" s="34" t="b">
        <f t="shared" si="18"/>
        <v>1</v>
      </c>
      <c r="AH34" s="34" t="b">
        <f t="shared" si="18"/>
        <v>1</v>
      </c>
      <c r="AI34" s="34"/>
      <c r="AJ34" s="34" t="b">
        <f t="shared" si="18"/>
        <v>1</v>
      </c>
      <c r="AK34" s="34" t="b">
        <f t="shared" si="18"/>
        <v>1</v>
      </c>
      <c r="AL34" s="34"/>
      <c r="AM34" s="34" t="b">
        <f t="shared" si="18"/>
        <v>1</v>
      </c>
      <c r="AN34" s="34" t="b">
        <f t="shared" si="18"/>
        <v>1</v>
      </c>
      <c r="AO34" s="34"/>
      <c r="AP34" s="34" t="b">
        <f t="shared" si="18"/>
        <v>1</v>
      </c>
      <c r="AQ34" s="34" t="b">
        <f t="shared" si="18"/>
        <v>1</v>
      </c>
      <c r="AR34" s="466"/>
      <c r="AT34" s="436"/>
      <c r="AU34" s="436"/>
      <c r="AV34" s="436"/>
      <c r="AW34" s="446">
        <f t="shared" si="0"/>
        <v>0</v>
      </c>
      <c r="AX34" s="436"/>
      <c r="AY34" s="436"/>
      <c r="AZ34" s="436"/>
      <c r="BA34" s="446">
        <f t="shared" si="17"/>
        <v>0</v>
      </c>
      <c r="BB34" s="335">
        <v>4</v>
      </c>
      <c r="BC34" s="335"/>
      <c r="BD34" s="335"/>
      <c r="BE34" s="460">
        <f t="shared" si="19"/>
        <v>4</v>
      </c>
      <c r="BF34" s="335"/>
      <c r="BG34" s="335"/>
      <c r="BH34" s="335">
        <v>4</v>
      </c>
      <c r="BI34" s="456"/>
      <c r="BJ34" s="436"/>
      <c r="BK34" s="436"/>
      <c r="BL34" s="436"/>
      <c r="BM34" s="450"/>
      <c r="BN34" s="436"/>
      <c r="BO34" s="436"/>
      <c r="BP34" s="436"/>
      <c r="BQ34" s="450"/>
      <c r="BR34" s="335"/>
      <c r="BS34" s="335"/>
      <c r="BT34" s="335"/>
      <c r="BU34" s="335"/>
      <c r="BV34" s="335"/>
      <c r="BW34" s="335"/>
      <c r="BX34" s="335"/>
      <c r="BY34" s="429"/>
      <c r="BZ34" s="436"/>
      <c r="CA34" s="436"/>
      <c r="CB34" s="436"/>
      <c r="CC34" s="436"/>
      <c r="CD34" s="436"/>
      <c r="CE34" s="436"/>
      <c r="CF34" s="436"/>
      <c r="CG34" s="436"/>
      <c r="CH34" s="335"/>
      <c r="CI34" s="335"/>
      <c r="CJ34" s="335"/>
      <c r="CK34" s="335"/>
      <c r="CL34" s="335"/>
      <c r="CM34" s="335"/>
      <c r="CN34" s="335"/>
      <c r="CO34" s="335"/>
      <c r="CP34" s="436"/>
      <c r="CQ34" s="436"/>
      <c r="CR34" s="436"/>
      <c r="CS34" s="436"/>
      <c r="CT34" s="436"/>
      <c r="CU34" s="436"/>
      <c r="CV34" s="436"/>
      <c r="CW34" s="436"/>
      <c r="CX34" s="335"/>
      <c r="CY34" s="335"/>
      <c r="CZ34" s="335"/>
      <c r="DA34" s="335"/>
      <c r="DB34" s="335"/>
      <c r="DC34" s="335"/>
      <c r="DD34" s="335"/>
      <c r="DE34" s="335"/>
      <c r="DF34" s="335"/>
      <c r="DG34" s="335"/>
      <c r="DH34" s="335"/>
    </row>
    <row r="35" spans="1:112" x14ac:dyDescent="0.25">
      <c r="A35" s="109" t="s">
        <v>75</v>
      </c>
      <c r="B35" s="111" t="s">
        <v>76</v>
      </c>
      <c r="C35" s="78"/>
      <c r="D35" s="68">
        <v>3</v>
      </c>
      <c r="E35" s="71"/>
      <c r="F35" s="69"/>
      <c r="G35" s="66">
        <v>1</v>
      </c>
      <c r="H35" s="67">
        <f>G35*30</f>
        <v>30</v>
      </c>
      <c r="I35" s="37">
        <v>4</v>
      </c>
      <c r="J35" s="68"/>
      <c r="K35" s="68"/>
      <c r="L35" s="68" t="s">
        <v>253</v>
      </c>
      <c r="M35" s="69">
        <f>H35-I35</f>
        <v>26</v>
      </c>
      <c r="N35" s="482"/>
      <c r="O35" s="483"/>
      <c r="P35" s="484"/>
      <c r="Q35" s="485" t="s">
        <v>253</v>
      </c>
      <c r="R35" s="483"/>
      <c r="S35" s="484"/>
      <c r="T35" s="485"/>
      <c r="U35" s="483"/>
      <c r="V35" s="484"/>
      <c r="W35" s="485"/>
      <c r="X35" s="484"/>
      <c r="AD35" s="96" t="s">
        <v>35</v>
      </c>
      <c r="AF35" s="112">
        <f>SUM(AF31:AF34)</f>
        <v>58</v>
      </c>
      <c r="AG35" s="34" t="b">
        <f t="shared" si="18"/>
        <v>1</v>
      </c>
      <c r="AH35" s="34" t="b">
        <f t="shared" si="18"/>
        <v>1</v>
      </c>
      <c r="AJ35" s="34" t="b">
        <f t="shared" si="18"/>
        <v>0</v>
      </c>
      <c r="AK35" s="34" t="b">
        <f t="shared" si="18"/>
        <v>1</v>
      </c>
      <c r="AM35" s="34" t="b">
        <f t="shared" si="18"/>
        <v>1</v>
      </c>
      <c r="AN35" s="34" t="b">
        <f>ISBLANK(U35)</f>
        <v>1</v>
      </c>
      <c r="AP35" s="34" t="b">
        <f t="shared" si="18"/>
        <v>1</v>
      </c>
      <c r="AQ35" s="34" t="b">
        <f t="shared" si="18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7"/>
        <v>0</v>
      </c>
      <c r="BB35" s="336"/>
      <c r="BC35" s="336"/>
      <c r="BD35" s="336"/>
      <c r="BE35" s="460">
        <f t="shared" si="19"/>
        <v>0</v>
      </c>
      <c r="BF35" s="336"/>
      <c r="BG35" s="336"/>
      <c r="BH35" s="336"/>
      <c r="BI35" s="455"/>
      <c r="BJ35" s="438"/>
      <c r="BK35" s="438"/>
      <c r="BL35" s="438">
        <v>4</v>
      </c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x14ac:dyDescent="0.25">
      <c r="A36" s="109" t="s">
        <v>77</v>
      </c>
      <c r="B36" s="110" t="s">
        <v>78</v>
      </c>
      <c r="C36" s="37"/>
      <c r="D36" s="68"/>
      <c r="E36" s="71"/>
      <c r="F36" s="72"/>
      <c r="G36" s="66">
        <f t="shared" ref="G36:K36" si="20">G37+G38</f>
        <v>7</v>
      </c>
      <c r="H36" s="113">
        <f t="shared" si="20"/>
        <v>210</v>
      </c>
      <c r="I36" s="586"/>
      <c r="J36" s="115"/>
      <c r="K36" s="115">
        <f t="shared" si="20"/>
        <v>0</v>
      </c>
      <c r="L36" s="115"/>
      <c r="M36" s="116"/>
      <c r="N36" s="478"/>
      <c r="O36" s="479"/>
      <c r="P36" s="486"/>
      <c r="Q36" s="481"/>
      <c r="R36" s="479"/>
      <c r="S36" s="443"/>
      <c r="T36" s="481"/>
      <c r="U36" s="479"/>
      <c r="V36" s="443"/>
      <c r="W36" s="481"/>
      <c r="X36" s="443"/>
      <c r="AD36" s="96" t="s">
        <v>35</v>
      </c>
      <c r="AG36" s="34" t="b">
        <f t="shared" si="18"/>
        <v>1</v>
      </c>
      <c r="AH36" s="34" t="b">
        <f t="shared" si="18"/>
        <v>1</v>
      </c>
      <c r="AJ36" s="34" t="b">
        <f t="shared" si="18"/>
        <v>1</v>
      </c>
      <c r="AK36" s="34" t="b">
        <f t="shared" si="18"/>
        <v>1</v>
      </c>
      <c r="AM36" s="34" t="b">
        <f t="shared" si="18"/>
        <v>1</v>
      </c>
      <c r="AN36" s="34" t="b">
        <f t="shared" si="18"/>
        <v>1</v>
      </c>
      <c r="AP36" s="34" t="b">
        <f t="shared" si="18"/>
        <v>1</v>
      </c>
      <c r="AQ36" s="34" t="b">
        <f t="shared" si="18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7"/>
        <v>0</v>
      </c>
      <c r="BB36" s="336"/>
      <c r="BC36" s="336"/>
      <c r="BD36" s="336"/>
      <c r="BE36" s="460">
        <f t="shared" si="19"/>
        <v>0</v>
      </c>
      <c r="BF36" s="336"/>
      <c r="BG36" s="336"/>
      <c r="BH36" s="336"/>
      <c r="BI36" s="455"/>
      <c r="BJ36" s="438"/>
      <c r="BK36" s="438"/>
      <c r="BL36" s="438"/>
      <c r="BM36" s="449"/>
      <c r="BN36" s="438"/>
      <c r="BO36" s="438"/>
      <c r="BP36" s="438"/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ht="26.25" customHeight="1" x14ac:dyDescent="0.25">
      <c r="A37" s="117" t="s">
        <v>79</v>
      </c>
      <c r="B37" s="118" t="s">
        <v>78</v>
      </c>
      <c r="C37" s="119">
        <v>3</v>
      </c>
      <c r="D37" s="120"/>
      <c r="E37" s="120"/>
      <c r="F37" s="121"/>
      <c r="G37" s="122">
        <v>6</v>
      </c>
      <c r="H37" s="42">
        <f t="shared" ref="H37:H40" si="21">G37*30</f>
        <v>180</v>
      </c>
      <c r="I37" s="43">
        <v>10</v>
      </c>
      <c r="J37" s="44" t="s">
        <v>262</v>
      </c>
      <c r="K37" s="44"/>
      <c r="L37" s="44" t="s">
        <v>278</v>
      </c>
      <c r="M37" s="45">
        <f t="shared" ref="M37:M40" si="22">H37-I37</f>
        <v>170</v>
      </c>
      <c r="N37" s="482"/>
      <c r="O37" s="483"/>
      <c r="P37" s="484"/>
      <c r="Q37" s="485" t="s">
        <v>279</v>
      </c>
      <c r="R37" s="483"/>
      <c r="S37" s="484"/>
      <c r="T37" s="485"/>
      <c r="U37" s="483"/>
      <c r="V37" s="484"/>
      <c r="W37" s="482"/>
      <c r="X37" s="484"/>
      <c r="AD37" s="96" t="s">
        <v>35</v>
      </c>
      <c r="AG37" s="34" t="b">
        <f t="shared" si="18"/>
        <v>1</v>
      </c>
      <c r="AH37" s="34" t="b">
        <f t="shared" si="18"/>
        <v>1</v>
      </c>
      <c r="AJ37" s="34" t="b">
        <f t="shared" si="18"/>
        <v>0</v>
      </c>
      <c r="AK37" s="34" t="b">
        <f t="shared" si="18"/>
        <v>1</v>
      </c>
      <c r="AM37" s="34" t="b">
        <f t="shared" si="18"/>
        <v>1</v>
      </c>
      <c r="AN37" s="34" t="b">
        <f t="shared" si="18"/>
        <v>1</v>
      </c>
      <c r="AP37" s="34" t="b">
        <f t="shared" si="18"/>
        <v>1</v>
      </c>
      <c r="AQ37" s="34" t="b">
        <f t="shared" si="18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7"/>
        <v>0</v>
      </c>
      <c r="BB37" s="336"/>
      <c r="BC37" s="336"/>
      <c r="BD37" s="336"/>
      <c r="BE37" s="460">
        <f t="shared" si="19"/>
        <v>0</v>
      </c>
      <c r="BF37" s="336"/>
      <c r="BG37" s="336"/>
      <c r="BH37" s="336"/>
      <c r="BI37" s="455"/>
      <c r="BJ37" s="438">
        <v>8</v>
      </c>
      <c r="BK37" s="438"/>
      <c r="BL37" s="438"/>
      <c r="BM37" s="449"/>
      <c r="BN37" s="438"/>
      <c r="BO37" s="438"/>
      <c r="BP37" s="438">
        <v>2</v>
      </c>
      <c r="BQ37" s="449"/>
      <c r="BR37" s="336"/>
      <c r="BS37" s="336"/>
      <c r="BT37" s="336"/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17" t="s">
        <v>80</v>
      </c>
      <c r="B38" s="118" t="s">
        <v>81</v>
      </c>
      <c r="C38" s="119"/>
      <c r="D38" s="127"/>
      <c r="E38" s="128"/>
      <c r="F38" s="121" t="s">
        <v>82</v>
      </c>
      <c r="G38" s="122">
        <v>1</v>
      </c>
      <c r="H38" s="42">
        <f t="shared" si="21"/>
        <v>30</v>
      </c>
      <c r="I38" s="43">
        <v>4</v>
      </c>
      <c r="J38" s="44"/>
      <c r="K38" s="44"/>
      <c r="L38" s="44" t="s">
        <v>253</v>
      </c>
      <c r="M38" s="45">
        <f t="shared" si="22"/>
        <v>26</v>
      </c>
      <c r="N38" s="482"/>
      <c r="O38" s="483"/>
      <c r="P38" s="484"/>
      <c r="Q38" s="485"/>
      <c r="R38" s="487"/>
      <c r="S38" s="129" t="s">
        <v>253</v>
      </c>
      <c r="T38" s="485"/>
      <c r="U38" s="487"/>
      <c r="V38" s="484"/>
      <c r="W38" s="482"/>
      <c r="X38" s="484"/>
      <c r="AD38" s="96" t="s">
        <v>35</v>
      </c>
      <c r="AG38" s="34" t="b">
        <f t="shared" si="18"/>
        <v>1</v>
      </c>
      <c r="AH38" s="34" t="b">
        <f t="shared" si="18"/>
        <v>1</v>
      </c>
      <c r="AJ38" s="34" t="b">
        <f t="shared" si="18"/>
        <v>1</v>
      </c>
      <c r="AK38" s="34" t="b">
        <f t="shared" si="18"/>
        <v>1</v>
      </c>
      <c r="AM38" s="34" t="b">
        <f t="shared" si="18"/>
        <v>1</v>
      </c>
      <c r="AN38" s="34" t="b">
        <f>ISBLANK(U38)</f>
        <v>1</v>
      </c>
      <c r="AP38" s="34" t="b">
        <f t="shared" si="18"/>
        <v>1</v>
      </c>
      <c r="AQ38" s="34" t="b">
        <f t="shared" si="18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7"/>
        <v>0</v>
      </c>
      <c r="BB38" s="336"/>
      <c r="BC38" s="336"/>
      <c r="BD38" s="336"/>
      <c r="BE38" s="460">
        <f t="shared" si="19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>
        <v>4</v>
      </c>
      <c r="BU38" s="336"/>
      <c r="BV38" s="336"/>
      <c r="BW38" s="336"/>
      <c r="BX38" s="336"/>
      <c r="BY38" s="431"/>
      <c r="BZ38" s="438"/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83</v>
      </c>
      <c r="B39" s="110" t="s">
        <v>84</v>
      </c>
      <c r="C39" s="37">
        <v>5</v>
      </c>
      <c r="D39" s="68"/>
      <c r="E39" s="71"/>
      <c r="F39" s="72"/>
      <c r="G39" s="66">
        <v>5</v>
      </c>
      <c r="H39" s="67">
        <f t="shared" si="21"/>
        <v>150</v>
      </c>
      <c r="I39" s="37">
        <v>8</v>
      </c>
      <c r="J39" s="68" t="s">
        <v>262</v>
      </c>
      <c r="K39" s="68"/>
      <c r="L39" s="68"/>
      <c r="M39" s="69">
        <f t="shared" si="22"/>
        <v>142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8"/>
        <v>1</v>
      </c>
      <c r="AH39" s="34" t="b">
        <f t="shared" si="18"/>
        <v>1</v>
      </c>
      <c r="AJ39" s="34" t="b">
        <f t="shared" si="18"/>
        <v>1</v>
      </c>
      <c r="AK39" s="34" t="b">
        <f t="shared" si="18"/>
        <v>1</v>
      </c>
      <c r="AM39" s="34" t="b">
        <f t="shared" si="18"/>
        <v>0</v>
      </c>
      <c r="AN39" s="34" t="b">
        <f t="shared" si="18"/>
        <v>1</v>
      </c>
      <c r="AP39" s="34" t="b">
        <f t="shared" si="18"/>
        <v>1</v>
      </c>
      <c r="AQ39" s="34" t="b">
        <f t="shared" si="18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7"/>
        <v>0</v>
      </c>
      <c r="BB39" s="336"/>
      <c r="BC39" s="336"/>
      <c r="BD39" s="336"/>
      <c r="BE39" s="460">
        <f t="shared" si="19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85</v>
      </c>
      <c r="B40" s="582" t="s">
        <v>177</v>
      </c>
      <c r="C40" s="37">
        <v>5</v>
      </c>
      <c r="D40" s="68"/>
      <c r="E40" s="71"/>
      <c r="F40" s="72"/>
      <c r="G40" s="66">
        <v>4</v>
      </c>
      <c r="H40" s="67">
        <f t="shared" si="21"/>
        <v>120</v>
      </c>
      <c r="I40" s="37">
        <v>8</v>
      </c>
      <c r="J40" s="68" t="s">
        <v>262</v>
      </c>
      <c r="K40" s="68"/>
      <c r="L40" s="68"/>
      <c r="M40" s="69">
        <f t="shared" si="22"/>
        <v>112</v>
      </c>
      <c r="N40" s="482"/>
      <c r="O40" s="483"/>
      <c r="P40" s="488"/>
      <c r="Q40" s="485"/>
      <c r="R40" s="483"/>
      <c r="S40" s="484"/>
      <c r="T40" s="485" t="s">
        <v>262</v>
      </c>
      <c r="U40" s="483"/>
      <c r="V40" s="484"/>
      <c r="W40" s="485"/>
      <c r="X40" s="484"/>
      <c r="AD40" s="96" t="s">
        <v>35</v>
      </c>
      <c r="AG40" s="34" t="b">
        <f t="shared" si="18"/>
        <v>1</v>
      </c>
      <c r="AH40" s="34" t="b">
        <f t="shared" si="18"/>
        <v>1</v>
      </c>
      <c r="AJ40" s="34" t="b">
        <f t="shared" si="18"/>
        <v>1</v>
      </c>
      <c r="AK40" s="34" t="b">
        <f t="shared" si="18"/>
        <v>1</v>
      </c>
      <c r="AM40" s="34" t="b">
        <f t="shared" si="18"/>
        <v>0</v>
      </c>
      <c r="AN40" s="34" t="b">
        <f t="shared" si="18"/>
        <v>1</v>
      </c>
      <c r="AP40" s="34" t="b">
        <f t="shared" si="18"/>
        <v>1</v>
      </c>
      <c r="AQ40" s="34" t="b">
        <f t="shared" si="18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7"/>
        <v>0</v>
      </c>
      <c r="BB40" s="336"/>
      <c r="BC40" s="336"/>
      <c r="BD40" s="336"/>
      <c r="BE40" s="460">
        <f t="shared" si="19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>
        <v>8</v>
      </c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09" t="s">
        <v>87</v>
      </c>
      <c r="B41" s="110" t="s">
        <v>88</v>
      </c>
      <c r="C41" s="37"/>
      <c r="D41" s="68"/>
      <c r="E41" s="71"/>
      <c r="F41" s="72"/>
      <c r="G41" s="66">
        <f t="shared" ref="G41:H41" si="23">G42+G43</f>
        <v>6</v>
      </c>
      <c r="H41" s="113">
        <f t="shared" si="23"/>
        <v>180</v>
      </c>
      <c r="I41" s="586"/>
      <c r="J41" s="115"/>
      <c r="K41" s="115"/>
      <c r="L41" s="115"/>
      <c r="M41" s="116"/>
      <c r="N41" s="478"/>
      <c r="O41" s="479"/>
      <c r="P41" s="486"/>
      <c r="Q41" s="481"/>
      <c r="R41" s="479"/>
      <c r="S41" s="443"/>
      <c r="T41" s="481"/>
      <c r="U41" s="479"/>
      <c r="V41" s="443"/>
      <c r="W41" s="481"/>
      <c r="X41" s="443"/>
      <c r="AG41" s="34" t="b">
        <f t="shared" si="18"/>
        <v>1</v>
      </c>
      <c r="AH41" s="34" t="b">
        <f t="shared" si="18"/>
        <v>1</v>
      </c>
      <c r="AJ41" s="34" t="b">
        <f t="shared" si="18"/>
        <v>1</v>
      </c>
      <c r="AK41" s="34" t="b">
        <f t="shared" si="18"/>
        <v>1</v>
      </c>
      <c r="AM41" s="34" t="b">
        <f t="shared" si="18"/>
        <v>1</v>
      </c>
      <c r="AN41" s="34" t="b">
        <f t="shared" si="18"/>
        <v>1</v>
      </c>
      <c r="AP41" s="34" t="b">
        <f t="shared" si="18"/>
        <v>1</v>
      </c>
      <c r="AQ41" s="34" t="b">
        <f t="shared" si="18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7"/>
        <v>0</v>
      </c>
      <c r="BB41" s="336"/>
      <c r="BC41" s="336"/>
      <c r="BD41" s="336"/>
      <c r="BE41" s="460">
        <f t="shared" si="19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/>
      <c r="BS41" s="336"/>
      <c r="BT41" s="336"/>
      <c r="BU41" s="336"/>
      <c r="BV41" s="336"/>
      <c r="BW41" s="336"/>
      <c r="BX41" s="336"/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89</v>
      </c>
      <c r="B42" s="118" t="s">
        <v>88</v>
      </c>
      <c r="C42" s="119">
        <v>4</v>
      </c>
      <c r="D42" s="120"/>
      <c r="E42" s="120"/>
      <c r="F42" s="121"/>
      <c r="G42" s="122">
        <v>5</v>
      </c>
      <c r="H42" s="42">
        <f>G42*30</f>
        <v>150</v>
      </c>
      <c r="I42" s="43">
        <v>10</v>
      </c>
      <c r="J42" s="44" t="s">
        <v>262</v>
      </c>
      <c r="K42" s="44"/>
      <c r="L42" s="44" t="s">
        <v>278</v>
      </c>
      <c r="M42" s="45">
        <f>H42-I42</f>
        <v>140</v>
      </c>
      <c r="N42" s="482"/>
      <c r="O42" s="483"/>
      <c r="P42" s="484"/>
      <c r="Q42" s="485"/>
      <c r="R42" s="483"/>
      <c r="S42" s="484" t="s">
        <v>279</v>
      </c>
      <c r="T42" s="485"/>
      <c r="U42" s="483"/>
      <c r="V42" s="484"/>
      <c r="W42" s="482"/>
      <c r="X42" s="484"/>
      <c r="AD42" s="96" t="s">
        <v>35</v>
      </c>
      <c r="AG42" s="34" t="b">
        <f t="shared" si="18"/>
        <v>1</v>
      </c>
      <c r="AH42" s="34" t="b">
        <f t="shared" si="18"/>
        <v>1</v>
      </c>
      <c r="AJ42" s="34" t="b">
        <f t="shared" si="18"/>
        <v>1</v>
      </c>
      <c r="AK42" s="34" t="b">
        <f t="shared" si="18"/>
        <v>1</v>
      </c>
      <c r="AM42" s="34" t="b">
        <f t="shared" si="18"/>
        <v>1</v>
      </c>
      <c r="AN42" s="34" t="b">
        <f t="shared" si="18"/>
        <v>1</v>
      </c>
      <c r="AP42" s="34" t="b">
        <f t="shared" si="18"/>
        <v>1</v>
      </c>
      <c r="AQ42" s="34" t="b">
        <f t="shared" si="18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7"/>
        <v>0</v>
      </c>
      <c r="BB42" s="336"/>
      <c r="BC42" s="336"/>
      <c r="BD42" s="336"/>
      <c r="BE42" s="460">
        <f t="shared" si="19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>
        <v>8</v>
      </c>
      <c r="BS42" s="336"/>
      <c r="BT42" s="336"/>
      <c r="BU42" s="336"/>
      <c r="BV42" s="336"/>
      <c r="BW42" s="336"/>
      <c r="BX42" s="336">
        <v>2</v>
      </c>
      <c r="BY42" s="431"/>
      <c r="BZ42" s="438"/>
      <c r="CA42" s="438"/>
      <c r="CB42" s="438"/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17" t="s">
        <v>90</v>
      </c>
      <c r="B43" s="118" t="s">
        <v>91</v>
      </c>
      <c r="C43" s="119"/>
      <c r="D43" s="127"/>
      <c r="E43" s="128"/>
      <c r="F43" s="121" t="s">
        <v>69</v>
      </c>
      <c r="G43" s="122">
        <v>1</v>
      </c>
      <c r="H43" s="42">
        <f>G43*30</f>
        <v>30</v>
      </c>
      <c r="I43" s="43">
        <v>4</v>
      </c>
      <c r="J43" s="44"/>
      <c r="K43" s="44"/>
      <c r="L43" s="44" t="s">
        <v>253</v>
      </c>
      <c r="M43" s="45">
        <f>H43-I43</f>
        <v>26</v>
      </c>
      <c r="N43" s="482"/>
      <c r="O43" s="483"/>
      <c r="P43" s="484"/>
      <c r="Q43" s="485"/>
      <c r="R43" s="483"/>
      <c r="S43" s="129"/>
      <c r="T43" s="485" t="s">
        <v>253</v>
      </c>
      <c r="U43" s="483"/>
      <c r="V43" s="484"/>
      <c r="W43" s="482"/>
      <c r="X43" s="484"/>
      <c r="AD43" s="96" t="s">
        <v>35</v>
      </c>
      <c r="AG43" s="34" t="b">
        <f t="shared" si="18"/>
        <v>1</v>
      </c>
      <c r="AH43" s="34" t="b">
        <f t="shared" si="18"/>
        <v>1</v>
      </c>
      <c r="AJ43" s="34" t="b">
        <f t="shared" si="18"/>
        <v>1</v>
      </c>
      <c r="AK43" s="34" t="b">
        <f t="shared" si="18"/>
        <v>1</v>
      </c>
      <c r="AM43" s="34" t="b">
        <f t="shared" si="18"/>
        <v>0</v>
      </c>
      <c r="AN43" s="34" t="b">
        <f t="shared" si="18"/>
        <v>1</v>
      </c>
      <c r="AP43" s="34" t="b">
        <f t="shared" si="18"/>
        <v>1</v>
      </c>
      <c r="AQ43" s="34" t="b">
        <f t="shared" si="18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7"/>
        <v>0</v>
      </c>
      <c r="BB43" s="336"/>
      <c r="BC43" s="336"/>
      <c r="BD43" s="336"/>
      <c r="BE43" s="460">
        <f t="shared" si="19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>
        <v>4</v>
      </c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09" t="s">
        <v>92</v>
      </c>
      <c r="B44" s="110" t="s">
        <v>93</v>
      </c>
      <c r="C44" s="37"/>
      <c r="D44" s="68"/>
      <c r="E44" s="71"/>
      <c r="F44" s="72"/>
      <c r="G44" s="66">
        <f t="shared" ref="G44:K44" si="24">G45+G46</f>
        <v>6</v>
      </c>
      <c r="H44" s="113">
        <f t="shared" si="24"/>
        <v>180</v>
      </c>
      <c r="I44" s="586"/>
      <c r="J44" s="115"/>
      <c r="K44" s="115">
        <f t="shared" si="24"/>
        <v>0</v>
      </c>
      <c r="L44" s="115"/>
      <c r="M44" s="116"/>
      <c r="N44" s="478"/>
      <c r="O44" s="479"/>
      <c r="P44" s="486"/>
      <c r="Q44" s="481"/>
      <c r="R44" s="479"/>
      <c r="S44" s="443"/>
      <c r="T44" s="481"/>
      <c r="U44" s="479"/>
      <c r="V44" s="443"/>
      <c r="W44" s="481"/>
      <c r="X44" s="443"/>
      <c r="AG44" s="34" t="b">
        <f>ISBLANK(N44)</f>
        <v>1</v>
      </c>
      <c r="AH44" s="34" t="b">
        <f t="shared" si="18"/>
        <v>1</v>
      </c>
      <c r="AJ44" s="34" t="b">
        <f t="shared" si="18"/>
        <v>1</v>
      </c>
      <c r="AK44" s="34" t="b">
        <f t="shared" si="18"/>
        <v>1</v>
      </c>
      <c r="AM44" s="34" t="b">
        <f t="shared" si="18"/>
        <v>1</v>
      </c>
      <c r="AN44" s="34" t="b">
        <f t="shared" si="18"/>
        <v>1</v>
      </c>
      <c r="AP44" s="34" t="b">
        <f t="shared" si="18"/>
        <v>1</v>
      </c>
      <c r="AQ44" s="34" t="b">
        <f t="shared" si="18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7"/>
        <v>0</v>
      </c>
      <c r="BB44" s="336"/>
      <c r="BC44" s="336"/>
      <c r="BD44" s="336"/>
      <c r="BE44" s="460">
        <f t="shared" si="19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/>
      <c r="CI44" s="336"/>
      <c r="CJ44" s="336"/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x14ac:dyDescent="0.25">
      <c r="A45" s="117" t="s">
        <v>94</v>
      </c>
      <c r="B45" s="118" t="s">
        <v>93</v>
      </c>
      <c r="C45" s="119">
        <v>6</v>
      </c>
      <c r="D45" s="120"/>
      <c r="E45" s="120"/>
      <c r="F45" s="121"/>
      <c r="G45" s="122">
        <v>5</v>
      </c>
      <c r="H45" s="42">
        <f t="shared" ref="H45:H54" si="25">G45*30</f>
        <v>150</v>
      </c>
      <c r="I45" s="43">
        <v>12</v>
      </c>
      <c r="J45" s="44" t="s">
        <v>262</v>
      </c>
      <c r="K45" s="44"/>
      <c r="L45" s="44" t="s">
        <v>253</v>
      </c>
      <c r="M45" s="45">
        <f t="shared" ref="M45:M54" si="26">H45-I45</f>
        <v>138</v>
      </c>
      <c r="N45" s="482"/>
      <c r="O45" s="483"/>
      <c r="P45" s="484"/>
      <c r="Q45" s="485"/>
      <c r="R45" s="483"/>
      <c r="S45" s="484"/>
      <c r="T45" s="485"/>
      <c r="U45" s="483"/>
      <c r="V45" s="484" t="s">
        <v>263</v>
      </c>
      <c r="W45" s="482"/>
      <c r="X45" s="484"/>
      <c r="AD45" s="96" t="s">
        <v>35</v>
      </c>
      <c r="AG45" s="34" t="b">
        <f t="shared" si="18"/>
        <v>1</v>
      </c>
      <c r="AH45" s="34" t="b">
        <f t="shared" si="18"/>
        <v>1</v>
      </c>
      <c r="AJ45" s="34" t="b">
        <f t="shared" si="18"/>
        <v>1</v>
      </c>
      <c r="AK45" s="34" t="b">
        <f t="shared" si="18"/>
        <v>1</v>
      </c>
      <c r="AM45" s="34" t="b">
        <f t="shared" si="18"/>
        <v>1</v>
      </c>
      <c r="AN45" s="34" t="b">
        <f t="shared" si="18"/>
        <v>1</v>
      </c>
      <c r="AP45" s="34" t="b">
        <f t="shared" si="18"/>
        <v>1</v>
      </c>
      <c r="AQ45" s="34" t="b">
        <f t="shared" si="18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7"/>
        <v>0</v>
      </c>
      <c r="BB45" s="336"/>
      <c r="BC45" s="336"/>
      <c r="BD45" s="336"/>
      <c r="BE45" s="460">
        <f t="shared" si="19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>
        <v>8</v>
      </c>
      <c r="CI45" s="336"/>
      <c r="CJ45" s="336">
        <v>4</v>
      </c>
      <c r="CK45" s="336"/>
      <c r="CL45" s="336"/>
      <c r="CM45" s="336"/>
      <c r="CN45" s="336"/>
      <c r="CO45" s="336"/>
      <c r="CP45" s="438"/>
      <c r="CQ45" s="438"/>
      <c r="CR45" s="438"/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ht="31.5" x14ac:dyDescent="0.25">
      <c r="A46" s="117" t="s">
        <v>95</v>
      </c>
      <c r="B46" s="118" t="s">
        <v>96</v>
      </c>
      <c r="C46" s="119"/>
      <c r="D46" s="127"/>
      <c r="E46" s="128"/>
      <c r="F46" s="121" t="s">
        <v>97</v>
      </c>
      <c r="G46" s="122">
        <v>1</v>
      </c>
      <c r="H46" s="42">
        <f t="shared" si="25"/>
        <v>30</v>
      </c>
      <c r="I46" s="43">
        <v>4</v>
      </c>
      <c r="J46" s="44"/>
      <c r="K46" s="44"/>
      <c r="L46" s="44" t="s">
        <v>253</v>
      </c>
      <c r="M46" s="45">
        <f t="shared" si="26"/>
        <v>26</v>
      </c>
      <c r="N46" s="482"/>
      <c r="O46" s="483"/>
      <c r="P46" s="484"/>
      <c r="Q46" s="485"/>
      <c r="R46" s="483"/>
      <c r="S46" s="129"/>
      <c r="T46" s="485"/>
      <c r="U46" s="483"/>
      <c r="V46" s="484"/>
      <c r="W46" s="482" t="s">
        <v>253</v>
      </c>
      <c r="X46" s="484"/>
      <c r="AD46" s="96" t="s">
        <v>35</v>
      </c>
      <c r="AG46" s="34" t="b">
        <f t="shared" si="18"/>
        <v>1</v>
      </c>
      <c r="AH46" s="34" t="b">
        <f t="shared" si="18"/>
        <v>1</v>
      </c>
      <c r="AJ46" s="34" t="b">
        <f t="shared" si="18"/>
        <v>1</v>
      </c>
      <c r="AK46" s="34" t="b">
        <f t="shared" si="18"/>
        <v>1</v>
      </c>
      <c r="AM46" s="34" t="b">
        <f t="shared" si="18"/>
        <v>1</v>
      </c>
      <c r="AN46" s="34" t="b">
        <f t="shared" si="18"/>
        <v>1</v>
      </c>
      <c r="AP46" s="34" t="b">
        <f t="shared" si="18"/>
        <v>0</v>
      </c>
      <c r="AQ46" s="34" t="b">
        <f t="shared" si="18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7"/>
        <v>0</v>
      </c>
      <c r="BB46" s="336"/>
      <c r="BC46" s="336"/>
      <c r="BD46" s="336"/>
      <c r="BE46" s="460">
        <f t="shared" si="19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/>
      <c r="CQ46" s="438"/>
      <c r="CR46" s="438">
        <v>4</v>
      </c>
      <c r="CS46" s="438"/>
      <c r="CT46" s="438"/>
      <c r="CU46" s="438"/>
      <c r="CV46" s="438"/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x14ac:dyDescent="0.25">
      <c r="A47" s="130" t="s">
        <v>98</v>
      </c>
      <c r="B47" s="111" t="s">
        <v>99</v>
      </c>
      <c r="C47" s="78">
        <v>7</v>
      </c>
      <c r="D47" s="68"/>
      <c r="E47" s="68"/>
      <c r="F47" s="69"/>
      <c r="G47" s="80">
        <v>7</v>
      </c>
      <c r="H47" s="67">
        <f t="shared" si="25"/>
        <v>210</v>
      </c>
      <c r="I47" s="37">
        <v>12</v>
      </c>
      <c r="J47" s="68" t="s">
        <v>276</v>
      </c>
      <c r="K47" s="68"/>
      <c r="L47" s="68" t="s">
        <v>280</v>
      </c>
      <c r="M47" s="69">
        <f t="shared" si="26"/>
        <v>198</v>
      </c>
      <c r="N47" s="478"/>
      <c r="O47" s="479"/>
      <c r="P47" s="443"/>
      <c r="Q47" s="481"/>
      <c r="R47" s="479"/>
      <c r="S47" s="443"/>
      <c r="T47" s="481"/>
      <c r="U47" s="479"/>
      <c r="V47" s="443"/>
      <c r="W47" s="481" t="s">
        <v>268</v>
      </c>
      <c r="X47" s="443"/>
      <c r="AD47" s="96" t="s">
        <v>35</v>
      </c>
      <c r="AG47" s="34" t="b">
        <f t="shared" si="18"/>
        <v>1</v>
      </c>
      <c r="AH47" s="34" t="b">
        <f t="shared" si="18"/>
        <v>1</v>
      </c>
      <c r="AJ47" s="34" t="b">
        <f t="shared" si="18"/>
        <v>1</v>
      </c>
      <c r="AK47" s="34" t="b">
        <f t="shared" si="18"/>
        <v>1</v>
      </c>
      <c r="AM47" s="34" t="b">
        <f t="shared" si="18"/>
        <v>1</v>
      </c>
      <c r="AN47" s="34" t="b">
        <f t="shared" si="18"/>
        <v>1</v>
      </c>
      <c r="AP47" s="34" t="b">
        <f t="shared" si="18"/>
        <v>0</v>
      </c>
      <c r="AQ47" s="34" t="b">
        <f t="shared" si="18"/>
        <v>1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7"/>
        <v>0</v>
      </c>
      <c r="BB47" s="336"/>
      <c r="BC47" s="336"/>
      <c r="BD47" s="336"/>
      <c r="BE47" s="460">
        <f t="shared" si="19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431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>
        <v>6</v>
      </c>
      <c r="CQ47" s="438"/>
      <c r="CR47" s="438">
        <v>2</v>
      </c>
      <c r="CS47" s="438"/>
      <c r="CT47" s="438">
        <v>2</v>
      </c>
      <c r="CU47" s="438"/>
      <c r="CV47" s="438">
        <v>2</v>
      </c>
      <c r="CW47" s="438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</row>
    <row r="48" spans="1:112" ht="32.25" thickBot="1" x14ac:dyDescent="0.3">
      <c r="A48" s="130" t="s">
        <v>100</v>
      </c>
      <c r="B48" s="111" t="s">
        <v>101</v>
      </c>
      <c r="C48" s="78">
        <v>8</v>
      </c>
      <c r="D48" s="68"/>
      <c r="E48" s="68"/>
      <c r="F48" s="69"/>
      <c r="G48" s="80">
        <v>6</v>
      </c>
      <c r="H48" s="67">
        <f t="shared" si="25"/>
        <v>180</v>
      </c>
      <c r="I48" s="132">
        <v>12</v>
      </c>
      <c r="J48" s="136" t="s">
        <v>262</v>
      </c>
      <c r="K48" s="136"/>
      <c r="L48" s="136" t="s">
        <v>253</v>
      </c>
      <c r="M48" s="137">
        <f t="shared" si="26"/>
        <v>168</v>
      </c>
      <c r="N48" s="482"/>
      <c r="O48" s="483"/>
      <c r="P48" s="484"/>
      <c r="Q48" s="485"/>
      <c r="R48" s="483"/>
      <c r="S48" s="484"/>
      <c r="T48" s="485"/>
      <c r="U48" s="483"/>
      <c r="V48" s="484"/>
      <c r="W48" s="485"/>
      <c r="X48" s="484" t="s">
        <v>263</v>
      </c>
      <c r="AD48" s="96" t="s">
        <v>35</v>
      </c>
      <c r="AG48" s="34" t="b">
        <f t="shared" si="18"/>
        <v>1</v>
      </c>
      <c r="AH48" s="34" t="b">
        <f t="shared" si="18"/>
        <v>1</v>
      </c>
      <c r="AJ48" s="34" t="b">
        <f t="shared" si="18"/>
        <v>1</v>
      </c>
      <c r="AK48" s="34" t="b">
        <f t="shared" si="18"/>
        <v>1</v>
      </c>
      <c r="AM48" s="34" t="b">
        <f t="shared" si="18"/>
        <v>1</v>
      </c>
      <c r="AN48" s="34" t="b">
        <f t="shared" si="18"/>
        <v>1</v>
      </c>
      <c r="AP48" s="34" t="b">
        <f t="shared" si="18"/>
        <v>1</v>
      </c>
      <c r="AQ48" s="34" t="b">
        <f t="shared" si="18"/>
        <v>0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7"/>
        <v>0</v>
      </c>
      <c r="BB48" s="336"/>
      <c r="BC48" s="336"/>
      <c r="BD48" s="336"/>
      <c r="BE48" s="460">
        <f t="shared" si="19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/>
      <c r="CA48" s="438"/>
      <c r="CB48" s="438"/>
      <c r="CC48" s="438"/>
      <c r="CD48" s="438"/>
      <c r="CE48" s="438"/>
      <c r="CF48" s="438"/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>
        <v>8</v>
      </c>
      <c r="CY48" s="336"/>
      <c r="CZ48" s="336">
        <v>4</v>
      </c>
      <c r="DA48" s="336"/>
      <c r="DB48" s="336"/>
      <c r="DC48" s="336"/>
      <c r="DD48" s="336"/>
      <c r="DE48" s="336"/>
      <c r="DF48" s="336"/>
      <c r="DG48" s="336"/>
      <c r="DH48" s="336"/>
    </row>
    <row r="49" spans="1:112" ht="16.5" thickBot="1" x14ac:dyDescent="0.3">
      <c r="A49" s="130" t="s">
        <v>102</v>
      </c>
      <c r="B49" s="135" t="s">
        <v>103</v>
      </c>
      <c r="C49" s="78">
        <v>5</v>
      </c>
      <c r="D49" s="68"/>
      <c r="E49" s="68"/>
      <c r="F49" s="69"/>
      <c r="G49" s="80">
        <v>4</v>
      </c>
      <c r="H49" s="67">
        <f t="shared" si="25"/>
        <v>120</v>
      </c>
      <c r="I49" s="132">
        <v>12</v>
      </c>
      <c r="J49" s="136" t="s">
        <v>262</v>
      </c>
      <c r="K49" s="136"/>
      <c r="L49" s="136" t="s">
        <v>267</v>
      </c>
      <c r="M49" s="137">
        <f t="shared" si="26"/>
        <v>108</v>
      </c>
      <c r="N49" s="478"/>
      <c r="O49" s="479"/>
      <c r="P49" s="443"/>
      <c r="Q49" s="481"/>
      <c r="R49" s="479"/>
      <c r="S49" s="443"/>
      <c r="T49" s="481" t="s">
        <v>268</v>
      </c>
      <c r="U49" s="479"/>
      <c r="V49" s="443"/>
      <c r="W49" s="481"/>
      <c r="X49" s="443"/>
      <c r="AD49" s="96" t="s">
        <v>35</v>
      </c>
      <c r="AG49" s="34" t="b">
        <f t="shared" si="18"/>
        <v>1</v>
      </c>
      <c r="AH49" s="34" t="b">
        <f t="shared" si="18"/>
        <v>1</v>
      </c>
      <c r="AJ49" s="34" t="b">
        <f t="shared" si="18"/>
        <v>1</v>
      </c>
      <c r="AK49" s="34" t="b">
        <f t="shared" si="18"/>
        <v>1</v>
      </c>
      <c r="AM49" s="34" t="b">
        <f t="shared" si="18"/>
        <v>0</v>
      </c>
      <c r="AN49" s="34" t="b">
        <f t="shared" si="18"/>
        <v>1</v>
      </c>
      <c r="AP49" s="34" t="b">
        <f t="shared" si="18"/>
        <v>1</v>
      </c>
      <c r="AQ49" s="34" t="b">
        <f t="shared" si="18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7"/>
        <v>0</v>
      </c>
      <c r="BB49" s="336"/>
      <c r="BC49" s="336"/>
      <c r="BD49" s="336"/>
      <c r="BE49" s="460">
        <f t="shared" si="19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>
        <v>8</v>
      </c>
      <c r="CA49" s="438"/>
      <c r="CB49" s="438"/>
      <c r="CC49" s="438"/>
      <c r="CD49" s="438"/>
      <c r="CE49" s="438"/>
      <c r="CF49" s="438">
        <v>4</v>
      </c>
      <c r="CG49" s="438"/>
      <c r="CH49" s="336"/>
      <c r="CI49" s="336"/>
      <c r="CJ49" s="336"/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32.25" thickBot="1" x14ac:dyDescent="0.3">
      <c r="A50" s="130" t="s">
        <v>104</v>
      </c>
      <c r="B50" s="138" t="s">
        <v>105</v>
      </c>
      <c r="C50" s="78">
        <v>6</v>
      </c>
      <c r="D50" s="68"/>
      <c r="E50" s="68"/>
      <c r="F50" s="69"/>
      <c r="G50" s="80">
        <v>5</v>
      </c>
      <c r="H50" s="67">
        <f t="shared" si="25"/>
        <v>150</v>
      </c>
      <c r="I50" s="132">
        <v>8</v>
      </c>
      <c r="J50" s="136" t="s">
        <v>277</v>
      </c>
      <c r="K50" s="136"/>
      <c r="L50" s="136" t="s">
        <v>281</v>
      </c>
      <c r="M50" s="137">
        <f t="shared" si="26"/>
        <v>142</v>
      </c>
      <c r="N50" s="478"/>
      <c r="O50" s="479"/>
      <c r="P50" s="443"/>
      <c r="Q50" s="481"/>
      <c r="R50" s="479"/>
      <c r="S50" s="443"/>
      <c r="T50" s="481"/>
      <c r="U50" s="479"/>
      <c r="V50" s="443" t="s">
        <v>262</v>
      </c>
      <c r="W50" s="481"/>
      <c r="X50" s="443"/>
      <c r="AD50" s="96" t="s">
        <v>35</v>
      </c>
      <c r="AG50" s="34" t="b">
        <f t="shared" si="18"/>
        <v>1</v>
      </c>
      <c r="AH50" s="34" t="b">
        <f t="shared" si="18"/>
        <v>1</v>
      </c>
      <c r="AJ50" s="34" t="b">
        <f t="shared" si="18"/>
        <v>1</v>
      </c>
      <c r="AK50" s="34" t="b">
        <f t="shared" si="18"/>
        <v>1</v>
      </c>
      <c r="AM50" s="34" t="b">
        <f t="shared" si="18"/>
        <v>1</v>
      </c>
      <c r="AN50" s="34" t="b">
        <f t="shared" si="18"/>
        <v>1</v>
      </c>
      <c r="AP50" s="34" t="b">
        <f t="shared" si="18"/>
        <v>1</v>
      </c>
      <c r="AQ50" s="34" t="b">
        <f t="shared" si="18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7"/>
        <v>0</v>
      </c>
      <c r="BB50" s="336"/>
      <c r="BC50" s="336"/>
      <c r="BD50" s="336"/>
      <c r="BE50" s="460">
        <f t="shared" si="19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>
        <v>6</v>
      </c>
      <c r="CI50" s="336"/>
      <c r="CJ50" s="336">
        <v>2</v>
      </c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106</v>
      </c>
      <c r="B51" s="138" t="s">
        <v>107</v>
      </c>
      <c r="C51" s="78"/>
      <c r="D51" s="68">
        <v>5</v>
      </c>
      <c r="E51" s="68"/>
      <c r="F51" s="69"/>
      <c r="G51" s="80">
        <v>4</v>
      </c>
      <c r="H51" s="67">
        <f t="shared" si="25"/>
        <v>120</v>
      </c>
      <c r="I51" s="132">
        <v>8</v>
      </c>
      <c r="J51" s="136" t="s">
        <v>277</v>
      </c>
      <c r="K51" s="136"/>
      <c r="L51" s="136" t="s">
        <v>278</v>
      </c>
      <c r="M51" s="137">
        <f t="shared" si="26"/>
        <v>112</v>
      </c>
      <c r="N51" s="478"/>
      <c r="O51" s="479"/>
      <c r="P51" s="443"/>
      <c r="Q51" s="481"/>
      <c r="R51" s="479"/>
      <c r="S51" s="443"/>
      <c r="T51" s="481" t="s">
        <v>276</v>
      </c>
      <c r="U51" s="479"/>
      <c r="V51" s="443"/>
      <c r="W51" s="481"/>
      <c r="X51" s="443"/>
      <c r="AD51" s="96" t="s">
        <v>35</v>
      </c>
      <c r="AG51" s="34" t="b">
        <f t="shared" si="18"/>
        <v>1</v>
      </c>
      <c r="AH51" s="34" t="b">
        <f t="shared" si="18"/>
        <v>1</v>
      </c>
      <c r="AJ51" s="34" t="b">
        <f t="shared" si="18"/>
        <v>1</v>
      </c>
      <c r="AK51" s="34" t="b">
        <f t="shared" si="18"/>
        <v>1</v>
      </c>
      <c r="AM51" s="34" t="b">
        <f t="shared" si="18"/>
        <v>0</v>
      </c>
      <c r="AN51" s="34" t="b">
        <f t="shared" si="18"/>
        <v>1</v>
      </c>
      <c r="AP51" s="34" t="b">
        <f t="shared" si="18"/>
        <v>1</v>
      </c>
      <c r="AQ51" s="34" t="b">
        <f t="shared" si="18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7"/>
        <v>0</v>
      </c>
      <c r="BB51" s="336"/>
      <c r="BC51" s="336"/>
      <c r="BD51" s="336"/>
      <c r="BE51" s="460">
        <f t="shared" si="19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/>
      <c r="CI51" s="336"/>
      <c r="CJ51" s="336"/>
      <c r="CK51" s="336"/>
      <c r="CL51" s="336"/>
      <c r="CM51" s="336"/>
      <c r="CN51" s="336"/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30" t="s">
        <v>108</v>
      </c>
      <c r="B52" s="138" t="s">
        <v>109</v>
      </c>
      <c r="C52" s="78">
        <v>6</v>
      </c>
      <c r="D52" s="68"/>
      <c r="E52" s="68"/>
      <c r="F52" s="69"/>
      <c r="G52" s="80">
        <v>5</v>
      </c>
      <c r="H52" s="67">
        <f t="shared" si="25"/>
        <v>150</v>
      </c>
      <c r="I52" s="132">
        <v>12</v>
      </c>
      <c r="J52" s="136" t="s">
        <v>262</v>
      </c>
      <c r="K52" s="136"/>
      <c r="L52" s="136" t="s">
        <v>267</v>
      </c>
      <c r="M52" s="137">
        <f t="shared" si="26"/>
        <v>138</v>
      </c>
      <c r="N52" s="478"/>
      <c r="O52" s="479"/>
      <c r="P52" s="443"/>
      <c r="Q52" s="481"/>
      <c r="R52" s="479"/>
      <c r="S52" s="443"/>
      <c r="T52" s="481"/>
      <c r="U52" s="479"/>
      <c r="V52" s="443" t="s">
        <v>268</v>
      </c>
      <c r="W52" s="481"/>
      <c r="X52" s="443"/>
      <c r="AD52" s="96" t="s">
        <v>35</v>
      </c>
      <c r="AG52" s="34" t="b">
        <f t="shared" si="18"/>
        <v>1</v>
      </c>
      <c r="AH52" s="34" t="b">
        <f t="shared" si="18"/>
        <v>1</v>
      </c>
      <c r="AJ52" s="34" t="b">
        <f t="shared" si="18"/>
        <v>1</v>
      </c>
      <c r="AK52" s="34" t="b">
        <f t="shared" si="18"/>
        <v>1</v>
      </c>
      <c r="AM52" s="34" t="b">
        <f t="shared" si="18"/>
        <v>1</v>
      </c>
      <c r="AN52" s="34" t="b">
        <f t="shared" si="18"/>
        <v>1</v>
      </c>
      <c r="AP52" s="34" t="b">
        <f t="shared" si="18"/>
        <v>1</v>
      </c>
      <c r="AQ52" s="34" t="b">
        <f t="shared" si="18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7"/>
        <v>0</v>
      </c>
      <c r="BB52" s="336"/>
      <c r="BC52" s="336"/>
      <c r="BD52" s="336"/>
      <c r="BE52" s="460">
        <f t="shared" si="19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>
        <v>8</v>
      </c>
      <c r="CI52" s="336"/>
      <c r="CJ52" s="336"/>
      <c r="CK52" s="336"/>
      <c r="CL52" s="336"/>
      <c r="CM52" s="336"/>
      <c r="CN52" s="336">
        <v>4</v>
      </c>
      <c r="CO52" s="336"/>
      <c r="CP52" s="438"/>
      <c r="CQ52" s="438"/>
      <c r="CR52" s="438"/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110</v>
      </c>
      <c r="B53" s="139" t="s">
        <v>111</v>
      </c>
      <c r="C53" s="78"/>
      <c r="D53" s="68">
        <v>7</v>
      </c>
      <c r="E53" s="68"/>
      <c r="F53" s="69"/>
      <c r="G53" s="80">
        <v>5</v>
      </c>
      <c r="H53" s="67">
        <f t="shared" si="25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6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si="18"/>
        <v>1</v>
      </c>
      <c r="AH53" s="34" t="b">
        <f t="shared" si="18"/>
        <v>1</v>
      </c>
      <c r="AJ53" s="34" t="b">
        <f t="shared" si="18"/>
        <v>1</v>
      </c>
      <c r="AK53" s="34" t="b">
        <f t="shared" si="18"/>
        <v>1</v>
      </c>
      <c r="AM53" s="34" t="b">
        <f t="shared" si="18"/>
        <v>1</v>
      </c>
      <c r="AN53" s="34" t="b">
        <f t="shared" si="18"/>
        <v>1</v>
      </c>
      <c r="AP53" s="34" t="b">
        <f t="shared" si="18"/>
        <v>0</v>
      </c>
      <c r="AQ53" s="34" t="b">
        <f t="shared" si="18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7"/>
        <v>0</v>
      </c>
      <c r="BB53" s="336"/>
      <c r="BC53" s="336"/>
      <c r="BD53" s="336"/>
      <c r="BE53" s="460">
        <f t="shared" si="19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16.5" thickBot="1" x14ac:dyDescent="0.3">
      <c r="A54" s="109" t="s">
        <v>112</v>
      </c>
      <c r="B54" s="139" t="s">
        <v>113</v>
      </c>
      <c r="C54" s="78">
        <v>7</v>
      </c>
      <c r="D54" s="68"/>
      <c r="E54" s="68"/>
      <c r="F54" s="69"/>
      <c r="G54" s="80">
        <v>5</v>
      </c>
      <c r="H54" s="67">
        <f t="shared" si="25"/>
        <v>150</v>
      </c>
      <c r="I54" s="132">
        <v>8</v>
      </c>
      <c r="J54" s="136" t="s">
        <v>277</v>
      </c>
      <c r="K54" s="136"/>
      <c r="L54" s="136" t="s">
        <v>281</v>
      </c>
      <c r="M54" s="137">
        <f t="shared" si="26"/>
        <v>142</v>
      </c>
      <c r="N54" s="482"/>
      <c r="O54" s="483"/>
      <c r="P54" s="484"/>
      <c r="Q54" s="485"/>
      <c r="R54" s="483"/>
      <c r="S54" s="484"/>
      <c r="T54" s="485"/>
      <c r="U54" s="483"/>
      <c r="V54" s="484"/>
      <c r="W54" s="485" t="s">
        <v>262</v>
      </c>
      <c r="X54" s="443"/>
      <c r="AG54" s="34" t="b">
        <f t="shared" ref="AG54:AH54" si="27">ISBLANK(N54)</f>
        <v>1</v>
      </c>
      <c r="AH54" s="34" t="b">
        <f t="shared" si="27"/>
        <v>1</v>
      </c>
      <c r="AJ54" s="34" t="b">
        <f t="shared" ref="AJ54:AK54" si="28">ISBLANK(Q54)</f>
        <v>1</v>
      </c>
      <c r="AK54" s="34" t="b">
        <f t="shared" si="28"/>
        <v>1</v>
      </c>
      <c r="AM54" s="34" t="b">
        <f t="shared" ref="AM54:AN54" si="29">ISBLANK(T54)</f>
        <v>1</v>
      </c>
      <c r="AN54" s="34" t="b">
        <f t="shared" si="29"/>
        <v>1</v>
      </c>
      <c r="AP54" s="34" t="b">
        <f t="shared" ref="AP54:AQ54" si="30">ISBLANK(W54)</f>
        <v>0</v>
      </c>
      <c r="AQ54" s="34" t="b">
        <f t="shared" si="30"/>
        <v>1</v>
      </c>
      <c r="AR54" s="466"/>
      <c r="AT54" s="438"/>
      <c r="AU54" s="438"/>
      <c r="AV54" s="438"/>
      <c r="AW54" s="446">
        <f t="shared" si="0"/>
        <v>0</v>
      </c>
      <c r="AX54" s="438"/>
      <c r="AY54" s="438"/>
      <c r="AZ54" s="438"/>
      <c r="BA54" s="446">
        <f t="shared" si="17"/>
        <v>0</v>
      </c>
      <c r="BB54" s="336"/>
      <c r="BC54" s="336"/>
      <c r="BD54" s="336"/>
      <c r="BE54" s="460">
        <f t="shared" si="19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>
        <v>6</v>
      </c>
      <c r="CQ54" s="438"/>
      <c r="CR54" s="438">
        <v>2</v>
      </c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43" t="s">
        <v>114</v>
      </c>
      <c r="B55" s="769"/>
      <c r="C55" s="769"/>
      <c r="D55" s="769"/>
      <c r="E55" s="769"/>
      <c r="F55" s="770"/>
      <c r="G55" s="143">
        <f>SUM(G31:G54)-G37-G38-G42-G43-G45-G46</f>
        <v>91</v>
      </c>
      <c r="H55" s="144">
        <f>SUM(H31:H54)-H37-H38-H42-H43-H45-H46</f>
        <v>2730</v>
      </c>
      <c r="I55" s="144">
        <f>SUM(I31:I54)</f>
        <v>184</v>
      </c>
      <c r="J55" s="144"/>
      <c r="K55" s="144"/>
      <c r="L55" s="144"/>
      <c r="M55" s="144">
        <f>SUM(M31:M54)</f>
        <v>2546</v>
      </c>
      <c r="N55" s="498" t="s">
        <v>286</v>
      </c>
      <c r="O55" s="498"/>
      <c r="P55" s="498" t="s">
        <v>264</v>
      </c>
      <c r="Q55" s="498" t="s">
        <v>282</v>
      </c>
      <c r="R55" s="498"/>
      <c r="S55" s="498" t="s">
        <v>283</v>
      </c>
      <c r="T55" s="498" t="s">
        <v>284</v>
      </c>
      <c r="U55" s="498"/>
      <c r="V55" s="498" t="s">
        <v>285</v>
      </c>
      <c r="W55" s="498" t="s">
        <v>285</v>
      </c>
      <c r="X55" s="498" t="s">
        <v>263</v>
      </c>
      <c r="Y55" s="145">
        <f t="shared" ref="Y55:AC55" si="31">SUM(Y31:Y48)</f>
        <v>0</v>
      </c>
      <c r="Z55" s="144">
        <f t="shared" si="31"/>
        <v>0</v>
      </c>
      <c r="AA55" s="144">
        <f t="shared" si="31"/>
        <v>0</v>
      </c>
      <c r="AB55" s="144">
        <f t="shared" si="31"/>
        <v>0</v>
      </c>
      <c r="AC55" s="144">
        <f t="shared" si="31"/>
        <v>0</v>
      </c>
      <c r="AD55" s="1">
        <f>30*G55</f>
        <v>2730</v>
      </c>
      <c r="AG55" s="146">
        <f>SUMIF(AG31:AG54,FALSE,$G31:$G54)</f>
        <v>0</v>
      </c>
      <c r="AH55" s="146">
        <f t="shared" ref="AH55:AQ55" si="32">SUMIF(AH31:AH54,FALSE,$G31:$G54)</f>
        <v>0</v>
      </c>
      <c r="AI55" s="146">
        <f t="shared" si="32"/>
        <v>0</v>
      </c>
      <c r="AJ55" s="146">
        <f t="shared" si="32"/>
        <v>12</v>
      </c>
      <c r="AK55" s="146">
        <f t="shared" si="32"/>
        <v>0</v>
      </c>
      <c r="AL55" s="146">
        <f t="shared" si="32"/>
        <v>0</v>
      </c>
      <c r="AM55" s="146">
        <f t="shared" si="32"/>
        <v>22</v>
      </c>
      <c r="AN55" s="146">
        <f t="shared" si="32"/>
        <v>0</v>
      </c>
      <c r="AO55" s="146">
        <f t="shared" si="32"/>
        <v>0</v>
      </c>
      <c r="AP55" s="146">
        <f t="shared" si="32"/>
        <v>18</v>
      </c>
      <c r="AQ55" s="146">
        <f t="shared" si="32"/>
        <v>6</v>
      </c>
      <c r="AR55" s="468"/>
      <c r="AS55" s="112">
        <f>SUM(AG55:AQ55)</f>
        <v>58</v>
      </c>
      <c r="AT55" s="438"/>
      <c r="AU55" s="438"/>
      <c r="AV55" s="438"/>
      <c r="AW55" s="449"/>
      <c r="AX55" s="438"/>
      <c r="AY55" s="438"/>
      <c r="AZ55" s="438"/>
      <c r="BA55" s="446">
        <f t="shared" si="17"/>
        <v>0</v>
      </c>
      <c r="BB55" s="336"/>
      <c r="BC55" s="336"/>
      <c r="BD55" s="336"/>
      <c r="BE55" s="460">
        <f t="shared" si="19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ht="16.5" thickBot="1" x14ac:dyDescent="0.3">
      <c r="A56" s="771" t="s">
        <v>115</v>
      </c>
      <c r="B56" s="772"/>
      <c r="C56" s="772"/>
      <c r="D56" s="772"/>
      <c r="E56" s="772"/>
      <c r="F56" s="772"/>
      <c r="G56" s="772"/>
      <c r="H56" s="772"/>
      <c r="I56" s="773"/>
      <c r="J56" s="773"/>
      <c r="K56" s="773"/>
      <c r="L56" s="773"/>
      <c r="M56" s="773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4"/>
      <c r="AE56" s="96" t="s">
        <v>116</v>
      </c>
      <c r="AT56" s="438"/>
      <c r="AU56" s="438"/>
      <c r="AV56" s="438"/>
      <c r="AW56" s="449"/>
      <c r="AX56" s="438"/>
      <c r="AY56" s="438"/>
      <c r="AZ56" s="438"/>
      <c r="BA56" s="446">
        <f t="shared" si="17"/>
        <v>0</v>
      </c>
      <c r="BB56" s="336"/>
      <c r="BC56" s="336"/>
      <c r="BD56" s="336"/>
      <c r="BE56" s="460">
        <f t="shared" si="19"/>
        <v>0</v>
      </c>
      <c r="BF56" s="336"/>
      <c r="BG56" s="336"/>
      <c r="BH56" s="336"/>
      <c r="BI56" s="455"/>
      <c r="BJ56" s="438"/>
      <c r="BK56" s="438"/>
      <c r="BL56" s="438"/>
      <c r="BM56" s="449"/>
      <c r="BN56" s="438"/>
      <c r="BO56" s="438"/>
      <c r="BP56" s="438"/>
      <c r="BQ56" s="449"/>
      <c r="BR56" s="336"/>
      <c r="BS56" s="336"/>
      <c r="BT56" s="336"/>
      <c r="BU56" s="336"/>
      <c r="BV56" s="336"/>
      <c r="BW56" s="336"/>
      <c r="BX56" s="336"/>
      <c r="BY56" s="336"/>
      <c r="BZ56" s="438"/>
      <c r="CA56" s="438"/>
      <c r="CB56" s="438"/>
      <c r="CC56" s="438"/>
      <c r="CD56" s="438"/>
      <c r="CE56" s="438"/>
      <c r="CF56" s="438"/>
      <c r="CG56" s="438"/>
      <c r="CH56" s="336"/>
      <c r="CI56" s="336"/>
      <c r="CJ56" s="336"/>
      <c r="CK56" s="336"/>
      <c r="CL56" s="336"/>
      <c r="CM56" s="336"/>
      <c r="CN56" s="336"/>
      <c r="CO56" s="336"/>
      <c r="CP56" s="438"/>
      <c r="CQ56" s="438"/>
      <c r="CR56" s="438"/>
      <c r="CS56" s="438"/>
      <c r="CT56" s="438"/>
      <c r="CU56" s="438"/>
      <c r="CV56" s="438"/>
      <c r="CW56" s="438"/>
      <c r="CX56" s="336"/>
      <c r="CY56" s="336"/>
      <c r="CZ56" s="336"/>
      <c r="DA56" s="336"/>
      <c r="DB56" s="336"/>
      <c r="DC56" s="336"/>
      <c r="DD56" s="336"/>
      <c r="DE56" s="336"/>
      <c r="DF56" s="336"/>
      <c r="DG56" s="336"/>
      <c r="DH56" s="336"/>
    </row>
    <row r="57" spans="1:112" s="1" customFormat="1" ht="16.5" thickBot="1" x14ac:dyDescent="0.3">
      <c r="A57" s="505" t="s">
        <v>117</v>
      </c>
      <c r="B57" s="147" t="s">
        <v>118</v>
      </c>
      <c r="C57" s="148"/>
      <c r="D57" s="149">
        <v>2</v>
      </c>
      <c r="E57" s="149"/>
      <c r="F57" s="150"/>
      <c r="G57" s="151">
        <v>3</v>
      </c>
      <c r="H57" s="152">
        <f>G57*30</f>
        <v>90</v>
      </c>
      <c r="I57" s="21">
        <v>0</v>
      </c>
      <c r="J57" s="153"/>
      <c r="K57" s="153"/>
      <c r="L57" s="153"/>
      <c r="M57" s="108">
        <f>H57-I57</f>
        <v>90</v>
      </c>
      <c r="N57" s="154"/>
      <c r="O57" s="155"/>
      <c r="P57" s="156"/>
      <c r="Q57" s="157"/>
      <c r="R57" s="158"/>
      <c r="S57" s="156"/>
      <c r="T57" s="157"/>
      <c r="U57" s="158"/>
      <c r="V57" s="156"/>
      <c r="W57" s="157"/>
      <c r="X57" s="156"/>
      <c r="AE57" s="17" t="s">
        <v>19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7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84" t="s">
        <v>119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7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84" t="s">
        <v>121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7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5" t="s">
        <v>127</v>
      </c>
      <c r="B60" s="773"/>
      <c r="C60" s="773"/>
      <c r="D60" s="773"/>
      <c r="E60" s="773"/>
      <c r="F60" s="776"/>
      <c r="G60" s="185">
        <f t="shared" ref="G60:N60" si="33">SUM(G57:G59)</f>
        <v>12</v>
      </c>
      <c r="H60" s="186">
        <f t="shared" si="33"/>
        <v>360</v>
      </c>
      <c r="I60" s="187">
        <f t="shared" si="33"/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360</v>
      </c>
      <c r="N60" s="186">
        <f t="shared" si="33"/>
        <v>0</v>
      </c>
      <c r="O60" s="186"/>
      <c r="P60" s="186">
        <f>SUM(P57:P59)</f>
        <v>0</v>
      </c>
      <c r="Q60" s="186">
        <f>SUM(Q57:Q59)</f>
        <v>0</v>
      </c>
      <c r="R60" s="186"/>
      <c r="S60" s="186">
        <f>SUM(S57:S59)</f>
        <v>0</v>
      </c>
      <c r="T60" s="186">
        <f>SUM(T57:T59)</f>
        <v>0</v>
      </c>
      <c r="U60" s="186"/>
      <c r="V60" s="186">
        <f>SUM(V57:V59)</f>
        <v>0</v>
      </c>
      <c r="W60" s="186">
        <f>SUM(W57:W59)</f>
        <v>0</v>
      </c>
      <c r="X60" s="186">
        <f>SUM(X57:X59)</f>
        <v>0</v>
      </c>
      <c r="AF60" s="159">
        <f>SUM(AF57:AF59)</f>
        <v>18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7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5" t="s">
        <v>128</v>
      </c>
      <c r="B61" s="773"/>
      <c r="C61" s="773"/>
      <c r="D61" s="773"/>
      <c r="E61" s="773"/>
      <c r="F61" s="773"/>
      <c r="G61" s="773"/>
      <c r="H61" s="773"/>
      <c r="I61" s="773"/>
      <c r="J61" s="773"/>
      <c r="K61" s="773"/>
      <c r="L61" s="773"/>
      <c r="M61" s="773"/>
      <c r="N61" s="773"/>
      <c r="O61" s="773"/>
      <c r="P61" s="773"/>
      <c r="Q61" s="773"/>
      <c r="R61" s="773"/>
      <c r="S61" s="773"/>
      <c r="T61" s="773"/>
      <c r="U61" s="773"/>
      <c r="V61" s="773"/>
      <c r="W61" s="773"/>
      <c r="X61" s="776"/>
      <c r="AT61" s="438"/>
      <c r="AU61" s="438"/>
      <c r="AV61" s="438"/>
      <c r="AW61" s="449"/>
      <c r="AX61" s="438"/>
      <c r="AY61" s="438"/>
      <c r="AZ61" s="438"/>
      <c r="BA61" s="446">
        <f t="shared" si="17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7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7" t="s">
        <v>131</v>
      </c>
      <c r="B63" s="778"/>
      <c r="C63" s="778"/>
      <c r="D63" s="778"/>
      <c r="E63" s="778"/>
      <c r="F63" s="779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7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80" t="s">
        <v>132</v>
      </c>
      <c r="B64" s="781"/>
      <c r="C64" s="781"/>
      <c r="D64" s="781"/>
      <c r="E64" s="781"/>
      <c r="F64" s="781"/>
      <c r="G64" s="204">
        <f>G63+G60+G55+G29</f>
        <v>180</v>
      </c>
      <c r="H64" s="205">
        <f>H63+H60+H55+H29</f>
        <v>5400</v>
      </c>
      <c r="I64" s="205">
        <f>I55+I29+I60+I63</f>
        <v>320</v>
      </c>
      <c r="J64" s="205">
        <f>J55+J29+J60+J63</f>
        <v>0</v>
      </c>
      <c r="K64" s="205">
        <f>K55+K29+K60+K63</f>
        <v>0</v>
      </c>
      <c r="L64" s="205">
        <f>L55+L29+L60+L63</f>
        <v>0</v>
      </c>
      <c r="M64" s="205">
        <f>M55+M29+M60+M63</f>
        <v>5080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357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7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82" t="s">
        <v>133</v>
      </c>
      <c r="B65" s="783"/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  <c r="X65" s="784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5" t="s">
        <v>134</v>
      </c>
      <c r="B66" s="741"/>
      <c r="C66" s="786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  <c r="P66" s="786"/>
      <c r="Q66" s="786"/>
      <c r="R66" s="786"/>
      <c r="S66" s="786"/>
      <c r="T66" s="786"/>
      <c r="U66" s="786"/>
      <c r="V66" s="786"/>
      <c r="W66" s="786"/>
      <c r="X66" s="787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63" t="s">
        <v>135</v>
      </c>
      <c r="B67" s="764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63" t="s">
        <v>136</v>
      </c>
      <c r="B68" s="764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63" t="s">
        <v>137</v>
      </c>
      <c r="B69" s="764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63" t="s">
        <v>138</v>
      </c>
      <c r="B70" s="764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63" t="s">
        <v>139</v>
      </c>
      <c r="B71" s="764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43" t="s">
        <v>163</v>
      </c>
      <c r="B88" s="791"/>
      <c r="C88" s="791"/>
      <c r="D88" s="791"/>
      <c r="E88" s="791"/>
      <c r="F88" s="744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92" t="s">
        <v>164</v>
      </c>
      <c r="B89" s="786"/>
      <c r="C89" s="741"/>
      <c r="D89" s="741"/>
      <c r="E89" s="786"/>
      <c r="F89" s="786"/>
      <c r="G89" s="786"/>
      <c r="H89" s="786"/>
      <c r="I89" s="741"/>
      <c r="J89" s="741"/>
      <c r="K89" s="741"/>
      <c r="L89" s="741"/>
      <c r="M89" s="741"/>
      <c r="N89" s="741"/>
      <c r="O89" s="741"/>
      <c r="P89" s="741"/>
      <c r="Q89" s="741"/>
      <c r="R89" s="741"/>
      <c r="S89" s="741"/>
      <c r="T89" s="741"/>
      <c r="U89" s="741"/>
      <c r="V89" s="741"/>
      <c r="W89" s="741"/>
      <c r="X89" s="742"/>
    </row>
    <row r="90" spans="1:45" ht="16.5" thickBot="1" x14ac:dyDescent="0.3">
      <c r="A90" s="793" t="s">
        <v>165</v>
      </c>
      <c r="B90" s="794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93" t="s">
        <v>166</v>
      </c>
      <c r="B91" s="794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5" t="s">
        <v>136</v>
      </c>
      <c r="B92" s="796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93" t="s">
        <v>168</v>
      </c>
      <c r="B93" s="794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93" t="s">
        <v>170</v>
      </c>
      <c r="B94" s="794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7" t="s">
        <v>172</v>
      </c>
      <c r="B95" s="798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583" t="s">
        <v>86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1"/>
      <c r="G98" s="235">
        <v>4</v>
      </c>
      <c r="H98" s="522">
        <f t="shared" si="39"/>
        <v>120</v>
      </c>
      <c r="I98" s="277"/>
      <c r="J98" s="523"/>
      <c r="K98" s="523"/>
      <c r="L98" s="523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6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4" t="s">
        <v>146</v>
      </c>
      <c r="C121" s="525"/>
      <c r="D121" s="526"/>
      <c r="E121" s="526"/>
      <c r="F121" s="527"/>
      <c r="G121" s="528">
        <v>8</v>
      </c>
      <c r="H121" s="529">
        <f>G121*30</f>
        <v>240</v>
      </c>
      <c r="I121" s="530"/>
      <c r="J121" s="525"/>
      <c r="K121" s="526"/>
      <c r="L121" s="526"/>
      <c r="M121" s="531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43" t="s">
        <v>217</v>
      </c>
      <c r="B122" s="791"/>
      <c r="C122" s="791"/>
      <c r="D122" s="791"/>
      <c r="E122" s="791"/>
      <c r="F122" s="744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88" t="s">
        <v>218</v>
      </c>
      <c r="B123" s="789"/>
      <c r="C123" s="789"/>
      <c r="D123" s="789"/>
      <c r="E123" s="789"/>
      <c r="F123" s="790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817" t="s">
        <v>219</v>
      </c>
      <c r="B124" s="817"/>
      <c r="C124" s="817"/>
      <c r="D124" s="817"/>
      <c r="E124" s="817"/>
      <c r="F124" s="817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424</v>
      </c>
      <c r="J124" s="365"/>
      <c r="K124" s="365"/>
      <c r="L124" s="365"/>
      <c r="M124" s="365">
        <f>M123+M64</f>
        <v>6776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360</v>
      </c>
      <c r="T124" s="144" t="s">
        <v>291</v>
      </c>
      <c r="U124" s="144"/>
      <c r="V124" s="144" t="s">
        <v>292</v>
      </c>
      <c r="W124" s="144" t="s">
        <v>293</v>
      </c>
      <c r="X124" s="144" t="s">
        <v>294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818" t="s">
        <v>220</v>
      </c>
      <c r="B125" s="818"/>
      <c r="C125" s="818"/>
      <c r="D125" s="818"/>
      <c r="E125" s="818"/>
      <c r="F125" s="818"/>
      <c r="G125" s="818"/>
      <c r="H125" s="818"/>
      <c r="I125" s="818"/>
      <c r="J125" s="818"/>
      <c r="K125" s="818"/>
      <c r="L125" s="818"/>
      <c r="M125" s="818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46 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9" t="s">
        <v>221</v>
      </c>
      <c r="B126" s="819"/>
      <c r="C126" s="819"/>
      <c r="D126" s="819"/>
      <c r="E126" s="819"/>
      <c r="F126" s="819"/>
      <c r="G126" s="819"/>
      <c r="H126" s="819"/>
      <c r="I126" s="819"/>
      <c r="J126" s="819"/>
      <c r="K126" s="819"/>
      <c r="L126" s="819"/>
      <c r="M126" s="819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9" t="s">
        <v>222</v>
      </c>
      <c r="B127" s="819"/>
      <c r="C127" s="819"/>
      <c r="D127" s="819"/>
      <c r="E127" s="819"/>
      <c r="F127" s="819"/>
      <c r="G127" s="819"/>
      <c r="H127" s="819"/>
      <c r="I127" s="819"/>
      <c r="J127" s="819"/>
      <c r="K127" s="819"/>
      <c r="L127" s="819"/>
      <c r="M127" s="819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9" t="s">
        <v>223</v>
      </c>
      <c r="B128" s="819"/>
      <c r="C128" s="819"/>
      <c r="D128" s="819"/>
      <c r="E128" s="819"/>
      <c r="F128" s="819"/>
      <c r="G128" s="819"/>
      <c r="H128" s="819"/>
      <c r="I128" s="819"/>
      <c r="J128" s="819"/>
      <c r="K128" s="819"/>
      <c r="L128" s="819"/>
      <c r="M128" s="819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20" t="s">
        <v>224</v>
      </c>
      <c r="B129" s="820"/>
      <c r="C129" s="820"/>
      <c r="D129" s="820"/>
      <c r="E129" s="820"/>
      <c r="F129" s="820"/>
      <c r="G129" s="820"/>
      <c r="H129" s="820"/>
      <c r="I129" s="820"/>
      <c r="J129" s="820"/>
      <c r="K129" s="820"/>
      <c r="L129" s="820"/>
      <c r="M129" s="820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7" t="s">
        <v>225</v>
      </c>
      <c r="B130" s="808"/>
      <c r="C130" s="808"/>
      <c r="D130" s="808"/>
      <c r="E130" s="808"/>
      <c r="F130" s="808"/>
      <c r="G130" s="808"/>
      <c r="H130" s="808"/>
      <c r="I130" s="808"/>
      <c r="J130" s="808"/>
      <c r="K130" s="808"/>
      <c r="L130" s="808"/>
      <c r="M130" s="809"/>
      <c r="N130" s="810" t="s">
        <v>226</v>
      </c>
      <c r="O130" s="811"/>
      <c r="P130" s="812"/>
      <c r="Q130" s="813">
        <f>G64/G124*100</f>
        <v>75</v>
      </c>
      <c r="R130" s="814"/>
      <c r="S130" s="815"/>
      <c r="T130" s="813" t="s">
        <v>227</v>
      </c>
      <c r="U130" s="814"/>
      <c r="V130" s="815"/>
      <c r="W130" s="813">
        <f>G123/G124*100</f>
        <v>25</v>
      </c>
      <c r="X130" s="815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AF31</f>
        <v>0</v>
      </c>
      <c r="AH131" s="94">
        <f>AF57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7" t="s">
        <v>295</v>
      </c>
      <c r="B132" s="508" t="s">
        <v>296</v>
      </c>
      <c r="C132" s="509"/>
      <c r="D132" s="510"/>
      <c r="E132" s="54"/>
      <c r="F132" s="511"/>
      <c r="G132" s="512">
        <f>SUM(G133:G136)</f>
        <v>18</v>
      </c>
      <c r="H132" s="512">
        <f t="shared" ref="H132:M132" si="48">SUM(H133:H136)</f>
        <v>540</v>
      </c>
      <c r="I132" s="512">
        <f t="shared" si="48"/>
        <v>96</v>
      </c>
      <c r="J132" s="512">
        <f t="shared" si="48"/>
        <v>0</v>
      </c>
      <c r="K132" s="512">
        <f t="shared" si="48"/>
        <v>0</v>
      </c>
      <c r="L132" s="512">
        <f t="shared" si="48"/>
        <v>96</v>
      </c>
      <c r="M132" s="512">
        <f t="shared" si="48"/>
        <v>444</v>
      </c>
      <c r="N132" s="81"/>
      <c r="O132" s="81"/>
      <c r="P132" s="81"/>
      <c r="Q132" s="81"/>
      <c r="R132" s="81"/>
      <c r="S132" s="81"/>
      <c r="T132" s="513"/>
      <c r="U132" s="513"/>
      <c r="V132" s="513"/>
      <c r="W132" s="513"/>
      <c r="X132" s="514"/>
      <c r="AG132" s="515"/>
      <c r="AH132" s="515"/>
      <c r="AI132" s="515"/>
      <c r="AJ132" s="515"/>
      <c r="AK132" s="515"/>
      <c r="AL132" s="515"/>
      <c r="AM132" s="425"/>
      <c r="AN132" s="425"/>
      <c r="AO132" s="425"/>
      <c r="AP132" s="425"/>
      <c r="AQ132" s="425"/>
    </row>
    <row r="133" spans="1:101" s="1" customFormat="1" x14ac:dyDescent="0.25">
      <c r="A133" s="516"/>
      <c r="B133" s="517" t="s">
        <v>297</v>
      </c>
      <c r="C133" s="296">
        <v>2</v>
      </c>
      <c r="D133" s="296" t="s">
        <v>42</v>
      </c>
      <c r="E133" s="54"/>
      <c r="F133" s="511"/>
      <c r="G133" s="512">
        <v>6</v>
      </c>
      <c r="H133" s="172">
        <f>G133*30</f>
        <v>180</v>
      </c>
      <c r="I133" s="518">
        <f>J133+K133+L133</f>
        <v>24</v>
      </c>
      <c r="J133" s="172"/>
      <c r="K133" s="172"/>
      <c r="L133" s="172">
        <v>24</v>
      </c>
      <c r="M133" s="519">
        <f>H133-I133</f>
        <v>156</v>
      </c>
      <c r="N133" s="520" t="s">
        <v>298</v>
      </c>
      <c r="O133" s="81">
        <v>3</v>
      </c>
      <c r="P133" s="520" t="s">
        <v>298</v>
      </c>
      <c r="Q133" s="81"/>
      <c r="R133" s="81"/>
      <c r="S133" s="81"/>
      <c r="T133" s="513"/>
      <c r="U133" s="513"/>
      <c r="V133" s="513"/>
      <c r="W133" s="513"/>
      <c r="X133" s="514"/>
      <c r="AG133" s="515"/>
      <c r="AH133" s="515"/>
      <c r="AI133" s="515"/>
      <c r="AJ133" s="515"/>
      <c r="AK133" s="515"/>
      <c r="AL133" s="515"/>
      <c r="AM133" s="425"/>
      <c r="AN133" s="425"/>
      <c r="AO133" s="425"/>
      <c r="AP133" s="425"/>
      <c r="AQ133" s="425"/>
    </row>
    <row r="134" spans="1:101" s="1" customFormat="1" x14ac:dyDescent="0.25">
      <c r="A134" s="516"/>
      <c r="B134" s="517" t="s">
        <v>297</v>
      </c>
      <c r="C134" s="296">
        <v>4</v>
      </c>
      <c r="D134" s="296" t="s">
        <v>299</v>
      </c>
      <c r="E134" s="54"/>
      <c r="F134" s="511"/>
      <c r="G134" s="512">
        <v>6</v>
      </c>
      <c r="H134" s="172">
        <f t="shared" ref="H134:H136" si="49">G134*30</f>
        <v>180</v>
      </c>
      <c r="I134" s="518">
        <f t="shared" ref="I134:I136" si="50">J134+K134+L134</f>
        <v>24</v>
      </c>
      <c r="J134" s="172"/>
      <c r="K134" s="172"/>
      <c r="L134" s="172">
        <v>24</v>
      </c>
      <c r="M134" s="519">
        <f t="shared" ref="M134:M136" si="51">H134-I134</f>
        <v>156</v>
      </c>
      <c r="N134" s="81"/>
      <c r="O134" s="81"/>
      <c r="P134" s="81"/>
      <c r="Q134" s="520" t="s">
        <v>298</v>
      </c>
      <c r="R134" s="81">
        <v>3</v>
      </c>
      <c r="S134" s="520" t="s">
        <v>298</v>
      </c>
      <c r="T134" s="513"/>
      <c r="U134" s="513"/>
      <c r="V134" s="513"/>
      <c r="W134" s="513"/>
      <c r="X134" s="514"/>
      <c r="AG134" s="515"/>
      <c r="AH134" s="515"/>
      <c r="AI134" s="515"/>
      <c r="AJ134" s="515"/>
      <c r="AK134" s="515"/>
      <c r="AL134" s="515"/>
      <c r="AM134" s="425"/>
      <c r="AN134" s="425"/>
      <c r="AO134" s="425"/>
      <c r="AP134" s="425"/>
      <c r="AQ134" s="425"/>
    </row>
    <row r="135" spans="1:101" s="1" customFormat="1" x14ac:dyDescent="0.25">
      <c r="A135" s="516"/>
      <c r="B135" s="517" t="s">
        <v>297</v>
      </c>
      <c r="C135" s="296">
        <v>6</v>
      </c>
      <c r="D135" s="296" t="s">
        <v>188</v>
      </c>
      <c r="E135" s="54"/>
      <c r="F135" s="511"/>
      <c r="G135" s="512">
        <v>4</v>
      </c>
      <c r="H135" s="172">
        <f t="shared" si="49"/>
        <v>120</v>
      </c>
      <c r="I135" s="518">
        <f t="shared" si="50"/>
        <v>24</v>
      </c>
      <c r="J135" s="172"/>
      <c r="K135" s="172"/>
      <c r="L135" s="172">
        <v>24</v>
      </c>
      <c r="M135" s="519">
        <f t="shared" si="51"/>
        <v>96</v>
      </c>
      <c r="N135" s="81"/>
      <c r="O135" s="81"/>
      <c r="P135" s="81"/>
      <c r="Q135" s="81"/>
      <c r="R135" s="81"/>
      <c r="S135" s="81"/>
      <c r="T135" s="520" t="s">
        <v>298</v>
      </c>
      <c r="U135" s="513">
        <v>3</v>
      </c>
      <c r="V135" s="520" t="s">
        <v>298</v>
      </c>
      <c r="W135" s="513"/>
      <c r="X135" s="514"/>
      <c r="AG135" s="515"/>
      <c r="AH135" s="515"/>
      <c r="AI135" s="515"/>
      <c r="AJ135" s="515"/>
      <c r="AK135" s="515"/>
      <c r="AL135" s="515"/>
      <c r="AM135" s="425"/>
      <c r="AN135" s="425"/>
      <c r="AO135" s="425"/>
      <c r="AP135" s="425"/>
      <c r="AQ135" s="425"/>
    </row>
    <row r="136" spans="1:101" s="1" customFormat="1" x14ac:dyDescent="0.25">
      <c r="A136" s="516"/>
      <c r="B136" s="517" t="s">
        <v>297</v>
      </c>
      <c r="C136" s="296">
        <v>7</v>
      </c>
      <c r="D136" s="296"/>
      <c r="E136" s="54"/>
      <c r="F136" s="511"/>
      <c r="G136" s="512">
        <v>2</v>
      </c>
      <c r="H136" s="172">
        <f t="shared" si="49"/>
        <v>60</v>
      </c>
      <c r="I136" s="518">
        <f t="shared" si="50"/>
        <v>24</v>
      </c>
      <c r="J136" s="172"/>
      <c r="K136" s="172"/>
      <c r="L136" s="172">
        <v>24</v>
      </c>
      <c r="M136" s="519">
        <f t="shared" si="51"/>
        <v>36</v>
      </c>
      <c r="N136" s="81"/>
      <c r="O136" s="81"/>
      <c r="P136" s="81"/>
      <c r="Q136" s="81"/>
      <c r="R136" s="81"/>
      <c r="S136" s="81"/>
      <c r="T136" s="513"/>
      <c r="U136" s="513"/>
      <c r="V136" s="513"/>
      <c r="W136" s="520" t="s">
        <v>264</v>
      </c>
      <c r="X136" s="514"/>
      <c r="AG136" s="515"/>
      <c r="AH136" s="515"/>
      <c r="AI136" s="515"/>
      <c r="AJ136" s="515"/>
      <c r="AK136" s="515"/>
      <c r="AL136" s="515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803"/>
      <c r="E140" s="803"/>
      <c r="F140" s="804"/>
      <c r="G140" s="804"/>
      <c r="H140" s="502"/>
      <c r="I140" s="805" t="s">
        <v>242</v>
      </c>
      <c r="J140" s="816"/>
      <c r="K140" s="816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803"/>
      <c r="E142" s="803"/>
      <c r="F142" s="804"/>
      <c r="G142" s="804"/>
      <c r="H142" s="502"/>
      <c r="I142" s="805" t="s">
        <v>244</v>
      </c>
      <c r="J142" s="806"/>
      <c r="K142" s="806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803"/>
      <c r="E144" s="803"/>
      <c r="F144" s="804"/>
      <c r="G144" s="804"/>
      <c r="H144" s="502"/>
      <c r="I144" s="805"/>
      <c r="J144" s="806"/>
      <c r="K144" s="806"/>
      <c r="AG144" s="731" t="s">
        <v>19</v>
      </c>
      <c r="AH144" s="731"/>
      <c r="AI144" s="731"/>
      <c r="AJ144" s="731" t="s">
        <v>20</v>
      </c>
      <c r="AK144" s="731"/>
      <c r="AL144" s="731"/>
      <c r="AM144" s="731" t="s">
        <v>21</v>
      </c>
      <c r="AN144" s="731"/>
      <c r="AO144" s="731"/>
      <c r="AP144" s="731" t="s">
        <v>22</v>
      </c>
      <c r="AQ144" s="731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AG122+AG88+AG55+AG29</f>
        <v>30</v>
      </c>
      <c r="AH146" s="146">
        <f>AH122+AH88+AH55+AH29+AF57</f>
        <v>15</v>
      </c>
      <c r="AJ146" s="146">
        <f>AJ122+AJ88+AJ55+AJ29</f>
        <v>30</v>
      </c>
      <c r="AK146" s="146" t="e">
        <f>AK122+AK88+AK55+AK29+#REF!</f>
        <v>#REF!</v>
      </c>
      <c r="AM146" s="146">
        <f>AM122+AM88+AM55+AM29</f>
        <v>30</v>
      </c>
      <c r="AN146" s="146">
        <f>AN122+AN88+AN55+AN29+AF58</f>
        <v>3</v>
      </c>
      <c r="AP146" s="146">
        <f>AP122+AP88+AP55+AP29</f>
        <v>30</v>
      </c>
      <c r="AQ146" s="146">
        <f>AQ122+AQ88+AQ55+AQ29+AF59</f>
        <v>30</v>
      </c>
      <c r="AR146" s="468"/>
    </row>
  </sheetData>
  <mergeCells count="100"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  <mergeCell ref="AT4:BA4"/>
    <mergeCell ref="BB4:BI4"/>
    <mergeCell ref="BB5:BE5"/>
    <mergeCell ref="BF5:BI5"/>
    <mergeCell ref="BJ4:BQ4"/>
    <mergeCell ref="BJ5:BM5"/>
    <mergeCell ref="BN5:BQ5"/>
    <mergeCell ref="BR4:BY4"/>
    <mergeCell ref="BR5:BU5"/>
    <mergeCell ref="BV5:BY5"/>
    <mergeCell ref="BZ4:CG4"/>
    <mergeCell ref="CH4:CO4"/>
    <mergeCell ref="I140:K140"/>
    <mergeCell ref="A124:F124"/>
    <mergeCell ref="A125:M125"/>
    <mergeCell ref="A126:M126"/>
    <mergeCell ref="A127:M127"/>
    <mergeCell ref="A128:M128"/>
    <mergeCell ref="A129:M129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69:B69"/>
    <mergeCell ref="A30:X30"/>
    <mergeCell ref="A55:F55"/>
    <mergeCell ref="A56:X56"/>
    <mergeCell ref="A60:F60"/>
    <mergeCell ref="A61:X61"/>
    <mergeCell ref="A63:F63"/>
    <mergeCell ref="A64:F64"/>
    <mergeCell ref="A65:X65"/>
    <mergeCell ref="A66:X66"/>
    <mergeCell ref="A67:B67"/>
    <mergeCell ref="A68:B68"/>
    <mergeCell ref="A29:B29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701" t="s">
        <v>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3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4" t="s">
        <v>1</v>
      </c>
      <c r="B2" s="707" t="s">
        <v>2</v>
      </c>
      <c r="C2" s="710" t="s">
        <v>3</v>
      </c>
      <c r="D2" s="711"/>
      <c r="E2" s="711"/>
      <c r="F2" s="712"/>
      <c r="G2" s="713" t="s">
        <v>4</v>
      </c>
      <c r="H2" s="716" t="s">
        <v>5</v>
      </c>
      <c r="I2" s="717"/>
      <c r="J2" s="717"/>
      <c r="K2" s="717"/>
      <c r="L2" s="717"/>
      <c r="M2" s="718"/>
      <c r="N2" s="719" t="s">
        <v>6</v>
      </c>
      <c r="O2" s="720"/>
      <c r="P2" s="720"/>
      <c r="Q2" s="720"/>
      <c r="R2" s="720"/>
      <c r="S2" s="720"/>
      <c r="T2" s="720"/>
      <c r="U2" s="720"/>
      <c r="V2" s="720"/>
      <c r="W2" s="720"/>
      <c r="X2" s="72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5"/>
      <c r="B3" s="708"/>
      <c r="C3" s="725" t="s">
        <v>7</v>
      </c>
      <c r="D3" s="727" t="s">
        <v>8</v>
      </c>
      <c r="E3" s="729" t="s">
        <v>9</v>
      </c>
      <c r="F3" s="730"/>
      <c r="G3" s="714"/>
      <c r="H3" s="748" t="s">
        <v>10</v>
      </c>
      <c r="I3" s="751" t="s">
        <v>11</v>
      </c>
      <c r="J3" s="752"/>
      <c r="K3" s="752"/>
      <c r="L3" s="753"/>
      <c r="M3" s="754" t="s">
        <v>12</v>
      </c>
      <c r="N3" s="722"/>
      <c r="O3" s="723"/>
      <c r="P3" s="723"/>
      <c r="Q3" s="723"/>
      <c r="R3" s="723"/>
      <c r="S3" s="723"/>
      <c r="T3" s="723"/>
      <c r="U3" s="723"/>
      <c r="V3" s="723"/>
      <c r="W3" s="723"/>
      <c r="X3" s="724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5"/>
      <c r="B4" s="708"/>
      <c r="C4" s="725"/>
      <c r="D4" s="727"/>
      <c r="E4" s="727" t="s">
        <v>13</v>
      </c>
      <c r="F4" s="758" t="s">
        <v>14</v>
      </c>
      <c r="G4" s="714"/>
      <c r="H4" s="749"/>
      <c r="I4" s="760" t="s">
        <v>15</v>
      </c>
      <c r="J4" s="760" t="s">
        <v>16</v>
      </c>
      <c r="K4" s="760" t="s">
        <v>17</v>
      </c>
      <c r="L4" s="760" t="s">
        <v>18</v>
      </c>
      <c r="M4" s="755"/>
      <c r="N4" s="745" t="s">
        <v>19</v>
      </c>
      <c r="O4" s="746"/>
      <c r="P4" s="747"/>
      <c r="Q4" s="745" t="s">
        <v>20</v>
      </c>
      <c r="R4" s="746"/>
      <c r="S4" s="747"/>
      <c r="T4" s="745" t="s">
        <v>21</v>
      </c>
      <c r="U4" s="746"/>
      <c r="V4" s="747"/>
      <c r="W4" s="745" t="s">
        <v>22</v>
      </c>
      <c r="X4" s="747"/>
      <c r="AG4" s="731" t="s">
        <v>19</v>
      </c>
      <c r="AH4" s="731"/>
      <c r="AI4" s="731"/>
      <c r="AJ4" s="731" t="s">
        <v>20</v>
      </c>
      <c r="AK4" s="731"/>
      <c r="AL4" s="731"/>
      <c r="AM4" s="731" t="s">
        <v>21</v>
      </c>
      <c r="AN4" s="731"/>
      <c r="AO4" s="731"/>
      <c r="AP4" s="731" t="s">
        <v>22</v>
      </c>
      <c r="AQ4" s="731"/>
      <c r="AR4" s="465"/>
      <c r="AT4" s="802" t="s">
        <v>254</v>
      </c>
      <c r="AU4" s="802"/>
      <c r="AV4" s="802"/>
      <c r="AW4" s="802"/>
      <c r="AX4" s="802"/>
      <c r="AY4" s="802"/>
      <c r="AZ4" s="802"/>
      <c r="BA4" s="802"/>
      <c r="BB4" s="821" t="s">
        <v>255</v>
      </c>
      <c r="BC4" s="821"/>
      <c r="BD4" s="821"/>
      <c r="BE4" s="821"/>
      <c r="BF4" s="821"/>
      <c r="BG4" s="821"/>
      <c r="BH4" s="821"/>
      <c r="BI4" s="821"/>
      <c r="BJ4" s="802" t="s">
        <v>256</v>
      </c>
      <c r="BK4" s="802"/>
      <c r="BL4" s="802"/>
      <c r="BM4" s="802"/>
      <c r="BN4" s="802"/>
      <c r="BO4" s="802"/>
      <c r="BP4" s="802"/>
      <c r="BQ4" s="802"/>
      <c r="BR4" s="821" t="s">
        <v>257</v>
      </c>
      <c r="BS4" s="821"/>
      <c r="BT4" s="821"/>
      <c r="BU4" s="821"/>
      <c r="BV4" s="821"/>
      <c r="BW4" s="821"/>
      <c r="BX4" s="821"/>
      <c r="BY4" s="821"/>
      <c r="BZ4" s="802" t="s">
        <v>258</v>
      </c>
      <c r="CA4" s="802"/>
      <c r="CB4" s="802"/>
      <c r="CC4" s="802"/>
      <c r="CD4" s="802"/>
      <c r="CE4" s="802"/>
      <c r="CF4" s="802"/>
      <c r="CG4" s="802"/>
      <c r="CH4" s="821" t="s">
        <v>259</v>
      </c>
      <c r="CI4" s="821"/>
      <c r="CJ4" s="821"/>
      <c r="CK4" s="821"/>
      <c r="CL4" s="821"/>
      <c r="CM4" s="821"/>
      <c r="CN4" s="821"/>
      <c r="CO4" s="821"/>
      <c r="CP4" s="802" t="s">
        <v>260</v>
      </c>
      <c r="CQ4" s="802"/>
      <c r="CR4" s="802"/>
      <c r="CS4" s="802"/>
      <c r="CT4" s="802"/>
      <c r="CU4" s="802"/>
      <c r="CV4" s="802"/>
      <c r="CW4" s="802"/>
      <c r="CX4" s="821" t="s">
        <v>261</v>
      </c>
      <c r="CY4" s="821"/>
      <c r="CZ4" s="821"/>
      <c r="DA4" s="821"/>
      <c r="DB4" s="821"/>
      <c r="DC4" s="821"/>
      <c r="DD4" s="821"/>
      <c r="DE4" s="821"/>
      <c r="DF4" s="425" t="s">
        <v>273</v>
      </c>
      <c r="DG4" s="425"/>
      <c r="DH4" s="425"/>
    </row>
    <row r="5" spans="1:112" s="1" customFormat="1" ht="16.5" thickBot="1" x14ac:dyDescent="0.3">
      <c r="A5" s="705"/>
      <c r="B5" s="708"/>
      <c r="C5" s="725"/>
      <c r="D5" s="727"/>
      <c r="E5" s="727"/>
      <c r="F5" s="758"/>
      <c r="G5" s="714"/>
      <c r="H5" s="749"/>
      <c r="I5" s="761"/>
      <c r="J5" s="761"/>
      <c r="K5" s="761"/>
      <c r="L5" s="761"/>
      <c r="M5" s="755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9" t="s">
        <v>247</v>
      </c>
      <c r="AU5" s="800"/>
      <c r="AV5" s="800"/>
      <c r="AW5" s="801"/>
      <c r="AX5" s="802" t="s">
        <v>251</v>
      </c>
      <c r="AY5" s="802"/>
      <c r="AZ5" s="802"/>
      <c r="BA5" s="802"/>
      <c r="BB5" s="822" t="s">
        <v>247</v>
      </c>
      <c r="BC5" s="823"/>
      <c r="BD5" s="823"/>
      <c r="BE5" s="824"/>
      <c r="BF5" s="821" t="s">
        <v>251</v>
      </c>
      <c r="BG5" s="821"/>
      <c r="BH5" s="821"/>
      <c r="BI5" s="821"/>
      <c r="BJ5" s="799" t="s">
        <v>247</v>
      </c>
      <c r="BK5" s="800"/>
      <c r="BL5" s="800"/>
      <c r="BM5" s="801"/>
      <c r="BN5" s="802" t="s">
        <v>251</v>
      </c>
      <c r="BO5" s="802"/>
      <c r="BP5" s="802"/>
      <c r="BQ5" s="802"/>
      <c r="BR5" s="822" t="s">
        <v>247</v>
      </c>
      <c r="BS5" s="823"/>
      <c r="BT5" s="823"/>
      <c r="BU5" s="824"/>
      <c r="BV5" s="821" t="s">
        <v>251</v>
      </c>
      <c r="BW5" s="821"/>
      <c r="BX5" s="821"/>
      <c r="BY5" s="821"/>
      <c r="BZ5" s="799" t="s">
        <v>247</v>
      </c>
      <c r="CA5" s="800"/>
      <c r="CB5" s="800"/>
      <c r="CC5" s="801"/>
      <c r="CD5" s="802" t="s">
        <v>251</v>
      </c>
      <c r="CE5" s="802"/>
      <c r="CF5" s="802"/>
      <c r="CG5" s="802"/>
      <c r="CH5" s="822" t="s">
        <v>247</v>
      </c>
      <c r="CI5" s="823"/>
      <c r="CJ5" s="823"/>
      <c r="CK5" s="824"/>
      <c r="CL5" s="821" t="s">
        <v>251</v>
      </c>
      <c r="CM5" s="821"/>
      <c r="CN5" s="821"/>
      <c r="CO5" s="821"/>
      <c r="CP5" s="799" t="s">
        <v>247</v>
      </c>
      <c r="CQ5" s="800"/>
      <c r="CR5" s="800"/>
      <c r="CS5" s="801"/>
      <c r="CT5" s="802" t="s">
        <v>251</v>
      </c>
      <c r="CU5" s="802"/>
      <c r="CV5" s="802"/>
      <c r="CW5" s="802"/>
      <c r="CX5" s="822" t="s">
        <v>247</v>
      </c>
      <c r="CY5" s="823"/>
      <c r="CZ5" s="823"/>
      <c r="DA5" s="824"/>
      <c r="DB5" s="821" t="s">
        <v>251</v>
      </c>
      <c r="DC5" s="821"/>
      <c r="DD5" s="821"/>
      <c r="DE5" s="821"/>
      <c r="DF5" s="425"/>
      <c r="DG5" s="425"/>
      <c r="DH5" s="425"/>
    </row>
    <row r="6" spans="1:112" s="1" customFormat="1" ht="39.75" thickBot="1" x14ac:dyDescent="0.3">
      <c r="A6" s="705"/>
      <c r="B6" s="708"/>
      <c r="C6" s="725"/>
      <c r="D6" s="727"/>
      <c r="E6" s="727"/>
      <c r="F6" s="758"/>
      <c r="G6" s="714"/>
      <c r="H6" s="749"/>
      <c r="I6" s="761"/>
      <c r="J6" s="761"/>
      <c r="K6" s="761"/>
      <c r="L6" s="761"/>
      <c r="M6" s="756"/>
      <c r="N6" s="732" t="s">
        <v>29</v>
      </c>
      <c r="O6" s="733"/>
      <c r="P6" s="734"/>
      <c r="Q6" s="734"/>
      <c r="R6" s="734"/>
      <c r="S6" s="734"/>
      <c r="T6" s="734"/>
      <c r="U6" s="734"/>
      <c r="V6" s="734"/>
      <c r="W6" s="734"/>
      <c r="X6" s="735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6"/>
      <c r="B7" s="709"/>
      <c r="C7" s="726"/>
      <c r="D7" s="728"/>
      <c r="E7" s="728"/>
      <c r="F7" s="759"/>
      <c r="G7" s="715"/>
      <c r="H7" s="750"/>
      <c r="I7" s="762"/>
      <c r="J7" s="762"/>
      <c r="K7" s="762"/>
      <c r="L7" s="762"/>
      <c r="M7" s="757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6" t="s">
        <v>30</v>
      </c>
      <c r="B9" s="737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7"/>
      <c r="O9" s="737"/>
      <c r="P9" s="737"/>
      <c r="Q9" s="737"/>
      <c r="R9" s="737"/>
      <c r="S9" s="737"/>
      <c r="T9" s="737"/>
      <c r="U9" s="737"/>
      <c r="V9" s="737"/>
      <c r="W9" s="737"/>
      <c r="X9" s="739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40" t="s">
        <v>31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2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43" t="s">
        <v>65</v>
      </c>
      <c r="B28" s="744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65" t="s">
        <v>66</v>
      </c>
      <c r="B29" s="766"/>
      <c r="C29" s="766"/>
      <c r="D29" s="766"/>
      <c r="E29" s="766"/>
      <c r="F29" s="766"/>
      <c r="G29" s="766"/>
      <c r="H29" s="766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  <c r="U29" s="767"/>
      <c r="V29" s="767"/>
      <c r="W29" s="767"/>
      <c r="X29" s="768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43" t="s">
        <v>114</v>
      </c>
      <c r="B54" s="769"/>
      <c r="C54" s="769"/>
      <c r="D54" s="769"/>
      <c r="E54" s="769"/>
      <c r="F54" s="770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71" t="s">
        <v>115</v>
      </c>
      <c r="B55" s="772"/>
      <c r="C55" s="772"/>
      <c r="D55" s="772"/>
      <c r="E55" s="772"/>
      <c r="F55" s="772"/>
      <c r="G55" s="772"/>
      <c r="H55" s="772"/>
      <c r="I55" s="773"/>
      <c r="J55" s="773"/>
      <c r="K55" s="773"/>
      <c r="L55" s="773"/>
      <c r="M55" s="773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4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5" t="s">
        <v>127</v>
      </c>
      <c r="B60" s="773"/>
      <c r="C60" s="773"/>
      <c r="D60" s="773"/>
      <c r="E60" s="773"/>
      <c r="F60" s="776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5" t="s">
        <v>128</v>
      </c>
      <c r="B61" s="773"/>
      <c r="C61" s="773"/>
      <c r="D61" s="773"/>
      <c r="E61" s="773"/>
      <c r="F61" s="773"/>
      <c r="G61" s="773"/>
      <c r="H61" s="773"/>
      <c r="I61" s="773"/>
      <c r="J61" s="773"/>
      <c r="K61" s="773"/>
      <c r="L61" s="773"/>
      <c r="M61" s="773"/>
      <c r="N61" s="773"/>
      <c r="O61" s="773"/>
      <c r="P61" s="773"/>
      <c r="Q61" s="773"/>
      <c r="R61" s="773"/>
      <c r="S61" s="773"/>
      <c r="T61" s="773"/>
      <c r="U61" s="773"/>
      <c r="V61" s="773"/>
      <c r="W61" s="773"/>
      <c r="X61" s="776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7" t="s">
        <v>131</v>
      </c>
      <c r="B63" s="778"/>
      <c r="C63" s="778"/>
      <c r="D63" s="778"/>
      <c r="E63" s="778"/>
      <c r="F63" s="779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80" t="s">
        <v>132</v>
      </c>
      <c r="B64" s="781"/>
      <c r="C64" s="781"/>
      <c r="D64" s="781"/>
      <c r="E64" s="781"/>
      <c r="F64" s="781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82" t="s">
        <v>133</v>
      </c>
      <c r="B65" s="783"/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  <c r="X65" s="784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5" t="s">
        <v>134</v>
      </c>
      <c r="B66" s="741"/>
      <c r="C66" s="786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  <c r="P66" s="786"/>
      <c r="Q66" s="786"/>
      <c r="R66" s="786"/>
      <c r="S66" s="786"/>
      <c r="T66" s="786"/>
      <c r="U66" s="786"/>
      <c r="V66" s="786"/>
      <c r="W66" s="786"/>
      <c r="X66" s="787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63" t="s">
        <v>135</v>
      </c>
      <c r="B67" s="764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63" t="s">
        <v>136</v>
      </c>
      <c r="B68" s="764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63" t="s">
        <v>137</v>
      </c>
      <c r="B69" s="764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63" t="s">
        <v>138</v>
      </c>
      <c r="B70" s="764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63" t="s">
        <v>139</v>
      </c>
      <c r="B71" s="764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43" t="s">
        <v>163</v>
      </c>
      <c r="B88" s="791"/>
      <c r="C88" s="791"/>
      <c r="D88" s="791"/>
      <c r="E88" s="791"/>
      <c r="F88" s="744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92" t="s">
        <v>164</v>
      </c>
      <c r="B89" s="786"/>
      <c r="C89" s="741"/>
      <c r="D89" s="741"/>
      <c r="E89" s="786"/>
      <c r="F89" s="786"/>
      <c r="G89" s="786"/>
      <c r="H89" s="786"/>
      <c r="I89" s="741"/>
      <c r="J89" s="741"/>
      <c r="K89" s="741"/>
      <c r="L89" s="741"/>
      <c r="M89" s="741"/>
      <c r="N89" s="741"/>
      <c r="O89" s="741"/>
      <c r="P89" s="741"/>
      <c r="Q89" s="741"/>
      <c r="R89" s="741"/>
      <c r="S89" s="741"/>
      <c r="T89" s="741"/>
      <c r="U89" s="741"/>
      <c r="V89" s="741"/>
      <c r="W89" s="741"/>
      <c r="X89" s="742"/>
    </row>
    <row r="90" spans="1:45" ht="16.5" thickBot="1" x14ac:dyDescent="0.3">
      <c r="A90" s="793" t="s">
        <v>165</v>
      </c>
      <c r="B90" s="794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93" t="s">
        <v>166</v>
      </c>
      <c r="B91" s="794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5" t="s">
        <v>136</v>
      </c>
      <c r="B92" s="796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93" t="s">
        <v>168</v>
      </c>
      <c r="B93" s="794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93" t="s">
        <v>170</v>
      </c>
      <c r="B94" s="794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7" t="s">
        <v>172</v>
      </c>
      <c r="B95" s="798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43" t="s">
        <v>217</v>
      </c>
      <c r="B122" s="791"/>
      <c r="C122" s="791"/>
      <c r="D122" s="791"/>
      <c r="E122" s="791"/>
      <c r="F122" s="744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88" t="s">
        <v>218</v>
      </c>
      <c r="B123" s="789"/>
      <c r="C123" s="789"/>
      <c r="D123" s="789"/>
      <c r="E123" s="789"/>
      <c r="F123" s="790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817" t="s">
        <v>219</v>
      </c>
      <c r="B124" s="817"/>
      <c r="C124" s="817"/>
      <c r="D124" s="817"/>
      <c r="E124" s="817"/>
      <c r="F124" s="817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818" t="s">
        <v>220</v>
      </c>
      <c r="B125" s="818"/>
      <c r="C125" s="818"/>
      <c r="D125" s="818"/>
      <c r="E125" s="818"/>
      <c r="F125" s="818"/>
      <c r="G125" s="818"/>
      <c r="H125" s="818"/>
      <c r="I125" s="818"/>
      <c r="J125" s="818"/>
      <c r="K125" s="818"/>
      <c r="L125" s="818"/>
      <c r="M125" s="818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9" t="s">
        <v>221</v>
      </c>
      <c r="B126" s="819"/>
      <c r="C126" s="819"/>
      <c r="D126" s="819"/>
      <c r="E126" s="819"/>
      <c r="F126" s="819"/>
      <c r="G126" s="819"/>
      <c r="H126" s="819"/>
      <c r="I126" s="819"/>
      <c r="J126" s="819"/>
      <c r="K126" s="819"/>
      <c r="L126" s="819"/>
      <c r="M126" s="819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9" t="s">
        <v>222</v>
      </c>
      <c r="B127" s="819"/>
      <c r="C127" s="819"/>
      <c r="D127" s="819"/>
      <c r="E127" s="819"/>
      <c r="F127" s="819"/>
      <c r="G127" s="819"/>
      <c r="H127" s="819"/>
      <c r="I127" s="819"/>
      <c r="J127" s="819"/>
      <c r="K127" s="819"/>
      <c r="L127" s="819"/>
      <c r="M127" s="819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9" t="s">
        <v>223</v>
      </c>
      <c r="B128" s="819"/>
      <c r="C128" s="819"/>
      <c r="D128" s="819"/>
      <c r="E128" s="819"/>
      <c r="F128" s="819"/>
      <c r="G128" s="819"/>
      <c r="H128" s="819"/>
      <c r="I128" s="819"/>
      <c r="J128" s="819"/>
      <c r="K128" s="819"/>
      <c r="L128" s="819"/>
      <c r="M128" s="819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20" t="s">
        <v>224</v>
      </c>
      <c r="B129" s="820"/>
      <c r="C129" s="820"/>
      <c r="D129" s="820"/>
      <c r="E129" s="820"/>
      <c r="F129" s="820"/>
      <c r="G129" s="820"/>
      <c r="H129" s="820"/>
      <c r="I129" s="820"/>
      <c r="J129" s="820"/>
      <c r="K129" s="820"/>
      <c r="L129" s="820"/>
      <c r="M129" s="820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7" t="s">
        <v>225</v>
      </c>
      <c r="B130" s="808"/>
      <c r="C130" s="808"/>
      <c r="D130" s="808"/>
      <c r="E130" s="808"/>
      <c r="F130" s="808"/>
      <c r="G130" s="808"/>
      <c r="H130" s="808"/>
      <c r="I130" s="808"/>
      <c r="J130" s="808"/>
      <c r="K130" s="808"/>
      <c r="L130" s="808"/>
      <c r="M130" s="809"/>
      <c r="N130" s="810" t="s">
        <v>226</v>
      </c>
      <c r="O130" s="811"/>
      <c r="P130" s="812"/>
      <c r="Q130" s="813">
        <f>G64/G124*100</f>
        <v>75</v>
      </c>
      <c r="R130" s="814"/>
      <c r="S130" s="815"/>
      <c r="T130" s="813" t="s">
        <v>227</v>
      </c>
      <c r="U130" s="814"/>
      <c r="V130" s="815"/>
      <c r="W130" s="813">
        <f>G123/G124*100</f>
        <v>25</v>
      </c>
      <c r="X130" s="815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803"/>
      <c r="E138" s="803"/>
      <c r="F138" s="804"/>
      <c r="G138" s="804"/>
      <c r="H138" s="419"/>
      <c r="I138" s="805" t="s">
        <v>242</v>
      </c>
      <c r="J138" s="816"/>
      <c r="K138" s="816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803"/>
      <c r="E140" s="803"/>
      <c r="F140" s="804"/>
      <c r="G140" s="804"/>
      <c r="H140" s="419"/>
      <c r="I140" s="805" t="s">
        <v>244</v>
      </c>
      <c r="J140" s="806"/>
      <c r="K140" s="806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803"/>
      <c r="E142" s="803"/>
      <c r="F142" s="804"/>
      <c r="G142" s="804"/>
      <c r="H142" s="419"/>
      <c r="I142" s="826"/>
      <c r="J142" s="827"/>
      <c r="K142" s="827"/>
      <c r="AG142" s="731" t="s">
        <v>19</v>
      </c>
      <c r="AH142" s="731"/>
      <c r="AI142" s="731"/>
      <c r="AJ142" s="731" t="s">
        <v>20</v>
      </c>
      <c r="AK142" s="731"/>
      <c r="AL142" s="731"/>
      <c r="AM142" s="731" t="s">
        <v>21</v>
      </c>
      <c r="AN142" s="731"/>
      <c r="AO142" s="731"/>
      <c r="AP142" s="731" t="s">
        <v>22</v>
      </c>
      <c r="AQ142" s="731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5" t="s">
        <v>246</v>
      </c>
      <c r="D148" s="825"/>
      <c r="E148" s="825"/>
      <c r="F148" s="825"/>
      <c r="G148" s="825"/>
      <c r="H148" s="825"/>
      <c r="I148" s="825"/>
      <c r="J148" s="825"/>
      <c r="K148" s="825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2025-2026</vt:lpstr>
      <vt:lpstr>План 073 заоч проект (2)</vt:lpstr>
      <vt:lpstr>'План 073 заоч 2025-2026'!Область_печати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2021-04-17T09:40:49Z</dcterms:created>
  <dcterms:modified xsi:type="dcterms:W3CDTF">2025-06-04T12:04:42Z</dcterms:modified>
</cp:coreProperties>
</file>