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2 Фінанси, банківська справа, страхування та фондовий ринок\"/>
    </mc:Choice>
  </mc:AlternateContent>
  <bookViews>
    <workbookView xWindow="0" yWindow="0" windowWidth="28800" windowHeight="11865" firstSheet="1" activeTab="1"/>
  </bookViews>
  <sheets>
    <sheet name="бюджет" sheetId="2" state="hidden" r:id="rId1"/>
    <sheet name="титулка D2 ОПП" sheetId="1" r:id="rId2"/>
    <sheet name="План D2 ОПП 2025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D2 ОПП 2025'!$9:$9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D2 ОПП 2025'!$A$1:$AA$91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D2 ОПП'!$A$1:$BE$34</definedName>
  </definedNames>
  <calcPr calcId="162913" fullCalcOnLoad="1"/>
</workbook>
</file>

<file path=xl/calcChain.xml><?xml version="1.0" encoding="utf-8"?>
<calcChain xmlns="http://schemas.openxmlformats.org/spreadsheetml/2006/main">
  <c r="L31" i="3" l="1"/>
  <c r="L58" i="3"/>
  <c r="L59" i="3"/>
  <c r="J31" i="3"/>
  <c r="J58" i="3"/>
  <c r="J59" i="3" s="1"/>
  <c r="I24" i="3"/>
  <c r="I14" i="3"/>
  <c r="I31" i="3"/>
  <c r="H29" i="3"/>
  <c r="H30" i="3"/>
  <c r="H26" i="3"/>
  <c r="H27" i="3"/>
  <c r="H16" i="3"/>
  <c r="H17" i="3"/>
  <c r="H18" i="3"/>
  <c r="H19" i="3"/>
  <c r="H20" i="3"/>
  <c r="H21" i="3"/>
  <c r="H22" i="3"/>
  <c r="H23" i="3"/>
  <c r="H11" i="3"/>
  <c r="H12" i="3"/>
  <c r="H13" i="3"/>
  <c r="M13" i="3" s="1"/>
  <c r="K42" i="4"/>
  <c r="AD20" i="3"/>
  <c r="I42" i="4"/>
  <c r="F32" i="4"/>
  <c r="M23" i="3"/>
  <c r="M16" i="3"/>
  <c r="M17" i="3"/>
  <c r="M18" i="3"/>
  <c r="M19" i="3"/>
  <c r="M20" i="3"/>
  <c r="M21" i="3"/>
  <c r="M22" i="3"/>
  <c r="M24" i="3"/>
  <c r="M12" i="3"/>
  <c r="M26" i="3"/>
  <c r="M27" i="3"/>
  <c r="M29" i="3"/>
  <c r="M30" i="3"/>
  <c r="F39" i="4"/>
  <c r="G42" i="4"/>
  <c r="J39" i="4"/>
  <c r="L42" i="4"/>
  <c r="G68" i="4"/>
  <c r="H68" i="4"/>
  <c r="I68" i="4"/>
  <c r="AH101" i="4"/>
  <c r="AI101" i="4"/>
  <c r="E57" i="4"/>
  <c r="E58" i="4"/>
  <c r="F60" i="4"/>
  <c r="E60" i="4"/>
  <c r="D60" i="4" s="1"/>
  <c r="F61" i="4"/>
  <c r="E61" i="4"/>
  <c r="F62" i="4"/>
  <c r="E62" i="4"/>
  <c r="D62" i="4" s="1"/>
  <c r="F63" i="4"/>
  <c r="E63" i="4"/>
  <c r="F64" i="4"/>
  <c r="E64" i="4"/>
  <c r="D64" i="4" s="1"/>
  <c r="F65" i="4"/>
  <c r="E65" i="4"/>
  <c r="F66" i="4"/>
  <c r="E66" i="4"/>
  <c r="D66" i="4" s="1"/>
  <c r="F67" i="4"/>
  <c r="E67" i="4"/>
  <c r="D101" i="4"/>
  <c r="D100" i="4"/>
  <c r="D99" i="4"/>
  <c r="E101" i="4"/>
  <c r="AH100" i="4"/>
  <c r="E100" i="4"/>
  <c r="AH98" i="4"/>
  <c r="AI98" i="4" s="1"/>
  <c r="D98" i="4"/>
  <c r="D97" i="4"/>
  <c r="D96" i="4" s="1"/>
  <c r="G98" i="4" s="1"/>
  <c r="E98" i="4"/>
  <c r="AH97" i="4"/>
  <c r="AI97" i="4"/>
  <c r="E97" i="4"/>
  <c r="AH96" i="4"/>
  <c r="AH94" i="4"/>
  <c r="AH93" i="4"/>
  <c r="AI94" i="4"/>
  <c r="D94" i="4"/>
  <c r="E94" i="4" s="1"/>
  <c r="AI93" i="4"/>
  <c r="D93" i="4"/>
  <c r="E93" i="4"/>
  <c r="AP92" i="4"/>
  <c r="AI58" i="4"/>
  <c r="AI59" i="4"/>
  <c r="AI60" i="4"/>
  <c r="AI61" i="4"/>
  <c r="AI62" i="4"/>
  <c r="AI63" i="4"/>
  <c r="AI64" i="4"/>
  <c r="AI65" i="4"/>
  <c r="AI66" i="4"/>
  <c r="AI67" i="4"/>
  <c r="AI33" i="4"/>
  <c r="AI34" i="4"/>
  <c r="AI35" i="4"/>
  <c r="AI36" i="4"/>
  <c r="AI37" i="4"/>
  <c r="AI39" i="4"/>
  <c r="AI40" i="4"/>
  <c r="AI41" i="4"/>
  <c r="AI42" i="4"/>
  <c r="AI10" i="4"/>
  <c r="AI11" i="4"/>
  <c r="AI12" i="4"/>
  <c r="AI13" i="4"/>
  <c r="AI14" i="4"/>
  <c r="AI15" i="4"/>
  <c r="AI16" i="4"/>
  <c r="AI17" i="4"/>
  <c r="AI18" i="4"/>
  <c r="AI19" i="4"/>
  <c r="AI20" i="4"/>
  <c r="AI80" i="4"/>
  <c r="AI81" i="4"/>
  <c r="AI82" i="4"/>
  <c r="AN82" i="4" s="1"/>
  <c r="AI83" i="4"/>
  <c r="AJ84" i="4"/>
  <c r="AJ85" i="4"/>
  <c r="AI85" i="4" s="1"/>
  <c r="AJ86" i="4"/>
  <c r="AJ87" i="4"/>
  <c r="AI87" i="4" s="1"/>
  <c r="L92" i="4"/>
  <c r="D61" i="4"/>
  <c r="D63" i="4"/>
  <c r="D65" i="4"/>
  <c r="D67" i="4"/>
  <c r="AH85" i="4"/>
  <c r="AH87" i="4"/>
  <c r="F86" i="4"/>
  <c r="E86" i="4"/>
  <c r="F87" i="4"/>
  <c r="AJ80" i="4"/>
  <c r="AO80" i="4"/>
  <c r="AJ81" i="4"/>
  <c r="AO81" i="4"/>
  <c r="AJ82" i="4"/>
  <c r="AO82" i="4"/>
  <c r="AJ83" i="4"/>
  <c r="AO83" i="4"/>
  <c r="AO85" i="4"/>
  <c r="AO87" i="4"/>
  <c r="AN81" i="4"/>
  <c r="AN83" i="4"/>
  <c r="AM88" i="4"/>
  <c r="AL88" i="4"/>
  <c r="AK88" i="4"/>
  <c r="K86" i="4"/>
  <c r="J88" i="4"/>
  <c r="I88" i="4"/>
  <c r="H88" i="4"/>
  <c r="G88" i="4"/>
  <c r="F88" i="4"/>
  <c r="AH68" i="4"/>
  <c r="AH69" i="4"/>
  <c r="AO57" i="4"/>
  <c r="AJ58" i="4"/>
  <c r="AJ59" i="4"/>
  <c r="AN59" i="4" s="1"/>
  <c r="AJ60" i="4"/>
  <c r="AJ61" i="4"/>
  <c r="AJ62" i="4"/>
  <c r="AJ63" i="4"/>
  <c r="AJ64" i="4"/>
  <c r="AJ65" i="4"/>
  <c r="AJ66" i="4"/>
  <c r="AJ67" i="4"/>
  <c r="AN63" i="4"/>
  <c r="AM68" i="4"/>
  <c r="AL68" i="4"/>
  <c r="AK68" i="4"/>
  <c r="F57" i="4"/>
  <c r="F68" i="4" s="1"/>
  <c r="K57" i="4"/>
  <c r="F58" i="4"/>
  <c r="K58" i="4"/>
  <c r="K60" i="4"/>
  <c r="K61" i="4"/>
  <c r="K62" i="4"/>
  <c r="K63" i="4"/>
  <c r="K64" i="4"/>
  <c r="K65" i="4"/>
  <c r="K66" i="4"/>
  <c r="K67" i="4"/>
  <c r="J57" i="4"/>
  <c r="J58" i="4"/>
  <c r="AQ66" i="4"/>
  <c r="AQ64" i="4"/>
  <c r="AQ62" i="4"/>
  <c r="AQ60" i="4"/>
  <c r="AQ58" i="4"/>
  <c r="M57" i="4"/>
  <c r="AH44" i="4"/>
  <c r="AH45" i="4" s="1"/>
  <c r="D45" i="4"/>
  <c r="AJ33" i="4"/>
  <c r="AO33" i="4"/>
  <c r="AJ34" i="4"/>
  <c r="AO34" i="4"/>
  <c r="AJ35" i="4"/>
  <c r="AO35" i="4"/>
  <c r="AJ36" i="4"/>
  <c r="AO36" i="4"/>
  <c r="AJ37" i="4"/>
  <c r="AO37" i="4"/>
  <c r="AJ39" i="4"/>
  <c r="AO39" i="4"/>
  <c r="AJ40" i="4"/>
  <c r="AO40" i="4"/>
  <c r="AJ41" i="4"/>
  <c r="AO41" i="4"/>
  <c r="AJ42" i="4"/>
  <c r="AO42" i="4"/>
  <c r="AN34" i="4"/>
  <c r="AN36" i="4"/>
  <c r="AN39" i="4"/>
  <c r="AN41" i="4"/>
  <c r="AM44" i="4"/>
  <c r="AL44" i="4"/>
  <c r="AK44" i="4"/>
  <c r="AJ44" i="4"/>
  <c r="Z44" i="4"/>
  <c r="Y44" i="4"/>
  <c r="D42" i="4"/>
  <c r="D43" i="4" s="1"/>
  <c r="E30" i="4"/>
  <c r="F30" i="4"/>
  <c r="J30" i="4" s="1"/>
  <c r="E31" i="4"/>
  <c r="F31" i="4"/>
  <c r="J31" i="4"/>
  <c r="E32" i="4"/>
  <c r="J32" i="4" s="1"/>
  <c r="E33" i="4"/>
  <c r="M33" i="4" s="1"/>
  <c r="F33" i="4"/>
  <c r="J33" i="4"/>
  <c r="E34" i="4"/>
  <c r="F34" i="4"/>
  <c r="E35" i="4"/>
  <c r="M35" i="4" s="1"/>
  <c r="F35" i="4"/>
  <c r="J35" i="4"/>
  <c r="E37" i="4"/>
  <c r="F37" i="4"/>
  <c r="J37" i="4" s="1"/>
  <c r="E38" i="4"/>
  <c r="F38" i="4"/>
  <c r="J38" i="4"/>
  <c r="E39" i="4"/>
  <c r="H42" i="4"/>
  <c r="AQ41" i="4"/>
  <c r="AQ39" i="4"/>
  <c r="M39" i="4"/>
  <c r="M38" i="4"/>
  <c r="M37" i="4"/>
  <c r="AQ36" i="4"/>
  <c r="AQ34" i="4"/>
  <c r="M31" i="4"/>
  <c r="M30" i="4"/>
  <c r="AH21" i="4"/>
  <c r="AH22" i="4" s="1"/>
  <c r="AJ10" i="4"/>
  <c r="AJ21" i="4" s="1"/>
  <c r="AJ11" i="4"/>
  <c r="AO11" i="4" s="1"/>
  <c r="AJ12" i="4"/>
  <c r="AQ12" i="4" s="1"/>
  <c r="AJ13" i="4"/>
  <c r="AO13" i="4" s="1"/>
  <c r="AJ14" i="4"/>
  <c r="AJ15" i="4"/>
  <c r="AO15" i="4" s="1"/>
  <c r="AJ16" i="4"/>
  <c r="AJ17" i="4"/>
  <c r="AJ18" i="4"/>
  <c r="AQ18" i="4" s="1"/>
  <c r="AJ19" i="4"/>
  <c r="AO19" i="4" s="1"/>
  <c r="AJ20" i="4"/>
  <c r="AN11" i="4"/>
  <c r="AN13" i="4"/>
  <c r="AN15" i="4"/>
  <c r="AN17" i="4"/>
  <c r="AN19" i="4"/>
  <c r="AM21" i="4"/>
  <c r="AL21" i="4"/>
  <c r="AK21" i="4"/>
  <c r="D19" i="4"/>
  <c r="AQ19" i="4"/>
  <c r="L19" i="4"/>
  <c r="K19" i="4"/>
  <c r="E10" i="4"/>
  <c r="F10" i="4"/>
  <c r="E11" i="4"/>
  <c r="F11" i="4"/>
  <c r="J11" i="4"/>
  <c r="E12" i="4"/>
  <c r="F12" i="4"/>
  <c r="E13" i="4"/>
  <c r="M13" i="4" s="1"/>
  <c r="F13" i="4"/>
  <c r="J13" i="4"/>
  <c r="F14" i="4"/>
  <c r="J14" i="4"/>
  <c r="E15" i="4"/>
  <c r="F15" i="4"/>
  <c r="E17" i="4"/>
  <c r="F17" i="4"/>
  <c r="J17" i="4"/>
  <c r="I19" i="4"/>
  <c r="I69" i="4" s="1"/>
  <c r="H19" i="4"/>
  <c r="H69" i="4" s="1"/>
  <c r="G19" i="4"/>
  <c r="E16" i="4"/>
  <c r="M17" i="4"/>
  <c r="AQ15" i="4"/>
  <c r="AQ14" i="4"/>
  <c r="M14" i="4"/>
  <c r="AQ13" i="4"/>
  <c r="AQ11" i="4"/>
  <c r="M10" i="4"/>
  <c r="G42" i="3"/>
  <c r="H42" i="3"/>
  <c r="G43" i="3"/>
  <c r="H43" i="3" s="1"/>
  <c r="M43" i="3" s="1"/>
  <c r="H35" i="3"/>
  <c r="M35" i="3" s="1"/>
  <c r="M34" i="3" s="1"/>
  <c r="M40" i="3" s="1"/>
  <c r="I57" i="3"/>
  <c r="I34" i="3"/>
  <c r="I40" i="3"/>
  <c r="G34" i="3"/>
  <c r="G40" i="3"/>
  <c r="G24" i="3"/>
  <c r="G27" i="3"/>
  <c r="G30" i="3"/>
  <c r="G14" i="3"/>
  <c r="G31" i="3"/>
  <c r="H56" i="3"/>
  <c r="M56" i="3"/>
  <c r="H55" i="3"/>
  <c r="M55" i="3"/>
  <c r="H54" i="3"/>
  <c r="M54" i="3"/>
  <c r="H53" i="3"/>
  <c r="M53" i="3"/>
  <c r="H52" i="3"/>
  <c r="M52" i="3"/>
  <c r="H51" i="3"/>
  <c r="M51" i="3"/>
  <c r="H50" i="3"/>
  <c r="M50" i="3"/>
  <c r="H49" i="3"/>
  <c r="M49" i="3"/>
  <c r="H48" i="3"/>
  <c r="M48" i="3"/>
  <c r="M47" i="3"/>
  <c r="H46" i="3"/>
  <c r="M46" i="3" s="1"/>
  <c r="H45" i="3"/>
  <c r="M45" i="3" s="1"/>
  <c r="H44" i="3"/>
  <c r="M44" i="3" s="1"/>
  <c r="N43" i="3"/>
  <c r="K43" i="3"/>
  <c r="K42" i="3"/>
  <c r="N34" i="3"/>
  <c r="N40" i="3"/>
  <c r="J34" i="3"/>
  <c r="H39" i="3"/>
  <c r="M39" i="3" s="1"/>
  <c r="H38" i="3"/>
  <c r="M38" i="3" s="1"/>
  <c r="H37" i="3"/>
  <c r="M37" i="3" s="1"/>
  <c r="H36" i="3"/>
  <c r="M36" i="3" s="1"/>
  <c r="W31" i="1"/>
  <c r="T31" i="1"/>
  <c r="N31" i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W39" i="6" s="1"/>
  <c r="X29" i="6"/>
  <c r="X39" i="6" s="1"/>
  <c r="Y29" i="6"/>
  <c r="Z29" i="6"/>
  <c r="AA29" i="6"/>
  <c r="N29" i="6"/>
  <c r="N39" i="6" s="1"/>
  <c r="N60" i="6" s="1"/>
  <c r="N61" i="6" s="1"/>
  <c r="O19" i="6"/>
  <c r="P19" i="6"/>
  <c r="Q19" i="6"/>
  <c r="R19" i="6"/>
  <c r="S19" i="6"/>
  <c r="T19" i="6"/>
  <c r="U19" i="6"/>
  <c r="V19" i="6"/>
  <c r="W19" i="6"/>
  <c r="X19" i="6"/>
  <c r="Y19" i="6"/>
  <c r="Z19" i="6"/>
  <c r="Z39" i="6"/>
  <c r="AA19" i="6"/>
  <c r="AA39" i="6"/>
  <c r="N19" i="6"/>
  <c r="J19" i="6"/>
  <c r="K19" i="6"/>
  <c r="G29" i="6"/>
  <c r="G34" i="6"/>
  <c r="H32" i="6"/>
  <c r="M32" i="6"/>
  <c r="I27" i="6"/>
  <c r="H27" i="6"/>
  <c r="I26" i="6"/>
  <c r="H26" i="6"/>
  <c r="M26" i="6" s="1"/>
  <c r="I25" i="6"/>
  <c r="H25" i="6"/>
  <c r="I14" i="6"/>
  <c r="H14" i="6"/>
  <c r="L15" i="6"/>
  <c r="L19" i="6"/>
  <c r="I17" i="6"/>
  <c r="G15" i="6"/>
  <c r="G19" i="6" s="1"/>
  <c r="G39" i="6" s="1"/>
  <c r="H17" i="6"/>
  <c r="M17" i="6" s="1"/>
  <c r="AA61" i="6"/>
  <c r="Z61" i="6"/>
  <c r="Y61" i="6"/>
  <c r="V58" i="6"/>
  <c r="V59" i="6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/>
  <c r="P44" i="6"/>
  <c r="O44" i="6"/>
  <c r="O59" i="6" s="1"/>
  <c r="O60" i="6" s="1"/>
  <c r="O61" i="6" s="1"/>
  <c r="N44" i="6"/>
  <c r="L44" i="6"/>
  <c r="K44" i="6"/>
  <c r="J44" i="6"/>
  <c r="G44" i="6"/>
  <c r="I43" i="6"/>
  <c r="I44" i="6"/>
  <c r="I42" i="6"/>
  <c r="H42" i="6"/>
  <c r="H44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V39" i="6"/>
  <c r="V60" i="6" s="1"/>
  <c r="V61" i="6" s="1"/>
  <c r="U34" i="6"/>
  <c r="T34" i="6"/>
  <c r="S34" i="6"/>
  <c r="S39" i="6"/>
  <c r="R34" i="6"/>
  <c r="Q34" i="6"/>
  <c r="P34" i="6"/>
  <c r="N34" i="6"/>
  <c r="L34" i="6"/>
  <c r="K34" i="6"/>
  <c r="J34" i="6"/>
  <c r="I33" i="6"/>
  <c r="H33" i="6"/>
  <c r="I31" i="6"/>
  <c r="I34" i="6"/>
  <c r="H31" i="6"/>
  <c r="L29" i="6"/>
  <c r="K29" i="6"/>
  <c r="J29" i="6"/>
  <c r="I28" i="6"/>
  <c r="H28" i="6"/>
  <c r="I24" i="6"/>
  <c r="M24" i="6"/>
  <c r="H24" i="6"/>
  <c r="I23" i="6"/>
  <c r="H23" i="6"/>
  <c r="M23" i="6" s="1"/>
  <c r="I22" i="6"/>
  <c r="H22" i="6"/>
  <c r="I21" i="6"/>
  <c r="H21" i="6"/>
  <c r="H29" i="6" s="1"/>
  <c r="I16" i="6"/>
  <c r="H16" i="6"/>
  <c r="I13" i="6"/>
  <c r="H13" i="6"/>
  <c r="M13" i="6" s="1"/>
  <c r="I12" i="6"/>
  <c r="H12" i="6"/>
  <c r="M12" i="6"/>
  <c r="I11" i="6"/>
  <c r="H11" i="6"/>
  <c r="M11" i="6" s="1"/>
  <c r="AA60" i="3"/>
  <c r="Z60" i="3"/>
  <c r="Y60" i="3"/>
  <c r="AA40" i="3"/>
  <c r="Z40" i="3"/>
  <c r="Y40" i="3"/>
  <c r="X40" i="3"/>
  <c r="W40" i="3"/>
  <c r="W24" i="3"/>
  <c r="W14" i="3"/>
  <c r="W31" i="3"/>
  <c r="AA14" i="3"/>
  <c r="AA31" i="3"/>
  <c r="Z14" i="3"/>
  <c r="Z31" i="3"/>
  <c r="Y14" i="3"/>
  <c r="Y31" i="3"/>
  <c r="X14" i="3"/>
  <c r="X31" i="3"/>
  <c r="T34" i="5"/>
  <c r="Q34" i="5"/>
  <c r="N34" i="5"/>
  <c r="J34" i="5"/>
  <c r="G34" i="5"/>
  <c r="W31" i="5"/>
  <c r="C30" i="5"/>
  <c r="C34" i="5" s="1"/>
  <c r="H58" i="6"/>
  <c r="H59" i="6" s="1"/>
  <c r="Q39" i="6"/>
  <c r="Q60" i="6"/>
  <c r="Q61" i="6" s="1"/>
  <c r="P39" i="6"/>
  <c r="M56" i="6"/>
  <c r="K59" i="6"/>
  <c r="T59" i="6"/>
  <c r="T60" i="6" s="1"/>
  <c r="T61" i="6" s="1"/>
  <c r="P59" i="6"/>
  <c r="M52" i="6"/>
  <c r="Y39" i="6"/>
  <c r="M27" i="6"/>
  <c r="M25" i="6"/>
  <c r="M28" i="6"/>
  <c r="M36" i="6"/>
  <c r="M38" i="6"/>
  <c r="M33" i="6"/>
  <c r="N59" i="6"/>
  <c r="R59" i="6"/>
  <c r="M14" i="6"/>
  <c r="I29" i="6"/>
  <c r="M21" i="6"/>
  <c r="M29" i="6" s="1"/>
  <c r="M50" i="6"/>
  <c r="M22" i="6"/>
  <c r="L59" i="6"/>
  <c r="G59" i="6"/>
  <c r="G60" i="6" s="1"/>
  <c r="U66" i="6" s="1"/>
  <c r="J39" i="6"/>
  <c r="H34" i="6"/>
  <c r="N60" i="3"/>
  <c r="I58" i="6"/>
  <c r="I59" i="6" s="1"/>
  <c r="I60" i="6" s="1"/>
  <c r="M48" i="6"/>
  <c r="M58" i="6" s="1"/>
  <c r="M59" i="6" s="1"/>
  <c r="M42" i="6"/>
  <c r="M44" i="6"/>
  <c r="P60" i="6"/>
  <c r="P61" i="6"/>
  <c r="I15" i="6"/>
  <c r="I19" i="6"/>
  <c r="I39" i="6" s="1"/>
  <c r="M16" i="6"/>
  <c r="K39" i="6"/>
  <c r="K60" i="6"/>
  <c r="M31" i="6"/>
  <c r="M34" i="6"/>
  <c r="J59" i="6"/>
  <c r="J60" i="6"/>
  <c r="T39" i="6"/>
  <c r="U39" i="6"/>
  <c r="U60" i="6" s="1"/>
  <c r="U61" i="6" s="1"/>
  <c r="O60" i="3"/>
  <c r="H15" i="6"/>
  <c r="M15" i="6" s="1"/>
  <c r="S59" i="6"/>
  <c r="S60" i="6"/>
  <c r="S61" i="6" s="1"/>
  <c r="L39" i="6"/>
  <c r="L60" i="6" s="1"/>
  <c r="O39" i="6"/>
  <c r="R39" i="6"/>
  <c r="R60" i="6" s="1"/>
  <c r="R61" i="6" s="1"/>
  <c r="H38" i="6"/>
  <c r="M19" i="6" l="1"/>
  <c r="M39" i="6" s="1"/>
  <c r="M60" i="6" s="1"/>
  <c r="Q66" i="6"/>
  <c r="W66" i="6" s="1"/>
  <c r="G57" i="3"/>
  <c r="G58" i="3" s="1"/>
  <c r="H34" i="3"/>
  <c r="H40" i="3" s="1"/>
  <c r="I58" i="3"/>
  <c r="I59" i="3" s="1"/>
  <c r="M42" i="3"/>
  <c r="M57" i="3" s="1"/>
  <c r="M58" i="3" s="1"/>
  <c r="H57" i="3"/>
  <c r="G69" i="4"/>
  <c r="J15" i="4"/>
  <c r="M15" i="4"/>
  <c r="J10" i="4"/>
  <c r="F19" i="4"/>
  <c r="F69" i="4" s="1"/>
  <c r="AO17" i="4"/>
  <c r="AQ17" i="4"/>
  <c r="J34" i="4"/>
  <c r="M34" i="4"/>
  <c r="E42" i="4"/>
  <c r="AO44" i="4"/>
  <c r="K68" i="4"/>
  <c r="K69" i="4" s="1"/>
  <c r="AJ68" i="4"/>
  <c r="E87" i="4"/>
  <c r="D87" i="4" s="1"/>
  <c r="K87" i="4"/>
  <c r="K88" i="4" s="1"/>
  <c r="F94" i="4"/>
  <c r="F101" i="4"/>
  <c r="H24" i="3"/>
  <c r="H19" i="6"/>
  <c r="H39" i="6" s="1"/>
  <c r="H60" i="6" s="1"/>
  <c r="W30" i="5"/>
  <c r="W34" i="5" s="1"/>
  <c r="J12" i="4"/>
  <c r="M12" i="4"/>
  <c r="E19" i="4"/>
  <c r="D20" i="4"/>
  <c r="AO20" i="4"/>
  <c r="AN20" i="4"/>
  <c r="AQ20" i="4"/>
  <c r="AO18" i="4"/>
  <c r="AN18" i="4"/>
  <c r="AO16" i="4"/>
  <c r="AN16" i="4"/>
  <c r="AQ16" i="4"/>
  <c r="AO14" i="4"/>
  <c r="AN14" i="4"/>
  <c r="AO12" i="4"/>
  <c r="AN12" i="4"/>
  <c r="AO10" i="4"/>
  <c r="AO21" i="4" s="1"/>
  <c r="AN10" i="4"/>
  <c r="AQ10" i="4"/>
  <c r="AO67" i="4"/>
  <c r="AQ67" i="4"/>
  <c r="AO65" i="4"/>
  <c r="AQ65" i="4"/>
  <c r="AN65" i="4"/>
  <c r="AO63" i="4"/>
  <c r="AQ63" i="4"/>
  <c r="AO61" i="4"/>
  <c r="AQ61" i="4"/>
  <c r="AN61" i="4"/>
  <c r="AO59" i="4"/>
  <c r="AQ59" i="4"/>
  <c r="AI86" i="4"/>
  <c r="AH86" i="4" s="1"/>
  <c r="AO86" i="4"/>
  <c r="AI84" i="4"/>
  <c r="AO84" i="4"/>
  <c r="AO88" i="4" s="1"/>
  <c r="AJ88" i="4"/>
  <c r="AN80" i="4"/>
  <c r="AN88" i="4" s="1"/>
  <c r="AQ80" i="4"/>
  <c r="AN42" i="4"/>
  <c r="AQ42" i="4"/>
  <c r="AQ40" i="4"/>
  <c r="AN40" i="4"/>
  <c r="AQ37" i="4"/>
  <c r="AN37" i="4"/>
  <c r="AN35" i="4"/>
  <c r="AQ35" i="4"/>
  <c r="AI44" i="4"/>
  <c r="AN33" i="4"/>
  <c r="AN44" i="4" s="1"/>
  <c r="AQ33" i="4"/>
  <c r="F93" i="4"/>
  <c r="L69" i="4"/>
  <c r="J42" i="4"/>
  <c r="J68" i="4"/>
  <c r="AO66" i="4"/>
  <c r="AN66" i="4"/>
  <c r="AO64" i="4"/>
  <c r="AN64" i="4"/>
  <c r="AO62" i="4"/>
  <c r="AN62" i="4"/>
  <c r="AO60" i="4"/>
  <c r="AN60" i="4"/>
  <c r="AO58" i="4"/>
  <c r="AO68" i="4" s="1"/>
  <c r="AN58" i="4"/>
  <c r="D86" i="4"/>
  <c r="D88" i="4" s="1"/>
  <c r="D89" i="4" s="1"/>
  <c r="AI21" i="4"/>
  <c r="AI68" i="4"/>
  <c r="AH92" i="4"/>
  <c r="AJ94" i="4" s="1"/>
  <c r="AJ97" i="4"/>
  <c r="AI100" i="4"/>
  <c r="AH99" i="4"/>
  <c r="G101" i="4"/>
  <c r="D68" i="4"/>
  <c r="D92" i="4" s="1"/>
  <c r="E68" i="4"/>
  <c r="E92" i="4" s="1"/>
  <c r="AJ101" i="4"/>
  <c r="F42" i="4"/>
  <c r="H14" i="3"/>
  <c r="M11" i="3"/>
  <c r="M14" i="3" s="1"/>
  <c r="M31" i="3" s="1"/>
  <c r="AH84" i="4" l="1"/>
  <c r="AH88" i="4" s="1"/>
  <c r="AH89" i="4" s="1"/>
  <c r="AI88" i="4"/>
  <c r="D69" i="4"/>
  <c r="H31" i="3"/>
  <c r="M59" i="3"/>
  <c r="F98" i="4"/>
  <c r="F100" i="4"/>
  <c r="AJ98" i="4"/>
  <c r="AJ100" i="4"/>
  <c r="AJ93" i="4"/>
  <c r="AI92" i="4"/>
  <c r="E88" i="4"/>
  <c r="AN68" i="4"/>
  <c r="AN21" i="4"/>
  <c r="E69" i="4"/>
  <c r="F97" i="4"/>
  <c r="J19" i="4"/>
  <c r="J69" i="4" s="1"/>
  <c r="H58" i="3"/>
  <c r="H59" i="3" s="1"/>
  <c r="G59" i="3"/>
  <c r="Q65" i="3" s="1"/>
  <c r="W65" i="3" s="1"/>
  <c r="U65" i="3"/>
</calcChain>
</file>

<file path=xl/sharedStrings.xml><?xml version="1.0" encoding="utf-8"?>
<sst xmlns="http://schemas.openxmlformats.org/spreadsheetml/2006/main" count="1038" uniqueCount="341">
  <si>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</si>
  <si>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</si>
  <si>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</si>
  <si>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</si>
  <si>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</si>
  <si>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</si>
  <si>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</si>
  <si>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</si>
  <si>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</si>
  <si>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</si>
  <si>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</si>
  <si>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</si>
  <si>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</si>
  <si>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</si>
  <si>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</si>
  <si>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</si>
  <si>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</si>
  <si>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</si>
  <si>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</si>
  <si>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</si>
  <si>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</si>
  <si>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</si>
  <si>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</si>
  <si>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</si>
  <si>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</si>
  <si>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</si>
  <si>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</si>
  <si>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</si>
  <si>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</si>
  <si>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</si>
  <si>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</si>
  <si>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</si>
  <si>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</si>
  <si>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</si>
  <si>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</si>
  <si>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</si>
  <si>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</si>
  <si>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</si>
  <si>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</si>
  <si>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</si>
  <si>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</si>
  <si>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</si>
  <si>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</si>
  <si>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</si>
  <si>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</si>
  <si>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</si>
  <si>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</si>
  <si>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</si>
  <si>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</si>
  <si>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</si>
  <si>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</si>
  <si>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</si>
  <si>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</si>
  <si>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</si>
  <si>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</si>
  <si>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</si>
  <si>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</si>
  <si>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</si>
  <si>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</si>
  <si>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</si>
  <si>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</si>
  <si>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</si>
  <si>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</si>
  <si>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</si>
  <si>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</si>
  <si>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</si>
  <si>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</si>
  <si>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</si>
  <si>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</si>
  <si>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</si>
  <si>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</si>
  <si>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</si>
  <si>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</si>
  <si>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</si>
  <si>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</si>
  <si>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</si>
  <si>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</si>
  <si>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</si>
  <si>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</si>
  <si>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</si>
  <si>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</si>
  <si>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</si>
  <si>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</si>
  <si>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</si>
  <si>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</si>
  <si>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</si>
  <si>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</si>
  <si>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</si>
  <si>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</si>
  <si>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</si>
  <si>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</si>
  <si>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</si>
  <si>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</si>
  <si>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</si>
  <si>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</si>
  <si>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</si>
  <si>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</si>
  <si>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</si>
  <si>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</si>
  <si>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</si>
  <si>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</si>
  <si>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</si>
  <si>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</si>
  <si>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</si>
  <si>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</si>
  <si>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</si>
  <si>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</si>
  <si>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</si>
  <si>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</si>
  <si>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</si>
  <si>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</si>
  <si>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</si>
  <si>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</si>
  <si>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</si>
  <si>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</si>
  <si>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</si>
  <si>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</si>
  <si>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</si>
  <si>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</si>
  <si>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</si>
  <si>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</si>
  <si>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</si>
  <si>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</si>
  <si>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</si>
  <si>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</si>
  <si>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</si>
  <si>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</si>
  <si>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</si>
  <si>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</si>
  <si>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</si>
  <si>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</si>
  <si>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</si>
  <si>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</si>
  <si>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</si>
  <si>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</si>
  <si>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</si>
  <si>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</si>
  <si>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</si>
  <si>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</si>
  <si>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</si>
  <si>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</si>
  <si>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</si>
  <si>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</si>
  <si>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</si>
  <si>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</si>
  <si>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</si>
  <si>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</si>
  <si>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</si>
  <si>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</si>
  <si>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</si>
  <si>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</si>
  <si>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</si>
  <si>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</si>
  <si>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</si>
  <si>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</si>
  <si>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</si>
  <si>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</si>
  <si>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</si>
  <si>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</si>
  <si>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</si>
  <si>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</si>
  <si>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</si>
  <si>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</si>
  <si>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</si>
  <si>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</si>
  <si>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</si>
  <si>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</si>
  <si>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</si>
  <si>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</si>
  <si>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</si>
  <si>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</si>
  <si>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</si>
  <si>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</si>
  <si>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</si>
  <si>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</si>
  <si>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</si>
  <si>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</si>
  <si>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</si>
  <si>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</si>
  <si>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</si>
  <si>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</si>
  <si>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</si>
  <si>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</si>
  <si>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</si>
  <si>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</si>
  <si>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</si>
  <si>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</si>
  <si>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</si>
  <si>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</si>
  <si>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</si>
  <si>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</si>
  <si>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</si>
  <si>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</si>
  <si>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</si>
  <si>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</si>
  <si>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</si>
  <si>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</si>
  <si>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</si>
  <si>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</si>
  <si>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</si>
  <si>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</si>
  <si>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</si>
  <si>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</si>
  <si>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</si>
  <si>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</si>
  <si>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</si>
  <si>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</si>
  <si>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</si>
  <si>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</si>
  <si>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</si>
  <si>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</si>
  <si>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</si>
  <si>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</si>
  <si>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</si>
  <si>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</si>
  <si>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</si>
  <si>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</si>
  <si>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</si>
  <si>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</si>
  <si>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</si>
  <si>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</si>
  <si>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</si>
  <si>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</si>
  <si>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</si>
  <si>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</si>
  <si>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</si>
  <si>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</si>
  <si>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</si>
  <si>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</si>
  <si>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</si>
  <si>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</si>
  <si>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</si>
  <si>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</si>
  <si>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</si>
  <si>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</si>
  <si>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</si>
  <si>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</si>
  <si>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</si>
  <si>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</si>
  <si>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</si>
  <si>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</si>
  <si>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</si>
  <si>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</si>
  <si>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</si>
  <si>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І . ГРАФІК ОСВІТНЬОГО ПРОЦЕСУ</t>
  </si>
  <si>
    <t>Атестація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</si>
  <si>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</si>
  <si>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</si>
  <si>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</si>
  <si>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</si>
  <si>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</si>
  <si>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</si>
  <si>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</si>
  <si>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</si>
  <si>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</si>
  <si>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</si>
  <si>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</si>
  <si>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</si>
  <si>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</si>
  <si>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</si>
  <si>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</si>
  <si>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</si>
  <si>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</si>
  <si>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</si>
  <si>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</si>
  <si>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</si>
  <si>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</si>
  <si>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</si>
  <si>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</si>
  <si>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</si>
  <si>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</si>
  <si>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</si>
  <si>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</si>
  <si>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</si>
  <si>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</si>
  <si>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</si>
  <si>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</si>
  <si>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Інноваційний менеджмент у фінансовій сфері</t>
  </si>
  <si>
    <t>Startup: теорія і практика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</si>
  <si>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</si>
  <si>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</si>
  <si>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</si>
  <si>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</si>
  <si>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</si>
  <si>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</si>
  <si>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</si>
  <si>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</si>
  <si>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</si>
  <si>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</si>
  <si>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</si>
  <si>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2.2.13</t>
  </si>
  <si>
    <t>Проєктне фінансування</t>
  </si>
  <si>
    <t>Міждисциплінарний практичний тренінг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</si>
  <si>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</si>
  <si>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</si>
  <si>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</si>
  <si>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Н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</si>
  <si>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</si>
  <si>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Настановна сесія</t>
  </si>
  <si>
    <t>1.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</si>
  <si>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</si>
  <si>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4/0</t>
  </si>
  <si>
    <t>8/0</t>
  </si>
  <si>
    <t>12/0</t>
  </si>
  <si>
    <t>6/0</t>
  </si>
  <si>
    <t>0/2</t>
  </si>
  <si>
    <t>6/2</t>
  </si>
  <si>
    <t>2/0</t>
  </si>
  <si>
    <t>12/4</t>
  </si>
  <si>
    <t>24/4</t>
  </si>
  <si>
    <t>18/0</t>
  </si>
  <si>
    <t>10/0</t>
  </si>
  <si>
    <t>16/0</t>
  </si>
  <si>
    <t>40/4</t>
  </si>
  <si>
    <t>Годин на наст сесії</t>
  </si>
  <si>
    <t>Годин у семестрі</t>
  </si>
  <si>
    <t xml:space="preserve">О </t>
  </si>
  <si>
    <t>4/2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</si>
  <si>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</si>
  <si>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Глобальна макрофінансова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</si>
  <si>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Фінансове посередництво /Управління фінансовою санацією</t>
  </si>
  <si>
    <t>Управління фінансовими ризиками / Контролінг в системі фінансового управління підприємством / Податковий менеджмент</t>
  </si>
  <si>
    <t xml:space="preserve">Кваліфікація:  магістр фінансів, банківської справи та страхування 
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</si>
  <si>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</si>
  <si>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</si>
  <si>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>Інформаційні технології та моделювання у фінансах</t>
  </si>
  <si>
    <t>26/0</t>
  </si>
  <si>
    <t>Управління ризиками</t>
  </si>
  <si>
    <t>Управління фінансово-економічною безпекою / Державний фінансовий контроль</t>
  </si>
  <si>
    <t>Управління місцевими фінансами / Проєктне фінансування / Міждисциплінарний практичний тренінг</t>
  </si>
  <si>
    <t>44/0</t>
  </si>
  <si>
    <t>10</t>
  </si>
  <si>
    <t>D2 - 2025/2026</t>
  </si>
  <si>
    <t xml:space="preserve">        Директор ЦДЗО</t>
  </si>
  <si>
    <t>М.М. Федоров</t>
  </si>
  <si>
    <t>Голова проєктної групи</t>
  </si>
  <si>
    <t>протокол № 9</t>
  </si>
  <si>
    <t>" 24 "   квітня   2025 р.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</si>
  <si>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</si>
  <si>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Форма атестації (екзамен, кваліфікаційна робота)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</si>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</sst>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#,##0_-;\-* #,##0_-;\ _-;_-@_-"/>
    <numFmt numFmtId="173" formatCode="0.0"/>
    <numFmt numFmtId="174" formatCode="#,##0.0_-;\-* #,##0.0_-;\ _-;_-@_-"/>
    <numFmt numFmtId="175" formatCode="#,##0_-;\-* #,##0_-;\ &quot;&quot;_-;_-@_-"/>
    <numFmt numFmtId="176" formatCode="#,##0;\-* #,##0_-;\ &quot;&quot;_-;_-@_-"/>
    <numFmt numFmtId="177" formatCode="#,##0.0;\-* #,##0.0_-;\ &quot;&quot;_-;_-@_-"/>
    <numFmt numFmtId="178" formatCode="#,##0.0_-;\-* #,##0.0_-;\ &quot;&quot;_-;_-@_-"/>
    <numFmt numFmtId="179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7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72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2" fontId="5" fillId="0" borderId="3" xfId="0" applyNumberFormat="1" applyFont="1" applyFill="1" applyBorder="1" applyAlignment="1" applyProtection="1">
      <alignment horizontal="center" vertical="center"/>
    </xf>
    <xf numFmtId="172" fontId="5" fillId="0" borderId="4" xfId="0" applyNumberFormat="1" applyFont="1" applyFill="1" applyBorder="1" applyAlignment="1" applyProtection="1">
      <alignment horizontal="center" vertical="center"/>
    </xf>
    <xf numFmtId="172" fontId="5" fillId="0" borderId="5" xfId="0" applyNumberFormat="1" applyFont="1" applyFill="1" applyBorder="1" applyAlignment="1" applyProtection="1">
      <alignment horizontal="center" vertical="center"/>
    </xf>
    <xf numFmtId="172" fontId="5" fillId="0" borderId="6" xfId="0" applyNumberFormat="1" applyFont="1" applyFill="1" applyBorder="1" applyAlignment="1" applyProtection="1">
      <alignment horizontal="center" vertical="center"/>
    </xf>
    <xf numFmtId="172" fontId="5" fillId="0" borderId="7" xfId="0" applyNumberFormat="1" applyFont="1" applyFill="1" applyBorder="1" applyAlignment="1" applyProtection="1">
      <alignment horizontal="center" vertical="center"/>
    </xf>
    <xf numFmtId="172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2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3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3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72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3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3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3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73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72" fontId="5" fillId="0" borderId="41" xfId="0" applyNumberFormat="1" applyFont="1" applyFill="1" applyBorder="1" applyAlignment="1" applyProtection="1">
      <alignment horizontal="center" vertical="center"/>
    </xf>
    <xf numFmtId="174" fontId="5" fillId="0" borderId="41" xfId="0" applyNumberFormat="1" applyFont="1" applyFill="1" applyBorder="1" applyAlignment="1" applyProtection="1">
      <alignment horizontal="center" vertical="center"/>
    </xf>
    <xf numFmtId="174" fontId="5" fillId="0" borderId="10" xfId="0" applyNumberFormat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72" fontId="5" fillId="0" borderId="44" xfId="0" applyNumberFormat="1" applyFont="1" applyFill="1" applyBorder="1" applyAlignment="1" applyProtection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73" fontId="31" fillId="3" borderId="44" xfId="3" applyNumberFormat="1" applyFont="1" applyFill="1" applyBorder="1" applyAlignment="1" applyProtection="1">
      <alignment horizontal="center" vertical="center"/>
    </xf>
    <xf numFmtId="173" fontId="30" fillId="3" borderId="46" xfId="3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2" fontId="5" fillId="0" borderId="46" xfId="0" applyNumberFormat="1" applyFont="1" applyFill="1" applyBorder="1" applyAlignment="1" applyProtection="1">
      <alignment horizontal="center" vertical="center"/>
    </xf>
    <xf numFmtId="172" fontId="5" fillId="0" borderId="9" xfId="0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Fill="1" applyBorder="1" applyAlignment="1" applyProtection="1">
      <alignment horizontal="center" vertical="center"/>
    </xf>
    <xf numFmtId="175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75" fontId="5" fillId="2" borderId="18" xfId="3" applyNumberFormat="1" applyFont="1" applyFill="1" applyBorder="1" applyAlignment="1" applyProtection="1">
      <alignment horizontal="center" vertical="center" wrapText="1"/>
    </xf>
    <xf numFmtId="173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75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75" fontId="5" fillId="2" borderId="20" xfId="3" applyNumberFormat="1" applyFont="1" applyFill="1" applyBorder="1" applyAlignment="1" applyProtection="1">
      <alignment horizontal="center" vertical="center" wrapText="1"/>
    </xf>
    <xf numFmtId="173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75" fontId="5" fillId="2" borderId="35" xfId="3" applyNumberFormat="1" applyFont="1" applyFill="1" applyBorder="1" applyAlignment="1" applyProtection="1">
      <alignment horizontal="center" vertical="center" wrapText="1"/>
    </xf>
    <xf numFmtId="173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75" fontId="5" fillId="2" borderId="23" xfId="3" applyNumberFormat="1" applyFont="1" applyFill="1" applyBorder="1" applyAlignment="1" applyProtection="1">
      <alignment horizontal="center" vertical="center" wrapText="1"/>
    </xf>
    <xf numFmtId="173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173" fontId="35" fillId="0" borderId="44" xfId="3" applyNumberFormat="1" applyFont="1" applyFill="1" applyBorder="1" applyAlignment="1">
      <alignment horizontal="center" vertical="center" wrapText="1"/>
    </xf>
    <xf numFmtId="1" fontId="35" fillId="0" borderId="44" xfId="3" applyNumberFormat="1" applyFont="1" applyFill="1" applyBorder="1" applyAlignment="1">
      <alignment horizontal="center" vertical="center" wrapText="1"/>
    </xf>
    <xf numFmtId="175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76" fontId="37" fillId="2" borderId="25" xfId="3" applyNumberFormat="1" applyFont="1" applyFill="1" applyBorder="1" applyAlignment="1" applyProtection="1">
      <alignment horizontal="center" vertical="center"/>
    </xf>
    <xf numFmtId="177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75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76" fontId="37" fillId="2" borderId="27" xfId="3" applyNumberFormat="1" applyFont="1" applyFill="1" applyBorder="1" applyAlignment="1" applyProtection="1">
      <alignment horizontal="center" vertical="center"/>
    </xf>
    <xf numFmtId="177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75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75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75" fontId="5" fillId="2" borderId="19" xfId="3" applyNumberFormat="1" applyFont="1" applyFill="1" applyBorder="1" applyAlignment="1" applyProtection="1">
      <alignment horizontal="center" vertical="center"/>
    </xf>
    <xf numFmtId="173" fontId="5" fillId="2" borderId="46" xfId="3" applyNumberFormat="1" applyFont="1" applyFill="1" applyBorder="1" applyAlignment="1">
      <alignment horizontal="center" vertical="center" wrapText="1"/>
    </xf>
    <xf numFmtId="1" fontId="5" fillId="2" borderId="46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76" fontId="38" fillId="2" borderId="18" xfId="0" applyNumberFormat="1" applyFont="1" applyFill="1" applyBorder="1" applyAlignment="1" applyProtection="1">
      <alignment horizontal="center" vertical="center"/>
    </xf>
    <xf numFmtId="173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73" fontId="5" fillId="2" borderId="16" xfId="3" applyNumberFormat="1" applyFont="1" applyFill="1" applyBorder="1" applyAlignment="1" applyProtection="1">
      <alignment horizontal="center" vertical="center"/>
    </xf>
    <xf numFmtId="173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76" fontId="38" fillId="2" borderId="23" xfId="0" applyNumberFormat="1" applyFont="1" applyFill="1" applyBorder="1" applyAlignment="1" applyProtection="1">
      <alignment horizontal="center" vertical="center"/>
    </xf>
    <xf numFmtId="173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73" fontId="5" fillId="2" borderId="21" xfId="3" applyNumberFormat="1" applyFont="1" applyFill="1" applyBorder="1" applyAlignment="1" applyProtection="1">
      <alignment horizontal="center" vertical="center"/>
    </xf>
    <xf numFmtId="173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73" fontId="5" fillId="2" borderId="49" xfId="3" applyNumberFormat="1" applyFont="1" applyFill="1" applyBorder="1" applyAlignment="1" applyProtection="1">
      <alignment horizontal="center" vertical="center"/>
    </xf>
    <xf numFmtId="1" fontId="5" fillId="2" borderId="46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left" vertical="center" wrapText="1"/>
    </xf>
    <xf numFmtId="176" fontId="1" fillId="2" borderId="16" xfId="0" applyNumberFormat="1" applyFont="1" applyFill="1" applyBorder="1" applyAlignment="1" applyProtection="1">
      <alignment horizontal="center" vertical="center"/>
    </xf>
    <xf numFmtId="176" fontId="1" fillId="2" borderId="17" xfId="0" applyNumberFormat="1" applyFont="1" applyFill="1" applyBorder="1" applyAlignment="1" applyProtection="1">
      <alignment horizontal="center" vertical="center"/>
    </xf>
    <xf numFmtId="176" fontId="1" fillId="2" borderId="18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 applyProtection="1">
      <alignment horizontal="left" vertical="center" wrapText="1"/>
    </xf>
    <xf numFmtId="176" fontId="1" fillId="2" borderId="21" xfId="0" applyNumberFormat="1" applyFont="1" applyFill="1" applyBorder="1" applyAlignment="1" applyProtection="1">
      <alignment horizontal="center" vertical="center"/>
    </xf>
    <xf numFmtId="176" fontId="1" fillId="2" borderId="22" xfId="0" applyNumberFormat="1" applyFont="1" applyFill="1" applyBorder="1" applyAlignment="1" applyProtection="1">
      <alignment horizontal="center" vertical="center"/>
    </xf>
    <xf numFmtId="176" fontId="1" fillId="2" borderId="23" xfId="0" applyNumberFormat="1" applyFont="1" applyFill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73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73" fontId="5" fillId="2" borderId="55" xfId="3" applyNumberFormat="1" applyFont="1" applyFill="1" applyBorder="1" applyAlignment="1">
      <alignment horizontal="center" vertical="center" wrapText="1"/>
    </xf>
    <xf numFmtId="1" fontId="5" fillId="2" borderId="55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77" fontId="1" fillId="2" borderId="26" xfId="3" applyNumberFormat="1" applyFont="1" applyFill="1" applyBorder="1" applyAlignment="1" applyProtection="1">
      <alignment horizontal="center" vertical="center"/>
    </xf>
    <xf numFmtId="177" fontId="1" fillId="2" borderId="15" xfId="3" applyNumberFormat="1" applyFont="1" applyFill="1" applyBorder="1" applyAlignment="1" applyProtection="1">
      <alignment horizontal="center" vertical="center"/>
    </xf>
    <xf numFmtId="176" fontId="1" fillId="2" borderId="16" xfId="3" applyNumberFormat="1" applyFont="1" applyFill="1" applyBorder="1" applyAlignment="1" applyProtection="1">
      <alignment horizontal="center" vertical="center"/>
    </xf>
    <xf numFmtId="176" fontId="1" fillId="2" borderId="17" xfId="3" applyNumberFormat="1" applyFont="1" applyFill="1" applyBorder="1" applyAlignment="1" applyProtection="1">
      <alignment horizontal="center" vertical="center"/>
    </xf>
    <xf numFmtId="176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6" xfId="3" applyNumberFormat="1" applyFont="1" applyFill="1" applyBorder="1" applyAlignment="1" applyProtection="1">
      <alignment horizontal="center" vertical="center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177" fontId="1" fillId="2" borderId="44" xfId="3" applyNumberFormat="1" applyFont="1" applyFill="1" applyBorder="1" applyAlignment="1" applyProtection="1">
      <alignment horizontal="center" vertical="center"/>
    </xf>
    <xf numFmtId="177" fontId="1" fillId="2" borderId="45" xfId="3" applyNumberFormat="1" applyFont="1" applyFill="1" applyBorder="1" applyAlignment="1" applyProtection="1">
      <alignment horizontal="center" vertical="center"/>
    </xf>
    <xf numFmtId="176" fontId="1" fillId="2" borderId="21" xfId="3" applyNumberFormat="1" applyFont="1" applyFill="1" applyBorder="1" applyAlignment="1" applyProtection="1">
      <alignment horizontal="center" vertical="center"/>
    </xf>
    <xf numFmtId="176" fontId="1" fillId="2" borderId="22" xfId="3" applyNumberFormat="1" applyFont="1" applyFill="1" applyBorder="1" applyAlignment="1" applyProtection="1">
      <alignment horizontal="center" vertical="center"/>
    </xf>
    <xf numFmtId="176" fontId="1" fillId="2" borderId="29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173" fontId="5" fillId="2" borderId="44" xfId="3" applyNumberFormat="1" applyFont="1" applyFill="1" applyBorder="1" applyAlignment="1">
      <alignment horizontal="center" vertical="center" wrapText="1"/>
    </xf>
    <xf numFmtId="1" fontId="5" fillId="2" borderId="44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75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1" xfId="0" applyNumberFormat="1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77" fontId="1" fillId="0" borderId="64" xfId="0" applyNumberFormat="1" applyFont="1" applyBorder="1" applyAlignment="1">
      <alignment horizontal="center" vertical="center"/>
    </xf>
    <xf numFmtId="176" fontId="1" fillId="0" borderId="62" xfId="0" applyNumberFormat="1" applyFont="1" applyBorder="1" applyAlignment="1">
      <alignment horizontal="center" vertical="center"/>
    </xf>
    <xf numFmtId="176" fontId="1" fillId="0" borderId="65" xfId="0" applyNumberFormat="1" applyFont="1" applyBorder="1" applyAlignment="1">
      <alignment horizontal="center" vertical="center"/>
    </xf>
    <xf numFmtId="176" fontId="1" fillId="0" borderId="61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77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7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77" fontId="1" fillId="0" borderId="67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73" fontId="5" fillId="2" borderId="46" xfId="3" applyNumberFormat="1" applyFont="1" applyFill="1" applyBorder="1" applyAlignment="1" applyProtection="1">
      <alignment horizontal="center" vertical="center"/>
    </xf>
    <xf numFmtId="1" fontId="5" fillId="2" borderId="46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8" fontId="1" fillId="0" borderId="0" xfId="3" applyNumberFormat="1" applyFont="1" applyFill="1" applyBorder="1" applyAlignment="1" applyProtection="1">
      <alignment vertical="center"/>
    </xf>
    <xf numFmtId="175" fontId="1" fillId="2" borderId="0" xfId="3" applyNumberFormat="1" applyFont="1" applyFill="1" applyBorder="1" applyAlignment="1" applyProtection="1">
      <alignment horizontal="right" vertical="center"/>
    </xf>
    <xf numFmtId="173" fontId="1" fillId="2" borderId="0" xfId="3" applyNumberFormat="1" applyFont="1" applyFill="1" applyBorder="1" applyAlignment="1" applyProtection="1">
      <alignment horizontal="center" vertical="center"/>
    </xf>
    <xf numFmtId="177" fontId="1" fillId="2" borderId="0" xfId="3" applyNumberFormat="1" applyFont="1" applyFill="1" applyBorder="1" applyAlignment="1" applyProtection="1">
      <alignment horizontal="center" vertical="center"/>
    </xf>
    <xf numFmtId="175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75" fontId="36" fillId="2" borderId="0" xfId="3" applyNumberFormat="1" applyFont="1" applyFill="1" applyBorder="1" applyAlignment="1" applyProtection="1">
      <alignment vertical="center"/>
    </xf>
    <xf numFmtId="175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73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69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176" fontId="38" fillId="2" borderId="69" xfId="0" applyNumberFormat="1" applyFont="1" applyFill="1" applyBorder="1" applyAlignment="1" applyProtection="1">
      <alignment horizontal="center" vertical="center"/>
    </xf>
    <xf numFmtId="173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0" xfId="3" applyFont="1" applyFill="1" applyBorder="1" applyAlignment="1">
      <alignment horizontal="center" vertical="center" wrapText="1"/>
    </xf>
    <xf numFmtId="173" fontId="5" fillId="2" borderId="51" xfId="3" applyNumberFormat="1" applyFont="1" applyFill="1" applyBorder="1" applyAlignment="1" applyProtection="1">
      <alignment horizontal="center" vertical="center"/>
    </xf>
    <xf numFmtId="173" fontId="5" fillId="2" borderId="70" xfId="3" applyNumberFormat="1" applyFont="1" applyFill="1" applyBorder="1" applyAlignment="1" applyProtection="1">
      <alignment horizontal="center" vertical="center"/>
    </xf>
    <xf numFmtId="1" fontId="5" fillId="2" borderId="69" xfId="3" applyNumberFormat="1" applyFont="1" applyFill="1" applyBorder="1" applyAlignment="1" applyProtection="1">
      <alignment horizontal="center" vertical="center"/>
    </xf>
    <xf numFmtId="1" fontId="5" fillId="2" borderId="71" xfId="3" applyNumberFormat="1" applyFont="1" applyFill="1" applyBorder="1" applyAlignment="1" applyProtection="1">
      <alignment horizontal="center" vertical="center"/>
    </xf>
    <xf numFmtId="1" fontId="5" fillId="2" borderId="69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175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173" fontId="5" fillId="0" borderId="0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>
      <alignment horizontal="center" vertical="center" wrapText="1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177" fontId="1" fillId="0" borderId="0" xfId="3" applyNumberFormat="1" applyFont="1" applyFill="1" applyBorder="1" applyAlignment="1" applyProtection="1">
      <alignment horizontal="center"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173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173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75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76" fontId="37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75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79" fontId="5" fillId="0" borderId="46" xfId="0" applyNumberFormat="1" applyFont="1" applyFill="1" applyBorder="1" applyAlignment="1" applyProtection="1">
      <alignment horizontal="left" vertical="center"/>
    </xf>
    <xf numFmtId="175" fontId="36" fillId="0" borderId="0" xfId="0" applyNumberFormat="1" applyFont="1" applyFill="1" applyAlignment="1">
      <alignment vertical="center"/>
    </xf>
    <xf numFmtId="173" fontId="5" fillId="0" borderId="46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75" fontId="1" fillId="0" borderId="0" xfId="3" applyNumberFormat="1" applyFont="1" applyFill="1" applyBorder="1" applyAlignment="1" applyProtection="1">
      <alignment horizontal="right" vertical="center"/>
    </xf>
    <xf numFmtId="173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9" fontId="1" fillId="0" borderId="46" xfId="0" applyNumberFormat="1" applyFont="1" applyFill="1" applyBorder="1" applyAlignment="1" applyProtection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75" fontId="5" fillId="0" borderId="25" xfId="3" applyNumberFormat="1" applyFont="1" applyFill="1" applyBorder="1" applyAlignment="1" applyProtection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175" fontId="5" fillId="0" borderId="27" xfId="3" applyNumberFormat="1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>
      <alignment horizontal="center" vertical="center" wrapText="1"/>
    </xf>
    <xf numFmtId="175" fontId="5" fillId="0" borderId="29" xfId="3" applyNumberFormat="1" applyFont="1" applyFill="1" applyBorder="1" applyAlignment="1" applyProtection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 applyProtection="1">
      <alignment horizontal="center" vertical="center"/>
    </xf>
    <xf numFmtId="176" fontId="5" fillId="0" borderId="46" xfId="3" applyNumberFormat="1" applyFont="1" applyFill="1" applyBorder="1" applyAlignment="1" applyProtection="1">
      <alignment horizontal="center" vertical="center"/>
    </xf>
    <xf numFmtId="176" fontId="5" fillId="0" borderId="50" xfId="3" applyNumberFormat="1" applyFont="1" applyFill="1" applyBorder="1" applyAlignment="1" applyProtection="1">
      <alignment horizontal="center" vertical="center"/>
    </xf>
    <xf numFmtId="176" fontId="5" fillId="0" borderId="48" xfId="3" applyNumberFormat="1" applyFont="1" applyFill="1" applyBorder="1" applyAlignment="1" applyProtection="1">
      <alignment horizontal="center" vertical="center"/>
    </xf>
    <xf numFmtId="176" fontId="5" fillId="0" borderId="73" xfId="3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 wrapText="1"/>
    </xf>
    <xf numFmtId="49" fontId="1" fillId="0" borderId="14" xfId="3" applyNumberFormat="1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176" fontId="5" fillId="0" borderId="75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 wrapText="1"/>
    </xf>
    <xf numFmtId="177" fontId="1" fillId="0" borderId="76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/>
    </xf>
    <xf numFmtId="177" fontId="1" fillId="0" borderId="28" xfId="3" applyNumberFormat="1" applyFont="1" applyFill="1" applyBorder="1" applyAlignment="1" applyProtection="1">
      <alignment horizontal="center" vertical="center"/>
    </xf>
    <xf numFmtId="49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 wrapText="1"/>
    </xf>
    <xf numFmtId="177" fontId="1" fillId="0" borderId="77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76" fontId="5" fillId="0" borderId="9" xfId="3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3" applyNumberFormat="1" applyFont="1" applyFill="1" applyBorder="1" applyAlignment="1">
      <alignment horizontal="center" vertical="center"/>
    </xf>
    <xf numFmtId="176" fontId="1" fillId="0" borderId="50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 applyProtection="1">
      <alignment horizontal="center" vertical="center"/>
    </xf>
    <xf numFmtId="49" fontId="1" fillId="0" borderId="79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0" fontId="1" fillId="0" borderId="14" xfId="3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177" fontId="1" fillId="0" borderId="14" xfId="3" applyNumberFormat="1" applyFont="1" applyFill="1" applyBorder="1" applyAlignment="1" applyProtection="1">
      <alignment horizontal="center" vertical="center"/>
    </xf>
    <xf numFmtId="1" fontId="1" fillId="0" borderId="14" xfId="3" applyNumberFormat="1" applyFont="1" applyFill="1" applyBorder="1" applyAlignment="1" applyProtection="1">
      <alignment horizontal="center" vertical="center"/>
    </xf>
    <xf numFmtId="0" fontId="1" fillId="0" borderId="80" xfId="3" applyNumberFormat="1" applyFont="1" applyFill="1" applyBorder="1" applyAlignment="1" applyProtection="1">
      <alignment horizontal="center" vertical="center"/>
    </xf>
    <xf numFmtId="0" fontId="1" fillId="0" borderId="81" xfId="3" applyNumberFormat="1" applyFont="1" applyFill="1" applyBorder="1" applyAlignment="1" applyProtection="1">
      <alignment horizontal="center" vertical="center"/>
    </xf>
    <xf numFmtId="177" fontId="1" fillId="0" borderId="64" xfId="3" applyNumberFormat="1" applyFont="1" applyFill="1" applyBorder="1" applyAlignment="1" applyProtection="1">
      <alignment horizontal="center" vertical="center"/>
    </xf>
    <xf numFmtId="1" fontId="1" fillId="0" borderId="64" xfId="3" applyNumberFormat="1" applyFont="1" applyFill="1" applyBorder="1" applyAlignment="1" applyProtection="1">
      <alignment horizontal="center" vertical="center"/>
    </xf>
    <xf numFmtId="1" fontId="5" fillId="0" borderId="82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0" fontId="1" fillId="0" borderId="65" xfId="3" applyNumberFormat="1" applyFont="1" applyFill="1" applyBorder="1" applyAlignment="1" applyProtection="1">
      <alignment horizontal="center" vertical="center"/>
    </xf>
    <xf numFmtId="176" fontId="5" fillId="0" borderId="83" xfId="3" applyNumberFormat="1" applyFont="1" applyFill="1" applyBorder="1" applyAlignment="1" applyProtection="1">
      <alignment horizontal="center" vertical="center"/>
    </xf>
    <xf numFmtId="0" fontId="1" fillId="0" borderId="63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173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49" fontId="5" fillId="0" borderId="46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/>
    </xf>
    <xf numFmtId="0" fontId="1" fillId="0" borderId="38" xfId="3" applyNumberFormat="1" applyFont="1" applyFill="1" applyBorder="1" applyAlignment="1">
      <alignment horizontal="center" vertical="center" wrapText="1"/>
    </xf>
    <xf numFmtId="0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173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3" fontId="1" fillId="0" borderId="13" xfId="0" applyNumberFormat="1" applyFont="1" applyFill="1" applyBorder="1" applyAlignment="1">
      <alignment horizontal="center" vertical="center"/>
    </xf>
    <xf numFmtId="173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73" fontId="1" fillId="0" borderId="15" xfId="0" applyNumberFormat="1" applyFont="1" applyFill="1" applyBorder="1" applyAlignment="1">
      <alignment horizontal="center" vertical="center"/>
    </xf>
    <xf numFmtId="175" fontId="36" fillId="3" borderId="0" xfId="3" applyNumberFormat="1" applyFont="1" applyFill="1" applyBorder="1" applyAlignment="1" applyProtection="1">
      <alignment vertical="center"/>
    </xf>
    <xf numFmtId="173" fontId="5" fillId="0" borderId="44" xfId="3" applyNumberFormat="1" applyFont="1" applyFill="1" applyBorder="1" applyAlignment="1" applyProtection="1">
      <alignment horizontal="center" vertical="center"/>
    </xf>
    <xf numFmtId="173" fontId="1" fillId="0" borderId="46" xfId="3" applyNumberFormat="1" applyFont="1" applyFill="1" applyBorder="1" applyAlignment="1" applyProtection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175" fontId="1" fillId="0" borderId="27" xfId="0" applyNumberFormat="1" applyFont="1" applyFill="1" applyBorder="1" applyAlignment="1">
      <alignment horizontal="center" vertical="center"/>
    </xf>
    <xf numFmtId="175" fontId="34" fillId="0" borderId="27" xfId="0" applyNumberFormat="1" applyFont="1" applyFill="1" applyBorder="1" applyAlignment="1">
      <alignment horizontal="center" vertical="center"/>
    </xf>
    <xf numFmtId="0" fontId="1" fillId="0" borderId="65" xfId="3" applyFont="1" applyFill="1" applyBorder="1" applyAlignment="1">
      <alignment horizontal="center" vertical="center" wrapText="1"/>
    </xf>
    <xf numFmtId="0" fontId="1" fillId="0" borderId="81" xfId="3" applyFont="1" applyFill="1" applyBorder="1" applyAlignment="1">
      <alignment horizontal="center" vertical="center" wrapText="1"/>
    </xf>
    <xf numFmtId="175" fontId="1" fillId="0" borderId="81" xfId="3" applyNumberFormat="1" applyFont="1" applyFill="1" applyBorder="1" applyAlignment="1" applyProtection="1">
      <alignment horizontal="center" vertical="center"/>
    </xf>
    <xf numFmtId="177" fontId="5" fillId="0" borderId="15" xfId="3" applyNumberFormat="1" applyFont="1" applyFill="1" applyBorder="1" applyAlignment="1" applyProtection="1">
      <alignment horizontal="center" vertical="center"/>
    </xf>
    <xf numFmtId="177" fontId="5" fillId="0" borderId="11" xfId="3" applyNumberFormat="1" applyFont="1" applyFill="1" applyBorder="1" applyAlignment="1" applyProtection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6" fontId="5" fillId="0" borderId="25" xfId="3" applyNumberFormat="1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49" fontId="5" fillId="0" borderId="79" xfId="0" applyNumberFormat="1" applyFont="1" applyFill="1" applyBorder="1" applyAlignment="1" applyProtection="1">
      <alignment horizontal="center" vertical="center"/>
    </xf>
    <xf numFmtId="0" fontId="5" fillId="0" borderId="63" xfId="3" applyFont="1" applyFill="1" applyBorder="1" applyAlignment="1">
      <alignment horizontal="center" vertical="center" wrapText="1"/>
    </xf>
    <xf numFmtId="176" fontId="5" fillId="0" borderId="81" xfId="3" applyNumberFormat="1" applyFont="1" applyFill="1" applyBorder="1" applyAlignment="1" applyProtection="1">
      <alignment horizontal="center" vertical="center"/>
    </xf>
    <xf numFmtId="177" fontId="5" fillId="0" borderId="79" xfId="3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3" applyNumberFormat="1" applyFont="1" applyFill="1" applyBorder="1" applyAlignment="1">
      <alignment horizontal="justify" vertical="center" wrapText="1"/>
    </xf>
    <xf numFmtId="49" fontId="1" fillId="0" borderId="79" xfId="0" applyNumberFormat="1" applyFont="1" applyFill="1" applyBorder="1" applyAlignment="1">
      <alignment horizontal="justify" vertical="center" wrapText="1"/>
    </xf>
    <xf numFmtId="49" fontId="1" fillId="0" borderId="52" xfId="0" applyNumberFormat="1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wrapText="1"/>
    </xf>
    <xf numFmtId="49" fontId="5" fillId="0" borderId="26" xfId="3" applyNumberFormat="1" applyFont="1" applyFill="1" applyBorder="1" applyAlignment="1">
      <alignment horizontal="justify" vertical="center" wrapText="1"/>
    </xf>
    <xf numFmtId="49" fontId="5" fillId="0" borderId="64" xfId="3" applyNumberFormat="1" applyFont="1" applyFill="1" applyBorder="1" applyAlignment="1">
      <alignment horizontal="justify" vertical="center" wrapText="1"/>
    </xf>
    <xf numFmtId="49" fontId="5" fillId="0" borderId="13" xfId="3" applyNumberFormat="1" applyFont="1" applyFill="1" applyBorder="1" applyAlignment="1">
      <alignment horizontal="justify" vertical="center" wrapText="1"/>
    </xf>
    <xf numFmtId="49" fontId="5" fillId="0" borderId="14" xfId="3" applyNumberFormat="1" applyFont="1" applyFill="1" applyBorder="1" applyAlignment="1">
      <alignment horizontal="justify" vertical="center" wrapText="1"/>
    </xf>
    <xf numFmtId="49" fontId="1" fillId="0" borderId="67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justify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49" fontId="34" fillId="0" borderId="36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176" fontId="1" fillId="0" borderId="48" xfId="3" applyNumberFormat="1" applyFont="1" applyFill="1" applyBorder="1" applyAlignment="1" applyProtection="1">
      <alignment horizontal="center" vertical="center"/>
    </xf>
    <xf numFmtId="176" fontId="5" fillId="0" borderId="72" xfId="3" applyNumberFormat="1" applyFont="1" applyFill="1" applyBorder="1" applyAlignment="1" applyProtection="1">
      <alignment horizontal="center" vertical="center"/>
    </xf>
    <xf numFmtId="0" fontId="5" fillId="0" borderId="93" xfId="3" applyNumberFormat="1" applyFont="1" applyFill="1" applyBorder="1" applyAlignment="1" applyProtection="1">
      <alignment horizontal="center" vertical="center"/>
    </xf>
    <xf numFmtId="176" fontId="5" fillId="0" borderId="93" xfId="3" applyNumberFormat="1" applyFont="1" applyFill="1" applyBorder="1" applyAlignment="1" applyProtection="1">
      <alignment horizontal="center" vertical="center"/>
    </xf>
    <xf numFmtId="176" fontId="5" fillId="0" borderId="94" xfId="3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173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173" fontId="1" fillId="0" borderId="42" xfId="0" applyNumberFormat="1" applyFont="1" applyFill="1" applyBorder="1" applyAlignment="1">
      <alignment horizontal="center" vertical="center"/>
    </xf>
    <xf numFmtId="173" fontId="1" fillId="0" borderId="21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173" fontId="1" fillId="0" borderId="21" xfId="0" applyNumberFormat="1" applyFont="1" applyBorder="1" applyAlignment="1">
      <alignment horizontal="center" vertical="center"/>
    </xf>
    <xf numFmtId="0" fontId="1" fillId="5" borderId="0" xfId="0" applyFont="1" applyFill="1"/>
    <xf numFmtId="172" fontId="5" fillId="0" borderId="8" xfId="0" applyNumberFormat="1" applyFont="1" applyFill="1" applyBorder="1" applyAlignment="1" applyProtection="1">
      <alignment horizontal="center" vertical="center" textRotation="90" wrapText="1"/>
    </xf>
    <xf numFmtId="172" fontId="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173" fontId="1" fillId="0" borderId="0" xfId="0" applyNumberFormat="1" applyFont="1" applyBorder="1" applyAlignment="1">
      <alignment horizontal="center" vertical="center"/>
    </xf>
    <xf numFmtId="173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73" fontId="1" fillId="0" borderId="27" xfId="0" applyNumberFormat="1" applyFont="1" applyBorder="1" applyAlignment="1">
      <alignment horizontal="center" vertical="center"/>
    </xf>
    <xf numFmtId="173" fontId="1" fillId="0" borderId="42" xfId="0" applyNumberFormat="1" applyFont="1" applyBorder="1" applyAlignment="1">
      <alignment horizontal="center" vertical="center"/>
    </xf>
    <xf numFmtId="173" fontId="1" fillId="0" borderId="29" xfId="0" applyNumberFormat="1" applyFont="1" applyBorder="1" applyAlignment="1">
      <alignment horizontal="center" vertical="center"/>
    </xf>
    <xf numFmtId="173" fontId="1" fillId="0" borderId="68" xfId="0" applyNumberFormat="1" applyFont="1" applyBorder="1" applyAlignment="1">
      <alignment horizontal="center" vertical="center"/>
    </xf>
    <xf numFmtId="173" fontId="1" fillId="5" borderId="0" xfId="0" applyNumberFormat="1" applyFont="1" applyFill="1" applyBorder="1" applyAlignment="1">
      <alignment horizontal="center" vertical="center"/>
    </xf>
    <xf numFmtId="172" fontId="5" fillId="5" borderId="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79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" fontId="1" fillId="0" borderId="26" xfId="0" applyNumberFormat="1" applyFont="1" applyFill="1" applyBorder="1" applyAlignment="1">
      <alignment horizontal="center" vertical="center"/>
    </xf>
    <xf numFmtId="173" fontId="1" fillId="0" borderId="78" xfId="0" applyNumberFormat="1" applyFont="1" applyFill="1" applyBorder="1" applyAlignment="1">
      <alignment horizontal="center" vertical="center"/>
    </xf>
    <xf numFmtId="173" fontId="1" fillId="0" borderId="79" xfId="0" applyNumberFormat="1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" vertical="center" wrapText="1"/>
    </xf>
    <xf numFmtId="0" fontId="1" fillId="0" borderId="17" xfId="3" applyFont="1" applyFill="1" applyBorder="1" applyAlignment="1">
      <alignment horizontal="center" vertical="center" wrapText="1"/>
    </xf>
    <xf numFmtId="0" fontId="1" fillId="0" borderId="25" xfId="3" applyFon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175" fontId="1" fillId="6" borderId="0" xfId="3" applyNumberFormat="1" applyFont="1" applyFill="1" applyBorder="1" applyAlignment="1" applyProtection="1">
      <alignment vertical="center"/>
    </xf>
    <xf numFmtId="175" fontId="36" fillId="6" borderId="0" xfId="3" applyNumberFormat="1" applyFont="1" applyFill="1" applyBorder="1" applyAlignment="1" applyProtection="1">
      <alignment vertical="center"/>
    </xf>
    <xf numFmtId="175" fontId="36" fillId="7" borderId="0" xfId="3" applyNumberFormat="1" applyFont="1" applyFill="1" applyBorder="1" applyAlignment="1" applyProtection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172" fontId="5" fillId="7" borderId="0" xfId="0" applyNumberFormat="1" applyFont="1" applyFill="1" applyBorder="1" applyAlignment="1" applyProtection="1">
      <alignment horizontal="center" vertical="center"/>
    </xf>
    <xf numFmtId="49" fontId="5" fillId="0" borderId="67" xfId="3" applyNumberFormat="1" applyFont="1" applyFill="1" applyBorder="1" applyAlignment="1">
      <alignment horizontal="justify" vertical="center" wrapText="1"/>
    </xf>
    <xf numFmtId="0" fontId="5" fillId="0" borderId="35" xfId="3" applyFont="1" applyFill="1" applyBorder="1" applyAlignment="1">
      <alignment horizontal="center" vertical="center" wrapText="1"/>
    </xf>
    <xf numFmtId="176" fontId="37" fillId="0" borderId="34" xfId="3" applyNumberFormat="1" applyFont="1" applyFill="1" applyBorder="1" applyAlignment="1" applyProtection="1">
      <alignment horizontal="center" vertical="center"/>
    </xf>
    <xf numFmtId="177" fontId="5" fillId="0" borderId="39" xfId="3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49" fontId="1" fillId="0" borderId="40" xfId="3" applyNumberFormat="1" applyFont="1" applyFill="1" applyBorder="1" applyAlignment="1">
      <alignment horizontal="center" vertical="center" wrapText="1"/>
    </xf>
    <xf numFmtId="175" fontId="34" fillId="0" borderId="34" xfId="3" applyNumberFormat="1" applyFont="1" applyFill="1" applyBorder="1" applyAlignment="1" applyProtection="1">
      <alignment horizontal="center" vertical="center"/>
    </xf>
    <xf numFmtId="0" fontId="1" fillId="0" borderId="32" xfId="3" applyFont="1" applyFill="1" applyBorder="1" applyAlignment="1">
      <alignment horizontal="center" vertical="center" wrapText="1"/>
    </xf>
    <xf numFmtId="0" fontId="1" fillId="0" borderId="34" xfId="3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176" fontId="38" fillId="0" borderId="35" xfId="0" applyNumberFormat="1" applyFont="1" applyFill="1" applyBorder="1" applyAlignment="1" applyProtection="1">
      <alignment horizontal="center" vertical="center"/>
    </xf>
    <xf numFmtId="173" fontId="5" fillId="0" borderId="39" xfId="0" applyNumberFormat="1" applyFont="1" applyFill="1" applyBorder="1" applyAlignment="1" applyProtection="1">
      <alignment horizontal="center" vertical="center"/>
    </xf>
    <xf numFmtId="1" fontId="5" fillId="0" borderId="39" xfId="0" applyNumberFormat="1" applyFont="1" applyFill="1" applyBorder="1" applyAlignment="1">
      <alignment horizontal="center" vertical="center" wrapText="1"/>
    </xf>
    <xf numFmtId="173" fontId="5" fillId="0" borderId="32" xfId="3" applyNumberFormat="1" applyFont="1" applyFill="1" applyBorder="1" applyAlignment="1" applyProtection="1">
      <alignment horizontal="center" vertical="center"/>
    </xf>
    <xf numFmtId="173" fontId="1" fillId="0" borderId="33" xfId="3" applyNumberFormat="1" applyFont="1" applyFill="1" applyBorder="1" applyAlignment="1" applyProtection="1">
      <alignment horizontal="center" vertical="center"/>
    </xf>
    <xf numFmtId="1" fontId="5" fillId="0" borderId="35" xfId="3" applyNumberFormat="1" applyFont="1" applyFill="1" applyBorder="1" applyAlignment="1" applyProtection="1">
      <alignment horizontal="center" vertical="center"/>
    </xf>
    <xf numFmtId="1" fontId="5" fillId="0" borderId="34" xfId="3" applyNumberFormat="1" applyFont="1" applyFill="1" applyBorder="1" applyAlignment="1" applyProtection="1">
      <alignment horizontal="center" vertical="center"/>
    </xf>
    <xf numFmtId="0" fontId="5" fillId="0" borderId="36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4" xfId="3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5" fillId="0" borderId="48" xfId="0" applyNumberFormat="1" applyFont="1" applyFill="1" applyBorder="1" applyAlignment="1" applyProtection="1">
      <alignment horizontal="center" vertical="center"/>
    </xf>
    <xf numFmtId="0" fontId="5" fillId="0" borderId="83" xfId="0" applyNumberFormat="1" applyFont="1" applyFill="1" applyBorder="1" applyAlignment="1" applyProtection="1">
      <alignment horizontal="justify" vertical="center"/>
    </xf>
    <xf numFmtId="0" fontId="1" fillId="0" borderId="48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76" fontId="38" fillId="0" borderId="83" xfId="0" applyNumberFormat="1" applyFont="1" applyFill="1" applyBorder="1" applyAlignment="1" applyProtection="1">
      <alignment horizontal="center" vertical="center"/>
    </xf>
    <xf numFmtId="173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0" fontId="5" fillId="0" borderId="83" xfId="3" applyFont="1" applyFill="1" applyBorder="1" applyAlignment="1">
      <alignment horizontal="center" vertical="center" wrapText="1"/>
    </xf>
    <xf numFmtId="173" fontId="5" fillId="0" borderId="48" xfId="3" applyNumberFormat="1" applyFont="1" applyFill="1" applyBorder="1" applyAlignment="1" applyProtection="1">
      <alignment horizontal="center" vertical="center"/>
    </xf>
    <xf numFmtId="173" fontId="5" fillId="0" borderId="73" xfId="3" applyNumberFormat="1" applyFont="1" applyFill="1" applyBorder="1" applyAlignment="1" applyProtection="1">
      <alignment horizontal="center" vertical="center"/>
    </xf>
    <xf numFmtId="1" fontId="5" fillId="0" borderId="83" xfId="3" applyNumberFormat="1" applyFont="1" applyFill="1" applyBorder="1" applyAlignment="1" applyProtection="1">
      <alignment horizontal="center" vertical="center"/>
    </xf>
    <xf numFmtId="1" fontId="5" fillId="0" borderId="50" xfId="3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 applyProtection="1">
      <alignment horizontal="center" vertical="center"/>
    </xf>
    <xf numFmtId="176" fontId="1" fillId="0" borderId="48" xfId="0" applyNumberFormat="1" applyFont="1" applyFill="1" applyBorder="1" applyAlignment="1" applyProtection="1">
      <alignment horizontal="center" vertical="center"/>
    </xf>
    <xf numFmtId="176" fontId="1" fillId="0" borderId="73" xfId="0" applyNumberFormat="1" applyFont="1" applyFill="1" applyBorder="1" applyAlignment="1" applyProtection="1">
      <alignment horizontal="center" vertical="center"/>
    </xf>
    <xf numFmtId="176" fontId="1" fillId="0" borderId="83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75" fontId="5" fillId="0" borderId="0" xfId="3" applyNumberFormat="1" applyFont="1" applyFill="1" applyBorder="1" applyAlignment="1" applyProtection="1">
      <alignment horizontal="right" vertical="center"/>
    </xf>
    <xf numFmtId="175" fontId="5" fillId="0" borderId="0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2" xfId="0" applyFont="1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142" xfId="0" applyFont="1" applyFill="1" applyBorder="1" applyAlignment="1">
      <alignment horizontal="center" wrapText="1"/>
    </xf>
    <xf numFmtId="0" fontId="17" fillId="0" borderId="97" xfId="0" applyFont="1" applyFill="1" applyBorder="1" applyAlignment="1">
      <alignment horizontal="center" wrapText="1"/>
    </xf>
    <xf numFmtId="0" fontId="17" fillId="0" borderId="108" xfId="0" applyFont="1" applyFill="1" applyBorder="1" applyAlignment="1">
      <alignment horizontal="center" wrapText="1"/>
    </xf>
    <xf numFmtId="0" fontId="17" fillId="0" borderId="99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96" xfId="0" applyFont="1" applyFill="1" applyBorder="1" applyAlignment="1">
      <alignment horizontal="center" vertical="center" wrapText="1"/>
    </xf>
    <xf numFmtId="0" fontId="17" fillId="0" borderId="99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 wrapText="1"/>
    </xf>
    <xf numFmtId="0" fontId="17" fillId="0" borderId="117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118" xfId="2" applyFont="1" applyFill="1" applyBorder="1" applyAlignment="1">
      <alignment horizontal="center" vertical="center" wrapText="1"/>
    </xf>
    <xf numFmtId="0" fontId="16" fillId="2" borderId="143" xfId="2" applyFont="1" applyFill="1" applyBorder="1" applyAlignment="1">
      <alignment horizontal="center" vertical="center" wrapText="1"/>
    </xf>
    <xf numFmtId="0" fontId="16" fillId="2" borderId="144" xfId="2" applyFont="1" applyFill="1" applyBorder="1" applyAlignment="1">
      <alignment horizontal="center" vertical="center" wrapText="1"/>
    </xf>
    <xf numFmtId="0" fontId="16" fillId="2" borderId="119" xfId="2" applyFont="1" applyFill="1" applyBorder="1" applyAlignment="1">
      <alignment horizontal="center" vertical="center" wrapText="1"/>
    </xf>
    <xf numFmtId="0" fontId="16" fillId="2" borderId="145" xfId="2" applyFont="1" applyFill="1" applyBorder="1" applyAlignment="1">
      <alignment horizontal="center" vertical="center" wrapText="1"/>
    </xf>
    <xf numFmtId="0" fontId="17" fillId="0" borderId="142" xfId="0" applyFont="1" applyFill="1" applyBorder="1" applyAlignment="1">
      <alignment horizontal="center" vertical="center" wrapText="1"/>
    </xf>
    <xf numFmtId="0" fontId="17" fillId="0" borderId="98" xfId="0" applyFont="1" applyFill="1" applyBorder="1" applyAlignment="1">
      <alignment horizontal="center" vertical="center" wrapText="1"/>
    </xf>
    <xf numFmtId="0" fontId="1" fillId="0" borderId="138" xfId="0" applyFont="1" applyFill="1" applyBorder="1" applyAlignment="1">
      <alignment horizontal="center" wrapText="1"/>
    </xf>
    <xf numFmtId="0" fontId="1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wrapText="1"/>
    </xf>
    <xf numFmtId="0" fontId="17" fillId="0" borderId="110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vertical="center" wrapText="1"/>
    </xf>
    <xf numFmtId="0" fontId="17" fillId="0" borderId="110" xfId="0" applyFont="1" applyFill="1" applyBorder="1" applyAlignment="1">
      <alignment horizontal="center" vertical="center" wrapText="1"/>
    </xf>
    <xf numFmtId="0" fontId="17" fillId="0" borderId="139" xfId="0" applyFont="1" applyFill="1" applyBorder="1" applyAlignment="1">
      <alignment horizontal="center" vertical="center" wrapText="1"/>
    </xf>
    <xf numFmtId="0" fontId="17" fillId="0" borderId="140" xfId="2" applyFont="1" applyFill="1" applyBorder="1" applyAlignment="1">
      <alignment horizontal="center" vertical="center" wrapText="1"/>
    </xf>
    <xf numFmtId="0" fontId="17" fillId="0" borderId="77" xfId="2" applyFont="1" applyFill="1" applyBorder="1" applyAlignment="1">
      <alignment horizontal="center" vertical="center" wrapText="1"/>
    </xf>
    <xf numFmtId="0" fontId="17" fillId="0" borderId="141" xfId="2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" fillId="0" borderId="120" xfId="0" applyFont="1" applyBorder="1" applyAlignment="1">
      <alignment horizontal="center" vertical="center" textRotation="90"/>
    </xf>
    <xf numFmtId="0" fontId="1" fillId="0" borderId="121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125" xfId="0" applyFont="1" applyBorder="1" applyAlignment="1">
      <alignment horizontal="center"/>
    </xf>
    <xf numFmtId="0" fontId="42" fillId="2" borderId="126" xfId="2" applyFont="1" applyFill="1" applyBorder="1" applyAlignment="1">
      <alignment horizontal="center" vertical="center" wrapText="1"/>
    </xf>
    <xf numFmtId="0" fontId="42" fillId="2" borderId="127" xfId="2" applyFont="1" applyFill="1" applyBorder="1" applyAlignment="1">
      <alignment horizontal="center" vertical="center" wrapText="1"/>
    </xf>
    <xf numFmtId="0" fontId="42" fillId="2" borderId="128" xfId="2" applyFont="1" applyFill="1" applyBorder="1" applyAlignment="1">
      <alignment horizontal="center" vertical="center" wrapText="1"/>
    </xf>
    <xf numFmtId="0" fontId="42" fillId="2" borderId="120" xfId="2" applyFont="1" applyFill="1" applyBorder="1" applyAlignment="1">
      <alignment horizontal="center" vertical="center" wrapText="1"/>
    </xf>
    <xf numFmtId="0" fontId="16" fillId="2" borderId="129" xfId="0" applyFont="1" applyFill="1" applyBorder="1" applyAlignment="1">
      <alignment horizontal="center" vertical="center" wrapText="1"/>
    </xf>
    <xf numFmtId="0" fontId="16" fillId="2" borderId="121" xfId="0" applyFont="1" applyFill="1" applyBorder="1" applyAlignment="1">
      <alignment horizontal="center" vertical="center" wrapText="1"/>
    </xf>
    <xf numFmtId="0" fontId="16" fillId="2" borderId="124" xfId="2" applyFont="1" applyFill="1" applyBorder="1" applyAlignment="1">
      <alignment horizontal="center" vertical="center" wrapText="1"/>
    </xf>
    <xf numFmtId="0" fontId="16" fillId="2" borderId="130" xfId="2" applyFont="1" applyFill="1" applyBorder="1" applyAlignment="1">
      <alignment horizontal="center" vertical="center" wrapText="1"/>
    </xf>
    <xf numFmtId="0" fontId="16" fillId="2" borderId="131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32" xfId="2" applyFont="1" applyFill="1" applyBorder="1" applyAlignment="1">
      <alignment horizontal="center" vertical="center" wrapText="1"/>
    </xf>
    <xf numFmtId="0" fontId="16" fillId="2" borderId="133" xfId="2" applyFont="1" applyFill="1" applyBorder="1" applyAlignment="1">
      <alignment horizontal="center" vertical="center" wrapText="1"/>
    </xf>
    <xf numFmtId="0" fontId="16" fillId="2" borderId="76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34" xfId="2" applyFont="1" applyFill="1" applyBorder="1" applyAlignment="1">
      <alignment horizontal="center" vertical="center" wrapText="1"/>
    </xf>
    <xf numFmtId="0" fontId="16" fillId="2" borderId="135" xfId="2" applyFont="1" applyFill="1" applyBorder="1" applyAlignment="1">
      <alignment horizontal="center" vertical="center" wrapText="1"/>
    </xf>
    <xf numFmtId="0" fontId="16" fillId="2" borderId="136" xfId="2" applyFont="1" applyFill="1" applyBorder="1" applyAlignment="1">
      <alignment horizontal="center" vertical="center" wrapText="1"/>
    </xf>
    <xf numFmtId="0" fontId="16" fillId="2" borderId="129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3" fillId="0" borderId="137" xfId="1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wrapText="1"/>
    </xf>
    <xf numFmtId="0" fontId="13" fillId="0" borderId="130" xfId="0" applyFont="1" applyFill="1" applyBorder="1" applyAlignment="1">
      <alignment wrapText="1"/>
    </xf>
    <xf numFmtId="0" fontId="13" fillId="0" borderId="69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3" fillId="0" borderId="61" xfId="0" applyFont="1" applyFill="1" applyBorder="1" applyAlignment="1">
      <alignment wrapText="1"/>
    </xf>
    <xf numFmtId="0" fontId="17" fillId="0" borderId="109" xfId="0" applyFont="1" applyFill="1" applyBorder="1" applyAlignment="1">
      <alignment horizontal="center" vertical="center" wrapText="1"/>
    </xf>
    <xf numFmtId="49" fontId="16" fillId="2" borderId="120" xfId="0" applyNumberFormat="1" applyFont="1" applyFill="1" applyBorder="1" applyAlignment="1">
      <alignment horizontal="center" vertical="center" wrapText="1"/>
    </xf>
    <xf numFmtId="0" fontId="3" fillId="2" borderId="123" xfId="2" applyFont="1" applyFill="1" applyBorder="1" applyAlignment="1">
      <alignment horizontal="center" vertical="center" wrapText="1"/>
    </xf>
    <xf numFmtId="49" fontId="16" fillId="2" borderId="120" xfId="2" applyNumberFormat="1" applyFont="1" applyFill="1" applyBorder="1" applyAlignment="1">
      <alignment horizontal="center" vertical="center" wrapText="1"/>
    </xf>
    <xf numFmtId="0" fontId="17" fillId="2" borderId="108" xfId="0" applyFont="1" applyFill="1" applyBorder="1" applyAlignment="1">
      <alignment horizontal="center" vertical="center" wrapText="1"/>
    </xf>
    <xf numFmtId="0" fontId="17" fillId="2" borderId="99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 wrapText="1"/>
    </xf>
    <xf numFmtId="0" fontId="17" fillId="2" borderId="122" xfId="0" applyFont="1" applyFill="1" applyBorder="1" applyAlignment="1">
      <alignment horizontal="center" vertical="center" wrapText="1"/>
    </xf>
    <xf numFmtId="0" fontId="17" fillId="2" borderId="95" xfId="0" applyFont="1" applyFill="1" applyBorder="1" applyAlignment="1">
      <alignment horizontal="center" vertical="center" wrapText="1"/>
    </xf>
    <xf numFmtId="0" fontId="0" fillId="0" borderId="102" xfId="0" applyBorder="1"/>
    <xf numFmtId="0" fontId="0" fillId="0" borderId="103" xfId="0" applyBorder="1"/>
    <xf numFmtId="0" fontId="0" fillId="0" borderId="116" xfId="0" applyBorder="1"/>
    <xf numFmtId="0" fontId="0" fillId="0" borderId="105" xfId="0" applyBorder="1"/>
    <xf numFmtId="0" fontId="0" fillId="0" borderId="106" xfId="0" applyBorder="1"/>
    <xf numFmtId="0" fontId="17" fillId="2" borderId="107" xfId="0" applyFont="1" applyFill="1" applyBorder="1" applyAlignment="1">
      <alignment horizontal="center" vertical="center" wrapText="1"/>
    </xf>
    <xf numFmtId="0" fontId="0" fillId="0" borderId="104" xfId="0" applyBorder="1"/>
    <xf numFmtId="0" fontId="0" fillId="0" borderId="100" xfId="0" applyBorder="1"/>
    <xf numFmtId="0" fontId="0" fillId="0" borderId="101" xfId="0" applyBorder="1"/>
    <xf numFmtId="49" fontId="17" fillId="2" borderId="86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99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97" xfId="2" applyNumberFormat="1" applyFont="1" applyFill="1" applyBorder="1" applyAlignment="1" applyProtection="1">
      <alignment horizontal="center" vertical="center" wrapText="1"/>
      <protection locked="0"/>
    </xf>
    <xf numFmtId="0" fontId="17" fillId="2" borderId="111" xfId="0" applyFont="1" applyFill="1" applyBorder="1" applyAlignment="1">
      <alignment horizontal="center" vertical="center" wrapText="1"/>
    </xf>
    <xf numFmtId="0" fontId="17" fillId="2" borderId="112" xfId="2" applyFont="1" applyFill="1" applyBorder="1" applyAlignment="1">
      <alignment horizontal="center" vertical="center" wrapText="1"/>
    </xf>
    <xf numFmtId="0" fontId="17" fillId="2" borderId="113" xfId="2" applyFont="1" applyFill="1" applyBorder="1" applyAlignment="1">
      <alignment horizontal="center" vertical="center" wrapText="1"/>
    </xf>
    <xf numFmtId="0" fontId="17" fillId="0" borderId="114" xfId="0" applyFont="1" applyFill="1" applyBorder="1" applyAlignment="1">
      <alignment horizontal="center" vertical="center" wrapText="1"/>
    </xf>
    <xf numFmtId="0" fontId="17" fillId="0" borderId="115" xfId="0" applyFont="1" applyFill="1" applyBorder="1" applyAlignment="1">
      <alignment horizontal="center" vertical="center" wrapText="1"/>
    </xf>
    <xf numFmtId="0" fontId="17" fillId="0" borderId="109" xfId="0" applyFont="1" applyFill="1" applyBorder="1" applyAlignment="1">
      <alignment horizontal="center" wrapText="1"/>
    </xf>
    <xf numFmtId="0" fontId="5" fillId="0" borderId="62" xfId="0" applyFont="1" applyFill="1" applyBorder="1" applyAlignment="1" applyProtection="1">
      <alignment horizontal="right" vertical="center"/>
    </xf>
    <xf numFmtId="0" fontId="33" fillId="0" borderId="62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76" xfId="3" applyNumberFormat="1" applyFont="1" applyFill="1" applyBorder="1" applyAlignment="1" applyProtection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49" fontId="5" fillId="0" borderId="5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52" xfId="0" applyNumberFormat="1" applyFont="1" applyFill="1" applyBorder="1" applyAlignment="1" applyProtection="1">
      <alignment horizontal="center" vertical="center"/>
    </xf>
    <xf numFmtId="175" fontId="39" fillId="0" borderId="0" xfId="3" applyNumberFormat="1" applyFont="1" applyFill="1" applyBorder="1" applyAlignment="1" applyProtection="1">
      <alignment horizontal="left"/>
    </xf>
    <xf numFmtId="176" fontId="5" fillId="0" borderId="21" xfId="3" applyNumberFormat="1" applyFont="1" applyFill="1" applyBorder="1" applyAlignment="1" applyProtection="1">
      <alignment horizontal="center" vertical="center"/>
    </xf>
    <xf numFmtId="176" fontId="5" fillId="0" borderId="22" xfId="3" applyNumberFormat="1" applyFont="1" applyFill="1" applyBorder="1" applyAlignment="1" applyProtection="1">
      <alignment horizontal="center" vertical="center"/>
    </xf>
    <xf numFmtId="176" fontId="5" fillId="0" borderId="33" xfId="3" applyNumberFormat="1" applyFont="1" applyFill="1" applyBorder="1" applyAlignment="1" applyProtection="1">
      <alignment horizontal="center" vertical="center"/>
    </xf>
    <xf numFmtId="176" fontId="5" fillId="0" borderId="29" xfId="3" applyNumberFormat="1" applyFont="1" applyFill="1" applyBorder="1" applyAlignment="1" applyProtection="1">
      <alignment horizontal="center" vertical="center"/>
    </xf>
    <xf numFmtId="175" fontId="5" fillId="0" borderId="48" xfId="3" applyNumberFormat="1" applyFont="1" applyFill="1" applyBorder="1" applyAlignment="1" applyProtection="1">
      <alignment horizontal="right" vertical="center"/>
    </xf>
    <xf numFmtId="175" fontId="5" fillId="0" borderId="73" xfId="3" applyNumberFormat="1" applyFont="1" applyFill="1" applyBorder="1" applyAlignment="1" applyProtection="1">
      <alignment horizontal="right" vertical="center"/>
    </xf>
    <xf numFmtId="175" fontId="5" fillId="0" borderId="50" xfId="3" applyNumberFormat="1" applyFont="1" applyFill="1" applyBorder="1" applyAlignment="1" applyProtection="1">
      <alignment horizontal="right" vertical="center"/>
    </xf>
    <xf numFmtId="173" fontId="5" fillId="0" borderId="83" xfId="3" applyNumberFormat="1" applyFont="1" applyFill="1" applyBorder="1" applyAlignment="1" applyProtection="1">
      <alignment horizontal="center" vertical="center"/>
    </xf>
    <xf numFmtId="0" fontId="5" fillId="0" borderId="82" xfId="3" applyNumberFormat="1" applyFont="1" applyFill="1" applyBorder="1" applyAlignment="1" applyProtection="1">
      <alignment horizontal="center" vertical="center"/>
    </xf>
    <xf numFmtId="176" fontId="5" fillId="0" borderId="9" xfId="3" applyNumberFormat="1" applyFont="1" applyFill="1" applyBorder="1" applyAlignment="1" applyProtection="1">
      <alignment vertical="center" wrapText="1"/>
    </xf>
    <xf numFmtId="176" fontId="5" fillId="0" borderId="82" xfId="3" applyNumberFormat="1" applyFont="1" applyFill="1" applyBorder="1" applyAlignment="1" applyProtection="1">
      <alignment vertical="center" wrapText="1"/>
    </xf>
    <xf numFmtId="0" fontId="5" fillId="0" borderId="46" xfId="3" applyFont="1" applyFill="1" applyBorder="1" applyAlignment="1">
      <alignment horizontal="right" vertical="center"/>
    </xf>
    <xf numFmtId="176" fontId="5" fillId="0" borderId="44" xfId="3" applyNumberFormat="1" applyFont="1" applyFill="1" applyBorder="1" applyAlignment="1" applyProtection="1">
      <alignment horizontal="center" vertical="center"/>
    </xf>
    <xf numFmtId="176" fontId="5" fillId="0" borderId="32" xfId="3" applyNumberFormat="1" applyFont="1" applyFill="1" applyBorder="1" applyAlignment="1" applyProtection="1">
      <alignment horizontal="center" vertical="center"/>
    </xf>
    <xf numFmtId="176" fontId="5" fillId="0" borderId="34" xfId="3" applyNumberFormat="1" applyFont="1" applyFill="1" applyBorder="1" applyAlignment="1" applyProtection="1">
      <alignment horizontal="center" vertical="center"/>
    </xf>
    <xf numFmtId="176" fontId="5" fillId="0" borderId="9" xfId="3" applyNumberFormat="1" applyFont="1" applyFill="1" applyBorder="1" applyAlignment="1" applyProtection="1">
      <alignment horizontal="justify" vertical="center" wrapText="1"/>
    </xf>
    <xf numFmtId="176" fontId="5" fillId="0" borderId="49" xfId="3" applyNumberFormat="1" applyFont="1" applyFill="1" applyBorder="1" applyAlignment="1" applyProtection="1">
      <alignment horizontal="justify" vertical="center" wrapText="1"/>
    </xf>
    <xf numFmtId="175" fontId="1" fillId="0" borderId="19" xfId="3" applyNumberFormat="1" applyFont="1" applyFill="1" applyBorder="1" applyAlignment="1" applyProtection="1">
      <alignment horizontal="center" vertical="center" textRotation="90" wrapText="1"/>
    </xf>
    <xf numFmtId="175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1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75" fontId="1" fillId="0" borderId="2" xfId="3" applyNumberFormat="1" applyFont="1" applyFill="1" applyBorder="1" applyAlignment="1" applyProtection="1">
      <alignment horizontal="center" vertical="center" wrapText="1"/>
    </xf>
    <xf numFmtId="175" fontId="1" fillId="0" borderId="27" xfId="3" applyNumberFormat="1" applyFont="1" applyFill="1" applyBorder="1" applyAlignment="1" applyProtection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0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175" fontId="1" fillId="0" borderId="33" xfId="3" applyNumberFormat="1" applyFont="1" applyFill="1" applyBorder="1" applyAlignment="1" applyProtection="1">
      <alignment horizontal="center" vertical="center" textRotation="90" wrapText="1"/>
    </xf>
    <xf numFmtId="175" fontId="1" fillId="0" borderId="70" xfId="3" applyNumberFormat="1" applyFont="1" applyFill="1" applyBorder="1" applyAlignment="1" applyProtection="1">
      <alignment horizontal="center" vertical="center" textRotation="90" wrapText="1"/>
    </xf>
    <xf numFmtId="175" fontId="1" fillId="0" borderId="57" xfId="3" applyNumberFormat="1" applyFont="1" applyFill="1" applyBorder="1" applyAlignment="1" applyProtection="1">
      <alignment horizontal="center" vertical="center" textRotation="90" wrapText="1"/>
    </xf>
    <xf numFmtId="175" fontId="1" fillId="0" borderId="34" xfId="3" applyNumberFormat="1" applyFont="1" applyFill="1" applyBorder="1" applyAlignment="1" applyProtection="1">
      <alignment horizontal="center" vertical="center" textRotation="90" wrapText="1"/>
    </xf>
    <xf numFmtId="175" fontId="1" fillId="0" borderId="71" xfId="3" applyNumberFormat="1" applyFont="1" applyFill="1" applyBorder="1" applyAlignment="1" applyProtection="1">
      <alignment horizontal="center" vertical="center" textRotation="90" wrapText="1"/>
    </xf>
    <xf numFmtId="175" fontId="1" fillId="0" borderId="69" xfId="3" applyNumberFormat="1" applyFont="1" applyFill="1" applyBorder="1" applyAlignment="1" applyProtection="1">
      <alignment horizontal="center" vertical="center" textRotation="90" wrapText="1"/>
    </xf>
    <xf numFmtId="175" fontId="1" fillId="0" borderId="149" xfId="3" applyNumberFormat="1" applyFont="1" applyFill="1" applyBorder="1" applyAlignment="1" applyProtection="1">
      <alignment horizontal="center" vertical="center" textRotation="90" wrapText="1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76" xfId="3" applyNumberFormat="1" applyFont="1" applyFill="1" applyBorder="1" applyAlignment="1" applyProtection="1">
      <alignment horizontal="center" vertical="center"/>
    </xf>
    <xf numFmtId="0" fontId="1" fillId="0" borderId="74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60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75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" fillId="0" borderId="55" xfId="3" applyNumberFormat="1" applyFont="1" applyFill="1" applyBorder="1" applyAlignment="1" applyProtection="1">
      <alignment horizontal="center" vertical="center" textRotation="90"/>
    </xf>
    <xf numFmtId="0" fontId="1" fillId="0" borderId="78" xfId="3" applyNumberFormat="1" applyFont="1" applyFill="1" applyBorder="1" applyAlignment="1" applyProtection="1">
      <alignment horizontal="center" vertical="center" textRotation="90"/>
    </xf>
    <xf numFmtId="0" fontId="1" fillId="0" borderId="44" xfId="3" applyNumberFormat="1" applyFont="1" applyFill="1" applyBorder="1" applyAlignment="1" applyProtection="1">
      <alignment horizontal="center" vertical="center" textRotation="90"/>
    </xf>
    <xf numFmtId="175" fontId="1" fillId="0" borderId="55" xfId="3" applyNumberFormat="1" applyFont="1" applyFill="1" applyBorder="1" applyAlignment="1" applyProtection="1">
      <alignment horizontal="center" vertical="center"/>
    </xf>
    <xf numFmtId="175" fontId="1" fillId="0" borderId="78" xfId="3" applyNumberFormat="1" applyFont="1" applyFill="1" applyBorder="1" applyAlignment="1" applyProtection="1">
      <alignment horizontal="center" vertical="center"/>
    </xf>
    <xf numFmtId="175" fontId="1" fillId="0" borderId="44" xfId="3" applyNumberFormat="1" applyFont="1" applyFill="1" applyBorder="1" applyAlignment="1" applyProtection="1">
      <alignment horizontal="center" vertical="center"/>
    </xf>
    <xf numFmtId="175" fontId="1" fillId="0" borderId="16" xfId="3" applyNumberFormat="1" applyFont="1" applyFill="1" applyBorder="1" applyAlignment="1" applyProtection="1">
      <alignment horizontal="center" vertical="center" wrapText="1"/>
    </xf>
    <xf numFmtId="175" fontId="1" fillId="0" borderId="17" xfId="3" applyNumberFormat="1" applyFont="1" applyFill="1" applyBorder="1" applyAlignment="1" applyProtection="1">
      <alignment horizontal="center" vertical="center" wrapText="1"/>
    </xf>
    <xf numFmtId="175" fontId="1" fillId="0" borderId="25" xfId="3" applyNumberFormat="1" applyFont="1" applyFill="1" applyBorder="1" applyAlignment="1" applyProtection="1">
      <alignment horizontal="center" vertical="center" wrapText="1"/>
    </xf>
    <xf numFmtId="175" fontId="1" fillId="0" borderId="55" xfId="3" applyNumberFormat="1" applyFont="1" applyFill="1" applyBorder="1" applyAlignment="1" applyProtection="1">
      <alignment horizontal="center" vertical="center" textRotation="90" wrapText="1"/>
    </xf>
    <xf numFmtId="175" fontId="1" fillId="0" borderId="78" xfId="3" applyNumberFormat="1" applyFont="1" applyFill="1" applyBorder="1" applyAlignment="1" applyProtection="1">
      <alignment horizontal="center" vertical="center" textRotation="90" wrapText="1"/>
    </xf>
    <xf numFmtId="175" fontId="1" fillId="0" borderId="44" xfId="3" applyNumberFormat="1" applyFont="1" applyFill="1" applyBorder="1" applyAlignment="1" applyProtection="1">
      <alignment horizontal="center" vertical="center" textRotation="90" wrapText="1"/>
    </xf>
    <xf numFmtId="175" fontId="1" fillId="0" borderId="15" xfId="3" applyNumberFormat="1" applyFont="1" applyFill="1" applyBorder="1" applyAlignment="1" applyProtection="1">
      <alignment horizontal="center" vertical="center" wrapText="1"/>
    </xf>
    <xf numFmtId="175" fontId="1" fillId="0" borderId="31" xfId="3" applyNumberFormat="1" applyFont="1" applyFill="1" applyBorder="1" applyAlignment="1" applyProtection="1">
      <alignment horizontal="center" vertical="center" wrapText="1"/>
    </xf>
    <xf numFmtId="175" fontId="1" fillId="0" borderId="30" xfId="3" applyNumberFormat="1" applyFont="1" applyFill="1" applyBorder="1" applyAlignment="1" applyProtection="1">
      <alignment horizontal="center" vertical="center" wrapText="1"/>
    </xf>
    <xf numFmtId="175" fontId="1" fillId="0" borderId="32" xfId="3" applyNumberFormat="1" applyFont="1" applyFill="1" applyBorder="1" applyAlignment="1" applyProtection="1">
      <alignment horizontal="center" vertical="center" textRotation="90" wrapText="1"/>
    </xf>
    <xf numFmtId="175" fontId="1" fillId="0" borderId="51" xfId="3" applyNumberFormat="1" applyFont="1" applyFill="1" applyBorder="1" applyAlignment="1" applyProtection="1">
      <alignment horizontal="center" vertical="center" textRotation="90" wrapText="1"/>
    </xf>
    <xf numFmtId="175" fontId="1" fillId="0" borderId="56" xfId="3" applyNumberFormat="1" applyFont="1" applyFill="1" applyBorder="1" applyAlignment="1" applyProtection="1">
      <alignment horizontal="center" vertical="center" textRotation="90" wrapText="1"/>
    </xf>
    <xf numFmtId="175" fontId="1" fillId="0" borderId="20" xfId="3" applyNumberFormat="1" applyFont="1" applyFill="1" applyBorder="1" applyAlignment="1" applyProtection="1">
      <alignment horizontal="center" vertical="center"/>
    </xf>
    <xf numFmtId="175" fontId="1" fillId="0" borderId="28" xfId="3" applyNumberFormat="1" applyFont="1" applyFill="1" applyBorder="1" applyAlignment="1" applyProtection="1">
      <alignment horizontal="center" vertical="center"/>
    </xf>
    <xf numFmtId="175" fontId="1" fillId="0" borderId="37" xfId="3" applyNumberFormat="1" applyFont="1" applyFill="1" applyBorder="1" applyAlignment="1" applyProtection="1">
      <alignment horizontal="center" vertical="center"/>
    </xf>
    <xf numFmtId="0" fontId="1" fillId="0" borderId="72" xfId="3" applyNumberFormat="1" applyFont="1" applyFill="1" applyBorder="1" applyAlignment="1" applyProtection="1">
      <alignment horizontal="center" vertical="center"/>
    </xf>
    <xf numFmtId="0" fontId="1" fillId="0" borderId="130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0" fontId="1" fillId="0" borderId="94" xfId="3" applyNumberFormat="1" applyFont="1" applyFill="1" applyBorder="1" applyAlignment="1" applyProtection="1">
      <alignment horizontal="center" vertical="center"/>
    </xf>
    <xf numFmtId="175" fontId="1" fillId="0" borderId="27" xfId="3" applyNumberFormat="1" applyFont="1" applyFill="1" applyBorder="1" applyAlignment="1" applyProtection="1">
      <alignment horizontal="center" vertical="center" textRotation="90" wrapText="1"/>
    </xf>
    <xf numFmtId="175" fontId="1" fillId="0" borderId="29" xfId="3" applyNumberFormat="1" applyFont="1" applyFill="1" applyBorder="1" applyAlignment="1" applyProtection="1">
      <alignment horizontal="center" vertical="center" textRotation="90" wrapText="1"/>
    </xf>
    <xf numFmtId="175" fontId="1" fillId="0" borderId="2" xfId="3" applyNumberFormat="1" applyFont="1" applyFill="1" applyBorder="1" applyAlignment="1" applyProtection="1">
      <alignment horizontal="center" vertical="center" textRotation="90" wrapText="1"/>
    </xf>
    <xf numFmtId="175" fontId="1" fillId="0" borderId="22" xfId="3" applyNumberFormat="1" applyFont="1" applyFill="1" applyBorder="1" applyAlignment="1" applyProtection="1">
      <alignment horizontal="center" vertical="center" textRotation="90" wrapText="1"/>
    </xf>
    <xf numFmtId="172" fontId="5" fillId="0" borderId="146" xfId="0" applyNumberFormat="1" applyFont="1" applyFill="1" applyBorder="1" applyAlignment="1" applyProtection="1">
      <alignment horizontal="center" vertical="center"/>
    </xf>
    <xf numFmtId="172" fontId="5" fillId="0" borderId="105" xfId="0" applyNumberFormat="1" applyFont="1" applyFill="1" applyBorder="1" applyAlignment="1" applyProtection="1">
      <alignment horizontal="center" vertical="center"/>
    </xf>
    <xf numFmtId="172" fontId="5" fillId="0" borderId="147" xfId="0" applyNumberFormat="1" applyFont="1" applyFill="1" applyBorder="1" applyAlignment="1" applyProtection="1">
      <alignment horizontal="center" vertical="center"/>
    </xf>
    <xf numFmtId="172" fontId="5" fillId="0" borderId="148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6" xfId="0" applyNumberFormat="1" applyFont="1" applyFill="1" applyBorder="1" applyAlignment="1" applyProtection="1">
      <alignment horizontal="center" vertical="center"/>
    </xf>
    <xf numFmtId="49" fontId="5" fillId="0" borderId="74" xfId="0" applyNumberFormat="1" applyFont="1" applyFill="1" applyBorder="1" applyAlignment="1" applyProtection="1">
      <alignment horizontal="center" vertical="center"/>
    </xf>
    <xf numFmtId="173" fontId="5" fillId="0" borderId="9" xfId="3" applyNumberFormat="1" applyFont="1" applyFill="1" applyBorder="1" applyAlignment="1" applyProtection="1">
      <alignment horizontal="center" vertical="center"/>
    </xf>
    <xf numFmtId="173" fontId="5" fillId="0" borderId="82" xfId="3" applyNumberFormat="1" applyFont="1" applyFill="1" applyBorder="1" applyAlignment="1" applyProtection="1">
      <alignment horizontal="center" vertical="center"/>
    </xf>
    <xf numFmtId="173" fontId="35" fillId="0" borderId="9" xfId="3" applyNumberFormat="1" applyFont="1" applyFill="1" applyBorder="1" applyAlignment="1" applyProtection="1">
      <alignment horizontal="center" vertical="center"/>
    </xf>
    <xf numFmtId="173" fontId="35" fillId="0" borderId="49" xfId="3" applyNumberFormat="1" applyFont="1" applyFill="1" applyBorder="1" applyAlignment="1" applyProtection="1">
      <alignment horizontal="center" vertical="center"/>
    </xf>
    <xf numFmtId="0" fontId="35" fillId="0" borderId="82" xfId="3" applyNumberFormat="1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 applyProtection="1">
      <alignment horizontal="right" vertical="center"/>
    </xf>
    <xf numFmtId="0" fontId="5" fillId="0" borderId="55" xfId="3" applyFont="1" applyFill="1" applyBorder="1" applyAlignment="1" applyProtection="1">
      <alignment horizontal="right" vertical="center"/>
    </xf>
    <xf numFmtId="176" fontId="5" fillId="0" borderId="52" xfId="3" applyNumberFormat="1" applyFont="1" applyFill="1" applyBorder="1" applyAlignment="1" applyProtection="1">
      <alignment horizontal="justify" vertical="center" wrapText="1"/>
    </xf>
    <xf numFmtId="176" fontId="5" fillId="0" borderId="60" xfId="3" applyNumberFormat="1" applyFont="1" applyFill="1" applyBorder="1" applyAlignment="1" applyProtection="1">
      <alignment horizontal="justify" vertical="center" wrapText="1"/>
    </xf>
    <xf numFmtId="0" fontId="18" fillId="0" borderId="99" xfId="0" applyFont="1" applyFill="1" applyBorder="1" applyAlignment="1">
      <alignment horizontal="center" vertical="center" wrapText="1"/>
    </xf>
    <xf numFmtId="0" fontId="18" fillId="0" borderId="98" xfId="0" applyFont="1" applyFill="1" applyBorder="1" applyAlignment="1">
      <alignment horizontal="center" vertical="center" wrapText="1"/>
    </xf>
    <xf numFmtId="1" fontId="17" fillId="0" borderId="96" xfId="0" applyNumberFormat="1" applyFont="1" applyBorder="1" applyAlignment="1">
      <alignment horizontal="center" vertical="center" wrapText="1"/>
    </xf>
    <xf numFmtId="1" fontId="18" fillId="0" borderId="99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15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0" fontId="18" fillId="0" borderId="155" xfId="0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wrapText="1"/>
    </xf>
    <xf numFmtId="0" fontId="18" fillId="0" borderId="98" xfId="0" applyFont="1" applyBorder="1" applyAlignment="1">
      <alignment horizontal="center" wrapText="1"/>
    </xf>
    <xf numFmtId="0" fontId="17" fillId="0" borderId="157" xfId="0" applyFont="1" applyBorder="1" applyAlignment="1">
      <alignment horizontal="center" wrapText="1"/>
    </xf>
    <xf numFmtId="0" fontId="18" fillId="0" borderId="155" xfId="0" applyFont="1" applyBorder="1" applyAlignment="1">
      <alignment horizont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6" fillId="0" borderId="35" xfId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108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15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96" xfId="0" applyFont="1" applyBorder="1" applyAlignment="1">
      <alignment horizontal="center" vertical="center" wrapText="1"/>
    </xf>
    <xf numFmtId="0" fontId="18" fillId="0" borderId="99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29" fillId="0" borderId="154" xfId="0" applyFont="1" applyFill="1" applyBorder="1" applyAlignment="1">
      <alignment horizontal="center" vertical="center" wrapText="1"/>
    </xf>
    <xf numFmtId="0" fontId="29" fillId="0" borderId="156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>
      <alignment vertical="center" wrapText="1"/>
    </xf>
    <xf numFmtId="0" fontId="29" fillId="0" borderId="155" xfId="0" applyFont="1" applyFill="1" applyBorder="1" applyAlignment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29" fillId="0" borderId="99" xfId="0" applyFont="1" applyBorder="1" applyAlignment="1">
      <alignment horizontal="center"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69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176" fontId="5" fillId="2" borderId="44" xfId="3" applyNumberFormat="1" applyFont="1" applyFill="1" applyBorder="1" applyAlignment="1" applyProtection="1">
      <alignment horizontal="center" vertical="center"/>
    </xf>
    <xf numFmtId="173" fontId="5" fillId="2" borderId="83" xfId="3" applyNumberFormat="1" applyFont="1" applyFill="1" applyBorder="1" applyAlignment="1" applyProtection="1">
      <alignment horizontal="center" vertical="center"/>
    </xf>
    <xf numFmtId="0" fontId="5" fillId="2" borderId="82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79" xfId="3" applyNumberFormat="1" applyFont="1" applyFill="1" applyBorder="1" applyAlignment="1">
      <alignment horizontal="center" vertical="center" wrapText="1"/>
    </xf>
    <xf numFmtId="175" fontId="39" fillId="2" borderId="0" xfId="3" applyNumberFormat="1" applyFont="1" applyFill="1" applyBorder="1" applyAlignment="1" applyProtection="1">
      <alignment horizontal="left"/>
    </xf>
    <xf numFmtId="0" fontId="5" fillId="2" borderId="62" xfId="0" applyFont="1" applyFill="1" applyBorder="1" applyAlignment="1" applyProtection="1">
      <alignment horizontal="right" vertical="center"/>
    </xf>
    <xf numFmtId="0" fontId="33" fillId="2" borderId="62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5" fillId="2" borderId="45" xfId="3" applyFont="1" applyFill="1" applyBorder="1" applyAlignment="1">
      <alignment horizontal="center" vertical="center" wrapText="1"/>
    </xf>
    <xf numFmtId="0" fontId="5" fillId="2" borderId="60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176" fontId="5" fillId="2" borderId="9" xfId="3" applyNumberFormat="1" applyFont="1" applyFill="1" applyBorder="1" applyAlignment="1" applyProtection="1">
      <alignment horizontal="center" vertical="center"/>
    </xf>
    <xf numFmtId="176" fontId="5" fillId="2" borderId="49" xfId="3" applyNumberFormat="1" applyFont="1" applyFill="1" applyBorder="1" applyAlignment="1" applyProtection="1">
      <alignment horizontal="center" vertical="center"/>
    </xf>
    <xf numFmtId="176" fontId="5" fillId="2" borderId="82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82" xfId="3" applyFont="1" applyFill="1" applyBorder="1" applyAlignment="1">
      <alignment horizontal="center" vertical="center" wrapText="1"/>
    </xf>
    <xf numFmtId="173" fontId="5" fillId="2" borderId="9" xfId="3" applyNumberFormat="1" applyFont="1" applyFill="1" applyBorder="1" applyAlignment="1" applyProtection="1">
      <alignment horizontal="center" vertical="center"/>
    </xf>
    <xf numFmtId="173" fontId="5" fillId="2" borderId="82" xfId="3" applyNumberFormat="1" applyFont="1" applyFill="1" applyBorder="1" applyAlignment="1" applyProtection="1">
      <alignment horizontal="center" vertical="center"/>
    </xf>
    <xf numFmtId="173" fontId="35" fillId="2" borderId="9" xfId="3" applyNumberFormat="1" applyFont="1" applyFill="1" applyBorder="1" applyAlignment="1" applyProtection="1">
      <alignment horizontal="center" vertical="center"/>
    </xf>
    <xf numFmtId="173" fontId="35" fillId="2" borderId="49" xfId="3" applyNumberFormat="1" applyFont="1" applyFill="1" applyBorder="1" applyAlignment="1" applyProtection="1">
      <alignment horizontal="center" vertical="center"/>
    </xf>
    <xf numFmtId="0" fontId="35" fillId="2" borderId="82" xfId="3" applyNumberFormat="1" applyFont="1" applyFill="1" applyBorder="1" applyAlignment="1" applyProtection="1">
      <alignment horizontal="center" vertical="center"/>
    </xf>
    <xf numFmtId="176" fontId="5" fillId="2" borderId="21" xfId="3" applyNumberFormat="1" applyFont="1" applyFill="1" applyBorder="1" applyAlignment="1" applyProtection="1">
      <alignment horizontal="center" vertical="center"/>
    </xf>
    <xf numFmtId="176" fontId="5" fillId="2" borderId="22" xfId="3" applyNumberFormat="1" applyFont="1" applyFill="1" applyBorder="1" applyAlignment="1" applyProtection="1">
      <alignment horizontal="center" vertical="center"/>
    </xf>
    <xf numFmtId="176" fontId="5" fillId="2" borderId="33" xfId="3" applyNumberFormat="1" applyFont="1" applyFill="1" applyBorder="1" applyAlignment="1" applyProtection="1">
      <alignment horizontal="center" vertical="center"/>
    </xf>
    <xf numFmtId="176" fontId="5" fillId="2" borderId="29" xfId="3" applyNumberFormat="1" applyFont="1" applyFill="1" applyBorder="1" applyAlignment="1" applyProtection="1">
      <alignment horizontal="center" vertical="center"/>
    </xf>
    <xf numFmtId="49" fontId="1" fillId="0" borderId="52" xfId="3" applyNumberFormat="1" applyFont="1" applyFill="1" applyBorder="1" applyAlignment="1">
      <alignment horizontal="center" vertical="center" wrapText="1"/>
    </xf>
    <xf numFmtId="175" fontId="5" fillId="2" borderId="48" xfId="3" applyNumberFormat="1" applyFont="1" applyFill="1" applyBorder="1" applyAlignment="1" applyProtection="1">
      <alignment horizontal="right" vertical="center"/>
    </xf>
    <xf numFmtId="175" fontId="5" fillId="2" borderId="73" xfId="3" applyNumberFormat="1" applyFont="1" applyFill="1" applyBorder="1" applyAlignment="1" applyProtection="1">
      <alignment horizontal="right" vertical="center"/>
    </xf>
    <xf numFmtId="175" fontId="5" fillId="2" borderId="50" xfId="3" applyNumberFormat="1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 applyProtection="1">
      <alignment horizontal="right" vertical="center"/>
    </xf>
    <xf numFmtId="0" fontId="5" fillId="2" borderId="55" xfId="3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9" xfId="0" applyNumberFormat="1" applyFont="1" applyBorder="1" applyAlignment="1">
      <alignment horizontal="center" vertical="center" wrapText="1"/>
    </xf>
    <xf numFmtId="49" fontId="1" fillId="2" borderId="55" xfId="3" applyNumberFormat="1" applyFont="1" applyFill="1" applyBorder="1" applyAlignment="1" applyProtection="1">
      <alignment horizontal="center" vertical="center"/>
    </xf>
    <xf numFmtId="49" fontId="1" fillId="2" borderId="44" xfId="3" applyNumberFormat="1" applyFont="1" applyFill="1" applyBorder="1" applyAlignment="1" applyProtection="1">
      <alignment horizontal="center" vertical="center"/>
    </xf>
    <xf numFmtId="172" fontId="5" fillId="2" borderId="45" xfId="0" applyNumberFormat="1" applyFont="1" applyFill="1" applyBorder="1" applyAlignment="1" applyProtection="1">
      <alignment horizontal="center" vertical="center" wrapText="1"/>
    </xf>
    <xf numFmtId="172" fontId="5" fillId="2" borderId="60" xfId="0" applyNumberFormat="1" applyFont="1" applyFill="1" applyBorder="1" applyAlignment="1" applyProtection="1">
      <alignment horizontal="center" vertical="center" wrapText="1"/>
    </xf>
    <xf numFmtId="172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6" xfId="0" applyNumberFormat="1" applyFont="1" applyFill="1" applyBorder="1" applyAlignment="1" applyProtection="1">
      <alignment horizontal="center" vertical="center"/>
    </xf>
    <xf numFmtId="49" fontId="5" fillId="2" borderId="74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175" fontId="1" fillId="2" borderId="2" xfId="3" applyNumberFormat="1" applyFont="1" applyFill="1" applyBorder="1" applyAlignment="1" applyProtection="1">
      <alignment horizontal="center" vertical="center" textRotation="90" wrapText="1"/>
    </xf>
    <xf numFmtId="175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1" fillId="2" borderId="72" xfId="3" applyNumberFormat="1" applyFont="1" applyFill="1" applyBorder="1" applyAlignment="1" applyProtection="1">
      <alignment horizontal="center" vertical="center"/>
    </xf>
    <xf numFmtId="0" fontId="1" fillId="2" borderId="130" xfId="3" applyNumberFormat="1" applyFont="1" applyFill="1" applyBorder="1" applyAlignment="1" applyProtection="1">
      <alignment horizontal="center" vertical="center"/>
    </xf>
    <xf numFmtId="0" fontId="1" fillId="2" borderId="93" xfId="3" applyNumberFormat="1" applyFont="1" applyFill="1" applyBorder="1" applyAlignment="1" applyProtection="1">
      <alignment horizontal="center" vertical="center"/>
    </xf>
    <xf numFmtId="0" fontId="1" fillId="2" borderId="94" xfId="3" applyNumberFormat="1" applyFont="1" applyFill="1" applyBorder="1" applyAlignment="1" applyProtection="1">
      <alignment horizontal="center" vertical="center"/>
    </xf>
    <xf numFmtId="175" fontId="1" fillId="2" borderId="33" xfId="3" applyNumberFormat="1" applyFont="1" applyFill="1" applyBorder="1" applyAlignment="1" applyProtection="1">
      <alignment horizontal="center" vertical="center" textRotation="90" wrapText="1"/>
    </xf>
    <xf numFmtId="175" fontId="1" fillId="2" borderId="70" xfId="3" applyNumberFormat="1" applyFont="1" applyFill="1" applyBorder="1" applyAlignment="1" applyProtection="1">
      <alignment horizontal="center" vertical="center" textRotation="90" wrapText="1"/>
    </xf>
    <xf numFmtId="175" fontId="1" fillId="2" borderId="57" xfId="3" applyNumberFormat="1" applyFont="1" applyFill="1" applyBorder="1" applyAlignment="1" applyProtection="1">
      <alignment horizontal="center" vertical="center" textRotation="90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75" fontId="1" fillId="2" borderId="34" xfId="3" applyNumberFormat="1" applyFont="1" applyFill="1" applyBorder="1" applyAlignment="1" applyProtection="1">
      <alignment horizontal="center" vertical="center" textRotation="90" wrapText="1"/>
    </xf>
    <xf numFmtId="175" fontId="1" fillId="2" borderId="71" xfId="3" applyNumberFormat="1" applyFont="1" applyFill="1" applyBorder="1" applyAlignment="1" applyProtection="1">
      <alignment horizontal="center" vertical="center" textRotation="90" wrapText="1"/>
    </xf>
    <xf numFmtId="175" fontId="1" fillId="2" borderId="69" xfId="3" applyNumberFormat="1" applyFont="1" applyFill="1" applyBorder="1" applyAlignment="1" applyProtection="1">
      <alignment horizontal="center" vertical="center" textRotation="90" wrapText="1"/>
    </xf>
    <xf numFmtId="175" fontId="1" fillId="2" borderId="149" xfId="3" applyNumberFormat="1" applyFont="1" applyFill="1" applyBorder="1" applyAlignment="1" applyProtection="1">
      <alignment horizontal="center" vertical="center" textRotation="90" wrapText="1"/>
    </xf>
    <xf numFmtId="175" fontId="1" fillId="2" borderId="2" xfId="3" applyNumberFormat="1" applyFont="1" applyFill="1" applyBorder="1" applyAlignment="1" applyProtection="1">
      <alignment horizontal="center" vertical="center" wrapText="1"/>
    </xf>
    <xf numFmtId="175" fontId="1" fillId="2" borderId="27" xfId="3" applyNumberFormat="1" applyFont="1" applyFill="1" applyBorder="1" applyAlignment="1" applyProtection="1">
      <alignment horizontal="center" vertical="center" wrapText="1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76" xfId="3" applyNumberFormat="1" applyFont="1" applyFill="1" applyBorder="1" applyAlignment="1" applyProtection="1">
      <alignment horizontal="center" vertical="center"/>
    </xf>
    <xf numFmtId="0" fontId="5" fillId="2" borderId="74" xfId="3" applyNumberFormat="1" applyFont="1" applyFill="1" applyBorder="1" applyAlignment="1" applyProtection="1">
      <alignment horizontal="center" vertical="center"/>
    </xf>
    <xf numFmtId="176" fontId="5" fillId="2" borderId="32" xfId="3" applyNumberFormat="1" applyFont="1" applyFill="1" applyBorder="1" applyAlignment="1" applyProtection="1">
      <alignment horizontal="center" vertical="center"/>
    </xf>
    <xf numFmtId="176" fontId="5" fillId="2" borderId="34" xfId="3" applyNumberFormat="1" applyFont="1" applyFill="1" applyBorder="1" applyAlignment="1" applyProtection="1">
      <alignment horizontal="center" vertical="center"/>
    </xf>
    <xf numFmtId="175" fontId="1" fillId="2" borderId="27" xfId="3" applyNumberFormat="1" applyFont="1" applyFill="1" applyBorder="1" applyAlignment="1" applyProtection="1">
      <alignment horizontal="center" vertical="center" textRotation="90" wrapText="1"/>
    </xf>
    <xf numFmtId="175" fontId="1" fillId="2" borderId="29" xfId="3" applyNumberFormat="1" applyFont="1" applyFill="1" applyBorder="1" applyAlignment="1" applyProtection="1">
      <alignment horizontal="center" vertical="center" textRotation="90" wrapText="1"/>
    </xf>
    <xf numFmtId="172" fontId="5" fillId="2" borderId="146" xfId="0" applyNumberFormat="1" applyFont="1" applyFill="1" applyBorder="1" applyAlignment="1" applyProtection="1">
      <alignment horizontal="center" vertical="center"/>
    </xf>
    <xf numFmtId="172" fontId="5" fillId="2" borderId="105" xfId="0" applyNumberFormat="1" applyFont="1" applyFill="1" applyBorder="1" applyAlignment="1" applyProtection="1">
      <alignment horizontal="center" vertical="center"/>
    </xf>
    <xf numFmtId="172" fontId="5" fillId="2" borderId="147" xfId="0" applyNumberFormat="1" applyFont="1" applyFill="1" applyBorder="1" applyAlignment="1" applyProtection="1">
      <alignment horizontal="center" vertical="center"/>
    </xf>
    <xf numFmtId="172" fontId="5" fillId="2" borderId="148" xfId="0" applyNumberFormat="1" applyFont="1" applyFill="1" applyBorder="1" applyAlignment="1" applyProtection="1">
      <alignment horizontal="center" vertical="center"/>
    </xf>
    <xf numFmtId="175" fontId="1" fillId="2" borderId="32" xfId="3" applyNumberFormat="1" applyFont="1" applyFill="1" applyBorder="1" applyAlignment="1" applyProtection="1">
      <alignment horizontal="center" vertical="center" textRotation="90" wrapText="1"/>
    </xf>
    <xf numFmtId="175" fontId="1" fillId="2" borderId="51" xfId="3" applyNumberFormat="1" applyFont="1" applyFill="1" applyBorder="1" applyAlignment="1" applyProtection="1">
      <alignment horizontal="center" vertical="center" textRotation="90" wrapText="1"/>
    </xf>
    <xf numFmtId="175" fontId="1" fillId="2" borderId="56" xfId="3" applyNumberFormat="1" applyFont="1" applyFill="1" applyBorder="1" applyAlignment="1" applyProtection="1">
      <alignment horizontal="center" vertical="center" textRotation="90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76" xfId="3" applyNumberFormat="1" applyFont="1" applyFill="1" applyBorder="1" applyAlignment="1" applyProtection="1">
      <alignment horizontal="center" vertical="center"/>
    </xf>
    <xf numFmtId="0" fontId="1" fillId="2" borderId="74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75" fontId="1" fillId="2" borderId="20" xfId="3" applyNumberFormat="1" applyFont="1" applyFill="1" applyBorder="1" applyAlignment="1" applyProtection="1">
      <alignment horizontal="center" vertical="center"/>
    </xf>
    <xf numFmtId="175" fontId="1" fillId="2" borderId="28" xfId="3" applyNumberFormat="1" applyFont="1" applyFill="1" applyBorder="1" applyAlignment="1" applyProtection="1">
      <alignment horizontal="center" vertical="center"/>
    </xf>
    <xf numFmtId="175" fontId="1" fillId="2" borderId="37" xfId="3" applyNumberFormat="1" applyFont="1" applyFill="1" applyBorder="1" applyAlignment="1" applyProtection="1">
      <alignment horizontal="center" vertical="center"/>
    </xf>
    <xf numFmtId="175" fontId="1" fillId="2" borderId="19" xfId="3" applyNumberFormat="1" applyFont="1" applyFill="1" applyBorder="1" applyAlignment="1" applyProtection="1">
      <alignment horizontal="center" vertical="center" textRotation="90" wrapText="1"/>
    </xf>
    <xf numFmtId="175" fontId="1" fillId="2" borderId="21" xfId="3" applyNumberFormat="1" applyFont="1" applyFill="1" applyBorder="1" applyAlignment="1" applyProtection="1">
      <alignment horizontal="center" vertical="center" textRotation="90" wrapText="1"/>
    </xf>
    <xf numFmtId="175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" fillId="2" borderId="55" xfId="3" applyNumberFormat="1" applyFont="1" applyFill="1" applyBorder="1" applyAlignment="1" applyProtection="1">
      <alignment horizontal="center" vertical="center" textRotation="90"/>
    </xf>
    <xf numFmtId="0" fontId="1" fillId="2" borderId="78" xfId="3" applyNumberFormat="1" applyFont="1" applyFill="1" applyBorder="1" applyAlignment="1" applyProtection="1">
      <alignment horizontal="center" vertical="center" textRotation="90"/>
    </xf>
    <xf numFmtId="0" fontId="1" fillId="2" borderId="44" xfId="3" applyNumberFormat="1" applyFont="1" applyFill="1" applyBorder="1" applyAlignment="1" applyProtection="1">
      <alignment horizontal="center" vertical="center" textRotation="90"/>
    </xf>
    <xf numFmtId="175" fontId="1" fillId="2" borderId="55" xfId="3" applyNumberFormat="1" applyFont="1" applyFill="1" applyBorder="1" applyAlignment="1" applyProtection="1">
      <alignment horizontal="center" vertical="center"/>
    </xf>
    <xf numFmtId="175" fontId="1" fillId="2" borderId="78" xfId="3" applyNumberFormat="1" applyFont="1" applyFill="1" applyBorder="1" applyAlignment="1" applyProtection="1">
      <alignment horizontal="center" vertical="center"/>
    </xf>
    <xf numFmtId="175" fontId="1" fillId="2" borderId="44" xfId="3" applyNumberFormat="1" applyFont="1" applyFill="1" applyBorder="1" applyAlignment="1" applyProtection="1">
      <alignment horizontal="center" vertical="center"/>
    </xf>
    <xf numFmtId="175" fontId="1" fillId="2" borderId="16" xfId="3" applyNumberFormat="1" applyFont="1" applyFill="1" applyBorder="1" applyAlignment="1" applyProtection="1">
      <alignment horizontal="center" vertical="center" wrapText="1"/>
    </xf>
    <xf numFmtId="175" fontId="1" fillId="2" borderId="17" xfId="3" applyNumberFormat="1" applyFont="1" applyFill="1" applyBorder="1" applyAlignment="1" applyProtection="1">
      <alignment horizontal="center" vertical="center" wrapText="1"/>
    </xf>
    <xf numFmtId="175" fontId="1" fillId="2" borderId="25" xfId="3" applyNumberFormat="1" applyFont="1" applyFill="1" applyBorder="1" applyAlignment="1" applyProtection="1">
      <alignment horizontal="center" vertical="center" wrapText="1"/>
    </xf>
    <xf numFmtId="175" fontId="1" fillId="2" borderId="55" xfId="3" applyNumberFormat="1" applyFont="1" applyFill="1" applyBorder="1" applyAlignment="1" applyProtection="1">
      <alignment horizontal="center" vertical="center" textRotation="90" wrapText="1"/>
    </xf>
    <xf numFmtId="175" fontId="1" fillId="2" borderId="78" xfId="3" applyNumberFormat="1" applyFont="1" applyFill="1" applyBorder="1" applyAlignment="1" applyProtection="1">
      <alignment horizontal="center" vertical="center" textRotation="90" wrapText="1"/>
    </xf>
    <xf numFmtId="175" fontId="1" fillId="2" borderId="44" xfId="3" applyNumberFormat="1" applyFont="1" applyFill="1" applyBorder="1" applyAlignment="1" applyProtection="1">
      <alignment horizontal="center" vertical="center" textRotation="90" wrapText="1"/>
    </xf>
    <xf numFmtId="0" fontId="1" fillId="2" borderId="31" xfId="3" applyNumberFormat="1" applyFont="1" applyFill="1" applyBorder="1" applyAlignment="1" applyProtection="1">
      <alignment horizontal="center" vertical="center"/>
    </xf>
    <xf numFmtId="175" fontId="1" fillId="2" borderId="15" xfId="3" applyNumberFormat="1" applyFont="1" applyFill="1" applyBorder="1" applyAlignment="1" applyProtection="1">
      <alignment horizontal="center" vertical="center" wrapText="1"/>
    </xf>
    <xf numFmtId="175" fontId="1" fillId="2" borderId="31" xfId="3" applyNumberFormat="1" applyFont="1" applyFill="1" applyBorder="1" applyAlignment="1" applyProtection="1">
      <alignment horizontal="center" vertical="center" wrapText="1"/>
    </xf>
    <xf numFmtId="175" fontId="1" fillId="2" borderId="30" xfId="3" applyNumberFormat="1" applyFont="1" applyFill="1" applyBorder="1" applyAlignment="1" applyProtection="1">
      <alignment horizontal="center" vertical="center" wrapText="1"/>
    </xf>
    <xf numFmtId="172" fontId="5" fillId="0" borderId="8" xfId="0" applyNumberFormat="1" applyFont="1" applyFill="1" applyBorder="1" applyAlignment="1" applyProtection="1">
      <alignment horizontal="center" vertical="center" wrapText="1"/>
    </xf>
    <xf numFmtId="172" fontId="5" fillId="0" borderId="52" xfId="0" applyNumberFormat="1" applyFont="1" applyFill="1" applyBorder="1" applyAlignment="1" applyProtection="1">
      <alignment horizontal="center" vertical="center" wrapText="1"/>
    </xf>
    <xf numFmtId="172" fontId="5" fillId="0" borderId="45" xfId="0" applyNumberFormat="1" applyFont="1" applyFill="1" applyBorder="1" applyAlignment="1" applyProtection="1">
      <alignment horizontal="center" vertical="center" wrapText="1"/>
    </xf>
    <xf numFmtId="172" fontId="5" fillId="0" borderId="158" xfId="0" applyNumberFormat="1" applyFont="1" applyFill="1" applyBorder="1" applyAlignment="1" applyProtection="1">
      <alignment horizontal="center" vertical="center" textRotation="90" wrapText="1"/>
    </xf>
    <xf numFmtId="172" fontId="5" fillId="0" borderId="159" xfId="0" applyNumberFormat="1" applyFont="1" applyFill="1" applyBorder="1" applyAlignment="1" applyProtection="1">
      <alignment horizontal="center" vertical="center" textRotation="90" wrapText="1"/>
    </xf>
    <xf numFmtId="172" fontId="5" fillId="0" borderId="160" xfId="0" applyNumberFormat="1" applyFont="1" applyFill="1" applyBorder="1" applyAlignment="1" applyProtection="1">
      <alignment horizontal="center" vertical="center" textRotation="90" wrapText="1"/>
    </xf>
    <xf numFmtId="172" fontId="5" fillId="0" borderId="161" xfId="0" applyNumberFormat="1" applyFont="1" applyFill="1" applyBorder="1" applyAlignment="1" applyProtection="1">
      <alignment horizontal="center" vertical="center" textRotation="90" wrapText="1"/>
    </xf>
    <xf numFmtId="172" fontId="5" fillId="0" borderId="132" xfId="0" applyNumberFormat="1" applyFont="1" applyFill="1" applyBorder="1" applyAlignment="1" applyProtection="1">
      <alignment horizontal="center" vertical="center"/>
    </xf>
    <xf numFmtId="172" fontId="5" fillId="0" borderId="135" xfId="0" applyNumberFormat="1" applyFont="1" applyFill="1" applyBorder="1" applyAlignment="1" applyProtection="1">
      <alignment horizontal="center" vertical="center"/>
    </xf>
    <xf numFmtId="172" fontId="5" fillId="0" borderId="136" xfId="0" applyNumberFormat="1" applyFon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 wrapText="1"/>
    </xf>
    <xf numFmtId="172" fontId="5" fillId="0" borderId="17" xfId="0" applyNumberFormat="1" applyFont="1" applyFill="1" applyBorder="1" applyAlignment="1" applyProtection="1">
      <alignment horizontal="center" vertical="center" textRotation="90" wrapText="1"/>
    </xf>
    <xf numFmtId="172" fontId="5" fillId="0" borderId="2" xfId="0" applyNumberFormat="1" applyFont="1" applyFill="1" applyBorder="1" applyAlignment="1" applyProtection="1">
      <alignment horizontal="center" vertical="center" textRotation="90" wrapText="1"/>
    </xf>
    <xf numFmtId="172" fontId="5" fillId="0" borderId="22" xfId="0" applyNumberFormat="1" applyFont="1" applyFill="1" applyBorder="1" applyAlignment="1" applyProtection="1">
      <alignment horizontal="center" vertical="center" textRotation="90" wrapText="1"/>
    </xf>
    <xf numFmtId="172" fontId="5" fillId="0" borderId="162" xfId="0" applyNumberFormat="1" applyFont="1" applyFill="1" applyBorder="1" applyAlignment="1" applyProtection="1">
      <alignment horizontal="center" vertical="center" textRotation="90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2" fontId="5" fillId="0" borderId="99" xfId="0" applyNumberFormat="1" applyFont="1" applyFill="1" applyBorder="1" applyAlignment="1" applyProtection="1">
      <alignment horizontal="center"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172" fontId="5" fillId="0" borderId="97" xfId="0" applyNumberFormat="1" applyFont="1" applyFill="1" applyBorder="1" applyAlignment="1" applyProtection="1">
      <alignment horizontal="center" vertical="center" textRotation="90" wrapText="1"/>
    </xf>
    <xf numFmtId="172" fontId="5" fillId="0" borderId="90" xfId="0" applyNumberFormat="1" applyFont="1" applyFill="1" applyBorder="1" applyAlignment="1" applyProtection="1">
      <alignment horizontal="center" vertical="center" textRotation="90" wrapText="1"/>
    </xf>
    <xf numFmtId="172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172" fontId="5" fillId="0" borderId="84" xfId="0" applyNumberFormat="1" applyFont="1" applyFill="1" applyBorder="1" applyAlignment="1" applyProtection="1">
      <alignment horizontal="center" vertical="center" textRotation="90" wrapText="1"/>
    </xf>
    <xf numFmtId="0" fontId="5" fillId="0" borderId="163" xfId="0" applyFont="1" applyFill="1" applyBorder="1" applyAlignment="1">
      <alignment horizontal="center" vertical="center"/>
    </xf>
    <xf numFmtId="0" fontId="5" fillId="0" borderId="164" xfId="0" applyFont="1" applyFill="1" applyBorder="1" applyAlignment="1">
      <alignment horizontal="center" vertical="center"/>
    </xf>
    <xf numFmtId="172" fontId="5" fillId="0" borderId="1" xfId="0" applyNumberFormat="1" applyFont="1" applyFill="1" applyBorder="1" applyAlignment="1" applyProtection="1">
      <alignment horizontal="center" vertical="center" textRotation="90" wrapText="1"/>
    </xf>
    <xf numFmtId="172" fontId="5" fillId="0" borderId="88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72" fontId="8" fillId="0" borderId="25" xfId="0" applyNumberFormat="1" applyFont="1" applyFill="1" applyBorder="1" applyAlignment="1" applyProtection="1">
      <alignment horizontal="center" vertical="center" textRotation="90" wrapText="1"/>
    </xf>
    <xf numFmtId="172" fontId="8" fillId="0" borderId="27" xfId="0" applyNumberFormat="1" applyFont="1" applyFill="1" applyBorder="1" applyAlignment="1" applyProtection="1">
      <alignment horizontal="center" vertical="center" textRotation="90" wrapText="1"/>
    </xf>
    <xf numFmtId="172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72" fontId="5" fillId="0" borderId="103" xfId="0" applyNumberFormat="1" applyFont="1" applyFill="1" applyBorder="1" applyAlignment="1" applyProtection="1">
      <alignment horizontal="center" vertical="center" textRotation="90" wrapText="1"/>
    </xf>
    <xf numFmtId="172" fontId="5" fillId="0" borderId="55" xfId="0" applyNumberFormat="1" applyFont="1" applyFill="1" applyBorder="1" applyAlignment="1" applyProtection="1">
      <alignment horizontal="center" vertical="center" wrapText="1"/>
    </xf>
    <xf numFmtId="172" fontId="5" fillId="0" borderId="78" xfId="0" applyNumberFormat="1" applyFont="1" applyFill="1" applyBorder="1" applyAlignment="1" applyProtection="1">
      <alignment horizontal="center" vertical="center" wrapText="1"/>
    </xf>
    <xf numFmtId="172" fontId="5" fillId="0" borderId="165" xfId="0" applyNumberFormat="1" applyFont="1" applyFill="1" applyBorder="1" applyAlignment="1" applyProtection="1">
      <alignment horizontal="center" vertical="center" textRotation="90" wrapText="1"/>
    </xf>
    <xf numFmtId="172" fontId="5" fillId="0" borderId="142" xfId="0" applyNumberFormat="1" applyFont="1" applyFill="1" applyBorder="1" applyAlignment="1" applyProtection="1">
      <alignment horizontal="center" vertical="center" textRotation="90" wrapText="1"/>
    </xf>
    <xf numFmtId="172" fontId="5" fillId="0" borderId="166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72" fontId="8" fillId="0" borderId="34" xfId="0" applyNumberFormat="1" applyFont="1" applyFill="1" applyBorder="1" applyAlignment="1" applyProtection="1">
      <alignment horizontal="center" vertical="center" textRotation="90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82" xfId="3" applyFont="1" applyFill="1" applyBorder="1" applyAlignment="1">
      <alignment horizontal="center" vertical="center" wrapText="1"/>
    </xf>
    <xf numFmtId="173" fontId="5" fillId="0" borderId="46" xfId="3" applyNumberFormat="1" applyFont="1" applyFill="1" applyBorder="1" applyAlignment="1">
      <alignment horizontal="center" vertical="center" wrapText="1"/>
    </xf>
    <xf numFmtId="1" fontId="35" fillId="0" borderId="82" xfId="3" applyNumberFormat="1" applyFont="1" applyFill="1" applyBorder="1" applyAlignment="1">
      <alignment horizontal="center" vertical="center" wrapText="1"/>
    </xf>
    <xf numFmtId="1" fontId="35" fillId="0" borderId="46" xfId="3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 applyProtection="1">
      <alignment horizontal="justify" vertical="center"/>
    </xf>
    <xf numFmtId="173" fontId="5" fillId="0" borderId="9" xfId="3" applyNumberFormat="1" applyFont="1" applyFill="1" applyBorder="1" applyAlignment="1">
      <alignment horizontal="center" vertical="center" wrapText="1"/>
    </xf>
    <xf numFmtId="1" fontId="5" fillId="0" borderId="9" xfId="3" applyNumberFormat="1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173" fontId="5" fillId="0" borderId="49" xfId="3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172" fontId="5" fillId="0" borderId="60" xfId="0" applyNumberFormat="1" applyFont="1" applyFill="1" applyBorder="1" applyAlignment="1" applyProtection="1">
      <alignment horizontal="center" vertical="center" wrapText="1"/>
    </xf>
    <xf numFmtId="172" fontId="5" fillId="0" borderId="54" xfId="0" applyNumberFormat="1" applyFont="1" applyFill="1" applyBorder="1" applyAlignment="1" applyProtection="1">
      <alignment horizontal="center" vertical="center" wrapText="1"/>
    </xf>
    <xf numFmtId="173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173" fontId="5" fillId="0" borderId="55" xfId="3" applyNumberFormat="1" applyFont="1" applyFill="1" applyBorder="1" applyAlignment="1">
      <alignment horizontal="center" vertical="center" wrapText="1"/>
    </xf>
    <xf numFmtId="1" fontId="5" fillId="0" borderId="55" xfId="3" applyNumberFormat="1" applyFont="1" applyFill="1" applyBorder="1" applyAlignment="1">
      <alignment horizontal="center" vertical="center" wrapText="1"/>
    </xf>
    <xf numFmtId="49" fontId="5" fillId="0" borderId="55" xfId="3" applyNumberFormat="1" applyFont="1" applyFill="1" applyBorder="1" applyAlignment="1">
      <alignment horizontal="center" vertical="center" wrapText="1"/>
    </xf>
    <xf numFmtId="1" fontId="5" fillId="0" borderId="54" xfId="3" applyNumberFormat="1" applyFont="1" applyFill="1" applyBorder="1" applyAlignment="1">
      <alignment horizontal="center" vertical="center" wrapText="1"/>
    </xf>
    <xf numFmtId="1" fontId="5" fillId="0" borderId="44" xfId="3" applyNumberFormat="1" applyFont="1" applyFill="1" applyBorder="1" applyAlignment="1">
      <alignment horizontal="center" vertical="center" wrapText="1"/>
    </xf>
    <xf numFmtId="49" fontId="1" fillId="0" borderId="12" xfId="3" applyNumberFormat="1" applyFont="1" applyFill="1" applyBorder="1" applyAlignment="1">
      <alignment horizontal="justify" vertical="center" wrapText="1"/>
    </xf>
    <xf numFmtId="0" fontId="5" fillId="0" borderId="60" xfId="3" applyFont="1" applyFill="1" applyBorder="1" applyAlignment="1">
      <alignment horizontal="center" vertical="center" wrapText="1"/>
    </xf>
    <xf numFmtId="173" fontId="5" fillId="0" borderId="44" xfId="3" applyNumberFormat="1" applyFont="1" applyFill="1" applyBorder="1" applyAlignment="1">
      <alignment horizontal="center" vertical="center" wrapText="1"/>
    </xf>
    <xf numFmtId="176" fontId="5" fillId="0" borderId="9" xfId="3" applyNumberFormat="1" applyFont="1" applyFill="1" applyBorder="1" applyAlignment="1" applyProtection="1">
      <alignment horizontal="center" vertical="center"/>
    </xf>
    <xf numFmtId="176" fontId="5" fillId="0" borderId="49" xfId="3" applyNumberFormat="1" applyFont="1" applyFill="1" applyBorder="1" applyAlignment="1" applyProtection="1">
      <alignment horizontal="center" vertical="center"/>
    </xf>
    <xf numFmtId="176" fontId="5" fillId="0" borderId="82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175" fontId="36" fillId="0" borderId="0" xfId="3" applyNumberFormat="1" applyFont="1" applyFill="1" applyBorder="1" applyAlignment="1" applyProtection="1">
      <alignment horizontal="center" vertical="center" wrapText="1"/>
    </xf>
    <xf numFmtId="0" fontId="36" fillId="0" borderId="0" xfId="3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0" fillId="0" borderId="0" xfId="0" applyFont="1" applyFill="1" applyAlignment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0" fontId="40" fillId="0" borderId="0" xfId="0" applyFont="1" applyFill="1" applyAlignment="1">
      <alignment horizontal="left"/>
    </xf>
    <xf numFmtId="0" fontId="22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06" t="s">
        <v>66</v>
      </c>
      <c r="D1" s="807"/>
      <c r="E1" s="807"/>
      <c r="F1" s="807"/>
      <c r="G1" s="807"/>
      <c r="H1" s="807"/>
      <c r="I1" s="807"/>
      <c r="J1" s="807"/>
      <c r="K1" s="808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12" t="s">
        <v>48</v>
      </c>
      <c r="F7" s="813"/>
      <c r="G7" s="813"/>
      <c r="H7" s="2"/>
      <c r="I7" s="2"/>
      <c r="J7" s="2"/>
      <c r="K7" s="4"/>
    </row>
    <row r="8" spans="1:12" s="3" customFormat="1" ht="18.75" x14ac:dyDescent="0.3">
      <c r="C8" s="2"/>
      <c r="D8" s="809" t="s">
        <v>49</v>
      </c>
      <c r="E8" s="810"/>
      <c r="F8" s="811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09" t="s">
        <v>26</v>
      </c>
      <c r="E9" s="810"/>
      <c r="F9" s="811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17" t="s">
        <v>27</v>
      </c>
      <c r="E10" s="818"/>
      <c r="F10" s="818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19" t="s">
        <v>51</v>
      </c>
      <c r="F12" s="820"/>
      <c r="G12" s="820"/>
      <c r="H12" s="2"/>
      <c r="I12" s="2"/>
      <c r="J12" s="2"/>
      <c r="K12" s="4"/>
    </row>
    <row r="13" spans="1:12" s="3" customFormat="1" ht="63.75" x14ac:dyDescent="0.3">
      <c r="C13" s="2"/>
      <c r="D13" s="821" t="s">
        <v>52</v>
      </c>
      <c r="E13" s="822"/>
      <c r="F13" s="823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14" t="s">
        <v>46</v>
      </c>
      <c r="E14" s="815"/>
      <c r="F14" s="816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14"/>
      <c r="E15" s="815"/>
      <c r="F15" s="816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55" zoomScaleNormal="50" zoomScaleSheetLayoutView="68" workbookViewId="0">
      <selection activeCell="A6" sqref="A6:O6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825"/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1358" t="s">
        <v>44</v>
      </c>
      <c r="Q1" s="1358"/>
      <c r="R1" s="1358"/>
      <c r="S1" s="1358"/>
      <c r="T1" s="1358"/>
      <c r="U1" s="1358"/>
      <c r="V1" s="1358"/>
      <c r="W1" s="1358"/>
      <c r="X1" s="1358"/>
      <c r="Y1" s="1358"/>
      <c r="Z1" s="1358"/>
      <c r="AA1" s="1358"/>
      <c r="AB1" s="1358"/>
      <c r="AC1" s="1358"/>
      <c r="AD1" s="1358"/>
      <c r="AE1" s="1358"/>
      <c r="AF1" s="1358"/>
      <c r="AG1" s="1358"/>
      <c r="AH1" s="1358"/>
      <c r="AI1" s="1358"/>
      <c r="AJ1" s="1358"/>
      <c r="AK1" s="1358"/>
      <c r="AL1" s="1358"/>
      <c r="AM1" s="1358"/>
      <c r="AN1" s="1358"/>
      <c r="AO1" s="1359"/>
      <c r="AP1" s="1359"/>
      <c r="AQ1" s="1359"/>
      <c r="AR1" s="1359"/>
      <c r="AS1" s="1359"/>
      <c r="AT1" s="1359"/>
      <c r="AU1" s="1359"/>
      <c r="AV1" s="1359"/>
      <c r="AW1" s="1359"/>
      <c r="AX1" s="1359"/>
      <c r="AY1" s="1359"/>
      <c r="AZ1" s="1359"/>
      <c r="BA1" s="1359"/>
    </row>
    <row r="2" spans="1:53" ht="24" customHeight="1" x14ac:dyDescent="0.35">
      <c r="A2" s="825"/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1360"/>
      <c r="Q2" s="1360"/>
      <c r="R2" s="1360"/>
      <c r="S2" s="1360"/>
      <c r="T2" s="1360"/>
      <c r="U2" s="1360"/>
      <c r="V2" s="1360"/>
      <c r="W2" s="1360"/>
      <c r="X2" s="1360"/>
      <c r="Y2" s="1360"/>
      <c r="Z2" s="1360"/>
      <c r="AA2" s="1360"/>
      <c r="AB2" s="1360"/>
      <c r="AC2" s="1360"/>
      <c r="AD2" s="1360"/>
      <c r="AE2" s="1360"/>
      <c r="AF2" s="1360"/>
      <c r="AG2" s="1360"/>
      <c r="AH2" s="1360"/>
      <c r="AI2" s="1360"/>
      <c r="AJ2" s="1360"/>
      <c r="AK2" s="1360"/>
      <c r="AL2" s="1360"/>
      <c r="AM2" s="1360"/>
      <c r="AN2" s="1360"/>
      <c r="AO2" s="1359"/>
      <c r="AP2" s="1359"/>
      <c r="AQ2" s="1359"/>
      <c r="AR2" s="1359"/>
      <c r="AS2" s="1359"/>
      <c r="AT2" s="1359"/>
      <c r="AU2" s="1359"/>
      <c r="AV2" s="1359"/>
      <c r="AW2" s="1359"/>
      <c r="AX2" s="1359"/>
      <c r="AY2" s="1359"/>
      <c r="AZ2" s="1359"/>
      <c r="BA2" s="1359"/>
    </row>
    <row r="3" spans="1:53" ht="30.75" x14ac:dyDescent="0.45">
      <c r="A3" s="824" t="s">
        <v>81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1361" t="s">
        <v>0</v>
      </c>
      <c r="Q3" s="1361"/>
      <c r="R3" s="1361"/>
      <c r="S3" s="1361"/>
      <c r="T3" s="1361"/>
      <c r="U3" s="1361"/>
      <c r="V3" s="1361"/>
      <c r="W3" s="1361"/>
      <c r="X3" s="1361"/>
      <c r="Y3" s="1361"/>
      <c r="Z3" s="1361"/>
      <c r="AA3" s="1361"/>
      <c r="AB3" s="1361"/>
      <c r="AC3" s="1361"/>
      <c r="AD3" s="1361"/>
      <c r="AE3" s="1361"/>
      <c r="AF3" s="1361"/>
      <c r="AG3" s="1361"/>
      <c r="AH3" s="1361"/>
      <c r="AI3" s="1361"/>
      <c r="AJ3" s="1361"/>
      <c r="AK3" s="1361"/>
      <c r="AL3" s="1361"/>
      <c r="AM3" s="1361"/>
      <c r="AN3" s="1361"/>
      <c r="AO3" s="1359"/>
      <c r="AP3" s="1359"/>
      <c r="AQ3" s="1359"/>
      <c r="AR3" s="1359"/>
      <c r="AS3" s="1359"/>
      <c r="AT3" s="1359"/>
      <c r="AU3" s="1359"/>
      <c r="AV3" s="1359"/>
      <c r="AW3" s="1359"/>
      <c r="AX3" s="1359"/>
      <c r="AY3" s="1359"/>
      <c r="AZ3" s="1359"/>
      <c r="BA3" s="1359"/>
    </row>
    <row r="4" spans="1:53" ht="29.25" customHeight="1" x14ac:dyDescent="0.4">
      <c r="A4" s="824" t="s">
        <v>82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1362" t="s">
        <v>322</v>
      </c>
      <c r="AO4" s="1362"/>
      <c r="AP4" s="1362"/>
      <c r="AQ4" s="1362"/>
      <c r="AR4" s="1362"/>
      <c r="AS4" s="1362"/>
      <c r="AT4" s="1362"/>
      <c r="AU4" s="1362"/>
      <c r="AV4" s="1362"/>
      <c r="AW4" s="1362"/>
      <c r="AX4" s="1362"/>
      <c r="AY4" s="1362"/>
      <c r="AZ4" s="1362"/>
      <c r="BA4" s="1362"/>
    </row>
    <row r="5" spans="1:53" ht="29.25" customHeight="1" x14ac:dyDescent="0.4">
      <c r="A5" s="828" t="s">
        <v>336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05"/>
      <c r="Q5" s="805"/>
      <c r="R5" s="805"/>
      <c r="S5" s="805"/>
      <c r="T5" s="805"/>
      <c r="U5" s="805"/>
      <c r="V5" s="805"/>
      <c r="W5" s="805"/>
      <c r="X5" s="805"/>
      <c r="Y5" s="805"/>
      <c r="Z5" s="805"/>
      <c r="AA5" s="805"/>
      <c r="AB5" s="805"/>
      <c r="AC5" s="805"/>
      <c r="AD5" s="805"/>
      <c r="AE5" s="805"/>
      <c r="AF5" s="805"/>
      <c r="AG5" s="805"/>
      <c r="AH5" s="805"/>
      <c r="AI5" s="805"/>
      <c r="AJ5" s="805"/>
      <c r="AK5" s="805"/>
      <c r="AL5" s="805"/>
      <c r="AM5" s="805"/>
      <c r="AN5" s="1362"/>
      <c r="AO5" s="1362"/>
      <c r="AP5" s="1362"/>
      <c r="AQ5" s="1362"/>
      <c r="AR5" s="1362"/>
      <c r="AS5" s="1362"/>
      <c r="AT5" s="1362"/>
      <c r="AU5" s="1362"/>
      <c r="AV5" s="1362"/>
      <c r="AW5" s="1362"/>
      <c r="AX5" s="1362"/>
      <c r="AY5" s="1362"/>
      <c r="AZ5" s="1362"/>
      <c r="BA5" s="1362"/>
    </row>
    <row r="6" spans="1:53" ht="30.75" customHeight="1" x14ac:dyDescent="0.4">
      <c r="A6" s="827" t="s">
        <v>337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1363"/>
      <c r="Q6" s="1363"/>
      <c r="R6" s="1363"/>
      <c r="S6" s="1363"/>
      <c r="T6" s="1363"/>
      <c r="U6" s="1363"/>
      <c r="V6" s="1363"/>
      <c r="W6" s="1363"/>
      <c r="X6" s="1363"/>
      <c r="Y6" s="1363"/>
      <c r="Z6" s="1363"/>
      <c r="AA6" s="1363"/>
      <c r="AB6" s="1363"/>
      <c r="AC6" s="1363"/>
      <c r="AD6" s="1363"/>
      <c r="AE6" s="1363"/>
      <c r="AF6" s="1363"/>
      <c r="AG6" s="1363"/>
      <c r="AH6" s="1363"/>
      <c r="AI6" s="1363"/>
      <c r="AJ6" s="1363"/>
      <c r="AK6" s="1363"/>
      <c r="AL6" s="1363"/>
      <c r="AM6" s="1363"/>
      <c r="AN6" s="1362"/>
      <c r="AO6" s="1362"/>
      <c r="AP6" s="1362"/>
      <c r="AQ6" s="1362"/>
      <c r="AR6" s="1362"/>
      <c r="AS6" s="1362"/>
      <c r="AT6" s="1362"/>
      <c r="AU6" s="1362"/>
      <c r="AV6" s="1362"/>
      <c r="AW6" s="1362"/>
      <c r="AX6" s="1362"/>
      <c r="AY6" s="1362"/>
      <c r="AZ6" s="1362"/>
      <c r="BA6" s="1362"/>
    </row>
    <row r="7" spans="1:53" s="3" customFormat="1" ht="24.75" customHeight="1" x14ac:dyDescent="0.4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1364"/>
      <c r="Q7" s="1364"/>
      <c r="R7" s="1364"/>
      <c r="S7" s="1364"/>
      <c r="T7" s="1364"/>
      <c r="U7" s="1364"/>
      <c r="V7" s="1364"/>
      <c r="W7" s="1364"/>
      <c r="X7" s="1364"/>
      <c r="Y7" s="1364"/>
      <c r="Z7" s="1364"/>
      <c r="AA7" s="1364"/>
      <c r="AB7" s="1364"/>
      <c r="AC7" s="1364"/>
      <c r="AD7" s="1364"/>
      <c r="AE7" s="1364"/>
      <c r="AF7" s="1364"/>
      <c r="AG7" s="1364"/>
      <c r="AH7" s="1364"/>
      <c r="AI7" s="1364"/>
      <c r="AJ7" s="1364"/>
      <c r="AK7" s="1364"/>
      <c r="AL7" s="1364"/>
      <c r="AM7" s="1364"/>
      <c r="AN7" s="1362"/>
      <c r="AO7" s="1362"/>
      <c r="AP7" s="1362"/>
      <c r="AQ7" s="1362"/>
      <c r="AR7" s="1362"/>
      <c r="AS7" s="1362"/>
      <c r="AT7" s="1362"/>
      <c r="AU7" s="1362"/>
      <c r="AV7" s="1362"/>
      <c r="AW7" s="1362"/>
      <c r="AX7" s="1362"/>
      <c r="AY7" s="1362"/>
      <c r="AZ7" s="1362"/>
      <c r="BA7" s="1362"/>
    </row>
    <row r="8" spans="1:53" s="3" customFormat="1" ht="44.25" customHeight="1" x14ac:dyDescent="0.4">
      <c r="A8" s="824" t="s">
        <v>112</v>
      </c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  <c r="P8" s="1365" t="s">
        <v>1</v>
      </c>
      <c r="Q8" s="1365"/>
      <c r="R8" s="1365"/>
      <c r="S8" s="1365"/>
      <c r="T8" s="1365"/>
      <c r="U8" s="1365"/>
      <c r="V8" s="1365"/>
      <c r="W8" s="1365"/>
      <c r="X8" s="1365"/>
      <c r="Y8" s="1365"/>
      <c r="Z8" s="1365"/>
      <c r="AA8" s="1365"/>
      <c r="AB8" s="1365"/>
      <c r="AC8" s="1365"/>
      <c r="AD8" s="1365"/>
      <c r="AE8" s="1365"/>
      <c r="AF8" s="1365"/>
      <c r="AG8" s="1365"/>
      <c r="AH8" s="1365"/>
      <c r="AI8" s="1365"/>
      <c r="AJ8" s="1365"/>
      <c r="AK8" s="1365"/>
      <c r="AL8" s="1365"/>
      <c r="AM8" s="1365"/>
      <c r="AN8" s="1362"/>
      <c r="AO8" s="1362"/>
      <c r="AP8" s="1362"/>
      <c r="AQ8" s="1362"/>
      <c r="AR8" s="1362"/>
      <c r="AS8" s="1362"/>
      <c r="AT8" s="1362"/>
      <c r="AU8" s="1362"/>
      <c r="AV8" s="1362"/>
      <c r="AW8" s="1362"/>
      <c r="AX8" s="1362"/>
      <c r="AY8" s="1362"/>
      <c r="AZ8" s="1362"/>
      <c r="BA8" s="1362"/>
    </row>
    <row r="9" spans="1:53" s="3" customFormat="1" ht="30" customHeight="1" x14ac:dyDescent="0.4">
      <c r="A9" s="824" t="s">
        <v>83</v>
      </c>
      <c r="B9" s="824"/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1158" t="s">
        <v>293</v>
      </c>
      <c r="Q9" s="1158"/>
      <c r="R9" s="1158"/>
      <c r="S9" s="1158"/>
      <c r="T9" s="1158"/>
      <c r="U9" s="1158"/>
      <c r="V9" s="1158"/>
      <c r="W9" s="1158"/>
      <c r="X9" s="1158"/>
      <c r="Y9" s="1158"/>
      <c r="Z9" s="1158"/>
      <c r="AA9" s="1158"/>
      <c r="AB9" s="1158"/>
      <c r="AC9" s="1158"/>
      <c r="AD9" s="1158"/>
      <c r="AE9" s="1158"/>
      <c r="AF9" s="1158"/>
      <c r="AG9" s="1158"/>
      <c r="AH9" s="1158"/>
      <c r="AI9" s="1158"/>
      <c r="AJ9" s="1158"/>
      <c r="AK9" s="1158"/>
      <c r="AL9" s="1158"/>
      <c r="AM9" s="1158"/>
      <c r="AN9" s="1366" t="s">
        <v>294</v>
      </c>
      <c r="AO9" s="1366"/>
      <c r="AP9" s="1366"/>
      <c r="AQ9" s="1366"/>
      <c r="AR9" s="1366"/>
      <c r="AS9" s="1366"/>
      <c r="AT9" s="1366"/>
      <c r="AU9" s="1366"/>
      <c r="AV9" s="1366"/>
      <c r="AW9" s="1366"/>
      <c r="AX9" s="1366"/>
      <c r="AY9" s="1366"/>
      <c r="AZ9" s="1366"/>
      <c r="BA9" s="1366"/>
    </row>
    <row r="10" spans="1:53" s="3" customFormat="1" ht="24" customHeight="1" x14ac:dyDescent="0.4">
      <c r="P10" s="1158" t="s">
        <v>323</v>
      </c>
      <c r="Q10" s="1158"/>
      <c r="R10" s="1158"/>
      <c r="S10" s="1158"/>
      <c r="T10" s="1158"/>
      <c r="U10" s="1158"/>
      <c r="V10" s="1158"/>
      <c r="W10" s="1158"/>
      <c r="X10" s="1158"/>
      <c r="Y10" s="1158"/>
      <c r="Z10" s="1158"/>
      <c r="AA10" s="1158"/>
      <c r="AB10" s="1158"/>
      <c r="AC10" s="1158"/>
      <c r="AD10" s="1158"/>
      <c r="AE10" s="1158"/>
      <c r="AF10" s="1158"/>
      <c r="AG10" s="1158"/>
      <c r="AH10" s="1158"/>
      <c r="AI10" s="1158"/>
      <c r="AJ10" s="1158"/>
      <c r="AK10" s="1158"/>
      <c r="AL10" s="1158"/>
      <c r="AM10" s="1363"/>
      <c r="AN10" s="1366" t="s">
        <v>114</v>
      </c>
      <c r="AO10" s="1366"/>
      <c r="AP10" s="1366"/>
      <c r="AQ10" s="1366"/>
      <c r="AR10" s="1366"/>
      <c r="AS10" s="1366"/>
      <c r="AT10" s="1366"/>
      <c r="AU10" s="1366"/>
      <c r="AV10" s="1366"/>
      <c r="AW10" s="1366"/>
      <c r="AX10" s="1366"/>
      <c r="AY10" s="1366"/>
      <c r="AZ10" s="1366"/>
      <c r="BA10" s="1366"/>
    </row>
    <row r="11" spans="1:53" s="3" customFormat="1" ht="51.75" customHeight="1" x14ac:dyDescent="0.4">
      <c r="P11" s="1367" t="s">
        <v>324</v>
      </c>
      <c r="Q11" s="1367"/>
      <c r="R11" s="1367"/>
      <c r="S11" s="1367"/>
      <c r="T11" s="1367"/>
      <c r="U11" s="1367"/>
      <c r="V11" s="1367"/>
      <c r="W11" s="1367"/>
      <c r="X11" s="1367"/>
      <c r="Y11" s="1367"/>
      <c r="Z11" s="1367"/>
      <c r="AA11" s="1367"/>
      <c r="AB11" s="1367"/>
      <c r="AC11" s="1367"/>
      <c r="AD11" s="1367"/>
      <c r="AE11" s="1367"/>
      <c r="AF11" s="1367"/>
      <c r="AG11" s="1367"/>
      <c r="AH11" s="1367"/>
      <c r="AI11" s="1367"/>
      <c r="AJ11" s="1367"/>
      <c r="AK11" s="1367"/>
      <c r="AL11" s="1367"/>
      <c r="AM11" s="1363"/>
      <c r="AN11" s="1366"/>
      <c r="AO11" s="1366"/>
      <c r="AP11" s="1366"/>
      <c r="AQ11" s="1366"/>
      <c r="AR11" s="1366"/>
      <c r="AS11" s="1366"/>
      <c r="AT11" s="1366"/>
      <c r="AU11" s="1366"/>
      <c r="AV11" s="1366"/>
      <c r="AW11" s="1366"/>
      <c r="AX11" s="1366"/>
      <c r="AY11" s="1366"/>
      <c r="AZ11" s="1366"/>
      <c r="BA11" s="1366"/>
    </row>
    <row r="12" spans="1:53" s="3" customFormat="1" ht="22.5" customHeight="1" x14ac:dyDescent="0.4">
      <c r="P12" s="1158" t="s">
        <v>295</v>
      </c>
      <c r="Q12" s="1158"/>
      <c r="R12" s="1158"/>
      <c r="S12" s="1158"/>
      <c r="T12" s="1158"/>
      <c r="U12" s="1158"/>
      <c r="V12" s="1158"/>
      <c r="W12" s="1158"/>
      <c r="X12" s="1158"/>
      <c r="Y12" s="1158"/>
      <c r="Z12" s="1158"/>
      <c r="AA12" s="1158"/>
      <c r="AB12" s="1158"/>
      <c r="AC12" s="1158"/>
      <c r="AD12" s="1158"/>
      <c r="AE12" s="1158"/>
      <c r="AF12" s="1158"/>
      <c r="AG12" s="1158"/>
      <c r="AH12" s="1158"/>
      <c r="AI12" s="1158"/>
      <c r="AJ12" s="1158"/>
      <c r="AK12" s="1158"/>
      <c r="AL12" s="1158"/>
      <c r="AM12" s="1158"/>
      <c r="AN12" s="1366"/>
      <c r="AO12" s="1366"/>
      <c r="AP12" s="1366"/>
      <c r="AQ12" s="1366"/>
      <c r="AR12" s="1366"/>
      <c r="AS12" s="1366"/>
      <c r="AT12" s="1366"/>
      <c r="AU12" s="1366"/>
      <c r="AV12" s="1366"/>
      <c r="AW12" s="1366"/>
      <c r="AX12" s="1366"/>
      <c r="AY12" s="1366"/>
      <c r="AZ12" s="1366"/>
      <c r="BA12" s="1366"/>
    </row>
    <row r="13" spans="1:53" s="3" customFormat="1" ht="52.5" customHeight="1" x14ac:dyDescent="0.4">
      <c r="P13" s="1158" t="s">
        <v>300</v>
      </c>
      <c r="Q13" s="1158"/>
      <c r="R13" s="1158"/>
      <c r="S13" s="1158"/>
      <c r="T13" s="1158"/>
      <c r="U13" s="1158"/>
      <c r="V13" s="1158"/>
      <c r="W13" s="1158"/>
      <c r="X13" s="1158"/>
      <c r="Y13" s="1158"/>
      <c r="Z13" s="1158"/>
      <c r="AA13" s="1158"/>
      <c r="AB13" s="1158"/>
      <c r="AC13" s="1158"/>
      <c r="AD13" s="1158"/>
      <c r="AE13" s="1158"/>
      <c r="AF13" s="1158"/>
      <c r="AG13" s="1158"/>
      <c r="AH13" s="1158"/>
      <c r="AI13" s="1158"/>
      <c r="AJ13" s="1158"/>
      <c r="AK13" s="1158"/>
      <c r="AL13" s="1158"/>
      <c r="AM13" s="1158"/>
      <c r="AN13" s="1368"/>
      <c r="AO13" s="1368"/>
      <c r="AP13" s="1368"/>
      <c r="AQ13" s="1368"/>
      <c r="AR13" s="1368"/>
      <c r="AS13" s="1368"/>
      <c r="AT13" s="1368"/>
      <c r="AU13" s="1368"/>
      <c r="AV13" s="1368"/>
      <c r="AW13" s="1368"/>
      <c r="AX13" s="1368"/>
      <c r="AY13" s="1368"/>
      <c r="AZ13" s="1368"/>
      <c r="BA13" s="1368"/>
    </row>
    <row r="14" spans="1:53" s="3" customFormat="1" ht="52.5" customHeight="1" x14ac:dyDescent="0.3">
      <c r="P14" s="1369"/>
      <c r="Q14" s="1369"/>
      <c r="R14" s="1369"/>
      <c r="S14" s="1369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1370"/>
      <c r="AG14" s="1370"/>
      <c r="AH14" s="1370"/>
      <c r="AI14" s="1370"/>
      <c r="AJ14" s="1370"/>
      <c r="AK14" s="1370"/>
      <c r="AL14" s="1370"/>
      <c r="AM14" s="1370"/>
      <c r="AN14" s="1369"/>
      <c r="AO14" s="1371"/>
      <c r="AP14" s="1371"/>
      <c r="AQ14" s="1371"/>
      <c r="AR14" s="1371"/>
      <c r="AS14" s="1371"/>
      <c r="AT14" s="1371"/>
      <c r="AU14" s="1371"/>
      <c r="AV14" s="1371"/>
      <c r="AW14" s="1371"/>
      <c r="AX14" s="1371"/>
      <c r="AY14" s="1371"/>
      <c r="AZ14" s="1371"/>
      <c r="BA14" s="1371"/>
    </row>
    <row r="15" spans="1:53" s="3" customFormat="1" ht="21.75" customHeight="1" x14ac:dyDescent="0.4"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62"/>
      <c r="AF15" s="862"/>
      <c r="AG15" s="862"/>
      <c r="AH15" s="862"/>
      <c r="AI15" s="862"/>
      <c r="AJ15" s="862"/>
      <c r="AK15" s="862"/>
      <c r="AL15" s="862"/>
      <c r="AM15" s="862"/>
      <c r="AO15" s="660"/>
      <c r="AP15" s="660"/>
      <c r="AQ15" s="660"/>
      <c r="AR15" s="660"/>
      <c r="AS15" s="660"/>
      <c r="AT15" s="660"/>
      <c r="AU15" s="660"/>
      <c r="AV15" s="660"/>
      <c r="AW15" s="660"/>
      <c r="AX15" s="660"/>
      <c r="AY15" s="660"/>
      <c r="AZ15" s="660"/>
      <c r="BA15" s="660"/>
    </row>
    <row r="16" spans="1:53" s="3" customFormat="1" ht="6" customHeight="1" x14ac:dyDescent="0.3">
      <c r="AO16" s="660"/>
      <c r="AP16" s="660"/>
      <c r="AQ16" s="660"/>
      <c r="AR16" s="660"/>
      <c r="AS16" s="660"/>
      <c r="AT16" s="660"/>
      <c r="AU16" s="660"/>
      <c r="AV16" s="660"/>
      <c r="AW16" s="660"/>
      <c r="AX16" s="660"/>
      <c r="AY16" s="660"/>
      <c r="AZ16" s="660"/>
      <c r="BA16" s="660"/>
    </row>
    <row r="18" spans="1:53" ht="25.5" customHeight="1" thickBot="1" x14ac:dyDescent="0.35">
      <c r="A18" s="863" t="s">
        <v>244</v>
      </c>
      <c r="B18" s="863"/>
      <c r="C18" s="863"/>
      <c r="D18" s="863"/>
      <c r="E18" s="863"/>
      <c r="F18" s="863"/>
      <c r="G18" s="863"/>
      <c r="H18" s="863"/>
      <c r="I18" s="863"/>
      <c r="J18" s="863"/>
      <c r="K18" s="863"/>
      <c r="L18" s="863"/>
      <c r="M18" s="863"/>
      <c r="N18" s="863"/>
      <c r="O18" s="863"/>
      <c r="P18" s="863"/>
      <c r="Q18" s="863"/>
      <c r="R18" s="863"/>
      <c r="S18" s="863"/>
      <c r="T18" s="863"/>
      <c r="U18" s="863"/>
      <c r="V18" s="863"/>
      <c r="W18" s="863"/>
      <c r="X18" s="863"/>
      <c r="Y18" s="863"/>
      <c r="Z18" s="863"/>
      <c r="AA18" s="863"/>
      <c r="AB18" s="863"/>
      <c r="AC18" s="863"/>
      <c r="AD18" s="863"/>
      <c r="AE18" s="863"/>
      <c r="AF18" s="863"/>
      <c r="AG18" s="863"/>
      <c r="AH18" s="863"/>
      <c r="AI18" s="863"/>
      <c r="AJ18" s="863"/>
      <c r="AK18" s="863"/>
      <c r="AL18" s="863"/>
      <c r="AM18" s="863"/>
      <c r="AN18" s="863"/>
      <c r="AO18" s="863"/>
      <c r="AP18" s="863"/>
      <c r="AQ18" s="863"/>
      <c r="AR18" s="863"/>
      <c r="AS18" s="863"/>
      <c r="AT18" s="863"/>
      <c r="AU18" s="863"/>
      <c r="AV18" s="863"/>
      <c r="AW18" s="863"/>
      <c r="AX18" s="863"/>
      <c r="AY18" s="863"/>
      <c r="AZ18" s="863"/>
      <c r="BA18" s="863"/>
    </row>
    <row r="19" spans="1:53" ht="16.5" customHeight="1" thickBot="1" x14ac:dyDescent="0.3">
      <c r="A19" s="864" t="s">
        <v>2</v>
      </c>
      <c r="B19" s="865" t="s">
        <v>3</v>
      </c>
      <c r="C19" s="865"/>
      <c r="D19" s="865"/>
      <c r="E19" s="865"/>
      <c r="F19" s="865" t="s">
        <v>4</v>
      </c>
      <c r="G19" s="865"/>
      <c r="H19" s="865"/>
      <c r="I19" s="865"/>
      <c r="J19" s="865" t="s">
        <v>5</v>
      </c>
      <c r="K19" s="865"/>
      <c r="L19" s="865"/>
      <c r="M19" s="865"/>
      <c r="N19" s="865" t="s">
        <v>6</v>
      </c>
      <c r="O19" s="865"/>
      <c r="P19" s="865"/>
      <c r="Q19" s="865"/>
      <c r="R19" s="865"/>
      <c r="S19" s="865" t="s">
        <v>7</v>
      </c>
      <c r="T19" s="865"/>
      <c r="U19" s="865"/>
      <c r="V19" s="865"/>
      <c r="W19" s="865"/>
      <c r="X19" s="865" t="s">
        <v>8</v>
      </c>
      <c r="Y19" s="865"/>
      <c r="Z19" s="865"/>
      <c r="AA19" s="865"/>
      <c r="AB19" s="865" t="s">
        <v>9</v>
      </c>
      <c r="AC19" s="865"/>
      <c r="AD19" s="865"/>
      <c r="AE19" s="865"/>
      <c r="AF19" s="865" t="s">
        <v>10</v>
      </c>
      <c r="AG19" s="865"/>
      <c r="AH19" s="865"/>
      <c r="AI19" s="865"/>
      <c r="AJ19" s="865" t="s">
        <v>11</v>
      </c>
      <c r="AK19" s="865"/>
      <c r="AL19" s="865"/>
      <c r="AM19" s="865"/>
      <c r="AN19" s="865"/>
      <c r="AO19" s="865" t="s">
        <v>12</v>
      </c>
      <c r="AP19" s="865"/>
      <c r="AQ19" s="865"/>
      <c r="AR19" s="865"/>
      <c r="AS19" s="865" t="s">
        <v>13</v>
      </c>
      <c r="AT19" s="865"/>
      <c r="AU19" s="865"/>
      <c r="AV19" s="865"/>
      <c r="AW19" s="866" t="s">
        <v>14</v>
      </c>
      <c r="AX19" s="866"/>
      <c r="AY19" s="866"/>
      <c r="AZ19" s="866"/>
      <c r="BA19" s="866"/>
    </row>
    <row r="20" spans="1:53" ht="24" customHeight="1" thickBot="1" x14ac:dyDescent="0.3">
      <c r="A20" s="864"/>
      <c r="B20" s="661">
        <v>1</v>
      </c>
      <c r="C20" s="661">
        <v>2</v>
      </c>
      <c r="D20" s="661">
        <v>3</v>
      </c>
      <c r="E20" s="661">
        <v>4</v>
      </c>
      <c r="F20" s="661">
        <v>5</v>
      </c>
      <c r="G20" s="661">
        <v>6</v>
      </c>
      <c r="H20" s="661">
        <v>7</v>
      </c>
      <c r="I20" s="661">
        <v>8</v>
      </c>
      <c r="J20" s="661">
        <v>9</v>
      </c>
      <c r="K20" s="661">
        <v>10</v>
      </c>
      <c r="L20" s="661">
        <v>11</v>
      </c>
      <c r="M20" s="661">
        <v>12</v>
      </c>
      <c r="N20" s="661">
        <v>13</v>
      </c>
      <c r="O20" s="661">
        <v>14</v>
      </c>
      <c r="P20" s="661">
        <v>15</v>
      </c>
      <c r="Q20" s="661">
        <v>16</v>
      </c>
      <c r="R20" s="661">
        <v>17</v>
      </c>
      <c r="S20" s="661">
        <v>18</v>
      </c>
      <c r="T20" s="661">
        <v>19</v>
      </c>
      <c r="U20" s="661">
        <v>20</v>
      </c>
      <c r="V20" s="661">
        <v>21</v>
      </c>
      <c r="W20" s="661">
        <v>22</v>
      </c>
      <c r="X20" s="661">
        <v>23</v>
      </c>
      <c r="Y20" s="661">
        <v>24</v>
      </c>
      <c r="Z20" s="661">
        <v>25</v>
      </c>
      <c r="AA20" s="661">
        <v>26</v>
      </c>
      <c r="AB20" s="661">
        <v>27</v>
      </c>
      <c r="AC20" s="661">
        <v>28</v>
      </c>
      <c r="AD20" s="661">
        <v>29</v>
      </c>
      <c r="AE20" s="661">
        <v>30</v>
      </c>
      <c r="AF20" s="661">
        <v>31</v>
      </c>
      <c r="AG20" s="661">
        <v>32</v>
      </c>
      <c r="AH20" s="661">
        <v>33</v>
      </c>
      <c r="AI20" s="661">
        <v>34</v>
      </c>
      <c r="AJ20" s="661">
        <v>35</v>
      </c>
      <c r="AK20" s="661">
        <v>36</v>
      </c>
      <c r="AL20" s="661">
        <v>37</v>
      </c>
      <c r="AM20" s="661">
        <v>38</v>
      </c>
      <c r="AN20" s="661">
        <v>39</v>
      </c>
      <c r="AO20" s="661">
        <v>40</v>
      </c>
      <c r="AP20" s="661">
        <v>41</v>
      </c>
      <c r="AQ20" s="661">
        <v>42</v>
      </c>
      <c r="AR20" s="661">
        <v>43</v>
      </c>
      <c r="AS20" s="661">
        <v>44</v>
      </c>
      <c r="AT20" s="661">
        <v>45</v>
      </c>
      <c r="AU20" s="661">
        <v>46</v>
      </c>
      <c r="AV20" s="661">
        <v>47</v>
      </c>
      <c r="AW20" s="661">
        <v>48</v>
      </c>
      <c r="AX20" s="661">
        <v>49</v>
      </c>
      <c r="AY20" s="661">
        <v>50</v>
      </c>
      <c r="AZ20" s="661">
        <v>51</v>
      </c>
      <c r="BA20" s="662">
        <v>52</v>
      </c>
    </row>
    <row r="21" spans="1:53" ht="27" customHeight="1" thickBot="1" x14ac:dyDescent="0.3">
      <c r="A21" s="663">
        <v>1</v>
      </c>
      <c r="B21" s="84" t="s">
        <v>296</v>
      </c>
      <c r="C21" s="84" t="s">
        <v>79</v>
      </c>
      <c r="D21" s="84" t="s">
        <v>79</v>
      </c>
      <c r="E21" s="84" t="s">
        <v>79</v>
      </c>
      <c r="F21" s="84" t="s">
        <v>79</v>
      </c>
      <c r="G21" s="84" t="s">
        <v>79</v>
      </c>
      <c r="H21" s="84" t="s">
        <v>79</v>
      </c>
      <c r="I21" s="84" t="s">
        <v>79</v>
      </c>
      <c r="J21" s="84" t="s">
        <v>79</v>
      </c>
      <c r="K21" s="84" t="s">
        <v>79</v>
      </c>
      <c r="L21" s="84" t="s">
        <v>79</v>
      </c>
      <c r="M21" s="84" t="s">
        <v>79</v>
      </c>
      <c r="N21" s="84" t="s">
        <v>79</v>
      </c>
      <c r="O21" s="84" t="s">
        <v>79</v>
      </c>
      <c r="P21" s="84" t="s">
        <v>79</v>
      </c>
      <c r="Q21" s="84" t="s">
        <v>15</v>
      </c>
      <c r="R21" s="84" t="s">
        <v>296</v>
      </c>
      <c r="S21" s="664" t="s">
        <v>16</v>
      </c>
      <c r="T21" s="665" t="s">
        <v>16</v>
      </c>
      <c r="U21" s="84" t="s">
        <v>79</v>
      </c>
      <c r="V21" s="85" t="s">
        <v>79</v>
      </c>
      <c r="W21" s="85" t="s">
        <v>79</v>
      </c>
      <c r="X21" s="86" t="s">
        <v>79</v>
      </c>
      <c r="Y21" s="84" t="s">
        <v>79</v>
      </c>
      <c r="Z21" s="85" t="s">
        <v>79</v>
      </c>
      <c r="AA21" s="85" t="s">
        <v>79</v>
      </c>
      <c r="AB21" s="86" t="s">
        <v>79</v>
      </c>
      <c r="AC21" s="84" t="s">
        <v>79</v>
      </c>
      <c r="AD21" s="85" t="s">
        <v>79</v>
      </c>
      <c r="AE21" s="85" t="s">
        <v>79</v>
      </c>
      <c r="AF21" s="86" t="s">
        <v>79</v>
      </c>
      <c r="AG21" s="84" t="s">
        <v>79</v>
      </c>
      <c r="AH21" s="85" t="s">
        <v>79</v>
      </c>
      <c r="AI21" s="85" t="s">
        <v>79</v>
      </c>
      <c r="AJ21" s="86" t="s">
        <v>79</v>
      </c>
      <c r="AK21" s="84" t="s">
        <v>79</v>
      </c>
      <c r="AL21" s="85" t="s">
        <v>79</v>
      </c>
      <c r="AM21" s="84" t="s">
        <v>79</v>
      </c>
      <c r="AN21" s="85" t="s">
        <v>79</v>
      </c>
      <c r="AO21" s="85" t="s">
        <v>79</v>
      </c>
      <c r="AP21" s="86" t="s">
        <v>79</v>
      </c>
      <c r="AQ21" s="665" t="s">
        <v>15</v>
      </c>
      <c r="AR21" s="666" t="s">
        <v>16</v>
      </c>
      <c r="AS21" s="667" t="s">
        <v>16</v>
      </c>
      <c r="AT21" s="665" t="s">
        <v>16</v>
      </c>
      <c r="AU21" s="665" t="s">
        <v>16</v>
      </c>
      <c r="AV21" s="668" t="s">
        <v>16</v>
      </c>
      <c r="AW21" s="664" t="s">
        <v>16</v>
      </c>
      <c r="AX21" s="665" t="s">
        <v>16</v>
      </c>
      <c r="AY21" s="665" t="s">
        <v>16</v>
      </c>
      <c r="AZ21" s="665" t="s">
        <v>16</v>
      </c>
      <c r="BA21" s="666" t="s">
        <v>16</v>
      </c>
    </row>
    <row r="22" spans="1:53" ht="21" customHeight="1" thickBot="1" x14ac:dyDescent="0.3">
      <c r="A22" s="669">
        <v>2</v>
      </c>
      <c r="B22" s="84" t="s">
        <v>17</v>
      </c>
      <c r="C22" s="84" t="s">
        <v>17</v>
      </c>
      <c r="D22" s="84" t="s">
        <v>17</v>
      </c>
      <c r="E22" s="84" t="s">
        <v>17</v>
      </c>
      <c r="F22" s="84" t="s">
        <v>18</v>
      </c>
      <c r="G22" s="84" t="s">
        <v>18</v>
      </c>
      <c r="H22" s="84" t="s">
        <v>18</v>
      </c>
      <c r="I22" s="84" t="s">
        <v>18</v>
      </c>
      <c r="J22" s="84" t="s">
        <v>18</v>
      </c>
      <c r="K22" s="84" t="s">
        <v>18</v>
      </c>
      <c r="L22" s="84" t="s">
        <v>18</v>
      </c>
      <c r="M22" s="84" t="s">
        <v>18</v>
      </c>
      <c r="N22" s="84" t="s">
        <v>18</v>
      </c>
      <c r="O22" s="84" t="s">
        <v>18</v>
      </c>
      <c r="P22" s="84" t="s">
        <v>18</v>
      </c>
      <c r="Q22" s="84" t="s">
        <v>88</v>
      </c>
      <c r="R22" s="84" t="s">
        <v>88</v>
      </c>
      <c r="S22" s="867"/>
      <c r="T22" s="868"/>
      <c r="U22" s="868"/>
      <c r="V22" s="868"/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868"/>
      <c r="AI22" s="868"/>
      <c r="AJ22" s="868"/>
      <c r="AK22" s="868"/>
      <c r="AL22" s="868"/>
      <c r="AM22" s="868"/>
      <c r="AN22" s="868"/>
      <c r="AO22" s="868"/>
      <c r="AP22" s="868"/>
      <c r="AQ22" s="868"/>
      <c r="AR22" s="868"/>
      <c r="AS22" s="868"/>
      <c r="AT22" s="868"/>
      <c r="AU22" s="868"/>
      <c r="AV22" s="868"/>
      <c r="AW22" s="868"/>
      <c r="AX22" s="868"/>
      <c r="AY22" s="868"/>
      <c r="AZ22" s="868"/>
      <c r="BA22" s="869"/>
    </row>
    <row r="23" spans="1:53" ht="20.25" customHeight="1" x14ac:dyDescent="0.3">
      <c r="A23" s="833" t="s">
        <v>338</v>
      </c>
      <c r="B23" s="833"/>
      <c r="C23" s="833"/>
      <c r="D23" s="833"/>
      <c r="E23" s="833"/>
      <c r="F23" s="833"/>
      <c r="G23" s="833"/>
      <c r="H23" s="833"/>
      <c r="I23" s="833"/>
      <c r="J23" s="833"/>
      <c r="K23" s="833"/>
      <c r="L23" s="833"/>
      <c r="M23" s="833"/>
      <c r="N23" s="833"/>
      <c r="O23" s="833"/>
      <c r="P23" s="833"/>
      <c r="Q23" s="833"/>
      <c r="R23" s="833"/>
      <c r="S23" s="833"/>
      <c r="T23" s="833"/>
      <c r="U23" s="833"/>
      <c r="V23" s="833"/>
      <c r="W23" s="833"/>
      <c r="X23" s="833"/>
      <c r="Y23" s="833"/>
      <c r="Z23" s="833"/>
      <c r="AA23" s="833"/>
      <c r="AB23" s="833"/>
      <c r="AC23" s="833"/>
      <c r="AD23" s="833"/>
      <c r="AE23" s="833"/>
      <c r="AF23" s="833"/>
      <c r="AG23" s="833"/>
      <c r="AH23" s="833"/>
      <c r="AI23" s="833"/>
      <c r="AJ23" s="833"/>
      <c r="AK23" s="833"/>
      <c r="AL23" s="833"/>
      <c r="AM23" s="833"/>
      <c r="AN23" s="833"/>
      <c r="AO23" s="833"/>
      <c r="AP23" s="833"/>
      <c r="AQ23" s="833"/>
      <c r="AR23" s="833"/>
      <c r="AS23" s="833"/>
      <c r="AT23" s="833"/>
      <c r="AU23" s="833"/>
      <c r="AV23" s="111"/>
      <c r="AW23" s="111"/>
      <c r="AX23" s="111"/>
      <c r="AY23" s="111"/>
      <c r="AZ23" s="111"/>
    </row>
    <row r="24" spans="1:53" x14ac:dyDescent="0.25">
      <c r="A24" s="670"/>
      <c r="B24" s="670"/>
      <c r="C24" s="670"/>
      <c r="D24" s="670"/>
      <c r="E24" s="670"/>
      <c r="F24" s="670"/>
      <c r="G24" s="670"/>
      <c r="H24" s="670"/>
      <c r="I24" s="670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1"/>
      <c r="AW24" s="111"/>
      <c r="AX24" s="111"/>
      <c r="AY24" s="111"/>
      <c r="AZ24" s="111"/>
    </row>
    <row r="25" spans="1:53" ht="24" thickBot="1" x14ac:dyDescent="0.4">
      <c r="A25" s="671" t="s">
        <v>297</v>
      </c>
      <c r="B25" s="672"/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  <c r="U25" s="672"/>
      <c r="V25" s="672"/>
      <c r="W25" s="672"/>
      <c r="X25" s="672"/>
      <c r="Y25" s="672"/>
      <c r="Z25" s="672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672"/>
      <c r="AL25" s="672"/>
      <c r="AM25" s="672"/>
      <c r="AN25" s="672"/>
      <c r="AO25" s="672"/>
      <c r="AP25" s="672"/>
      <c r="AQ25" s="672"/>
      <c r="AR25" s="672"/>
      <c r="AS25" s="672"/>
      <c r="AT25" s="672"/>
      <c r="AU25" s="672"/>
      <c r="AV25" s="672"/>
      <c r="AW25" s="673"/>
      <c r="AX25" s="673"/>
      <c r="AY25" s="673"/>
      <c r="AZ25" s="673"/>
      <c r="BA25" s="674"/>
    </row>
    <row r="26" spans="1:53" ht="12.75" customHeight="1" thickBot="1" x14ac:dyDescent="0.3">
      <c r="A26" s="870" t="s">
        <v>2</v>
      </c>
      <c r="B26" s="871"/>
      <c r="C26" s="874" t="s">
        <v>19</v>
      </c>
      <c r="D26" s="874"/>
      <c r="E26" s="874"/>
      <c r="F26" s="874"/>
      <c r="G26" s="876" t="s">
        <v>298</v>
      </c>
      <c r="H26" s="877"/>
      <c r="I26" s="876" t="s">
        <v>20</v>
      </c>
      <c r="J26" s="877"/>
      <c r="K26" s="882" t="s">
        <v>21</v>
      </c>
      <c r="L26" s="882"/>
      <c r="M26" s="883"/>
      <c r="N26" s="888" t="s">
        <v>70</v>
      </c>
      <c r="O26" s="888"/>
      <c r="P26" s="888"/>
      <c r="Q26" s="890" t="s">
        <v>245</v>
      </c>
      <c r="R26" s="891"/>
      <c r="S26" s="892"/>
      <c r="T26" s="888" t="s">
        <v>22</v>
      </c>
      <c r="U26" s="888"/>
      <c r="V26" s="888"/>
      <c r="W26" s="841" t="s">
        <v>69</v>
      </c>
      <c r="X26" s="841"/>
      <c r="Y26" s="842"/>
      <c r="Z26" s="675"/>
      <c r="AA26" s="902" t="s">
        <v>72</v>
      </c>
      <c r="AB26" s="902"/>
      <c r="AC26" s="902"/>
      <c r="AD26" s="902"/>
      <c r="AE26" s="902"/>
      <c r="AF26" s="889" t="s">
        <v>87</v>
      </c>
      <c r="AG26" s="889"/>
      <c r="AH26" s="889"/>
      <c r="AI26" s="843" t="s">
        <v>50</v>
      </c>
      <c r="AJ26" s="843"/>
      <c r="AK26" s="843"/>
      <c r="AL26" s="676"/>
      <c r="AM26" s="900" t="s">
        <v>340</v>
      </c>
      <c r="AN26" s="900"/>
      <c r="AO26" s="900"/>
      <c r="AP26" s="901" t="s">
        <v>339</v>
      </c>
      <c r="AQ26" s="901"/>
      <c r="AR26" s="901"/>
      <c r="AS26" s="901"/>
      <c r="AT26" s="901"/>
      <c r="AU26" s="901"/>
      <c r="AV26" s="901"/>
      <c r="AW26" s="901"/>
      <c r="AX26" s="843" t="s">
        <v>87</v>
      </c>
      <c r="AY26" s="843"/>
      <c r="AZ26" s="843"/>
      <c r="BA26" s="843"/>
    </row>
    <row r="27" spans="1:53" ht="16.5" customHeight="1" thickBot="1" x14ac:dyDescent="0.3">
      <c r="A27" s="872"/>
      <c r="B27" s="873"/>
      <c r="C27" s="875"/>
      <c r="D27" s="875"/>
      <c r="E27" s="875"/>
      <c r="F27" s="875"/>
      <c r="G27" s="878"/>
      <c r="H27" s="879"/>
      <c r="I27" s="878"/>
      <c r="J27" s="879"/>
      <c r="K27" s="884"/>
      <c r="L27" s="884"/>
      <c r="M27" s="885"/>
      <c r="N27" s="889"/>
      <c r="O27" s="889"/>
      <c r="P27" s="889"/>
      <c r="Q27" s="893"/>
      <c r="R27" s="894"/>
      <c r="S27" s="895"/>
      <c r="T27" s="889"/>
      <c r="U27" s="889"/>
      <c r="V27" s="889"/>
      <c r="W27" s="843"/>
      <c r="X27" s="843"/>
      <c r="Y27" s="844"/>
      <c r="Z27" s="675"/>
      <c r="AA27" s="902"/>
      <c r="AB27" s="902"/>
      <c r="AC27" s="902"/>
      <c r="AD27" s="902"/>
      <c r="AE27" s="902"/>
      <c r="AF27" s="889"/>
      <c r="AG27" s="889"/>
      <c r="AH27" s="889"/>
      <c r="AI27" s="843"/>
      <c r="AJ27" s="843"/>
      <c r="AK27" s="843"/>
      <c r="AL27" s="677"/>
      <c r="AM27" s="900"/>
      <c r="AN27" s="900"/>
      <c r="AO27" s="900"/>
      <c r="AP27" s="901"/>
      <c r="AQ27" s="901"/>
      <c r="AR27" s="901"/>
      <c r="AS27" s="901"/>
      <c r="AT27" s="901"/>
      <c r="AU27" s="901"/>
      <c r="AV27" s="901"/>
      <c r="AW27" s="901"/>
      <c r="AX27" s="843"/>
      <c r="AY27" s="843"/>
      <c r="AZ27" s="843"/>
      <c r="BA27" s="843"/>
    </row>
    <row r="28" spans="1:53" ht="31.5" customHeight="1" thickBot="1" x14ac:dyDescent="0.3">
      <c r="A28" s="872"/>
      <c r="B28" s="873"/>
      <c r="C28" s="875"/>
      <c r="D28" s="875"/>
      <c r="E28" s="875"/>
      <c r="F28" s="875"/>
      <c r="G28" s="880"/>
      <c r="H28" s="881"/>
      <c r="I28" s="880"/>
      <c r="J28" s="881"/>
      <c r="K28" s="886"/>
      <c r="L28" s="886"/>
      <c r="M28" s="887"/>
      <c r="N28" s="889"/>
      <c r="O28" s="889"/>
      <c r="P28" s="889"/>
      <c r="Q28" s="896"/>
      <c r="R28" s="897"/>
      <c r="S28" s="898"/>
      <c r="T28" s="889"/>
      <c r="U28" s="889"/>
      <c r="V28" s="889"/>
      <c r="W28" s="843"/>
      <c r="X28" s="843"/>
      <c r="Y28" s="844"/>
      <c r="Z28" s="675"/>
      <c r="AA28" s="902"/>
      <c r="AB28" s="902"/>
      <c r="AC28" s="902"/>
      <c r="AD28" s="902"/>
      <c r="AE28" s="902"/>
      <c r="AF28" s="889"/>
      <c r="AG28" s="889"/>
      <c r="AH28" s="889"/>
      <c r="AI28" s="843"/>
      <c r="AJ28" s="843"/>
      <c r="AK28" s="843"/>
      <c r="AL28" s="677"/>
      <c r="AM28" s="900"/>
      <c r="AN28" s="900"/>
      <c r="AO28" s="900"/>
      <c r="AP28" s="901"/>
      <c r="AQ28" s="901"/>
      <c r="AR28" s="901"/>
      <c r="AS28" s="901"/>
      <c r="AT28" s="901"/>
      <c r="AU28" s="901"/>
      <c r="AV28" s="901"/>
      <c r="AW28" s="901"/>
      <c r="AX28" s="843"/>
      <c r="AY28" s="843"/>
      <c r="AZ28" s="843"/>
      <c r="BA28" s="843"/>
    </row>
    <row r="29" spans="1:53" ht="20.25" customHeight="1" x14ac:dyDescent="0.25">
      <c r="A29" s="845">
        <v>1</v>
      </c>
      <c r="B29" s="836"/>
      <c r="C29" s="837">
        <v>36</v>
      </c>
      <c r="D29" s="835"/>
      <c r="E29" s="835"/>
      <c r="F29" s="836"/>
      <c r="G29" s="837">
        <v>2</v>
      </c>
      <c r="H29" s="846"/>
      <c r="I29" s="834">
        <v>2</v>
      </c>
      <c r="J29" s="846"/>
      <c r="K29" s="834"/>
      <c r="L29" s="835"/>
      <c r="M29" s="836"/>
      <c r="N29" s="837"/>
      <c r="O29" s="835"/>
      <c r="P29" s="836"/>
      <c r="Q29" s="838"/>
      <c r="R29" s="839"/>
      <c r="S29" s="840"/>
      <c r="T29" s="837">
        <v>12</v>
      </c>
      <c r="U29" s="835"/>
      <c r="V29" s="836"/>
      <c r="W29" s="837">
        <v>52</v>
      </c>
      <c r="X29" s="835"/>
      <c r="Y29" s="899"/>
      <c r="Z29" s="675"/>
      <c r="AA29" s="917"/>
      <c r="AB29" s="918"/>
      <c r="AC29" s="918"/>
      <c r="AD29" s="918"/>
      <c r="AE29" s="919"/>
      <c r="AF29" s="903"/>
      <c r="AG29" s="904"/>
      <c r="AH29" s="905"/>
      <c r="AI29" s="903"/>
      <c r="AJ29" s="904"/>
      <c r="AK29" s="906"/>
      <c r="AL29" s="677"/>
      <c r="AM29" s="900"/>
      <c r="AN29" s="900"/>
      <c r="AO29" s="900"/>
      <c r="AP29" s="901"/>
      <c r="AQ29" s="901"/>
      <c r="AR29" s="901"/>
      <c r="AS29" s="901"/>
      <c r="AT29" s="901"/>
      <c r="AU29" s="901"/>
      <c r="AV29" s="901"/>
      <c r="AW29" s="901"/>
      <c r="AX29" s="843"/>
      <c r="AY29" s="843"/>
      <c r="AZ29" s="843"/>
      <c r="BA29" s="843"/>
    </row>
    <row r="30" spans="1:53" ht="20.25" customHeight="1" thickBot="1" x14ac:dyDescent="0.35">
      <c r="A30" s="829">
        <v>2</v>
      </c>
      <c r="B30" s="830"/>
      <c r="C30" s="831"/>
      <c r="D30" s="832"/>
      <c r="E30" s="832"/>
      <c r="F30" s="830"/>
      <c r="G30" s="837"/>
      <c r="H30" s="846"/>
      <c r="I30" s="834"/>
      <c r="J30" s="846"/>
      <c r="K30" s="834">
        <v>4</v>
      </c>
      <c r="L30" s="835"/>
      <c r="M30" s="836"/>
      <c r="N30" s="837">
        <v>11</v>
      </c>
      <c r="O30" s="835"/>
      <c r="P30" s="836"/>
      <c r="Q30" s="838">
        <v>2</v>
      </c>
      <c r="R30" s="839"/>
      <c r="S30" s="840"/>
      <c r="T30" s="837"/>
      <c r="U30" s="835"/>
      <c r="V30" s="836"/>
      <c r="W30" s="831">
        <v>17</v>
      </c>
      <c r="X30" s="832"/>
      <c r="Y30" s="925"/>
      <c r="Z30" s="675"/>
      <c r="AA30" s="907" t="s">
        <v>74</v>
      </c>
      <c r="AB30" s="908"/>
      <c r="AC30" s="908"/>
      <c r="AD30" s="908"/>
      <c r="AE30" s="909"/>
      <c r="AF30" s="913">
        <v>3</v>
      </c>
      <c r="AG30" s="908"/>
      <c r="AH30" s="909"/>
      <c r="AI30" s="913">
        <v>4</v>
      </c>
      <c r="AJ30" s="908"/>
      <c r="AK30" s="915"/>
      <c r="AL30" s="678"/>
      <c r="AM30" s="920" t="s">
        <v>299</v>
      </c>
      <c r="AN30" s="920"/>
      <c r="AO30" s="920"/>
      <c r="AP30" s="921" t="s">
        <v>246</v>
      </c>
      <c r="AQ30" s="921"/>
      <c r="AR30" s="921"/>
      <c r="AS30" s="921"/>
      <c r="AT30" s="921"/>
      <c r="AU30" s="921"/>
      <c r="AV30" s="921"/>
      <c r="AW30" s="921"/>
      <c r="AX30" s="922">
        <v>3</v>
      </c>
      <c r="AY30" s="922"/>
      <c r="AZ30" s="922"/>
      <c r="BA30" s="922"/>
    </row>
    <row r="31" spans="1:53" ht="21" customHeight="1" thickBot="1" x14ac:dyDescent="0.35">
      <c r="A31" s="847" t="s">
        <v>24</v>
      </c>
      <c r="B31" s="848"/>
      <c r="C31" s="849">
        <v>36</v>
      </c>
      <c r="D31" s="850"/>
      <c r="E31" s="850"/>
      <c r="F31" s="851"/>
      <c r="G31" s="852">
        <v>2</v>
      </c>
      <c r="H31" s="923"/>
      <c r="I31" s="924">
        <v>2</v>
      </c>
      <c r="J31" s="923"/>
      <c r="K31" s="924">
        <v>4</v>
      </c>
      <c r="L31" s="853"/>
      <c r="M31" s="858"/>
      <c r="N31" s="849">
        <f>N29+N30</f>
        <v>11</v>
      </c>
      <c r="O31" s="850"/>
      <c r="P31" s="851"/>
      <c r="Q31" s="855">
        <v>2</v>
      </c>
      <c r="R31" s="856"/>
      <c r="S31" s="857"/>
      <c r="T31" s="852">
        <f>T29+T30</f>
        <v>12</v>
      </c>
      <c r="U31" s="853"/>
      <c r="V31" s="858"/>
      <c r="W31" s="852">
        <f>W29+W30</f>
        <v>69</v>
      </c>
      <c r="X31" s="853"/>
      <c r="Y31" s="854"/>
      <c r="Z31" s="675"/>
      <c r="AA31" s="910"/>
      <c r="AB31" s="911"/>
      <c r="AC31" s="911"/>
      <c r="AD31" s="911"/>
      <c r="AE31" s="912"/>
      <c r="AF31" s="914"/>
      <c r="AG31" s="911"/>
      <c r="AH31" s="912"/>
      <c r="AI31" s="914"/>
      <c r="AJ31" s="911"/>
      <c r="AK31" s="916"/>
      <c r="AL31" s="679"/>
      <c r="AM31" s="920"/>
      <c r="AN31" s="920"/>
      <c r="AO31" s="920"/>
      <c r="AP31" s="921"/>
      <c r="AQ31" s="921"/>
      <c r="AR31" s="921"/>
      <c r="AS31" s="921"/>
      <c r="AT31" s="921"/>
      <c r="AU31" s="921"/>
      <c r="AV31" s="921"/>
      <c r="AW31" s="921"/>
      <c r="AX31" s="922"/>
      <c r="AY31" s="922"/>
      <c r="AZ31" s="922"/>
      <c r="BA31" s="922"/>
    </row>
  </sheetData>
  <sheetProtection selectLockedCells="1" selectUnlockedCells="1"/>
  <mergeCells count="91">
    <mergeCell ref="N30:P30"/>
    <mergeCell ref="AI30:AK31"/>
    <mergeCell ref="AA29:AE29"/>
    <mergeCell ref="T29:V29"/>
    <mergeCell ref="AM30:AO31"/>
    <mergeCell ref="AP30:AW31"/>
    <mergeCell ref="AX30:BA31"/>
    <mergeCell ref="W30:Y30"/>
    <mergeCell ref="T30:V30"/>
    <mergeCell ref="G30:H30"/>
    <mergeCell ref="I30:J30"/>
    <mergeCell ref="K30:M30"/>
    <mergeCell ref="AA30:AE31"/>
    <mergeCell ref="Q30:S30"/>
    <mergeCell ref="AF30:AH31"/>
    <mergeCell ref="G31:H31"/>
    <mergeCell ref="I31:J31"/>
    <mergeCell ref="K31:M31"/>
    <mergeCell ref="N31:P31"/>
    <mergeCell ref="I29:J29"/>
    <mergeCell ref="W29:Y29"/>
    <mergeCell ref="AM26:AO29"/>
    <mergeCell ref="AP26:AW29"/>
    <mergeCell ref="AX26:BA29"/>
    <mergeCell ref="AA26:AE28"/>
    <mergeCell ref="AF26:AH28"/>
    <mergeCell ref="AI26:AK28"/>
    <mergeCell ref="AF29:AH29"/>
    <mergeCell ref="AI29:AK29"/>
    <mergeCell ref="S22:BA22"/>
    <mergeCell ref="A26:B28"/>
    <mergeCell ref="C26:F28"/>
    <mergeCell ref="G26:H28"/>
    <mergeCell ref="I26:J28"/>
    <mergeCell ref="K26:M28"/>
    <mergeCell ref="N26:P28"/>
    <mergeCell ref="Q26:S28"/>
    <mergeCell ref="T26:V28"/>
    <mergeCell ref="AB19:AE19"/>
    <mergeCell ref="AF19:AI19"/>
    <mergeCell ref="AJ19:AN19"/>
    <mergeCell ref="AO19:AR19"/>
    <mergeCell ref="AS19:AV19"/>
    <mergeCell ref="AW19:BA19"/>
    <mergeCell ref="AO14:BA14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N9:BA9"/>
    <mergeCell ref="AN10:BA12"/>
    <mergeCell ref="P12:AM12"/>
    <mergeCell ref="P10:AL10"/>
    <mergeCell ref="P11:AL11"/>
    <mergeCell ref="P13:AJ13"/>
    <mergeCell ref="AK13:AM13"/>
    <mergeCell ref="A31:B31"/>
    <mergeCell ref="C31:F31"/>
    <mergeCell ref="W31:Y31"/>
    <mergeCell ref="Q31:S31"/>
    <mergeCell ref="T31:V31"/>
    <mergeCell ref="A8:O8"/>
    <mergeCell ref="P8:AM8"/>
    <mergeCell ref="A9:O9"/>
    <mergeCell ref="P9:AM9"/>
    <mergeCell ref="T14:AM14"/>
    <mergeCell ref="A30:B30"/>
    <mergeCell ref="C30:F30"/>
    <mergeCell ref="A23:AU23"/>
    <mergeCell ref="K29:M29"/>
    <mergeCell ref="N29:P29"/>
    <mergeCell ref="Q29:S29"/>
    <mergeCell ref="W26:Y28"/>
    <mergeCell ref="A29:B29"/>
    <mergeCell ref="C29:F29"/>
    <mergeCell ref="G29:H29"/>
    <mergeCell ref="AN4:BA8"/>
    <mergeCell ref="A4:O4"/>
    <mergeCell ref="A1:O1"/>
    <mergeCell ref="A3:O3"/>
    <mergeCell ref="A2:O2"/>
    <mergeCell ref="P1:AN1"/>
    <mergeCell ref="AO1:BA3"/>
    <mergeCell ref="P3:AN3"/>
    <mergeCell ref="A6:O6"/>
    <mergeCell ref="A5:O5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7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view="pageBreakPreview" zoomScale="50" zoomScaleNormal="50" zoomScaleSheetLayoutView="50" workbookViewId="0">
      <selection activeCell="A8" sqref="A1:AB65536"/>
    </sheetView>
  </sheetViews>
  <sheetFormatPr defaultRowHeight="15.75" x14ac:dyDescent="0.2"/>
  <cols>
    <col min="1" max="1" width="11.28515625" style="1355" customWidth="1"/>
    <col min="2" max="2" width="47.28515625" style="223" customWidth="1"/>
    <col min="3" max="3" width="6.7109375" style="1356" customWidth="1"/>
    <col min="4" max="4" width="12" style="1357" customWidth="1"/>
    <col min="5" max="5" width="7.28515625" style="1357" customWidth="1"/>
    <col min="6" max="6" width="6.42578125" style="1356" customWidth="1"/>
    <col min="7" max="7" width="7.42578125" style="1356" customWidth="1"/>
    <col min="8" max="8" width="9.85546875" style="1356" customWidth="1"/>
    <col min="9" max="9" width="8.7109375" style="223" customWidth="1"/>
    <col min="10" max="10" width="8" style="223" customWidth="1"/>
    <col min="11" max="11" width="5.85546875" style="223" customWidth="1"/>
    <col min="12" max="12" width="7.85546875" style="223" customWidth="1"/>
    <col min="13" max="13" width="8.85546875" style="223" customWidth="1"/>
    <col min="14" max="15" width="6.140625" style="223" customWidth="1"/>
    <col min="16" max="16" width="6.28515625" style="223" hidden="1" customWidth="1"/>
    <col min="17" max="18" width="6.42578125" style="223" customWidth="1"/>
    <col min="19" max="19" width="6.5703125" style="223" customWidth="1"/>
    <col min="20" max="20" width="6.28515625" style="223" customWidth="1"/>
    <col min="21" max="21" width="5.5703125" style="223" customWidth="1"/>
    <col min="22" max="22" width="5.7109375" style="223" customWidth="1"/>
    <col min="23" max="27" width="0" style="223" hidden="1" customWidth="1"/>
    <col min="28" max="28" width="9.140625" style="223"/>
    <col min="29" max="16384" width="9.140625" style="624"/>
  </cols>
  <sheetData>
    <row r="1" spans="1:28" s="142" customFormat="1" ht="18.75" customHeight="1" thickBot="1" x14ac:dyDescent="0.25">
      <c r="A1" s="978" t="s">
        <v>251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980"/>
    </row>
    <row r="2" spans="1:28" s="142" customFormat="1" ht="15.75" customHeight="1" x14ac:dyDescent="0.2">
      <c r="A2" s="981" t="s">
        <v>131</v>
      </c>
      <c r="B2" s="984" t="s">
        <v>132</v>
      </c>
      <c r="C2" s="987" t="s">
        <v>86</v>
      </c>
      <c r="D2" s="988"/>
      <c r="E2" s="988"/>
      <c r="F2" s="989"/>
      <c r="G2" s="990" t="s">
        <v>133</v>
      </c>
      <c r="H2" s="993" t="s">
        <v>134</v>
      </c>
      <c r="I2" s="994"/>
      <c r="J2" s="994"/>
      <c r="K2" s="994"/>
      <c r="L2" s="994"/>
      <c r="M2" s="995"/>
      <c r="N2" s="972" t="s">
        <v>247</v>
      </c>
      <c r="O2" s="973"/>
      <c r="P2" s="973"/>
      <c r="Q2" s="973"/>
      <c r="R2" s="973"/>
      <c r="S2" s="973"/>
      <c r="T2" s="973"/>
      <c r="U2" s="973"/>
      <c r="V2" s="974"/>
    </row>
    <row r="3" spans="1:28" s="142" customFormat="1" ht="16.5" customHeight="1" thickBot="1" x14ac:dyDescent="0.25">
      <c r="A3" s="982"/>
      <c r="B3" s="985"/>
      <c r="C3" s="954" t="s">
        <v>29</v>
      </c>
      <c r="D3" s="1008" t="s">
        <v>30</v>
      </c>
      <c r="E3" s="959" t="s">
        <v>55</v>
      </c>
      <c r="F3" s="960"/>
      <c r="G3" s="991"/>
      <c r="H3" s="996" t="s">
        <v>28</v>
      </c>
      <c r="I3" s="999" t="s">
        <v>135</v>
      </c>
      <c r="J3" s="1000"/>
      <c r="K3" s="1000"/>
      <c r="L3" s="1001"/>
      <c r="M3" s="968" t="s">
        <v>136</v>
      </c>
      <c r="N3" s="975"/>
      <c r="O3" s="976"/>
      <c r="P3" s="976"/>
      <c r="Q3" s="976"/>
      <c r="R3" s="976"/>
      <c r="S3" s="976"/>
      <c r="T3" s="976"/>
      <c r="U3" s="976"/>
      <c r="V3" s="977"/>
    </row>
    <row r="4" spans="1:28" s="142" customFormat="1" ht="15.75" customHeight="1" x14ac:dyDescent="0.2">
      <c r="A4" s="982"/>
      <c r="B4" s="985"/>
      <c r="C4" s="954"/>
      <c r="D4" s="1008"/>
      <c r="E4" s="1008" t="s">
        <v>56</v>
      </c>
      <c r="F4" s="1006" t="s">
        <v>57</v>
      </c>
      <c r="G4" s="991"/>
      <c r="H4" s="997"/>
      <c r="I4" s="965" t="s">
        <v>24</v>
      </c>
      <c r="J4" s="965" t="s">
        <v>31</v>
      </c>
      <c r="K4" s="965" t="s">
        <v>137</v>
      </c>
      <c r="L4" s="965" t="s">
        <v>138</v>
      </c>
      <c r="M4" s="969"/>
      <c r="N4" s="956" t="s">
        <v>65</v>
      </c>
      <c r="O4" s="957"/>
      <c r="P4" s="958"/>
      <c r="Q4" s="956" t="s">
        <v>76</v>
      </c>
      <c r="R4" s="958"/>
      <c r="S4" s="956"/>
      <c r="T4" s="958"/>
      <c r="U4" s="956"/>
      <c r="V4" s="958"/>
    </row>
    <row r="5" spans="1:28" s="142" customFormat="1" ht="16.5" thickBot="1" x14ac:dyDescent="0.25">
      <c r="A5" s="982"/>
      <c r="B5" s="985"/>
      <c r="C5" s="954"/>
      <c r="D5" s="1008"/>
      <c r="E5" s="1008"/>
      <c r="F5" s="1006"/>
      <c r="G5" s="991"/>
      <c r="H5" s="997"/>
      <c r="I5" s="966"/>
      <c r="J5" s="966"/>
      <c r="K5" s="966"/>
      <c r="L5" s="966"/>
      <c r="M5" s="969"/>
      <c r="N5" s="447">
        <v>1</v>
      </c>
      <c r="O5" s="453">
        <v>2</v>
      </c>
      <c r="P5" s="454" t="s">
        <v>85</v>
      </c>
      <c r="Q5" s="447">
        <v>3</v>
      </c>
      <c r="R5" s="376"/>
      <c r="S5" s="444"/>
      <c r="T5" s="376"/>
      <c r="U5" s="447"/>
      <c r="V5" s="376"/>
    </row>
    <row r="6" spans="1:28" s="142" customFormat="1" ht="16.5" thickBot="1" x14ac:dyDescent="0.25">
      <c r="A6" s="982"/>
      <c r="B6" s="985"/>
      <c r="C6" s="954"/>
      <c r="D6" s="1008"/>
      <c r="E6" s="1008"/>
      <c r="F6" s="1006"/>
      <c r="G6" s="991"/>
      <c r="H6" s="997"/>
      <c r="I6" s="966"/>
      <c r="J6" s="966"/>
      <c r="K6" s="966"/>
      <c r="L6" s="966"/>
      <c r="M6" s="970"/>
      <c r="N6" s="1002" t="s">
        <v>248</v>
      </c>
      <c r="O6" s="1003"/>
      <c r="P6" s="1004"/>
      <c r="Q6" s="1004"/>
      <c r="R6" s="1004"/>
      <c r="S6" s="1004"/>
      <c r="T6" s="1004"/>
      <c r="U6" s="1004"/>
      <c r="V6" s="1005"/>
    </row>
    <row r="7" spans="1:28" s="142" customFormat="1" ht="16.5" thickBot="1" x14ac:dyDescent="0.25">
      <c r="A7" s="983"/>
      <c r="B7" s="986"/>
      <c r="C7" s="955"/>
      <c r="D7" s="1009"/>
      <c r="E7" s="1009"/>
      <c r="F7" s="1007"/>
      <c r="G7" s="992"/>
      <c r="H7" s="998"/>
      <c r="I7" s="967"/>
      <c r="J7" s="967"/>
      <c r="K7" s="967"/>
      <c r="L7" s="967"/>
      <c r="M7" s="971"/>
      <c r="N7" s="429">
        <v>15</v>
      </c>
      <c r="O7" s="431">
        <v>9</v>
      </c>
      <c r="P7" s="430">
        <v>9</v>
      </c>
      <c r="Q7" s="429">
        <v>17</v>
      </c>
      <c r="R7" s="430"/>
      <c r="S7" s="429"/>
      <c r="T7" s="430"/>
      <c r="U7" s="429"/>
      <c r="V7" s="430"/>
    </row>
    <row r="8" spans="1:28" s="142" customFormat="1" ht="16.5" thickBot="1" x14ac:dyDescent="0.25">
      <c r="A8" s="427">
        <v>1</v>
      </c>
      <c r="B8" s="445">
        <v>2</v>
      </c>
      <c r="C8" s="428">
        <v>3</v>
      </c>
      <c r="D8" s="427">
        <v>4</v>
      </c>
      <c r="E8" s="427">
        <v>5</v>
      </c>
      <c r="F8" s="427">
        <v>6</v>
      </c>
      <c r="G8" s="427">
        <v>7</v>
      </c>
      <c r="H8" s="427">
        <v>8</v>
      </c>
      <c r="I8" s="427">
        <v>9</v>
      </c>
      <c r="J8" s="427">
        <v>10</v>
      </c>
      <c r="K8" s="427">
        <v>11</v>
      </c>
      <c r="L8" s="427">
        <v>12</v>
      </c>
      <c r="M8" s="455">
        <v>13</v>
      </c>
      <c r="N8" s="429">
        <v>14</v>
      </c>
      <c r="O8" s="456">
        <v>15</v>
      </c>
      <c r="P8" s="429">
        <v>16</v>
      </c>
      <c r="Q8" s="456">
        <v>17</v>
      </c>
      <c r="R8" s="429">
        <v>18</v>
      </c>
      <c r="S8" s="456">
        <v>19</v>
      </c>
      <c r="T8" s="429">
        <v>20</v>
      </c>
      <c r="U8" s="456">
        <v>21</v>
      </c>
      <c r="V8" s="445">
        <v>22</v>
      </c>
      <c r="W8" s="443">
        <v>22</v>
      </c>
      <c r="X8" s="455">
        <v>23</v>
      </c>
      <c r="Y8" s="427">
        <v>24</v>
      </c>
      <c r="Z8" s="455">
        <v>25</v>
      </c>
      <c r="AA8" s="427">
        <v>26</v>
      </c>
    </row>
    <row r="9" spans="1:28" s="142" customFormat="1" ht="16.5" thickBot="1" x14ac:dyDescent="0.25">
      <c r="A9" s="1010" t="s">
        <v>140</v>
      </c>
      <c r="B9" s="1011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1"/>
      <c r="O9" s="1011"/>
      <c r="P9" s="1011"/>
      <c r="Q9" s="1011"/>
      <c r="R9" s="1011"/>
      <c r="S9" s="1011"/>
      <c r="T9" s="1011"/>
      <c r="U9" s="1011"/>
      <c r="V9" s="1013"/>
    </row>
    <row r="10" spans="1:28" s="142" customFormat="1" ht="16.5" thickBot="1" x14ac:dyDescent="0.25">
      <c r="A10" s="950" t="s">
        <v>141</v>
      </c>
      <c r="B10" s="939"/>
      <c r="C10" s="939"/>
      <c r="D10" s="939"/>
      <c r="E10" s="939"/>
      <c r="F10" s="939"/>
      <c r="G10" s="939"/>
      <c r="H10" s="939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51"/>
    </row>
    <row r="11" spans="1:28" s="172" customFormat="1" ht="31.5" x14ac:dyDescent="0.2">
      <c r="A11" s="471" t="s">
        <v>77</v>
      </c>
      <c r="B11" s="648" t="s">
        <v>129</v>
      </c>
      <c r="C11" s="598"/>
      <c r="D11" s="599" t="s">
        <v>182</v>
      </c>
      <c r="E11" s="509"/>
      <c r="F11" s="517"/>
      <c r="G11" s="457">
        <v>3</v>
      </c>
      <c r="H11" s="458">
        <f>G11*30</f>
        <v>90</v>
      </c>
      <c r="I11" s="459">
        <v>4</v>
      </c>
      <c r="J11" s="460"/>
      <c r="K11" s="460"/>
      <c r="L11" s="460" t="s">
        <v>301</v>
      </c>
      <c r="M11" s="461">
        <f>H11-I11</f>
        <v>86</v>
      </c>
      <c r="N11" s="738" t="s">
        <v>301</v>
      </c>
      <c r="O11" s="739"/>
      <c r="P11" s="740"/>
      <c r="Q11" s="741"/>
      <c r="R11" s="742"/>
      <c r="S11" s="738"/>
      <c r="T11" s="742"/>
      <c r="U11" s="738"/>
      <c r="V11" s="740"/>
    </row>
    <row r="12" spans="1:28" s="172" customFormat="1" ht="31.5" x14ac:dyDescent="0.2">
      <c r="A12" s="477" t="s">
        <v>181</v>
      </c>
      <c r="B12" s="650" t="s">
        <v>179</v>
      </c>
      <c r="C12" s="434"/>
      <c r="D12" s="518" t="s">
        <v>182</v>
      </c>
      <c r="E12" s="508"/>
      <c r="F12" s="519"/>
      <c r="G12" s="464">
        <v>3</v>
      </c>
      <c r="H12" s="465">
        <f>G12*30</f>
        <v>90</v>
      </c>
      <c r="I12" s="466">
        <v>4</v>
      </c>
      <c r="J12" s="467" t="s">
        <v>301</v>
      </c>
      <c r="K12" s="467"/>
      <c r="L12" s="467"/>
      <c r="M12" s="468">
        <f>H12-I12</f>
        <v>86</v>
      </c>
      <c r="N12" s="485" t="s">
        <v>301</v>
      </c>
      <c r="O12" s="743"/>
      <c r="P12" s="486"/>
      <c r="Q12" s="684"/>
      <c r="R12" s="744"/>
      <c r="S12" s="485"/>
      <c r="T12" s="744"/>
      <c r="U12" s="485"/>
      <c r="V12" s="486"/>
    </row>
    <row r="13" spans="1:28" s="172" customFormat="1" ht="16.5" thickBot="1" x14ac:dyDescent="0.25">
      <c r="A13" s="487" t="s">
        <v>183</v>
      </c>
      <c r="B13" s="651" t="s">
        <v>252</v>
      </c>
      <c r="C13" s="520"/>
      <c r="D13" s="523" t="s">
        <v>182</v>
      </c>
      <c r="E13" s="510"/>
      <c r="F13" s="524"/>
      <c r="G13" s="600">
        <v>3</v>
      </c>
      <c r="H13" s="601">
        <f>G13*30</f>
        <v>90</v>
      </c>
      <c r="I13" s="466">
        <v>4</v>
      </c>
      <c r="J13" s="467" t="s">
        <v>301</v>
      </c>
      <c r="K13" s="467"/>
      <c r="L13" s="467"/>
      <c r="M13" s="468">
        <f>H13-I13</f>
        <v>86</v>
      </c>
      <c r="N13" s="485" t="s">
        <v>301</v>
      </c>
      <c r="O13" s="745"/>
      <c r="P13" s="687"/>
      <c r="Q13" s="746"/>
      <c r="R13" s="747"/>
      <c r="S13" s="686"/>
      <c r="T13" s="747"/>
      <c r="U13" s="686"/>
      <c r="V13" s="687"/>
    </row>
    <row r="14" spans="1:28" s="748" customFormat="1" ht="16.5" customHeight="1" thickBot="1" x14ac:dyDescent="0.25">
      <c r="A14" s="1322" t="s">
        <v>253</v>
      </c>
      <c r="B14" s="1323"/>
      <c r="C14" s="1323"/>
      <c r="D14" s="1323"/>
      <c r="E14" s="1323"/>
      <c r="F14" s="1324"/>
      <c r="G14" s="1325">
        <f>SUM(G11:G13)</f>
        <v>9</v>
      </c>
      <c r="H14" s="442">
        <f>SUM(H11:H13)</f>
        <v>270</v>
      </c>
      <c r="I14" s="442">
        <f>SUM(I11:I13)</f>
        <v>12</v>
      </c>
      <c r="J14" s="442">
        <v>8</v>
      </c>
      <c r="K14" s="442"/>
      <c r="L14" s="442">
        <v>4</v>
      </c>
      <c r="M14" s="442">
        <f>SUM(M11:M13)</f>
        <v>258</v>
      </c>
      <c r="N14" s="442" t="s">
        <v>303</v>
      </c>
      <c r="O14" s="442"/>
      <c r="P14" s="442"/>
      <c r="Q14" s="442"/>
      <c r="R14" s="442"/>
      <c r="S14" s="442"/>
      <c r="T14" s="442"/>
      <c r="U14" s="442"/>
      <c r="V14" s="442"/>
      <c r="W14" s="1326" t="e">
        <f>SUM(#REF!)+#REF!+#REF!</f>
        <v>#REF!</v>
      </c>
      <c r="X14" s="1327" t="e">
        <f>SUM(#REF!)+#REF!+#REF!</f>
        <v>#REF!</v>
      </c>
      <c r="Y14" s="1327" t="e">
        <f>SUM(#REF!)+#REF!+#REF!</f>
        <v>#REF!</v>
      </c>
      <c r="Z14" s="1327" t="e">
        <f>SUM(#REF!)+#REF!+#REF!</f>
        <v>#REF!</v>
      </c>
      <c r="AA14" s="1327" t="e">
        <f>SUM(#REF!)+#REF!+#REF!</f>
        <v>#REF!</v>
      </c>
      <c r="AB14" s="142"/>
    </row>
    <row r="15" spans="1:28" s="223" customFormat="1" ht="18.75" customHeight="1" thickBot="1" x14ac:dyDescent="0.25">
      <c r="A15" s="961" t="s">
        <v>142</v>
      </c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3"/>
      <c r="O15" s="963"/>
      <c r="P15" s="963"/>
      <c r="Q15" s="963"/>
      <c r="R15" s="963"/>
      <c r="S15" s="963"/>
      <c r="T15" s="963"/>
      <c r="U15" s="963"/>
      <c r="V15" s="964"/>
    </row>
    <row r="16" spans="1:28" s="223" customFormat="1" x14ac:dyDescent="0.2">
      <c r="A16" s="521" t="s">
        <v>143</v>
      </c>
      <c r="B16" s="648" t="s">
        <v>205</v>
      </c>
      <c r="C16" s="598">
        <v>1</v>
      </c>
      <c r="D16" s="772"/>
      <c r="E16" s="474"/>
      <c r="F16" s="636"/>
      <c r="G16" s="633">
        <v>5</v>
      </c>
      <c r="H16" s="598">
        <f t="shared" ref="H16:H22" si="0">G16*30</f>
        <v>150</v>
      </c>
      <c r="I16" s="472">
        <v>8</v>
      </c>
      <c r="J16" s="473" t="s">
        <v>304</v>
      </c>
      <c r="K16" s="473"/>
      <c r="L16" s="473" t="s">
        <v>305</v>
      </c>
      <c r="M16" s="637">
        <f t="shared" ref="M16:M21" si="1">H16-I16</f>
        <v>142</v>
      </c>
      <c r="N16" s="680" t="s">
        <v>306</v>
      </c>
      <c r="O16" s="475"/>
      <c r="P16" s="476"/>
      <c r="Q16" s="462"/>
      <c r="R16" s="463"/>
      <c r="S16" s="462"/>
      <c r="T16" s="463"/>
      <c r="U16" s="462"/>
      <c r="V16" s="463"/>
    </row>
    <row r="17" spans="1:30" s="223" customFormat="1" x14ac:dyDescent="0.2">
      <c r="A17" s="638" t="s">
        <v>287</v>
      </c>
      <c r="B17" s="649" t="s">
        <v>288</v>
      </c>
      <c r="C17" s="777"/>
      <c r="D17" s="773"/>
      <c r="E17" s="639"/>
      <c r="F17" s="640" t="s">
        <v>147</v>
      </c>
      <c r="G17" s="641">
        <v>2</v>
      </c>
      <c r="H17" s="434">
        <f t="shared" si="0"/>
        <v>60</v>
      </c>
      <c r="I17" s="656">
        <v>4</v>
      </c>
      <c r="J17" s="657"/>
      <c r="K17" s="657"/>
      <c r="L17" s="657" t="s">
        <v>301</v>
      </c>
      <c r="M17" s="681">
        <f t="shared" si="1"/>
        <v>56</v>
      </c>
      <c r="N17" s="682"/>
      <c r="O17" s="483" t="s">
        <v>301</v>
      </c>
      <c r="P17" s="632"/>
      <c r="Q17" s="630"/>
      <c r="R17" s="631"/>
      <c r="S17" s="630"/>
      <c r="T17" s="631"/>
      <c r="U17" s="630"/>
      <c r="V17" s="631"/>
    </row>
    <row r="18" spans="1:30" s="223" customFormat="1" x14ac:dyDescent="0.2">
      <c r="A18" s="522" t="s">
        <v>144</v>
      </c>
      <c r="B18" s="650" t="s">
        <v>228</v>
      </c>
      <c r="C18" s="434">
        <v>1</v>
      </c>
      <c r="D18" s="774"/>
      <c r="E18" s="480"/>
      <c r="F18" s="481"/>
      <c r="G18" s="634">
        <v>5</v>
      </c>
      <c r="H18" s="434">
        <f t="shared" si="0"/>
        <v>150</v>
      </c>
      <c r="I18" s="478">
        <v>8</v>
      </c>
      <c r="J18" s="479" t="s">
        <v>304</v>
      </c>
      <c r="K18" s="479"/>
      <c r="L18" s="479" t="s">
        <v>305</v>
      </c>
      <c r="M18" s="482">
        <f t="shared" si="1"/>
        <v>142</v>
      </c>
      <c r="N18" s="683" t="s">
        <v>306</v>
      </c>
      <c r="O18" s="483"/>
      <c r="P18" s="484"/>
      <c r="Q18" s="485"/>
      <c r="R18" s="486"/>
      <c r="S18" s="485"/>
      <c r="T18" s="486"/>
      <c r="U18" s="485"/>
      <c r="V18" s="486"/>
    </row>
    <row r="19" spans="1:30" s="223" customFormat="1" x14ac:dyDescent="0.2">
      <c r="A19" s="522" t="s">
        <v>145</v>
      </c>
      <c r="B19" s="650" t="s">
        <v>232</v>
      </c>
      <c r="C19" s="434">
        <v>2</v>
      </c>
      <c r="D19" s="774"/>
      <c r="E19" s="480"/>
      <c r="F19" s="481"/>
      <c r="G19" s="634">
        <v>3</v>
      </c>
      <c r="H19" s="434">
        <f t="shared" si="0"/>
        <v>90</v>
      </c>
      <c r="I19" s="478">
        <v>4</v>
      </c>
      <c r="J19" s="479" t="s">
        <v>301</v>
      </c>
      <c r="K19" s="479"/>
      <c r="L19" s="479"/>
      <c r="M19" s="482">
        <f t="shared" si="1"/>
        <v>86</v>
      </c>
      <c r="N19" s="684"/>
      <c r="O19" s="685" t="s">
        <v>301</v>
      </c>
      <c r="P19" s="484"/>
      <c r="Q19" s="485"/>
      <c r="R19" s="486"/>
      <c r="S19" s="485"/>
      <c r="T19" s="486"/>
      <c r="U19" s="485"/>
      <c r="V19" s="486"/>
    </row>
    <row r="20" spans="1:30" s="223" customFormat="1" ht="31.5" x14ac:dyDescent="0.2">
      <c r="A20" s="522" t="s">
        <v>146</v>
      </c>
      <c r="B20" s="650" t="s">
        <v>277</v>
      </c>
      <c r="C20" s="434"/>
      <c r="D20" s="774">
        <v>2</v>
      </c>
      <c r="E20" s="480"/>
      <c r="F20" s="481"/>
      <c r="G20" s="635">
        <v>3</v>
      </c>
      <c r="H20" s="434">
        <f t="shared" si="0"/>
        <v>90</v>
      </c>
      <c r="I20" s="478">
        <v>4</v>
      </c>
      <c r="J20" s="479" t="s">
        <v>301</v>
      </c>
      <c r="K20" s="479"/>
      <c r="L20" s="479"/>
      <c r="M20" s="482">
        <f t="shared" si="1"/>
        <v>86</v>
      </c>
      <c r="N20" s="684"/>
      <c r="O20" s="685" t="s">
        <v>301</v>
      </c>
      <c r="P20" s="628"/>
      <c r="Q20" s="469"/>
      <c r="R20" s="470"/>
      <c r="S20" s="469"/>
      <c r="T20" s="470"/>
      <c r="U20" s="469"/>
      <c r="V20" s="470"/>
      <c r="AD20" s="223">
        <f>6+6+4+4+4+4+4</f>
        <v>32</v>
      </c>
    </row>
    <row r="21" spans="1:30" s="223" customFormat="1" ht="36" customHeight="1" x14ac:dyDescent="0.2">
      <c r="A21" s="522" t="s">
        <v>148</v>
      </c>
      <c r="B21" s="650" t="s">
        <v>325</v>
      </c>
      <c r="C21" s="434">
        <v>2</v>
      </c>
      <c r="D21" s="774"/>
      <c r="E21" s="480"/>
      <c r="F21" s="481"/>
      <c r="G21" s="635">
        <v>4</v>
      </c>
      <c r="H21" s="434">
        <f t="shared" si="0"/>
        <v>120</v>
      </c>
      <c r="I21" s="478">
        <v>6</v>
      </c>
      <c r="J21" s="479" t="s">
        <v>301</v>
      </c>
      <c r="K21" s="479"/>
      <c r="L21" s="479" t="s">
        <v>307</v>
      </c>
      <c r="M21" s="482">
        <f t="shared" si="1"/>
        <v>114</v>
      </c>
      <c r="N21" s="684"/>
      <c r="O21" s="685" t="s">
        <v>304</v>
      </c>
      <c r="P21" s="629"/>
      <c r="Q21" s="485"/>
      <c r="R21" s="486"/>
      <c r="S21" s="485"/>
      <c r="T21" s="486"/>
      <c r="U21" s="485"/>
      <c r="V21" s="486"/>
    </row>
    <row r="22" spans="1:30" s="223" customFormat="1" ht="18.75" customHeight="1" x14ac:dyDescent="0.2">
      <c r="A22" s="525" t="s">
        <v>149</v>
      </c>
      <c r="B22" s="754" t="s">
        <v>207</v>
      </c>
      <c r="C22" s="758">
        <v>2</v>
      </c>
      <c r="D22" s="775"/>
      <c r="E22" s="755"/>
      <c r="F22" s="756"/>
      <c r="G22" s="757">
        <v>3</v>
      </c>
      <c r="H22" s="758">
        <f t="shared" si="0"/>
        <v>90</v>
      </c>
      <c r="I22" s="656">
        <v>4</v>
      </c>
      <c r="J22" s="657" t="s">
        <v>301</v>
      </c>
      <c r="K22" s="657"/>
      <c r="L22" s="657"/>
      <c r="M22" s="681">
        <f>H22-I22</f>
        <v>86</v>
      </c>
      <c r="N22" s="682"/>
      <c r="O22" s="759" t="s">
        <v>301</v>
      </c>
      <c r="P22" s="760"/>
      <c r="Q22" s="761"/>
      <c r="R22" s="762"/>
      <c r="S22" s="761"/>
      <c r="T22" s="762"/>
      <c r="U22" s="761"/>
      <c r="V22" s="762"/>
    </row>
    <row r="23" spans="1:30" s="223" customFormat="1" ht="17.25" customHeight="1" thickBot="1" x14ac:dyDescent="0.25">
      <c r="A23" s="763" t="s">
        <v>199</v>
      </c>
      <c r="B23" s="1328" t="s">
        <v>206</v>
      </c>
      <c r="C23" s="778"/>
      <c r="D23" s="776">
        <v>2</v>
      </c>
      <c r="E23" s="764"/>
      <c r="F23" s="765"/>
      <c r="G23" s="766">
        <v>3</v>
      </c>
      <c r="H23" s="767">
        <f>G23*30</f>
        <v>90</v>
      </c>
      <c r="I23" s="656">
        <v>4</v>
      </c>
      <c r="J23" s="657" t="s">
        <v>301</v>
      </c>
      <c r="K23" s="657"/>
      <c r="L23" s="657"/>
      <c r="M23" s="755">
        <f>H23-I23</f>
        <v>86</v>
      </c>
      <c r="N23" s="768"/>
      <c r="O23" s="769" t="s">
        <v>301</v>
      </c>
      <c r="P23" s="770"/>
      <c r="Q23" s="768"/>
      <c r="R23" s="770"/>
      <c r="S23" s="768"/>
      <c r="T23" s="770"/>
      <c r="U23" s="768"/>
      <c r="V23" s="771"/>
    </row>
    <row r="24" spans="1:30" s="749" customFormat="1" ht="16.5" thickBot="1" x14ac:dyDescent="0.25">
      <c r="A24" s="1322" t="s">
        <v>150</v>
      </c>
      <c r="B24" s="1323"/>
      <c r="C24" s="1323"/>
      <c r="D24" s="1323"/>
      <c r="E24" s="1323"/>
      <c r="F24" s="1324"/>
      <c r="G24" s="1329">
        <f>SUM(G16:G23)</f>
        <v>28</v>
      </c>
      <c r="H24" s="1330">
        <f>SUM(H16:H23)</f>
        <v>840</v>
      </c>
      <c r="I24" s="1330">
        <f>SUM(I16:I23)</f>
        <v>42</v>
      </c>
      <c r="J24" s="1330">
        <v>32</v>
      </c>
      <c r="K24" s="1330"/>
      <c r="L24" s="1331" t="s">
        <v>331</v>
      </c>
      <c r="M24" s="1330">
        <f>SUM(M16:M23)</f>
        <v>798</v>
      </c>
      <c r="N24" s="1331" t="s">
        <v>308</v>
      </c>
      <c r="O24" s="1330" t="s">
        <v>326</v>
      </c>
      <c r="P24" s="1330"/>
      <c r="Q24" s="442"/>
      <c r="R24" s="442"/>
      <c r="S24" s="442"/>
      <c r="T24" s="442"/>
      <c r="U24" s="442"/>
      <c r="V24" s="442"/>
      <c r="W24" s="142">
        <f>30*G24</f>
        <v>840</v>
      </c>
      <c r="X24" s="223"/>
      <c r="Y24" s="223"/>
      <c r="Z24" s="223"/>
      <c r="AA24" s="223"/>
      <c r="AB24" s="223"/>
    </row>
    <row r="25" spans="1:30" s="223" customFormat="1" ht="16.5" thickBot="1" x14ac:dyDescent="0.25">
      <c r="A25" s="933" t="s">
        <v>151</v>
      </c>
      <c r="B25" s="934"/>
      <c r="C25" s="934"/>
      <c r="D25" s="934"/>
      <c r="E25" s="934"/>
      <c r="F25" s="934"/>
      <c r="G25" s="934"/>
      <c r="H25" s="934"/>
      <c r="I25" s="934"/>
      <c r="J25" s="934"/>
      <c r="K25" s="934"/>
      <c r="L25" s="934"/>
      <c r="M25" s="934"/>
      <c r="N25" s="934"/>
      <c r="O25" s="934"/>
      <c r="P25" s="934"/>
      <c r="Q25" s="934"/>
      <c r="R25" s="934"/>
      <c r="S25" s="934"/>
      <c r="T25" s="934"/>
      <c r="U25" s="934"/>
      <c r="V25" s="935"/>
    </row>
    <row r="26" spans="1:30" s="142" customFormat="1" ht="16.5" thickBot="1" x14ac:dyDescent="0.25">
      <c r="A26" s="779" t="s">
        <v>250</v>
      </c>
      <c r="B26" s="780" t="s">
        <v>26</v>
      </c>
      <c r="C26" s="781"/>
      <c r="D26" s="782" t="s">
        <v>189</v>
      </c>
      <c r="E26" s="783"/>
      <c r="F26" s="784"/>
      <c r="G26" s="785">
        <v>6</v>
      </c>
      <c r="H26" s="786">
        <f>G26*30</f>
        <v>180</v>
      </c>
      <c r="I26" s="787"/>
      <c r="J26" s="788"/>
      <c r="K26" s="788"/>
      <c r="L26" s="788"/>
      <c r="M26" s="789">
        <f>H26-I26</f>
        <v>180</v>
      </c>
      <c r="N26" s="790"/>
      <c r="O26" s="791"/>
      <c r="P26" s="792"/>
      <c r="Q26" s="790"/>
      <c r="R26" s="792"/>
      <c r="S26" s="790"/>
      <c r="T26" s="792"/>
      <c r="U26" s="790"/>
      <c r="V26" s="793"/>
    </row>
    <row r="27" spans="1:30" s="748" customFormat="1" ht="16.5" customHeight="1" thickBot="1" x14ac:dyDescent="0.25">
      <c r="A27" s="1332" t="s">
        <v>153</v>
      </c>
      <c r="B27" s="1333"/>
      <c r="C27" s="1333"/>
      <c r="D27" s="1333"/>
      <c r="E27" s="1333"/>
      <c r="F27" s="1334"/>
      <c r="G27" s="1335">
        <f>SUM(G26:G26)</f>
        <v>6</v>
      </c>
      <c r="H27" s="1336">
        <f>SUM(H26:H26)</f>
        <v>180</v>
      </c>
      <c r="I27" s="1336"/>
      <c r="J27" s="1336"/>
      <c r="K27" s="1336"/>
      <c r="L27" s="1336"/>
      <c r="M27" s="1336">
        <f>SUM(M26:M26)</f>
        <v>180</v>
      </c>
      <c r="N27" s="1336"/>
      <c r="O27" s="1336"/>
      <c r="P27" s="1336"/>
      <c r="Q27" s="1336"/>
      <c r="R27" s="1336"/>
      <c r="S27" s="1336"/>
      <c r="T27" s="1336"/>
      <c r="U27" s="1336"/>
      <c r="V27" s="1336"/>
      <c r="W27" s="142"/>
      <c r="X27" s="142"/>
      <c r="Y27" s="142"/>
      <c r="Z27" s="142"/>
      <c r="AA27" s="142"/>
      <c r="AB27" s="142"/>
    </row>
    <row r="28" spans="1:30" s="223" customFormat="1" ht="16.5" customHeight="1" thickBot="1" x14ac:dyDescent="0.25">
      <c r="A28" s="1014" t="s">
        <v>249</v>
      </c>
      <c r="B28" s="1015"/>
      <c r="C28" s="1015"/>
      <c r="D28" s="1015"/>
      <c r="E28" s="1015"/>
      <c r="F28" s="1015"/>
      <c r="G28" s="1015"/>
      <c r="H28" s="1015"/>
      <c r="I28" s="1015"/>
      <c r="J28" s="1015"/>
      <c r="K28" s="1015"/>
      <c r="L28" s="1015"/>
      <c r="M28" s="1015"/>
      <c r="N28" s="1015"/>
      <c r="O28" s="1015"/>
      <c r="P28" s="1015"/>
      <c r="Q28" s="1015"/>
      <c r="R28" s="1015"/>
      <c r="S28" s="1015"/>
      <c r="T28" s="1015"/>
      <c r="U28" s="1015"/>
      <c r="V28" s="1016"/>
    </row>
    <row r="29" spans="1:30" s="142" customFormat="1" ht="16.5" thickBot="1" x14ac:dyDescent="0.25">
      <c r="A29" s="794" t="s">
        <v>271</v>
      </c>
      <c r="B29" s="488" t="s">
        <v>246</v>
      </c>
      <c r="C29" s="795"/>
      <c r="D29" s="796"/>
      <c r="E29" s="796"/>
      <c r="F29" s="797"/>
      <c r="G29" s="785">
        <v>24</v>
      </c>
      <c r="H29" s="798">
        <f>G29*30</f>
        <v>720</v>
      </c>
      <c r="I29" s="799"/>
      <c r="J29" s="800"/>
      <c r="K29" s="800"/>
      <c r="L29" s="800"/>
      <c r="M29" s="789">
        <f>H29-I29</f>
        <v>720</v>
      </c>
      <c r="N29" s="799"/>
      <c r="O29" s="782"/>
      <c r="P29" s="801"/>
      <c r="Q29" s="799"/>
      <c r="R29" s="801"/>
      <c r="S29" s="799"/>
      <c r="T29" s="801"/>
      <c r="U29" s="799"/>
      <c r="V29" s="802"/>
    </row>
    <row r="30" spans="1:30" s="748" customFormat="1" ht="16.5" thickBot="1" x14ac:dyDescent="0.25">
      <c r="A30" s="1279" t="s">
        <v>155</v>
      </c>
      <c r="B30" s="1337"/>
      <c r="C30" s="1337"/>
      <c r="D30" s="1337"/>
      <c r="E30" s="1337"/>
      <c r="F30" s="1338"/>
      <c r="G30" s="1339">
        <f>SUM(G29:G29)</f>
        <v>24</v>
      </c>
      <c r="H30" s="1340">
        <f>SUM(H29:H29)</f>
        <v>720</v>
      </c>
      <c r="I30" s="1340"/>
      <c r="J30" s="1340"/>
      <c r="K30" s="1340"/>
      <c r="L30" s="1340"/>
      <c r="M30" s="1340">
        <f>SUM(M29:M29)</f>
        <v>720</v>
      </c>
      <c r="N30" s="1340"/>
      <c r="O30" s="1340"/>
      <c r="P30" s="1340"/>
      <c r="Q30" s="1340"/>
      <c r="R30" s="1340"/>
      <c r="S30" s="1340"/>
      <c r="T30" s="1340"/>
      <c r="U30" s="1340"/>
      <c r="V30" s="1341"/>
      <c r="W30" s="142"/>
      <c r="X30" s="142"/>
      <c r="Y30" s="142"/>
      <c r="Z30" s="142"/>
      <c r="AA30" s="142"/>
      <c r="AB30" s="142"/>
    </row>
    <row r="31" spans="1:30" s="750" customFormat="1" ht="18" customHeight="1" thickBot="1" x14ac:dyDescent="0.25">
      <c r="A31" s="1342" t="s">
        <v>156</v>
      </c>
      <c r="B31" s="1343"/>
      <c r="C31" s="1343"/>
      <c r="D31" s="1343"/>
      <c r="E31" s="1343"/>
      <c r="F31" s="1343"/>
      <c r="G31" s="1344">
        <f>G30+G27+G24+G14</f>
        <v>67</v>
      </c>
      <c r="H31" s="1345">
        <f>H30+H27+H24+H14</f>
        <v>2010</v>
      </c>
      <c r="I31" s="1345">
        <f>I24+I14+I27+I30</f>
        <v>54</v>
      </c>
      <c r="J31" s="1345">
        <f>J14+J24</f>
        <v>40</v>
      </c>
      <c r="K31" s="1345"/>
      <c r="L31" s="1345">
        <f>L14+L24</f>
        <v>14</v>
      </c>
      <c r="M31" s="1345">
        <f>M24+M14+M27+M30</f>
        <v>1956</v>
      </c>
      <c r="N31" s="1346" t="s">
        <v>309</v>
      </c>
      <c r="O31" s="1346" t="s">
        <v>326</v>
      </c>
      <c r="P31" s="1345"/>
      <c r="Q31" s="1345"/>
      <c r="R31" s="1345"/>
      <c r="S31" s="1345"/>
      <c r="T31" s="1345"/>
      <c r="U31" s="1345"/>
      <c r="V31" s="1345"/>
      <c r="W31" s="1345" t="e">
        <f>W24+W14+W27+W30</f>
        <v>#REF!</v>
      </c>
      <c r="X31" s="1345" t="e">
        <f>X24+X14+X27+X30</f>
        <v>#REF!</v>
      </c>
      <c r="Y31" s="1345" t="e">
        <f>Y24+Y14+Y27+Y30</f>
        <v>#REF!</v>
      </c>
      <c r="Z31" s="1345" t="e">
        <f>Z24+Z14+Z27+Z30</f>
        <v>#REF!</v>
      </c>
      <c r="AA31" s="1345" t="e">
        <f>AA24+AA14+AA27+AA30</f>
        <v>#REF!</v>
      </c>
      <c r="AB31" s="223"/>
    </row>
    <row r="32" spans="1:30" s="223" customFormat="1" x14ac:dyDescent="0.2">
      <c r="A32" s="930" t="s">
        <v>157</v>
      </c>
      <c r="B32" s="931"/>
      <c r="C32" s="931"/>
      <c r="D32" s="931"/>
      <c r="E32" s="931"/>
      <c r="F32" s="931"/>
      <c r="G32" s="931"/>
      <c r="H32" s="931"/>
      <c r="I32" s="931"/>
      <c r="J32" s="931"/>
      <c r="K32" s="931"/>
      <c r="L32" s="931"/>
      <c r="M32" s="931"/>
      <c r="N32" s="931"/>
      <c r="O32" s="931"/>
      <c r="P32" s="931"/>
      <c r="Q32" s="931"/>
      <c r="R32" s="931"/>
      <c r="S32" s="931"/>
      <c r="T32" s="931"/>
      <c r="U32" s="931"/>
      <c r="V32" s="932"/>
    </row>
    <row r="33" spans="1:27" s="223" customFormat="1" ht="16.5" thickBot="1" x14ac:dyDescent="0.25">
      <c r="A33" s="937" t="s">
        <v>158</v>
      </c>
      <c r="B33" s="938"/>
      <c r="C33" s="939"/>
      <c r="D33" s="939"/>
      <c r="E33" s="939"/>
      <c r="F33" s="939"/>
      <c r="G33" s="938"/>
      <c r="H33" s="938"/>
      <c r="I33" s="939"/>
      <c r="J33" s="939"/>
      <c r="K33" s="939"/>
      <c r="L33" s="939"/>
      <c r="M33" s="939"/>
      <c r="N33" s="939"/>
      <c r="O33" s="939"/>
      <c r="P33" s="939"/>
      <c r="Q33" s="938"/>
      <c r="R33" s="938"/>
      <c r="S33" s="938"/>
      <c r="T33" s="938"/>
      <c r="U33" s="938"/>
      <c r="V33" s="940"/>
    </row>
    <row r="34" spans="1:27" s="223" customFormat="1" ht="33.75" customHeight="1" thickBot="1" x14ac:dyDescent="0.25">
      <c r="A34" s="946" t="s">
        <v>273</v>
      </c>
      <c r="B34" s="947"/>
      <c r="C34" s="528"/>
      <c r="D34" s="530">
        <v>1</v>
      </c>
      <c r="E34" s="531"/>
      <c r="F34" s="529"/>
      <c r="G34" s="490">
        <f>G35</f>
        <v>3</v>
      </c>
      <c r="H34" s="491">
        <f t="shared" ref="H34:N34" si="2">H35</f>
        <v>90</v>
      </c>
      <c r="I34" s="587">
        <f t="shared" si="2"/>
        <v>4</v>
      </c>
      <c r="J34" s="491" t="str">
        <f t="shared" si="2"/>
        <v>4/0</v>
      </c>
      <c r="K34" s="491"/>
      <c r="L34" s="491"/>
      <c r="M34" s="566">
        <f t="shared" si="2"/>
        <v>86</v>
      </c>
      <c r="N34" s="567" t="str">
        <f t="shared" si="2"/>
        <v>4/0</v>
      </c>
      <c r="O34" s="543"/>
      <c r="P34" s="529"/>
      <c r="Q34" s="530"/>
      <c r="R34" s="529"/>
      <c r="S34" s="543"/>
      <c r="T34" s="595"/>
      <c r="U34" s="530"/>
      <c r="V34" s="529"/>
    </row>
    <row r="35" spans="1:27" s="223" customFormat="1" ht="16.5" customHeight="1" x14ac:dyDescent="0.2">
      <c r="A35" s="574" t="s">
        <v>89</v>
      </c>
      <c r="B35" s="645" t="s">
        <v>284</v>
      </c>
      <c r="C35" s="568"/>
      <c r="D35" s="535">
        <v>1</v>
      </c>
      <c r="E35" s="583"/>
      <c r="F35" s="584"/>
      <c r="G35" s="585">
        <v>3</v>
      </c>
      <c r="H35" s="586">
        <f>G35*30</f>
        <v>90</v>
      </c>
      <c r="I35" s="588">
        <v>4</v>
      </c>
      <c r="J35" s="589" t="s">
        <v>301</v>
      </c>
      <c r="K35" s="589"/>
      <c r="L35" s="589"/>
      <c r="M35" s="590">
        <f>H35-I35</f>
        <v>86</v>
      </c>
      <c r="N35" s="593" t="s">
        <v>301</v>
      </c>
      <c r="O35" s="583"/>
      <c r="P35" s="584"/>
      <c r="Q35" s="594"/>
      <c r="R35" s="584"/>
      <c r="S35" s="591"/>
      <c r="T35" s="596"/>
      <c r="U35" s="594"/>
      <c r="V35" s="584"/>
    </row>
    <row r="36" spans="1:27" s="223" customFormat="1" ht="15.75" customHeight="1" x14ac:dyDescent="0.2">
      <c r="A36" s="575" t="s">
        <v>255</v>
      </c>
      <c r="B36" s="646" t="s">
        <v>289</v>
      </c>
      <c r="C36" s="449"/>
      <c r="D36" s="448">
        <v>1</v>
      </c>
      <c r="E36" s="511"/>
      <c r="F36" s="360"/>
      <c r="G36" s="350">
        <v>3</v>
      </c>
      <c r="H36" s="569">
        <f>G36*30</f>
        <v>90</v>
      </c>
      <c r="I36" s="352">
        <v>4</v>
      </c>
      <c r="J36" s="570" t="s">
        <v>301</v>
      </c>
      <c r="K36" s="570"/>
      <c r="L36" s="570"/>
      <c r="M36" s="513">
        <f>H36-I36</f>
        <v>86</v>
      </c>
      <c r="N36" s="352" t="s">
        <v>301</v>
      </c>
      <c r="O36" s="511"/>
      <c r="P36" s="360"/>
      <c r="Q36" s="512"/>
      <c r="R36" s="360"/>
      <c r="S36" s="592"/>
      <c r="T36" s="597"/>
      <c r="U36" s="512"/>
      <c r="V36" s="360"/>
    </row>
    <row r="37" spans="1:27" s="223" customFormat="1" ht="33" customHeight="1" x14ac:dyDescent="0.2">
      <c r="A37" s="573" t="s">
        <v>257</v>
      </c>
      <c r="B37" s="643" t="s">
        <v>256</v>
      </c>
      <c r="C37" s="449"/>
      <c r="D37" s="448">
        <v>1</v>
      </c>
      <c r="E37" s="511"/>
      <c r="F37" s="360"/>
      <c r="G37" s="350">
        <v>3</v>
      </c>
      <c r="H37" s="569">
        <f>G37*30</f>
        <v>90</v>
      </c>
      <c r="I37" s="352">
        <v>4</v>
      </c>
      <c r="J37" s="570" t="s">
        <v>301</v>
      </c>
      <c r="K37" s="570"/>
      <c r="L37" s="570"/>
      <c r="M37" s="513">
        <f>H37-I37</f>
        <v>86</v>
      </c>
      <c r="N37" s="352" t="s">
        <v>301</v>
      </c>
      <c r="O37" s="511"/>
      <c r="P37" s="513"/>
      <c r="Q37" s="512"/>
      <c r="R37" s="360"/>
      <c r="S37" s="592"/>
      <c r="T37" s="597"/>
      <c r="U37" s="512"/>
      <c r="V37" s="360"/>
    </row>
    <row r="38" spans="1:27" s="223" customFormat="1" ht="30" customHeight="1" x14ac:dyDescent="0.2">
      <c r="A38" s="573" t="s">
        <v>259</v>
      </c>
      <c r="B38" s="643" t="s">
        <v>258</v>
      </c>
      <c r="C38" s="571"/>
      <c r="D38" s="577">
        <v>1</v>
      </c>
      <c r="E38" s="526"/>
      <c r="F38" s="376"/>
      <c r="G38" s="366">
        <v>3</v>
      </c>
      <c r="H38" s="569">
        <f>G38*30</f>
        <v>90</v>
      </c>
      <c r="I38" s="352">
        <v>4</v>
      </c>
      <c r="J38" s="572" t="s">
        <v>301</v>
      </c>
      <c r="K38" s="572"/>
      <c r="L38" s="572"/>
      <c r="M38" s="513">
        <f>H38-I38</f>
        <v>86</v>
      </c>
      <c r="N38" s="368" t="s">
        <v>301</v>
      </c>
      <c r="O38" s="526"/>
      <c r="P38" s="527"/>
      <c r="Q38" s="447"/>
      <c r="R38" s="376"/>
      <c r="S38" s="444"/>
      <c r="T38" s="454"/>
      <c r="U38" s="447"/>
      <c r="V38" s="376"/>
    </row>
    <row r="39" spans="1:27" s="223" customFormat="1" ht="32.25" customHeight="1" thickBot="1" x14ac:dyDescent="0.3">
      <c r="A39" s="573" t="s">
        <v>272</v>
      </c>
      <c r="B39" s="647" t="s">
        <v>283</v>
      </c>
      <c r="C39" s="576"/>
      <c r="D39" s="578">
        <v>1</v>
      </c>
      <c r="E39" s="579"/>
      <c r="F39" s="580"/>
      <c r="G39" s="581">
        <v>3</v>
      </c>
      <c r="H39" s="582">
        <f>G39*30</f>
        <v>90</v>
      </c>
      <c r="I39" s="554">
        <v>4</v>
      </c>
      <c r="J39" s="555" t="s">
        <v>301</v>
      </c>
      <c r="K39" s="555"/>
      <c r="L39" s="555"/>
      <c r="M39" s="514">
        <f>H39-I39</f>
        <v>86</v>
      </c>
      <c r="N39" s="554" t="s">
        <v>301</v>
      </c>
      <c r="O39" s="579"/>
      <c r="P39" s="514"/>
      <c r="Q39" s="578"/>
      <c r="R39" s="580"/>
      <c r="S39" s="444"/>
      <c r="T39" s="454"/>
      <c r="U39" s="578"/>
      <c r="V39" s="580"/>
    </row>
    <row r="40" spans="1:27" ht="16.5" customHeight="1" thickBot="1" x14ac:dyDescent="0.25">
      <c r="A40" s="1322" t="s">
        <v>159</v>
      </c>
      <c r="B40" s="1323"/>
      <c r="C40" s="1323"/>
      <c r="D40" s="1323"/>
      <c r="E40" s="1323"/>
      <c r="F40" s="1324"/>
      <c r="G40" s="1325">
        <f>G34</f>
        <v>3</v>
      </c>
      <c r="H40" s="442">
        <f t="shared" ref="H40:N40" si="3">H34</f>
        <v>90</v>
      </c>
      <c r="I40" s="442">
        <f t="shared" si="3"/>
        <v>4</v>
      </c>
      <c r="J40" s="442">
        <v>4</v>
      </c>
      <c r="K40" s="442"/>
      <c r="L40" s="442"/>
      <c r="M40" s="442">
        <f t="shared" si="3"/>
        <v>86</v>
      </c>
      <c r="N40" s="442" t="str">
        <f t="shared" si="3"/>
        <v>4/0</v>
      </c>
      <c r="O40" s="442"/>
      <c r="P40" s="442"/>
      <c r="Q40" s="442"/>
      <c r="R40" s="442"/>
      <c r="S40" s="442"/>
      <c r="T40" s="442"/>
      <c r="U40" s="442"/>
      <c r="V40" s="442"/>
      <c r="W40" s="1347">
        <f>SUM(W34:W35)</f>
        <v>0</v>
      </c>
      <c r="X40" s="1348">
        <f>SUM(X34:X35)</f>
        <v>0</v>
      </c>
      <c r="Y40" s="1348">
        <f>SUM(Y34:Y35)</f>
        <v>0</v>
      </c>
      <c r="Z40" s="1348">
        <f>SUM(Z34:Z35)</f>
        <v>0</v>
      </c>
      <c r="AA40" s="1348">
        <f>SUM(AA34:AA35)</f>
        <v>0</v>
      </c>
    </row>
    <row r="41" spans="1:27" s="223" customFormat="1" ht="16.5" thickBot="1" x14ac:dyDescent="0.25">
      <c r="A41" s="950" t="s">
        <v>191</v>
      </c>
      <c r="B41" s="939"/>
      <c r="C41" s="939"/>
      <c r="D41" s="939"/>
      <c r="E41" s="939"/>
      <c r="F41" s="939"/>
      <c r="G41" s="939"/>
      <c r="H41" s="939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51"/>
    </row>
    <row r="42" spans="1:27" s="223" customFormat="1" ht="35.25" customHeight="1" thickBot="1" x14ac:dyDescent="0.25">
      <c r="A42" s="952" t="s">
        <v>274</v>
      </c>
      <c r="B42" s="953"/>
      <c r="C42" s="528"/>
      <c r="D42" s="602">
        <v>1.1000000000000001</v>
      </c>
      <c r="E42" s="530"/>
      <c r="F42" s="529"/>
      <c r="G42" s="490">
        <f>4*2</f>
        <v>8</v>
      </c>
      <c r="H42" s="561">
        <f>G42*30</f>
        <v>240</v>
      </c>
      <c r="I42" s="531">
        <v>12</v>
      </c>
      <c r="J42" s="531" t="s">
        <v>302</v>
      </c>
      <c r="K42" s="531">
        <f>K44</f>
        <v>0</v>
      </c>
      <c r="L42" s="531" t="s">
        <v>301</v>
      </c>
      <c r="M42" s="529">
        <f t="shared" ref="M42:M56" si="4">H42-I42</f>
        <v>228</v>
      </c>
      <c r="N42" s="688" t="s">
        <v>303</v>
      </c>
      <c r="O42" s="529"/>
      <c r="P42" s="529"/>
      <c r="Q42" s="543"/>
      <c r="R42" s="529"/>
      <c r="S42" s="530"/>
      <c r="T42" s="529"/>
      <c r="U42" s="530"/>
      <c r="V42" s="529"/>
    </row>
    <row r="43" spans="1:27" s="223" customFormat="1" ht="31.5" customHeight="1" thickBot="1" x14ac:dyDescent="0.25">
      <c r="A43" s="1024" t="s">
        <v>275</v>
      </c>
      <c r="B43" s="1025"/>
      <c r="C43" s="602"/>
      <c r="D43" s="528" t="s">
        <v>270</v>
      </c>
      <c r="E43" s="530"/>
      <c r="F43" s="529"/>
      <c r="G43" s="490">
        <f>4*3</f>
        <v>12</v>
      </c>
      <c r="H43" s="561">
        <f>G43*30</f>
        <v>360</v>
      </c>
      <c r="I43" s="689">
        <v>18</v>
      </c>
      <c r="J43" s="690" t="s">
        <v>302</v>
      </c>
      <c r="K43" s="691">
        <f>K48</f>
        <v>0</v>
      </c>
      <c r="L43" s="691" t="s">
        <v>311</v>
      </c>
      <c r="M43" s="692">
        <f t="shared" si="4"/>
        <v>342</v>
      </c>
      <c r="N43" s="530">
        <f>N48</f>
        <v>0</v>
      </c>
      <c r="O43" s="565" t="s">
        <v>310</v>
      </c>
      <c r="P43" s="565"/>
      <c r="Q43" s="543"/>
      <c r="R43" s="529"/>
      <c r="S43" s="530"/>
      <c r="T43" s="529"/>
      <c r="U43" s="530"/>
      <c r="V43" s="529"/>
    </row>
    <row r="44" spans="1:27" s="223" customFormat="1" x14ac:dyDescent="0.2">
      <c r="A44" s="544" t="s">
        <v>160</v>
      </c>
      <c r="B44" s="642" t="s">
        <v>229</v>
      </c>
      <c r="C44" s="540"/>
      <c r="D44" s="540">
        <v>1</v>
      </c>
      <c r="E44" s="515"/>
      <c r="F44" s="541"/>
      <c r="G44" s="548">
        <v>4</v>
      </c>
      <c r="H44" s="562">
        <f t="shared" ref="H44:H55" si="5">G44*30</f>
        <v>120</v>
      </c>
      <c r="I44" s="693">
        <v>6</v>
      </c>
      <c r="J44" s="694" t="s">
        <v>301</v>
      </c>
      <c r="K44" s="425"/>
      <c r="L44" s="694" t="s">
        <v>307</v>
      </c>
      <c r="M44" s="537">
        <f>H44-I44</f>
        <v>114</v>
      </c>
      <c r="N44" s="603" t="s">
        <v>304</v>
      </c>
      <c r="O44" s="606"/>
      <c r="P44" s="606"/>
      <c r="Q44" s="605"/>
      <c r="R44" s="607"/>
      <c r="S44" s="603"/>
      <c r="T44" s="608"/>
      <c r="U44" s="605"/>
      <c r="V44" s="608"/>
      <c r="W44" s="489"/>
      <c r="X44" s="489"/>
      <c r="Y44" s="489"/>
    </row>
    <row r="45" spans="1:27" s="223" customFormat="1" x14ac:dyDescent="0.2">
      <c r="A45" s="532" t="s">
        <v>162</v>
      </c>
      <c r="B45" s="643" t="s">
        <v>225</v>
      </c>
      <c r="C45" s="449"/>
      <c r="D45" s="449">
        <v>1</v>
      </c>
      <c r="E45" s="448"/>
      <c r="F45" s="426"/>
      <c r="G45" s="549">
        <v>4</v>
      </c>
      <c r="H45" s="563">
        <f t="shared" si="5"/>
        <v>120</v>
      </c>
      <c r="I45" s="448">
        <v>6</v>
      </c>
      <c r="J45" s="425" t="s">
        <v>301</v>
      </c>
      <c r="K45" s="425"/>
      <c r="L45" s="425" t="s">
        <v>307</v>
      </c>
      <c r="M45" s="537">
        <f t="shared" si="4"/>
        <v>114</v>
      </c>
      <c r="N45" s="448" t="s">
        <v>304</v>
      </c>
      <c r="O45" s="426"/>
      <c r="P45" s="426"/>
      <c r="Q45" s="545"/>
      <c r="R45" s="546"/>
      <c r="S45" s="535"/>
      <c r="T45" s="536"/>
      <c r="U45" s="545"/>
      <c r="V45" s="536"/>
      <c r="W45" s="489"/>
      <c r="X45" s="489"/>
      <c r="Y45" s="489"/>
    </row>
    <row r="46" spans="1:27" s="223" customFormat="1" ht="17.25" customHeight="1" x14ac:dyDescent="0.2">
      <c r="A46" s="532" t="s">
        <v>163</v>
      </c>
      <c r="B46" s="643" t="s">
        <v>267</v>
      </c>
      <c r="C46" s="449"/>
      <c r="D46" s="449">
        <v>1</v>
      </c>
      <c r="E46" s="560"/>
      <c r="F46" s="426"/>
      <c r="G46" s="549">
        <v>4</v>
      </c>
      <c r="H46" s="563">
        <f t="shared" si="5"/>
        <v>120</v>
      </c>
      <c r="I46" s="448">
        <v>6</v>
      </c>
      <c r="J46" s="425" t="s">
        <v>301</v>
      </c>
      <c r="K46" s="425"/>
      <c r="L46" s="425" t="s">
        <v>307</v>
      </c>
      <c r="M46" s="537">
        <f t="shared" si="4"/>
        <v>114</v>
      </c>
      <c r="N46" s="448" t="s">
        <v>304</v>
      </c>
      <c r="O46" s="426"/>
      <c r="P46" s="426"/>
      <c r="Q46" s="545"/>
      <c r="R46" s="546"/>
      <c r="S46" s="535"/>
      <c r="T46" s="536"/>
      <c r="U46" s="545"/>
      <c r="V46" s="536"/>
      <c r="W46" s="489"/>
      <c r="X46" s="489"/>
      <c r="Y46" s="489"/>
    </row>
    <row r="47" spans="1:27" s="223" customFormat="1" x14ac:dyDescent="0.2">
      <c r="A47" s="533" t="s">
        <v>192</v>
      </c>
      <c r="B47" s="643" t="s">
        <v>239</v>
      </c>
      <c r="C47" s="449"/>
      <c r="D47" s="449">
        <v>1</v>
      </c>
      <c r="E47" s="560"/>
      <c r="F47" s="426"/>
      <c r="G47" s="549">
        <v>4</v>
      </c>
      <c r="H47" s="563">
        <v>120</v>
      </c>
      <c r="I47" s="448">
        <v>6</v>
      </c>
      <c r="J47" s="425" t="s">
        <v>301</v>
      </c>
      <c r="K47" s="425"/>
      <c r="L47" s="425" t="s">
        <v>307</v>
      </c>
      <c r="M47" s="537">
        <f t="shared" si="4"/>
        <v>114</v>
      </c>
      <c r="N47" s="448" t="s">
        <v>304</v>
      </c>
      <c r="O47" s="426"/>
      <c r="P47" s="426"/>
      <c r="Q47" s="545"/>
      <c r="R47" s="546"/>
      <c r="S47" s="535"/>
      <c r="T47" s="536"/>
      <c r="U47" s="545"/>
      <c r="V47" s="536"/>
      <c r="W47" s="489"/>
      <c r="X47" s="489"/>
      <c r="Y47" s="489"/>
    </row>
    <row r="48" spans="1:27" s="223" customFormat="1" ht="17.25" customHeight="1" x14ac:dyDescent="0.2">
      <c r="A48" s="533" t="s">
        <v>202</v>
      </c>
      <c r="B48" s="644" t="s">
        <v>278</v>
      </c>
      <c r="C48" s="450"/>
      <c r="D48" s="538" t="s">
        <v>184</v>
      </c>
      <c r="E48" s="542"/>
      <c r="F48" s="451"/>
      <c r="G48" s="550">
        <v>4</v>
      </c>
      <c r="H48" s="351">
        <f t="shared" si="5"/>
        <v>120</v>
      </c>
      <c r="I48" s="693">
        <v>6</v>
      </c>
      <c r="J48" s="694" t="s">
        <v>301</v>
      </c>
      <c r="K48" s="425"/>
      <c r="L48" s="694" t="s">
        <v>307</v>
      </c>
      <c r="M48" s="537">
        <f t="shared" si="4"/>
        <v>114</v>
      </c>
      <c r="N48" s="356"/>
      <c r="O48" s="615" t="s">
        <v>304</v>
      </c>
      <c r="P48" s="358"/>
      <c r="Q48" s="359"/>
      <c r="R48" s="547"/>
      <c r="S48" s="356"/>
      <c r="T48" s="358"/>
      <c r="U48" s="359"/>
      <c r="V48" s="360"/>
    </row>
    <row r="49" spans="1:28" s="223" customFormat="1" x14ac:dyDescent="0.2">
      <c r="A49" s="533" t="s">
        <v>204</v>
      </c>
      <c r="B49" s="644" t="s">
        <v>231</v>
      </c>
      <c r="C49" s="450"/>
      <c r="D49" s="538" t="s">
        <v>184</v>
      </c>
      <c r="E49" s="542"/>
      <c r="F49" s="451"/>
      <c r="G49" s="550">
        <v>4</v>
      </c>
      <c r="H49" s="351">
        <f t="shared" si="5"/>
        <v>120</v>
      </c>
      <c r="I49" s="693">
        <v>6</v>
      </c>
      <c r="J49" s="694" t="s">
        <v>301</v>
      </c>
      <c r="K49" s="425"/>
      <c r="L49" s="694" t="s">
        <v>307</v>
      </c>
      <c r="M49" s="537">
        <f t="shared" si="4"/>
        <v>114</v>
      </c>
      <c r="N49" s="356"/>
      <c r="O49" s="615" t="s">
        <v>304</v>
      </c>
      <c r="P49" s="358"/>
      <c r="Q49" s="359"/>
      <c r="R49" s="547"/>
      <c r="S49" s="356"/>
      <c r="T49" s="358"/>
      <c r="U49" s="359"/>
      <c r="V49" s="360"/>
    </row>
    <row r="50" spans="1:28" s="223" customFormat="1" ht="18" customHeight="1" x14ac:dyDescent="0.2">
      <c r="A50" s="533" t="s">
        <v>260</v>
      </c>
      <c r="B50" s="644" t="s">
        <v>266</v>
      </c>
      <c r="C50" s="450"/>
      <c r="D50" s="538" t="s">
        <v>184</v>
      </c>
      <c r="E50" s="542"/>
      <c r="F50" s="451"/>
      <c r="G50" s="550">
        <v>4</v>
      </c>
      <c r="H50" s="351">
        <f t="shared" si="5"/>
        <v>120</v>
      </c>
      <c r="I50" s="693">
        <v>6</v>
      </c>
      <c r="J50" s="694" t="s">
        <v>301</v>
      </c>
      <c r="K50" s="425"/>
      <c r="L50" s="694" t="s">
        <v>307</v>
      </c>
      <c r="M50" s="537">
        <f t="shared" si="4"/>
        <v>114</v>
      </c>
      <c r="N50" s="356"/>
      <c r="O50" s="615" t="s">
        <v>304</v>
      </c>
      <c r="P50" s="358"/>
      <c r="Q50" s="359"/>
      <c r="R50" s="547"/>
      <c r="S50" s="356"/>
      <c r="T50" s="358"/>
      <c r="U50" s="359"/>
      <c r="V50" s="360"/>
    </row>
    <row r="51" spans="1:28" s="223" customFormat="1" ht="16.5" customHeight="1" x14ac:dyDescent="0.2">
      <c r="A51" s="533" t="s">
        <v>261</v>
      </c>
      <c r="B51" s="644" t="s">
        <v>327</v>
      </c>
      <c r="C51" s="450"/>
      <c r="D51" s="538" t="s">
        <v>184</v>
      </c>
      <c r="E51" s="542"/>
      <c r="F51" s="451"/>
      <c r="G51" s="550">
        <v>4</v>
      </c>
      <c r="H51" s="351">
        <f t="shared" si="5"/>
        <v>120</v>
      </c>
      <c r="I51" s="693">
        <v>6</v>
      </c>
      <c r="J51" s="694" t="s">
        <v>301</v>
      </c>
      <c r="K51" s="425"/>
      <c r="L51" s="694" t="s">
        <v>307</v>
      </c>
      <c r="M51" s="537">
        <f t="shared" si="4"/>
        <v>114</v>
      </c>
      <c r="N51" s="356"/>
      <c r="O51" s="615" t="s">
        <v>304</v>
      </c>
      <c r="P51" s="358"/>
      <c r="Q51" s="359"/>
      <c r="R51" s="547"/>
      <c r="S51" s="356"/>
      <c r="T51" s="358"/>
      <c r="U51" s="359"/>
      <c r="V51" s="360"/>
    </row>
    <row r="52" spans="1:28" s="223" customFormat="1" ht="31.5" customHeight="1" x14ac:dyDescent="0.2">
      <c r="A52" s="533" t="s">
        <v>262</v>
      </c>
      <c r="B52" s="644" t="s">
        <v>268</v>
      </c>
      <c r="C52" s="450"/>
      <c r="D52" s="538" t="s">
        <v>184</v>
      </c>
      <c r="E52" s="542"/>
      <c r="F52" s="451"/>
      <c r="G52" s="550">
        <v>4</v>
      </c>
      <c r="H52" s="351">
        <f t="shared" si="5"/>
        <v>120</v>
      </c>
      <c r="I52" s="693">
        <v>6</v>
      </c>
      <c r="J52" s="694" t="s">
        <v>301</v>
      </c>
      <c r="K52" s="425"/>
      <c r="L52" s="694" t="s">
        <v>307</v>
      </c>
      <c r="M52" s="537">
        <f t="shared" si="4"/>
        <v>114</v>
      </c>
      <c r="N52" s="356"/>
      <c r="O52" s="615" t="s">
        <v>304</v>
      </c>
      <c r="P52" s="358"/>
      <c r="Q52" s="359"/>
      <c r="R52" s="547"/>
      <c r="S52" s="356"/>
      <c r="T52" s="358"/>
      <c r="U52" s="359"/>
      <c r="V52" s="360"/>
    </row>
    <row r="53" spans="1:28" s="223" customFormat="1" x14ac:dyDescent="0.2">
      <c r="A53" s="533" t="s">
        <v>263</v>
      </c>
      <c r="B53" s="643" t="s">
        <v>265</v>
      </c>
      <c r="C53" s="450"/>
      <c r="D53" s="538" t="s">
        <v>184</v>
      </c>
      <c r="E53" s="542"/>
      <c r="F53" s="451"/>
      <c r="G53" s="550">
        <v>4</v>
      </c>
      <c r="H53" s="351">
        <f t="shared" si="5"/>
        <v>120</v>
      </c>
      <c r="I53" s="693">
        <v>6</v>
      </c>
      <c r="J53" s="694" t="s">
        <v>301</v>
      </c>
      <c r="K53" s="425"/>
      <c r="L53" s="694" t="s">
        <v>307</v>
      </c>
      <c r="M53" s="537">
        <f t="shared" si="4"/>
        <v>114</v>
      </c>
      <c r="N53" s="356"/>
      <c r="O53" s="615" t="s">
        <v>304</v>
      </c>
      <c r="P53" s="358"/>
      <c r="Q53" s="359"/>
      <c r="R53" s="547"/>
      <c r="S53" s="356"/>
      <c r="T53" s="358"/>
      <c r="U53" s="359"/>
      <c r="V53" s="360"/>
    </row>
    <row r="54" spans="1:28" s="223" customFormat="1" ht="18" customHeight="1" x14ac:dyDescent="0.2">
      <c r="A54" s="533" t="s">
        <v>264</v>
      </c>
      <c r="B54" s="644" t="s">
        <v>233</v>
      </c>
      <c r="C54" s="450"/>
      <c r="D54" s="538" t="s">
        <v>184</v>
      </c>
      <c r="E54" s="542"/>
      <c r="F54" s="451"/>
      <c r="G54" s="550">
        <v>4</v>
      </c>
      <c r="H54" s="351">
        <f t="shared" si="5"/>
        <v>120</v>
      </c>
      <c r="I54" s="693">
        <v>6</v>
      </c>
      <c r="J54" s="694" t="s">
        <v>301</v>
      </c>
      <c r="K54" s="425"/>
      <c r="L54" s="694" t="s">
        <v>307</v>
      </c>
      <c r="M54" s="537">
        <f t="shared" si="4"/>
        <v>114</v>
      </c>
      <c r="N54" s="356"/>
      <c r="O54" s="615" t="s">
        <v>304</v>
      </c>
      <c r="P54" s="358"/>
      <c r="Q54" s="359"/>
      <c r="R54" s="547"/>
      <c r="S54" s="356"/>
      <c r="T54" s="358"/>
      <c r="U54" s="359"/>
      <c r="V54" s="360"/>
    </row>
    <row r="55" spans="1:28" s="223" customFormat="1" ht="18" customHeight="1" x14ac:dyDescent="0.2">
      <c r="A55" s="652" t="s">
        <v>269</v>
      </c>
      <c r="B55" s="655" t="s">
        <v>291</v>
      </c>
      <c r="C55" s="653"/>
      <c r="D55" s="538" t="s">
        <v>184</v>
      </c>
      <c r="E55" s="542"/>
      <c r="F55" s="451"/>
      <c r="G55" s="550">
        <v>4</v>
      </c>
      <c r="H55" s="351">
        <f t="shared" si="5"/>
        <v>120</v>
      </c>
      <c r="I55" s="693">
        <v>6</v>
      </c>
      <c r="J55" s="694" t="s">
        <v>301</v>
      </c>
      <c r="K55" s="425"/>
      <c r="L55" s="694" t="s">
        <v>307</v>
      </c>
      <c r="M55" s="537">
        <f t="shared" si="4"/>
        <v>114</v>
      </c>
      <c r="N55" s="372"/>
      <c r="O55" s="615" t="s">
        <v>304</v>
      </c>
      <c r="P55" s="358"/>
      <c r="Q55" s="375"/>
      <c r="R55" s="654"/>
      <c r="S55" s="372"/>
      <c r="T55" s="374"/>
      <c r="U55" s="375"/>
      <c r="V55" s="376"/>
    </row>
    <row r="56" spans="1:28" s="223" customFormat="1" ht="16.5" thickBot="1" x14ac:dyDescent="0.25">
      <c r="A56" s="534" t="s">
        <v>290</v>
      </c>
      <c r="B56" s="1349" t="s">
        <v>292</v>
      </c>
      <c r="C56" s="609"/>
      <c r="D56" s="551" t="s">
        <v>147</v>
      </c>
      <c r="E56" s="627"/>
      <c r="F56" s="610"/>
      <c r="G56" s="553">
        <v>4</v>
      </c>
      <c r="H56" s="564">
        <f>G56*30</f>
        <v>120</v>
      </c>
      <c r="I56" s="695">
        <v>6</v>
      </c>
      <c r="J56" s="696"/>
      <c r="K56" s="697"/>
      <c r="L56" s="696" t="s">
        <v>304</v>
      </c>
      <c r="M56" s="698">
        <f t="shared" si="4"/>
        <v>114</v>
      </c>
      <c r="N56" s="613"/>
      <c r="O56" s="699" t="s">
        <v>304</v>
      </c>
      <c r="P56" s="552"/>
      <c r="Q56" s="611"/>
      <c r="R56" s="612"/>
      <c r="S56" s="613"/>
      <c r="T56" s="552"/>
      <c r="U56" s="611"/>
      <c r="V56" s="580"/>
    </row>
    <row r="57" spans="1:28" ht="16.5" thickBot="1" x14ac:dyDescent="0.25">
      <c r="A57" s="1208" t="s">
        <v>164</v>
      </c>
      <c r="B57" s="1350"/>
      <c r="C57" s="1350"/>
      <c r="D57" s="1350"/>
      <c r="E57" s="1350"/>
      <c r="F57" s="1209"/>
      <c r="G57" s="1351">
        <f>G42+G43</f>
        <v>20</v>
      </c>
      <c r="H57" s="1348">
        <f>H42+H43</f>
        <v>600</v>
      </c>
      <c r="I57" s="1348">
        <f>I42+I43</f>
        <v>30</v>
      </c>
      <c r="J57" s="1348">
        <v>16</v>
      </c>
      <c r="K57" s="1348"/>
      <c r="L57" s="1348">
        <v>14</v>
      </c>
      <c r="M57" s="1348">
        <f>M42+M43</f>
        <v>570</v>
      </c>
      <c r="N57" s="1348" t="s">
        <v>303</v>
      </c>
      <c r="O57" s="1348" t="s">
        <v>310</v>
      </c>
      <c r="P57" s="1348"/>
      <c r="Q57" s="1348"/>
      <c r="R57" s="1348"/>
      <c r="S57" s="1348"/>
      <c r="T57" s="1348"/>
      <c r="U57" s="1348"/>
      <c r="V57" s="1348"/>
    </row>
    <row r="58" spans="1:28" s="750" customFormat="1" ht="16.5" thickBot="1" x14ac:dyDescent="0.25">
      <c r="A58" s="1352" t="s">
        <v>165</v>
      </c>
      <c r="B58" s="1353"/>
      <c r="C58" s="1353"/>
      <c r="D58" s="1353"/>
      <c r="E58" s="1353"/>
      <c r="F58" s="1354"/>
      <c r="G58" s="490">
        <f>G57+G40</f>
        <v>23</v>
      </c>
      <c r="H58" s="491">
        <f>H57+H40</f>
        <v>690</v>
      </c>
      <c r="I58" s="491">
        <f>I57+I40</f>
        <v>34</v>
      </c>
      <c r="J58" s="491">
        <f>J57+J40</f>
        <v>20</v>
      </c>
      <c r="K58" s="491"/>
      <c r="L58" s="491">
        <f>L57+L40</f>
        <v>14</v>
      </c>
      <c r="M58" s="491">
        <f>M57+M40</f>
        <v>656</v>
      </c>
      <c r="N58" s="442" t="s">
        <v>312</v>
      </c>
      <c r="O58" s="442" t="s">
        <v>310</v>
      </c>
      <c r="P58" s="442"/>
      <c r="Q58" s="442"/>
      <c r="R58" s="442"/>
      <c r="S58" s="442"/>
      <c r="T58" s="442"/>
      <c r="U58" s="442"/>
      <c r="V58" s="442"/>
      <c r="W58" s="223"/>
      <c r="X58" s="223"/>
      <c r="Y58" s="223"/>
      <c r="Z58" s="223"/>
      <c r="AA58" s="223"/>
      <c r="AB58" s="223"/>
    </row>
    <row r="59" spans="1:28" s="142" customFormat="1" ht="16.5" thickBot="1" x14ac:dyDescent="0.25">
      <c r="A59" s="949" t="s">
        <v>166</v>
      </c>
      <c r="B59" s="949"/>
      <c r="C59" s="949"/>
      <c r="D59" s="949"/>
      <c r="E59" s="949"/>
      <c r="F59" s="949"/>
      <c r="G59" s="490">
        <f>G58+G31</f>
        <v>90</v>
      </c>
      <c r="H59" s="491">
        <f>H58+H31</f>
        <v>2700</v>
      </c>
      <c r="I59" s="491">
        <f>I58+I31</f>
        <v>88</v>
      </c>
      <c r="J59" s="491">
        <f>J31+J58</f>
        <v>60</v>
      </c>
      <c r="K59" s="491"/>
      <c r="L59" s="491">
        <f>L31+L58</f>
        <v>28</v>
      </c>
      <c r="M59" s="491">
        <f>M58+M31</f>
        <v>2612</v>
      </c>
      <c r="N59" s="700" t="s">
        <v>313</v>
      </c>
      <c r="O59" s="442" t="s">
        <v>330</v>
      </c>
      <c r="P59" s="442"/>
      <c r="Q59" s="442"/>
      <c r="R59" s="442"/>
      <c r="S59" s="442"/>
      <c r="T59" s="442"/>
      <c r="U59" s="442"/>
      <c r="V59" s="442"/>
      <c r="Y59" s="625">
        <v>22</v>
      </c>
      <c r="Z59" s="625">
        <v>22</v>
      </c>
      <c r="AA59" s="625">
        <v>22</v>
      </c>
    </row>
    <row r="60" spans="1:28" s="142" customFormat="1" ht="16.5" thickBot="1" x14ac:dyDescent="0.25">
      <c r="A60" s="948" t="s">
        <v>35</v>
      </c>
      <c r="B60" s="948"/>
      <c r="C60" s="948"/>
      <c r="D60" s="948"/>
      <c r="E60" s="948"/>
      <c r="F60" s="948"/>
      <c r="G60" s="948"/>
      <c r="H60" s="948"/>
      <c r="I60" s="948"/>
      <c r="J60" s="948"/>
      <c r="K60" s="948"/>
      <c r="L60" s="948"/>
      <c r="M60" s="948"/>
      <c r="N60" s="442" t="str">
        <f>N59</f>
        <v>40/4</v>
      </c>
      <c r="O60" s="442" t="str">
        <f>O59</f>
        <v>44/0</v>
      </c>
      <c r="P60" s="442"/>
      <c r="Q60" s="442"/>
      <c r="R60" s="442"/>
      <c r="S60" s="442"/>
      <c r="T60" s="442"/>
      <c r="U60" s="442"/>
      <c r="V60" s="442"/>
      <c r="Y60" s="626">
        <f>Y59</f>
        <v>22</v>
      </c>
      <c r="Z60" s="626">
        <f>Z59</f>
        <v>22</v>
      </c>
      <c r="AA60" s="626">
        <f>AA59</f>
        <v>22</v>
      </c>
    </row>
    <row r="61" spans="1:28" s="142" customFormat="1" ht="16.5" thickBot="1" x14ac:dyDescent="0.25">
      <c r="A61" s="1022" t="s">
        <v>34</v>
      </c>
      <c r="B61" s="1022"/>
      <c r="C61" s="1022"/>
      <c r="D61" s="1022"/>
      <c r="E61" s="1022"/>
      <c r="F61" s="1022"/>
      <c r="G61" s="1022"/>
      <c r="H61" s="1022"/>
      <c r="I61" s="1022"/>
      <c r="J61" s="1022"/>
      <c r="K61" s="1022"/>
      <c r="L61" s="1022"/>
      <c r="M61" s="1022"/>
      <c r="N61" s="442">
        <v>2</v>
      </c>
      <c r="O61" s="492">
        <v>3</v>
      </c>
      <c r="P61" s="492"/>
      <c r="Q61" s="492"/>
      <c r="R61" s="492"/>
      <c r="S61" s="492"/>
      <c r="T61" s="492"/>
      <c r="U61" s="492"/>
      <c r="V61" s="492"/>
    </row>
    <row r="62" spans="1:28" s="142" customFormat="1" ht="16.5" thickBot="1" x14ac:dyDescent="0.25">
      <c r="A62" s="1022" t="s">
        <v>167</v>
      </c>
      <c r="B62" s="1022"/>
      <c r="C62" s="1022"/>
      <c r="D62" s="1022"/>
      <c r="E62" s="1022"/>
      <c r="F62" s="1022"/>
      <c r="G62" s="1022"/>
      <c r="H62" s="1022"/>
      <c r="I62" s="1022"/>
      <c r="J62" s="1022"/>
      <c r="K62" s="1022"/>
      <c r="L62" s="1022"/>
      <c r="M62" s="1022"/>
      <c r="N62" s="442">
        <v>6</v>
      </c>
      <c r="O62" s="492">
        <v>5</v>
      </c>
      <c r="P62" s="492"/>
      <c r="Q62" s="492"/>
      <c r="R62" s="492"/>
      <c r="S62" s="492"/>
      <c r="T62" s="492"/>
      <c r="U62" s="492"/>
      <c r="V62" s="492"/>
    </row>
    <row r="63" spans="1:28" s="142" customFormat="1" ht="16.5" thickBot="1" x14ac:dyDescent="0.25">
      <c r="A63" s="1022" t="s">
        <v>168</v>
      </c>
      <c r="B63" s="1022"/>
      <c r="C63" s="1022"/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493"/>
      <c r="O63" s="494"/>
      <c r="P63" s="494"/>
      <c r="Q63" s="493"/>
      <c r="R63" s="495"/>
      <c r="S63" s="495"/>
      <c r="T63" s="495"/>
      <c r="U63" s="495"/>
      <c r="V63" s="495"/>
    </row>
    <row r="64" spans="1:28" s="142" customFormat="1" ht="16.5" thickBot="1" x14ac:dyDescent="0.25">
      <c r="A64" s="1023" t="s">
        <v>36</v>
      </c>
      <c r="B64" s="1023"/>
      <c r="C64" s="1023"/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496"/>
      <c r="O64" s="497">
        <v>1</v>
      </c>
      <c r="P64" s="497"/>
      <c r="Q64" s="498"/>
      <c r="R64" s="499"/>
      <c r="S64" s="496"/>
      <c r="T64" s="496"/>
      <c r="U64" s="496"/>
      <c r="V64" s="496"/>
    </row>
    <row r="65" spans="1:27" s="142" customFormat="1" ht="16.5" thickBot="1" x14ac:dyDescent="0.25">
      <c r="A65" s="941" t="s">
        <v>169</v>
      </c>
      <c r="B65" s="942"/>
      <c r="C65" s="942"/>
      <c r="D65" s="942"/>
      <c r="E65" s="942"/>
      <c r="F65" s="942"/>
      <c r="G65" s="942"/>
      <c r="H65" s="942"/>
      <c r="I65" s="942"/>
      <c r="J65" s="942"/>
      <c r="K65" s="942"/>
      <c r="L65" s="942"/>
      <c r="M65" s="943"/>
      <c r="N65" s="1019" t="s">
        <v>170</v>
      </c>
      <c r="O65" s="1020"/>
      <c r="P65" s="1021"/>
      <c r="Q65" s="944">
        <f>G31/$G$59*100</f>
        <v>74.444444444444443</v>
      </c>
      <c r="R65" s="945"/>
      <c r="S65" s="944" t="s">
        <v>99</v>
      </c>
      <c r="T65" s="945"/>
      <c r="U65" s="1017">
        <f>G58/$G$59*100</f>
        <v>25.555555555555554</v>
      </c>
      <c r="V65" s="1018"/>
      <c r="W65" s="390">
        <f>SUM(N65:V65)</f>
        <v>100</v>
      </c>
    </row>
    <row r="66" spans="1:27" s="142" customFormat="1" x14ac:dyDescent="0.2">
      <c r="A66" s="500"/>
      <c r="B66" s="500"/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500"/>
      <c r="N66" s="501"/>
      <c r="O66" s="501"/>
      <c r="P66" s="501"/>
      <c r="Q66" s="446"/>
      <c r="R66" s="446"/>
      <c r="S66" s="501"/>
      <c r="T66" s="501"/>
      <c r="U66" s="501"/>
      <c r="V66" s="501"/>
    </row>
    <row r="67" spans="1:27" s="223" customFormat="1" ht="16.5" customHeight="1" x14ac:dyDescent="0.2">
      <c r="A67" s="500"/>
      <c r="B67" s="500"/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1"/>
      <c r="O67" s="501"/>
      <c r="P67" s="501"/>
      <c r="Q67" s="446"/>
      <c r="R67" s="446"/>
      <c r="S67" s="501"/>
      <c r="T67" s="501"/>
      <c r="U67" s="501"/>
      <c r="V67" s="501"/>
      <c r="W67" s="433"/>
      <c r="X67" s="433"/>
      <c r="Y67" s="433"/>
      <c r="Z67" s="433"/>
      <c r="AA67" s="433"/>
    </row>
    <row r="68" spans="1:27" s="142" customFormat="1" x14ac:dyDescent="0.2">
      <c r="A68" s="500"/>
      <c r="B68" s="500"/>
      <c r="C68" s="500"/>
      <c r="D68" s="500"/>
      <c r="E68" s="500"/>
      <c r="F68" s="500"/>
      <c r="G68" s="500"/>
      <c r="H68" s="500"/>
      <c r="I68" s="500"/>
      <c r="J68" s="500"/>
      <c r="K68" s="500"/>
      <c r="L68" s="500"/>
      <c r="M68" s="500"/>
      <c r="N68" s="501"/>
      <c r="O68" s="501"/>
      <c r="P68" s="501"/>
      <c r="Q68" s="446"/>
      <c r="R68" s="446"/>
      <c r="S68" s="501"/>
      <c r="T68" s="501"/>
      <c r="U68" s="501"/>
      <c r="V68" s="501"/>
    </row>
    <row r="69" spans="1:27" s="142" customFormat="1" ht="15.75" customHeight="1" x14ac:dyDescent="0.2">
      <c r="A69" s="500"/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1"/>
      <c r="O69" s="501"/>
      <c r="P69" s="501"/>
      <c r="Q69" s="446"/>
      <c r="R69" s="446"/>
      <c r="S69" s="501"/>
      <c r="T69" s="501"/>
      <c r="U69" s="501"/>
      <c r="V69" s="501"/>
    </row>
    <row r="70" spans="1:27" s="142" customFormat="1" ht="15.75" customHeight="1" x14ac:dyDescent="0.2">
      <c r="A70" s="500"/>
      <c r="B70" s="500"/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1"/>
      <c r="O70" s="501"/>
      <c r="P70" s="501"/>
      <c r="Q70" s="446"/>
      <c r="R70" s="446"/>
      <c r="S70" s="501"/>
      <c r="T70" s="501"/>
      <c r="U70" s="501"/>
      <c r="V70" s="501"/>
    </row>
    <row r="71" spans="1:27" s="142" customFormat="1" ht="15.75" customHeight="1" x14ac:dyDescent="0.2">
      <c r="A71" s="500"/>
      <c r="B71" s="500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1"/>
      <c r="O71" s="501"/>
      <c r="P71" s="501"/>
      <c r="Q71" s="446"/>
      <c r="R71" s="446"/>
      <c r="S71" s="501"/>
      <c r="T71" s="501"/>
      <c r="U71" s="501"/>
      <c r="V71" s="501"/>
    </row>
    <row r="72" spans="1:27" s="142" customFormat="1" ht="15.75" customHeight="1" x14ac:dyDescent="0.2">
      <c r="A72" s="435"/>
      <c r="B72" s="539"/>
      <c r="C72" s="436"/>
      <c r="D72" s="436"/>
      <c r="E72" s="436"/>
      <c r="F72" s="436"/>
      <c r="G72" s="436"/>
      <c r="H72" s="436"/>
      <c r="I72" s="437"/>
      <c r="J72" s="436"/>
      <c r="K72" s="436"/>
      <c r="L72" s="435"/>
      <c r="M72" s="438"/>
      <c r="N72" s="435"/>
      <c r="O72" s="435"/>
      <c r="P72" s="435"/>
      <c r="Q72" s="435"/>
      <c r="R72" s="435"/>
      <c r="S72" s="439"/>
      <c r="T72" s="440"/>
      <c r="U72" s="441"/>
      <c r="V72" s="441"/>
    </row>
    <row r="73" spans="1:27" s="223" customFormat="1" ht="15" customHeight="1" x14ac:dyDescent="0.2">
      <c r="A73" s="142"/>
      <c r="B73" s="502"/>
      <c r="C73" s="502"/>
      <c r="D73" s="502"/>
      <c r="E73" s="502"/>
      <c r="F73" s="502"/>
      <c r="G73" s="502"/>
      <c r="H73" s="502"/>
      <c r="I73" s="502"/>
      <c r="J73" s="502"/>
      <c r="K73" s="50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</row>
    <row r="74" spans="1:27" s="223" customFormat="1" x14ac:dyDescent="0.2">
      <c r="A74" s="142"/>
      <c r="B74" s="142"/>
      <c r="C74" s="502" t="s">
        <v>171</v>
      </c>
      <c r="D74" s="502"/>
      <c r="E74" s="926"/>
      <c r="F74" s="926"/>
      <c r="G74" s="927"/>
      <c r="H74" s="927"/>
      <c r="I74" s="502"/>
      <c r="J74" s="928" t="s">
        <v>107</v>
      </c>
      <c r="K74" s="929"/>
      <c r="L74" s="929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7" s="223" customFormat="1" x14ac:dyDescent="0.2">
      <c r="A75" s="142"/>
      <c r="B75" s="142"/>
      <c r="C75" s="502"/>
      <c r="D75" s="502"/>
      <c r="E75" s="502"/>
      <c r="F75" s="502"/>
      <c r="G75" s="516"/>
      <c r="H75" s="516"/>
      <c r="I75" s="502"/>
      <c r="J75" s="502"/>
      <c r="K75" s="516"/>
      <c r="L75" s="516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7" s="223" customFormat="1" x14ac:dyDescent="0.2">
      <c r="A76" s="142"/>
      <c r="B76" s="142"/>
      <c r="C76" s="502"/>
      <c r="D76" s="502"/>
      <c r="E76" s="502"/>
      <c r="F76" s="502"/>
      <c r="G76" s="516"/>
      <c r="H76" s="516"/>
      <c r="I76" s="502"/>
      <c r="J76" s="502"/>
      <c r="K76" s="516"/>
      <c r="L76" s="516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7" s="223" customFormat="1" x14ac:dyDescent="0.2">
      <c r="A77" s="142"/>
      <c r="B77" s="142"/>
      <c r="C77" s="502"/>
      <c r="D77" s="502"/>
      <c r="E77" s="502"/>
      <c r="F77" s="502"/>
      <c r="G77" s="516"/>
      <c r="H77" s="516"/>
      <c r="I77" s="502"/>
      <c r="J77" s="502"/>
      <c r="K77" s="516"/>
      <c r="L77" s="516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7" s="223" customFormat="1" x14ac:dyDescent="0.2">
      <c r="A78" s="142"/>
      <c r="B78" s="142"/>
      <c r="C78" s="502" t="s">
        <v>193</v>
      </c>
      <c r="D78" s="502"/>
      <c r="E78" s="926"/>
      <c r="F78" s="926"/>
      <c r="G78" s="927"/>
      <c r="H78" s="927"/>
      <c r="I78" s="502"/>
      <c r="J78" s="928" t="s">
        <v>235</v>
      </c>
      <c r="K78" s="929"/>
      <c r="L78" s="929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7" s="223" customFormat="1" x14ac:dyDescent="0.2">
      <c r="A79" s="142"/>
      <c r="B79" s="142"/>
      <c r="C79" s="502"/>
      <c r="D79" s="502"/>
      <c r="E79" s="502"/>
      <c r="F79" s="502"/>
      <c r="G79" s="516"/>
      <c r="H79" s="516"/>
      <c r="I79" s="502"/>
      <c r="J79" s="502"/>
      <c r="K79" s="516"/>
      <c r="L79" s="516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7" s="223" customFormat="1" x14ac:dyDescent="0.2">
      <c r="A80" s="142"/>
      <c r="B80" s="142"/>
      <c r="C80" s="502"/>
      <c r="D80" s="502"/>
      <c r="E80" s="502"/>
      <c r="F80" s="502"/>
      <c r="G80" s="516"/>
      <c r="H80" s="516"/>
      <c r="I80" s="502"/>
      <c r="J80" s="502"/>
      <c r="K80" s="516"/>
      <c r="L80" s="516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s="223" customFormat="1" x14ac:dyDescent="0.2">
      <c r="A81" s="142"/>
      <c r="B81" s="142"/>
      <c r="C81" s="502"/>
      <c r="D81" s="502"/>
      <c r="E81" s="502"/>
      <c r="F81" s="502"/>
      <c r="G81" s="516"/>
      <c r="H81" s="516"/>
      <c r="I81" s="502"/>
      <c r="J81" s="502"/>
      <c r="K81" s="516"/>
      <c r="L81" s="516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s="223" customFormat="1" ht="15.75" customHeight="1" x14ac:dyDescent="0.2">
      <c r="A82" s="142"/>
      <c r="B82" s="142"/>
      <c r="C82" s="502" t="s">
        <v>335</v>
      </c>
      <c r="D82" s="502"/>
      <c r="E82" s="926"/>
      <c r="F82" s="926"/>
      <c r="G82" s="927"/>
      <c r="H82" s="927"/>
      <c r="I82" s="502"/>
      <c r="J82" s="928" t="s">
        <v>235</v>
      </c>
      <c r="K82" s="929"/>
      <c r="L82" s="929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s="223" customFormat="1" x14ac:dyDescent="0.2">
      <c r="A83" s="142"/>
      <c r="B83" s="142"/>
      <c r="C83" s="502"/>
      <c r="D83" s="502"/>
      <c r="E83" s="502"/>
      <c r="F83" s="502"/>
      <c r="G83" s="516"/>
      <c r="H83" s="516"/>
      <c r="I83" s="502"/>
      <c r="J83" s="502"/>
      <c r="K83" s="516"/>
      <c r="L83" s="516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s="223" customFormat="1" x14ac:dyDescent="0.2">
      <c r="A84" s="142"/>
      <c r="B84" s="142"/>
      <c r="C84" s="502"/>
      <c r="D84" s="502"/>
      <c r="E84" s="502"/>
      <c r="F84" s="502"/>
      <c r="G84" s="516"/>
      <c r="H84" s="516"/>
      <c r="I84" s="502"/>
      <c r="J84" s="502"/>
      <c r="K84" s="516"/>
      <c r="L84" s="516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s="223" customFormat="1" x14ac:dyDescent="0.2">
      <c r="A85" s="142"/>
      <c r="B85" s="142"/>
      <c r="C85" s="502"/>
      <c r="D85" s="502"/>
      <c r="E85" s="502"/>
      <c r="F85" s="502"/>
      <c r="G85" s="516"/>
      <c r="H85" s="516"/>
      <c r="I85" s="502"/>
      <c r="J85" s="502"/>
      <c r="K85" s="516"/>
      <c r="L85" s="516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s="223" customFormat="1" x14ac:dyDescent="0.2">
      <c r="A86" s="142"/>
      <c r="B86" s="428"/>
      <c r="C86" s="803" t="s">
        <v>333</v>
      </c>
      <c r="D86" s="804"/>
      <c r="E86" s="926"/>
      <c r="F86" s="926"/>
      <c r="G86" s="927"/>
      <c r="H86" s="927"/>
      <c r="I86" s="804"/>
      <c r="J86" s="928" t="s">
        <v>334</v>
      </c>
      <c r="K86" s="929"/>
      <c r="L86" s="929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s="223" customFormat="1" x14ac:dyDescent="0.2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s="223" customFormat="1" x14ac:dyDescent="0.2">
      <c r="A88" s="142"/>
      <c r="B88" s="502"/>
      <c r="C88" s="502"/>
      <c r="D88" s="928"/>
      <c r="E88" s="928"/>
      <c r="F88" s="929"/>
      <c r="G88" s="929"/>
      <c r="H88" s="502"/>
      <c r="I88" s="928"/>
      <c r="J88" s="929"/>
      <c r="K88" s="929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s="223" customFormat="1" x14ac:dyDescent="0.2">
      <c r="A89" s="142"/>
      <c r="B89" s="502"/>
      <c r="C89" s="502"/>
      <c r="D89" s="502"/>
      <c r="E89" s="502"/>
      <c r="F89" s="516"/>
      <c r="G89" s="516"/>
      <c r="H89" s="502"/>
      <c r="I89" s="502"/>
      <c r="J89" s="516"/>
      <c r="K89" s="516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s="223" customFormat="1" x14ac:dyDescent="0.2">
      <c r="A90" s="142"/>
      <c r="B90" s="502"/>
      <c r="C90" s="502"/>
      <c r="D90" s="502"/>
      <c r="E90" s="502"/>
      <c r="F90" s="516"/>
      <c r="G90" s="516"/>
      <c r="H90" s="502"/>
      <c r="I90" s="502"/>
      <c r="J90" s="516"/>
      <c r="K90" s="516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s="223" customFormat="1" x14ac:dyDescent="0.25">
      <c r="A91" s="428"/>
      <c r="B91" s="503"/>
      <c r="C91" s="936" t="s">
        <v>117</v>
      </c>
      <c r="D91" s="936"/>
      <c r="E91" s="936"/>
      <c r="F91" s="936"/>
      <c r="G91" s="936"/>
      <c r="H91" s="936"/>
      <c r="I91" s="936"/>
      <c r="J91" s="936"/>
      <c r="K91" s="936"/>
      <c r="L91" s="504"/>
      <c r="M91" s="504"/>
      <c r="N91" s="142"/>
      <c r="O91" s="142"/>
      <c r="P91" s="142"/>
      <c r="Q91" s="142"/>
      <c r="R91" s="142"/>
      <c r="S91" s="142"/>
      <c r="T91" s="142"/>
      <c r="U91" s="142"/>
      <c r="V91" s="142"/>
    </row>
    <row r="93" spans="1:22" ht="15" x14ac:dyDescent="0.2">
      <c r="A93" s="223"/>
      <c r="C93" s="223"/>
      <c r="D93" s="223"/>
      <c r="E93" s="223"/>
      <c r="F93" s="223"/>
      <c r="G93" s="223"/>
      <c r="H93" s="223"/>
    </row>
    <row r="94" spans="1:22" ht="15" x14ac:dyDescent="0.2">
      <c r="A94" s="223"/>
      <c r="C94" s="223"/>
      <c r="D94" s="223"/>
      <c r="E94" s="223"/>
      <c r="F94" s="223"/>
      <c r="G94" s="223"/>
      <c r="H94" s="223"/>
    </row>
    <row r="95" spans="1:22" ht="15" x14ac:dyDescent="0.2">
      <c r="A95" s="223"/>
      <c r="C95" s="223"/>
      <c r="D95" s="223"/>
      <c r="E95" s="223"/>
      <c r="F95" s="223"/>
      <c r="G95" s="223"/>
      <c r="H95" s="223"/>
    </row>
    <row r="96" spans="1:22" ht="15" x14ac:dyDescent="0.2">
      <c r="A96" s="223"/>
      <c r="C96" s="223"/>
      <c r="D96" s="223"/>
      <c r="E96" s="223"/>
      <c r="F96" s="223"/>
      <c r="G96" s="223"/>
      <c r="H96" s="223"/>
    </row>
    <row r="97" spans="1:8" ht="15" x14ac:dyDescent="0.2">
      <c r="A97" s="223"/>
      <c r="C97" s="223"/>
      <c r="D97" s="223"/>
      <c r="E97" s="223"/>
      <c r="F97" s="223"/>
      <c r="G97" s="223"/>
      <c r="H97" s="223"/>
    </row>
    <row r="98" spans="1:8" ht="15" x14ac:dyDescent="0.2">
      <c r="A98" s="223"/>
      <c r="C98" s="223"/>
      <c r="D98" s="223"/>
      <c r="E98" s="223"/>
      <c r="F98" s="223"/>
      <c r="G98" s="223"/>
      <c r="H98" s="223"/>
    </row>
    <row r="99" spans="1:8" ht="15" x14ac:dyDescent="0.2">
      <c r="A99" s="223"/>
      <c r="C99" s="223"/>
      <c r="D99" s="223"/>
      <c r="E99" s="223"/>
      <c r="F99" s="223"/>
      <c r="G99" s="223"/>
      <c r="H99" s="223"/>
    </row>
    <row r="100" spans="1:8" ht="15" x14ac:dyDescent="0.2">
      <c r="A100" s="223"/>
      <c r="C100" s="223"/>
      <c r="D100" s="223"/>
      <c r="E100" s="223"/>
      <c r="F100" s="223"/>
      <c r="G100" s="223"/>
      <c r="H100" s="223"/>
    </row>
    <row r="101" spans="1:8" ht="15" x14ac:dyDescent="0.2">
      <c r="A101" s="223"/>
      <c r="C101" s="223"/>
      <c r="D101" s="223"/>
      <c r="E101" s="223"/>
      <c r="F101" s="223"/>
      <c r="G101" s="223"/>
      <c r="H101" s="223"/>
    </row>
    <row r="102" spans="1:8" ht="15" x14ac:dyDescent="0.2">
      <c r="A102" s="223"/>
      <c r="C102" s="223"/>
      <c r="D102" s="223"/>
      <c r="E102" s="223"/>
      <c r="F102" s="223"/>
      <c r="G102" s="223"/>
      <c r="H102" s="223"/>
    </row>
    <row r="103" spans="1:8" ht="15" x14ac:dyDescent="0.2">
      <c r="A103" s="223"/>
      <c r="C103" s="223"/>
      <c r="D103" s="223"/>
      <c r="E103" s="223"/>
      <c r="F103" s="223"/>
      <c r="G103" s="223"/>
      <c r="H103" s="223"/>
    </row>
    <row r="104" spans="1:8" ht="15" x14ac:dyDescent="0.2">
      <c r="A104" s="223"/>
      <c r="C104" s="223"/>
      <c r="D104" s="223"/>
      <c r="E104" s="223"/>
      <c r="F104" s="223"/>
      <c r="G104" s="223"/>
      <c r="H104" s="223"/>
    </row>
    <row r="105" spans="1:8" ht="15" x14ac:dyDescent="0.2">
      <c r="A105" s="223"/>
      <c r="C105" s="223"/>
      <c r="D105" s="223"/>
      <c r="E105" s="223"/>
      <c r="F105" s="223"/>
      <c r="G105" s="223"/>
      <c r="H105" s="223"/>
    </row>
    <row r="106" spans="1:8" ht="15" x14ac:dyDescent="0.2">
      <c r="A106" s="223"/>
      <c r="C106" s="223"/>
      <c r="D106" s="223"/>
      <c r="E106" s="223"/>
      <c r="F106" s="223"/>
      <c r="G106" s="223"/>
      <c r="H106" s="223"/>
    </row>
    <row r="107" spans="1:8" ht="15" x14ac:dyDescent="0.2">
      <c r="A107" s="223"/>
      <c r="C107" s="223"/>
      <c r="D107" s="223"/>
      <c r="E107" s="223"/>
      <c r="F107" s="223"/>
      <c r="G107" s="223"/>
      <c r="H107" s="223"/>
    </row>
    <row r="108" spans="1:8" ht="15" x14ac:dyDescent="0.2">
      <c r="A108" s="223"/>
      <c r="C108" s="223"/>
      <c r="D108" s="223"/>
      <c r="E108" s="223"/>
      <c r="F108" s="223"/>
      <c r="G108" s="223"/>
      <c r="H108" s="223"/>
    </row>
    <row r="109" spans="1:8" ht="15" x14ac:dyDescent="0.2">
      <c r="A109" s="223"/>
      <c r="C109" s="223"/>
      <c r="D109" s="223"/>
      <c r="E109" s="223"/>
      <c r="F109" s="223"/>
      <c r="G109" s="223"/>
      <c r="H109" s="223"/>
    </row>
    <row r="110" spans="1:8" ht="15" x14ac:dyDescent="0.2">
      <c r="A110" s="223"/>
      <c r="C110" s="223"/>
      <c r="D110" s="223"/>
      <c r="E110" s="223"/>
      <c r="F110" s="223"/>
      <c r="G110" s="223"/>
      <c r="H110" s="223"/>
    </row>
    <row r="111" spans="1:8" ht="15" x14ac:dyDescent="0.2">
      <c r="A111" s="223"/>
      <c r="C111" s="223"/>
      <c r="D111" s="223"/>
      <c r="E111" s="223"/>
      <c r="F111" s="223"/>
      <c r="G111" s="223"/>
      <c r="H111" s="223"/>
    </row>
    <row r="112" spans="1:8" ht="15" x14ac:dyDescent="0.2">
      <c r="A112" s="223"/>
      <c r="C112" s="223"/>
      <c r="D112" s="223"/>
      <c r="E112" s="223"/>
      <c r="F112" s="223"/>
      <c r="G112" s="223"/>
      <c r="H112" s="223"/>
    </row>
    <row r="113" spans="1:8" ht="15" x14ac:dyDescent="0.2">
      <c r="A113" s="223"/>
      <c r="C113" s="223"/>
      <c r="D113" s="223"/>
      <c r="E113" s="223"/>
      <c r="F113" s="223"/>
      <c r="G113" s="223"/>
      <c r="H113" s="223"/>
    </row>
    <row r="114" spans="1:8" ht="15" x14ac:dyDescent="0.2">
      <c r="A114" s="223"/>
      <c r="C114" s="223"/>
      <c r="D114" s="223"/>
      <c r="E114" s="223"/>
      <c r="F114" s="223"/>
      <c r="G114" s="223"/>
      <c r="H114" s="223"/>
    </row>
    <row r="115" spans="1:8" ht="15" x14ac:dyDescent="0.2">
      <c r="A115" s="223"/>
      <c r="C115" s="223"/>
      <c r="D115" s="223"/>
      <c r="E115" s="223"/>
      <c r="F115" s="223"/>
      <c r="G115" s="223"/>
      <c r="H115" s="223"/>
    </row>
    <row r="116" spans="1:8" ht="15" x14ac:dyDescent="0.2">
      <c r="A116" s="223"/>
      <c r="C116" s="223"/>
      <c r="D116" s="223"/>
      <c r="E116" s="223"/>
      <c r="F116" s="223"/>
      <c r="G116" s="223"/>
      <c r="H116" s="223"/>
    </row>
    <row r="117" spans="1:8" ht="15" x14ac:dyDescent="0.2">
      <c r="A117" s="223"/>
      <c r="C117" s="223"/>
      <c r="D117" s="223"/>
      <c r="E117" s="223"/>
      <c r="F117" s="223"/>
      <c r="G117" s="223"/>
      <c r="H117" s="223"/>
    </row>
    <row r="118" spans="1:8" ht="15" x14ac:dyDescent="0.2">
      <c r="A118" s="223"/>
      <c r="C118" s="223"/>
      <c r="D118" s="223"/>
      <c r="E118" s="223"/>
      <c r="F118" s="223"/>
      <c r="G118" s="223"/>
      <c r="H118" s="223"/>
    </row>
    <row r="119" spans="1:8" ht="15" x14ac:dyDescent="0.2">
      <c r="A119" s="223"/>
      <c r="C119" s="223"/>
      <c r="D119" s="223"/>
      <c r="E119" s="223"/>
      <c r="F119" s="223"/>
      <c r="G119" s="223"/>
      <c r="H119" s="223"/>
    </row>
    <row r="120" spans="1:8" ht="15" x14ac:dyDescent="0.2">
      <c r="A120" s="223"/>
      <c r="C120" s="223"/>
      <c r="D120" s="223"/>
      <c r="E120" s="223"/>
      <c r="F120" s="223"/>
      <c r="G120" s="223"/>
      <c r="H120" s="223"/>
    </row>
    <row r="121" spans="1:8" ht="15" x14ac:dyDescent="0.2">
      <c r="A121" s="223"/>
      <c r="C121" s="223"/>
      <c r="D121" s="223"/>
      <c r="E121" s="223"/>
      <c r="F121" s="223"/>
      <c r="G121" s="223"/>
      <c r="H121" s="223"/>
    </row>
    <row r="122" spans="1:8" ht="15" x14ac:dyDescent="0.2">
      <c r="A122" s="223"/>
      <c r="C122" s="223"/>
      <c r="D122" s="223"/>
      <c r="E122" s="223"/>
      <c r="F122" s="223"/>
      <c r="G122" s="223"/>
      <c r="H122" s="223"/>
    </row>
    <row r="123" spans="1:8" ht="15" x14ac:dyDescent="0.2">
      <c r="A123" s="223"/>
      <c r="C123" s="223"/>
      <c r="D123" s="223"/>
      <c r="E123" s="223"/>
      <c r="F123" s="223"/>
      <c r="G123" s="223"/>
      <c r="H123" s="223"/>
    </row>
    <row r="124" spans="1:8" ht="15" x14ac:dyDescent="0.2">
      <c r="A124" s="223"/>
      <c r="C124" s="223"/>
      <c r="D124" s="223"/>
      <c r="E124" s="223"/>
      <c r="F124" s="223"/>
      <c r="G124" s="223"/>
      <c r="H124" s="223"/>
    </row>
    <row r="125" spans="1:8" ht="15" x14ac:dyDescent="0.2">
      <c r="A125" s="223"/>
      <c r="C125" s="223"/>
      <c r="D125" s="223"/>
      <c r="E125" s="223"/>
      <c r="F125" s="223"/>
      <c r="G125" s="223"/>
      <c r="H125" s="223"/>
    </row>
    <row r="126" spans="1:8" ht="15" x14ac:dyDescent="0.2">
      <c r="A126" s="223"/>
      <c r="C126" s="223"/>
      <c r="D126" s="223"/>
      <c r="E126" s="223"/>
      <c r="F126" s="223"/>
      <c r="G126" s="223"/>
      <c r="H126" s="223"/>
    </row>
    <row r="127" spans="1:8" ht="15" x14ac:dyDescent="0.2">
      <c r="A127" s="223"/>
      <c r="C127" s="223"/>
      <c r="D127" s="223"/>
      <c r="E127" s="223"/>
      <c r="F127" s="223"/>
      <c r="G127" s="223"/>
      <c r="H127" s="223"/>
    </row>
    <row r="128" spans="1:8" ht="15" x14ac:dyDescent="0.2">
      <c r="A128" s="223"/>
      <c r="C128" s="223"/>
      <c r="D128" s="223"/>
      <c r="E128" s="223"/>
      <c r="F128" s="223"/>
      <c r="G128" s="223"/>
      <c r="H128" s="223"/>
    </row>
    <row r="129" spans="1:8" ht="15" x14ac:dyDescent="0.2">
      <c r="A129" s="223"/>
      <c r="C129" s="223"/>
      <c r="D129" s="223"/>
      <c r="E129" s="223"/>
      <c r="F129" s="223"/>
      <c r="G129" s="223"/>
      <c r="H129" s="223"/>
    </row>
    <row r="130" spans="1:8" ht="15" x14ac:dyDescent="0.2">
      <c r="A130" s="223"/>
      <c r="C130" s="223"/>
      <c r="D130" s="223"/>
      <c r="E130" s="223"/>
      <c r="F130" s="223"/>
      <c r="G130" s="223"/>
      <c r="H130" s="223"/>
    </row>
    <row r="131" spans="1:8" ht="15" x14ac:dyDescent="0.2">
      <c r="A131" s="223"/>
      <c r="C131" s="223"/>
      <c r="D131" s="223"/>
      <c r="E131" s="223"/>
      <c r="F131" s="223"/>
      <c r="G131" s="223"/>
      <c r="H131" s="223"/>
    </row>
    <row r="132" spans="1:8" ht="15" x14ac:dyDescent="0.2">
      <c r="A132" s="223"/>
      <c r="C132" s="223"/>
      <c r="D132" s="223"/>
      <c r="E132" s="223"/>
      <c r="F132" s="223"/>
      <c r="G132" s="223"/>
      <c r="H132" s="223"/>
    </row>
    <row r="133" spans="1:8" ht="15" x14ac:dyDescent="0.2">
      <c r="A133" s="223"/>
      <c r="C133" s="223"/>
      <c r="D133" s="223"/>
      <c r="E133" s="223"/>
      <c r="F133" s="223"/>
      <c r="G133" s="223"/>
      <c r="H133" s="223"/>
    </row>
    <row r="134" spans="1:8" ht="15" x14ac:dyDescent="0.2">
      <c r="A134" s="223"/>
      <c r="C134" s="223"/>
      <c r="D134" s="223"/>
      <c r="E134" s="223"/>
      <c r="F134" s="223"/>
      <c r="G134" s="223"/>
      <c r="H134" s="223"/>
    </row>
    <row r="135" spans="1:8" ht="15" x14ac:dyDescent="0.2">
      <c r="A135" s="223"/>
      <c r="C135" s="223"/>
      <c r="D135" s="223"/>
      <c r="E135" s="223"/>
      <c r="F135" s="223"/>
      <c r="G135" s="223"/>
      <c r="H135" s="223"/>
    </row>
    <row r="136" spans="1:8" ht="15" x14ac:dyDescent="0.2">
      <c r="A136" s="223"/>
      <c r="C136" s="223"/>
      <c r="D136" s="223"/>
      <c r="E136" s="223"/>
      <c r="F136" s="223"/>
      <c r="G136" s="223"/>
      <c r="H136" s="223"/>
    </row>
    <row r="137" spans="1:8" ht="15" x14ac:dyDescent="0.2">
      <c r="A137" s="223"/>
      <c r="C137" s="223"/>
      <c r="D137" s="223"/>
      <c r="E137" s="223"/>
      <c r="F137" s="223"/>
      <c r="G137" s="223"/>
      <c r="H137" s="223"/>
    </row>
    <row r="138" spans="1:8" ht="15" x14ac:dyDescent="0.2">
      <c r="A138" s="223"/>
      <c r="C138" s="223"/>
      <c r="D138" s="223"/>
      <c r="E138" s="223"/>
      <c r="F138" s="223"/>
      <c r="G138" s="223"/>
      <c r="H138" s="223"/>
    </row>
    <row r="139" spans="1:8" ht="15" x14ac:dyDescent="0.2">
      <c r="A139" s="223"/>
      <c r="C139" s="223"/>
      <c r="D139" s="223"/>
      <c r="E139" s="223"/>
      <c r="F139" s="223"/>
      <c r="G139" s="223"/>
      <c r="H139" s="223"/>
    </row>
    <row r="140" spans="1:8" ht="15" x14ac:dyDescent="0.2">
      <c r="A140" s="223"/>
      <c r="C140" s="223"/>
      <c r="D140" s="223"/>
      <c r="E140" s="223"/>
      <c r="F140" s="223"/>
      <c r="G140" s="223"/>
      <c r="H140" s="223"/>
    </row>
    <row r="141" spans="1:8" ht="15" x14ac:dyDescent="0.2">
      <c r="A141" s="223"/>
      <c r="C141" s="223"/>
      <c r="D141" s="223"/>
      <c r="E141" s="223"/>
      <c r="F141" s="223"/>
      <c r="G141" s="223"/>
      <c r="H141" s="223"/>
    </row>
    <row r="142" spans="1:8" ht="15" x14ac:dyDescent="0.2">
      <c r="A142" s="223"/>
      <c r="C142" s="223"/>
      <c r="D142" s="223"/>
      <c r="E142" s="223"/>
      <c r="F142" s="223"/>
      <c r="G142" s="223"/>
      <c r="H142" s="223"/>
    </row>
    <row r="143" spans="1:8" ht="15" x14ac:dyDescent="0.2">
      <c r="A143" s="223"/>
      <c r="C143" s="223"/>
      <c r="D143" s="223"/>
      <c r="E143" s="223"/>
      <c r="F143" s="223"/>
      <c r="G143" s="223"/>
      <c r="H143" s="223"/>
    </row>
    <row r="144" spans="1:8" ht="15" x14ac:dyDescent="0.2">
      <c r="A144" s="223"/>
      <c r="C144" s="223"/>
      <c r="D144" s="223"/>
      <c r="E144" s="223"/>
      <c r="F144" s="223"/>
      <c r="G144" s="223"/>
      <c r="H144" s="223"/>
    </row>
    <row r="145" spans="1:8" ht="15" x14ac:dyDescent="0.2">
      <c r="A145" s="223"/>
      <c r="C145" s="223"/>
      <c r="D145" s="223"/>
      <c r="E145" s="223"/>
      <c r="F145" s="223"/>
      <c r="G145" s="223"/>
      <c r="H145" s="223"/>
    </row>
    <row r="146" spans="1:8" ht="15" x14ac:dyDescent="0.2">
      <c r="A146" s="223"/>
      <c r="C146" s="223"/>
      <c r="D146" s="223"/>
      <c r="E146" s="223"/>
      <c r="F146" s="223"/>
      <c r="G146" s="223"/>
      <c r="H146" s="223"/>
    </row>
    <row r="147" spans="1:8" ht="15" x14ac:dyDescent="0.2">
      <c r="A147" s="223"/>
      <c r="C147" s="223"/>
      <c r="D147" s="223"/>
      <c r="E147" s="223"/>
      <c r="F147" s="223"/>
      <c r="G147" s="223"/>
      <c r="H147" s="223"/>
    </row>
    <row r="148" spans="1:8" ht="15" x14ac:dyDescent="0.2">
      <c r="A148" s="223"/>
      <c r="C148" s="223"/>
      <c r="D148" s="223"/>
      <c r="E148" s="223"/>
      <c r="F148" s="223"/>
      <c r="G148" s="223"/>
      <c r="H148" s="223"/>
    </row>
    <row r="149" spans="1:8" ht="15" x14ac:dyDescent="0.2">
      <c r="A149" s="223"/>
      <c r="C149" s="223"/>
      <c r="D149" s="223"/>
      <c r="E149" s="223"/>
      <c r="F149" s="223"/>
      <c r="G149" s="223"/>
      <c r="H149" s="223"/>
    </row>
    <row r="150" spans="1:8" ht="15" x14ac:dyDescent="0.2">
      <c r="A150" s="223"/>
      <c r="C150" s="223"/>
      <c r="D150" s="223"/>
      <c r="E150" s="223"/>
      <c r="F150" s="223"/>
      <c r="G150" s="223"/>
      <c r="H150" s="223"/>
    </row>
    <row r="151" spans="1:8" ht="15" x14ac:dyDescent="0.2">
      <c r="A151" s="223"/>
      <c r="C151" s="223"/>
      <c r="D151" s="223"/>
      <c r="E151" s="223"/>
      <c r="F151" s="223"/>
      <c r="G151" s="223"/>
      <c r="H151" s="223"/>
    </row>
    <row r="152" spans="1:8" ht="15" x14ac:dyDescent="0.2">
      <c r="A152" s="223"/>
      <c r="C152" s="223"/>
      <c r="D152" s="223"/>
      <c r="E152" s="223"/>
      <c r="F152" s="223"/>
      <c r="G152" s="223"/>
      <c r="H152" s="223"/>
    </row>
    <row r="153" spans="1:8" ht="15" x14ac:dyDescent="0.2">
      <c r="A153" s="223"/>
      <c r="C153" s="223"/>
      <c r="D153" s="223"/>
      <c r="E153" s="223"/>
      <c r="F153" s="223"/>
      <c r="G153" s="223"/>
      <c r="H153" s="223"/>
    </row>
    <row r="154" spans="1:8" ht="15" x14ac:dyDescent="0.2">
      <c r="A154" s="223"/>
      <c r="C154" s="223"/>
      <c r="D154" s="223"/>
      <c r="E154" s="223"/>
      <c r="F154" s="223"/>
      <c r="G154" s="223"/>
      <c r="H154" s="223"/>
    </row>
    <row r="155" spans="1:8" ht="15" x14ac:dyDescent="0.2">
      <c r="A155" s="223"/>
      <c r="C155" s="223"/>
      <c r="D155" s="223"/>
      <c r="E155" s="223"/>
      <c r="F155" s="223"/>
      <c r="G155" s="223"/>
      <c r="H155" s="223"/>
    </row>
    <row r="156" spans="1:8" ht="15" x14ac:dyDescent="0.2">
      <c r="A156" s="223"/>
      <c r="C156" s="223"/>
      <c r="D156" s="223"/>
      <c r="E156" s="223"/>
      <c r="F156" s="223"/>
      <c r="G156" s="223"/>
      <c r="H156" s="223"/>
    </row>
    <row r="157" spans="1:8" ht="15" x14ac:dyDescent="0.2">
      <c r="A157" s="223"/>
      <c r="C157" s="223"/>
      <c r="D157" s="223"/>
      <c r="E157" s="223"/>
      <c r="F157" s="223"/>
      <c r="G157" s="223"/>
      <c r="H157" s="223"/>
    </row>
    <row r="158" spans="1:8" ht="15" x14ac:dyDescent="0.2">
      <c r="A158" s="223"/>
      <c r="C158" s="223"/>
      <c r="D158" s="223"/>
      <c r="E158" s="223"/>
      <c r="F158" s="223"/>
      <c r="G158" s="223"/>
      <c r="H158" s="223"/>
    </row>
    <row r="159" spans="1:8" ht="15" x14ac:dyDescent="0.2">
      <c r="A159" s="223"/>
      <c r="C159" s="223"/>
      <c r="D159" s="223"/>
      <c r="E159" s="223"/>
      <c r="F159" s="223"/>
      <c r="G159" s="223"/>
      <c r="H159" s="223"/>
    </row>
    <row r="160" spans="1:8" ht="15" x14ac:dyDescent="0.2">
      <c r="A160" s="223"/>
      <c r="C160" s="223"/>
      <c r="D160" s="223"/>
      <c r="E160" s="223"/>
      <c r="F160" s="223"/>
      <c r="G160" s="223"/>
      <c r="H160" s="223"/>
    </row>
    <row r="161" spans="1:8" ht="15" x14ac:dyDescent="0.2">
      <c r="A161" s="223"/>
      <c r="C161" s="223"/>
      <c r="D161" s="223"/>
      <c r="E161" s="223"/>
      <c r="F161" s="223"/>
      <c r="G161" s="223"/>
      <c r="H161" s="223"/>
    </row>
    <row r="162" spans="1:8" ht="15" x14ac:dyDescent="0.2">
      <c r="A162" s="223"/>
      <c r="C162" s="223"/>
      <c r="D162" s="223"/>
      <c r="E162" s="223"/>
      <c r="F162" s="223"/>
      <c r="G162" s="223"/>
      <c r="H162" s="223"/>
    </row>
    <row r="163" spans="1:8" ht="15" x14ac:dyDescent="0.2">
      <c r="A163" s="223"/>
      <c r="C163" s="223"/>
      <c r="D163" s="223"/>
      <c r="E163" s="223"/>
      <c r="F163" s="223"/>
      <c r="G163" s="223"/>
      <c r="H163" s="223"/>
    </row>
    <row r="164" spans="1:8" ht="15" x14ac:dyDescent="0.2">
      <c r="A164" s="223"/>
      <c r="C164" s="223"/>
      <c r="D164" s="223"/>
      <c r="E164" s="223"/>
      <c r="F164" s="223"/>
      <c r="G164" s="223"/>
      <c r="H164" s="223"/>
    </row>
    <row r="165" spans="1:8" ht="15" x14ac:dyDescent="0.2">
      <c r="A165" s="223"/>
      <c r="C165" s="223"/>
      <c r="D165" s="223"/>
      <c r="E165" s="223"/>
      <c r="F165" s="223"/>
      <c r="G165" s="223"/>
      <c r="H165" s="223"/>
    </row>
    <row r="166" spans="1:8" ht="15" x14ac:dyDescent="0.2">
      <c r="A166" s="223"/>
      <c r="C166" s="223"/>
      <c r="D166" s="223"/>
      <c r="E166" s="223"/>
      <c r="F166" s="223"/>
      <c r="G166" s="223"/>
      <c r="H166" s="223"/>
    </row>
    <row r="167" spans="1:8" ht="15" x14ac:dyDescent="0.2">
      <c r="A167" s="223"/>
      <c r="C167" s="223"/>
      <c r="D167" s="223"/>
      <c r="E167" s="223"/>
      <c r="F167" s="223"/>
      <c r="G167" s="223"/>
      <c r="H167" s="223"/>
    </row>
    <row r="168" spans="1:8" ht="15" x14ac:dyDescent="0.2">
      <c r="A168" s="223"/>
      <c r="C168" s="223"/>
      <c r="D168" s="223"/>
      <c r="E168" s="223"/>
      <c r="F168" s="223"/>
      <c r="G168" s="223"/>
      <c r="H168" s="223"/>
    </row>
    <row r="169" spans="1:8" ht="15" x14ac:dyDescent="0.2">
      <c r="A169" s="223"/>
      <c r="C169" s="223"/>
      <c r="D169" s="223"/>
      <c r="E169" s="223"/>
      <c r="F169" s="223"/>
      <c r="G169" s="223"/>
      <c r="H169" s="223"/>
    </row>
    <row r="170" spans="1:8" ht="15" x14ac:dyDescent="0.2">
      <c r="A170" s="223"/>
      <c r="C170" s="223"/>
      <c r="D170" s="223"/>
      <c r="E170" s="223"/>
      <c r="F170" s="223"/>
      <c r="G170" s="223"/>
      <c r="H170" s="223"/>
    </row>
    <row r="171" spans="1:8" ht="15" x14ac:dyDescent="0.2">
      <c r="A171" s="223"/>
      <c r="C171" s="223"/>
      <c r="D171" s="223"/>
      <c r="E171" s="223"/>
      <c r="F171" s="223"/>
      <c r="G171" s="223"/>
      <c r="H171" s="223"/>
    </row>
    <row r="172" spans="1:8" ht="15" x14ac:dyDescent="0.2">
      <c r="A172" s="223"/>
      <c r="C172" s="223"/>
      <c r="D172" s="223"/>
      <c r="E172" s="223"/>
      <c r="F172" s="223"/>
      <c r="G172" s="223"/>
      <c r="H172" s="223"/>
    </row>
    <row r="173" spans="1:8" ht="15" x14ac:dyDescent="0.2">
      <c r="A173" s="223"/>
      <c r="C173" s="223"/>
      <c r="D173" s="223"/>
      <c r="E173" s="223"/>
      <c r="F173" s="223"/>
      <c r="G173" s="223"/>
      <c r="H173" s="223"/>
    </row>
    <row r="174" spans="1:8" ht="15" x14ac:dyDescent="0.2">
      <c r="A174" s="223"/>
      <c r="C174" s="223"/>
      <c r="D174" s="223"/>
      <c r="E174" s="223"/>
      <c r="F174" s="223"/>
      <c r="G174" s="223"/>
      <c r="H174" s="223"/>
    </row>
    <row r="175" spans="1:8" ht="15" x14ac:dyDescent="0.2">
      <c r="A175" s="223"/>
      <c r="C175" s="223"/>
      <c r="D175" s="223"/>
      <c r="E175" s="223"/>
      <c r="F175" s="223"/>
      <c r="G175" s="223"/>
      <c r="H175" s="223"/>
    </row>
    <row r="176" spans="1:8" ht="15" x14ac:dyDescent="0.2">
      <c r="A176" s="223"/>
      <c r="C176" s="223"/>
      <c r="D176" s="223"/>
      <c r="E176" s="223"/>
      <c r="F176" s="223"/>
      <c r="G176" s="223"/>
      <c r="H176" s="223"/>
    </row>
    <row r="177" spans="1:8" ht="15" x14ac:dyDescent="0.2">
      <c r="A177" s="223"/>
      <c r="C177" s="223"/>
      <c r="D177" s="223"/>
      <c r="E177" s="223"/>
      <c r="F177" s="223"/>
      <c r="G177" s="223"/>
      <c r="H177" s="223"/>
    </row>
    <row r="178" spans="1:8" ht="15" x14ac:dyDescent="0.2">
      <c r="A178" s="223"/>
      <c r="C178" s="223"/>
      <c r="D178" s="223"/>
      <c r="E178" s="223"/>
      <c r="F178" s="223"/>
      <c r="G178" s="223"/>
      <c r="H178" s="223"/>
    </row>
    <row r="179" spans="1:8" ht="15" x14ac:dyDescent="0.2">
      <c r="A179" s="223"/>
      <c r="C179" s="223"/>
      <c r="D179" s="223"/>
      <c r="E179" s="223"/>
      <c r="F179" s="223"/>
      <c r="G179" s="223"/>
      <c r="H179" s="223"/>
    </row>
    <row r="180" spans="1:8" ht="15" x14ac:dyDescent="0.2">
      <c r="A180" s="223"/>
      <c r="C180" s="223"/>
      <c r="D180" s="223"/>
      <c r="E180" s="223"/>
      <c r="F180" s="223"/>
      <c r="G180" s="223"/>
      <c r="H180" s="223"/>
    </row>
    <row r="181" spans="1:8" ht="15" x14ac:dyDescent="0.2">
      <c r="A181" s="223"/>
      <c r="C181" s="223"/>
      <c r="D181" s="223"/>
      <c r="E181" s="223"/>
      <c r="F181" s="223"/>
      <c r="G181" s="223"/>
      <c r="H181" s="223"/>
    </row>
    <row r="182" spans="1:8" ht="15" x14ac:dyDescent="0.2">
      <c r="A182" s="223"/>
      <c r="C182" s="223"/>
      <c r="D182" s="223"/>
      <c r="E182" s="223"/>
      <c r="F182" s="223"/>
      <c r="G182" s="223"/>
      <c r="H182" s="223"/>
    </row>
    <row r="183" spans="1:8" ht="15" x14ac:dyDescent="0.2">
      <c r="A183" s="223"/>
      <c r="C183" s="223"/>
      <c r="D183" s="223"/>
      <c r="E183" s="223"/>
      <c r="F183" s="223"/>
      <c r="G183" s="223"/>
      <c r="H183" s="223"/>
    </row>
    <row r="184" spans="1:8" ht="15" x14ac:dyDescent="0.2">
      <c r="A184" s="223"/>
      <c r="C184" s="223"/>
      <c r="D184" s="223"/>
      <c r="E184" s="223"/>
      <c r="F184" s="223"/>
      <c r="G184" s="223"/>
      <c r="H184" s="223"/>
    </row>
    <row r="185" spans="1:8" ht="15" x14ac:dyDescent="0.2">
      <c r="A185" s="223"/>
      <c r="C185" s="223"/>
      <c r="D185" s="223"/>
      <c r="E185" s="223"/>
      <c r="F185" s="223"/>
      <c r="G185" s="223"/>
      <c r="H185" s="223"/>
    </row>
    <row r="187" spans="1:8" ht="15" x14ac:dyDescent="0.2">
      <c r="A187" s="223"/>
      <c r="C187" s="223"/>
      <c r="D187" s="223"/>
      <c r="E187" s="223"/>
      <c r="F187" s="223"/>
      <c r="G187" s="223"/>
      <c r="H187" s="223"/>
    </row>
    <row r="188" spans="1:8" ht="15" x14ac:dyDescent="0.2">
      <c r="A188" s="223"/>
      <c r="C188" s="223"/>
      <c r="D188" s="223"/>
      <c r="E188" s="223"/>
      <c r="F188" s="223"/>
      <c r="G188" s="223"/>
      <c r="H188" s="223"/>
    </row>
    <row r="189" spans="1:8" ht="15" x14ac:dyDescent="0.2">
      <c r="A189" s="223"/>
      <c r="C189" s="223"/>
      <c r="D189" s="223"/>
      <c r="E189" s="223"/>
      <c r="F189" s="223"/>
      <c r="G189" s="223"/>
      <c r="H189" s="223"/>
    </row>
    <row r="190" spans="1:8" ht="15" x14ac:dyDescent="0.2">
      <c r="A190" s="223"/>
      <c r="C190" s="223"/>
      <c r="D190" s="223"/>
      <c r="E190" s="223"/>
      <c r="F190" s="223"/>
      <c r="G190" s="223"/>
      <c r="H190" s="223"/>
    </row>
    <row r="191" spans="1:8" ht="15" x14ac:dyDescent="0.2">
      <c r="A191" s="223"/>
      <c r="C191" s="223"/>
      <c r="D191" s="223"/>
      <c r="E191" s="223"/>
      <c r="F191" s="223"/>
      <c r="G191" s="223"/>
      <c r="H191" s="223"/>
    </row>
  </sheetData>
  <sheetProtection selectLockedCells="1" selectUnlockedCells="1"/>
  <mergeCells count="65">
    <mergeCell ref="A28:V28"/>
    <mergeCell ref="A57:F57"/>
    <mergeCell ref="U65:V65"/>
    <mergeCell ref="N65:P65"/>
    <mergeCell ref="A61:M61"/>
    <mergeCell ref="A64:M64"/>
    <mergeCell ref="A62:M62"/>
    <mergeCell ref="A43:B43"/>
    <mergeCell ref="S65:T65"/>
    <mergeCell ref="A63:M63"/>
    <mergeCell ref="A30:F30"/>
    <mergeCell ref="A10:V10"/>
    <mergeCell ref="N6:V6"/>
    <mergeCell ref="F4:F7"/>
    <mergeCell ref="E4:E7"/>
    <mergeCell ref="U4:V4"/>
    <mergeCell ref="I4:I7"/>
    <mergeCell ref="A9:V9"/>
    <mergeCell ref="D3:D7"/>
    <mergeCell ref="Q4:R4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A15:V15"/>
    <mergeCell ref="J4:J7"/>
    <mergeCell ref="M3:M7"/>
    <mergeCell ref="N2:V3"/>
    <mergeCell ref="K4:K7"/>
    <mergeCell ref="S4:T4"/>
    <mergeCell ref="A59:F59"/>
    <mergeCell ref="A40:F40"/>
    <mergeCell ref="A58:F58"/>
    <mergeCell ref="A41:V41"/>
    <mergeCell ref="A42:B42"/>
    <mergeCell ref="C3:C7"/>
    <mergeCell ref="N4:P4"/>
    <mergeCell ref="E3:F3"/>
    <mergeCell ref="A24:F24"/>
    <mergeCell ref="A14:F14"/>
    <mergeCell ref="C91:K91"/>
    <mergeCell ref="D88:G88"/>
    <mergeCell ref="I88:K88"/>
    <mergeCell ref="A33:V33"/>
    <mergeCell ref="E74:H74"/>
    <mergeCell ref="J74:L74"/>
    <mergeCell ref="E78:H78"/>
    <mergeCell ref="J78:L78"/>
    <mergeCell ref="E82:H82"/>
    <mergeCell ref="J82:L82"/>
    <mergeCell ref="E86:H86"/>
    <mergeCell ref="J86:L86"/>
    <mergeCell ref="A31:F31"/>
    <mergeCell ref="A32:V32"/>
    <mergeCell ref="A27:F27"/>
    <mergeCell ref="A25:V25"/>
    <mergeCell ref="A65:M65"/>
    <mergeCell ref="Q65:R65"/>
    <mergeCell ref="A34:B34"/>
    <mergeCell ref="A60:M6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3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24" t="s">
        <v>81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1156" t="s">
        <v>44</v>
      </c>
      <c r="Q1" s="1156"/>
      <c r="R1" s="1156"/>
      <c r="S1" s="1156"/>
      <c r="T1" s="1156"/>
      <c r="U1" s="1156"/>
      <c r="V1" s="1156"/>
      <c r="W1" s="1156"/>
      <c r="X1" s="1156"/>
      <c r="Y1" s="1156"/>
      <c r="Z1" s="1156"/>
      <c r="AA1" s="1156"/>
      <c r="AB1" s="1156"/>
      <c r="AC1" s="1156"/>
      <c r="AD1" s="1156"/>
      <c r="AE1" s="1156"/>
      <c r="AF1" s="1156"/>
      <c r="AG1" s="1156"/>
      <c r="AH1" s="1156"/>
      <c r="AI1" s="1156"/>
      <c r="AJ1" s="1156"/>
      <c r="AK1" s="1156"/>
      <c r="AL1" s="1156"/>
      <c r="AM1" s="1156"/>
      <c r="AN1" s="69"/>
    </row>
    <row r="2" spans="1:53" ht="30" x14ac:dyDescent="0.4">
      <c r="A2" s="824" t="s">
        <v>82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24" t="s">
        <v>110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6" t="s">
        <v>0</v>
      </c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1158" t="s">
        <v>243</v>
      </c>
      <c r="AO3" s="1158"/>
      <c r="AP3" s="1158"/>
      <c r="AQ3" s="1158"/>
      <c r="AR3" s="1158"/>
      <c r="AS3" s="1158"/>
      <c r="AT3" s="1158"/>
      <c r="AU3" s="1158"/>
      <c r="AV3" s="1158"/>
      <c r="AW3" s="1158"/>
      <c r="AX3" s="1158"/>
      <c r="AY3" s="1158"/>
      <c r="AZ3" s="1158"/>
      <c r="BA3" s="1158"/>
    </row>
    <row r="4" spans="1:53" ht="30.75" x14ac:dyDescent="0.45">
      <c r="A4" s="1159" t="s">
        <v>111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158"/>
      <c r="AO4" s="1158"/>
      <c r="AP4" s="1158"/>
      <c r="AQ4" s="1158"/>
      <c r="AR4" s="1158"/>
      <c r="AS4" s="1158"/>
      <c r="AT4" s="1158"/>
      <c r="AU4" s="1158"/>
      <c r="AV4" s="1158"/>
      <c r="AW4" s="1158"/>
      <c r="AX4" s="1158"/>
      <c r="AY4" s="1158"/>
      <c r="AZ4" s="1158"/>
      <c r="BA4" s="1158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9" t="s">
        <v>1</v>
      </c>
      <c r="Q5" s="1160"/>
      <c r="R5" s="1160"/>
      <c r="S5" s="1160"/>
      <c r="T5" s="1160"/>
      <c r="U5" s="1160"/>
      <c r="V5" s="1160"/>
      <c r="W5" s="1160"/>
      <c r="X5" s="1160"/>
      <c r="Y5" s="1160"/>
      <c r="Z5" s="1160"/>
      <c r="AA5" s="1160"/>
      <c r="AB5" s="1160"/>
      <c r="AC5" s="1160"/>
      <c r="AD5" s="1160"/>
      <c r="AE5" s="1160"/>
      <c r="AF5" s="1160"/>
      <c r="AG5" s="1160"/>
      <c r="AH5" s="1160"/>
      <c r="AI5" s="1160"/>
      <c r="AJ5" s="1160"/>
      <c r="AK5" s="1160"/>
      <c r="AL5" s="1160"/>
      <c r="AM5" s="1160"/>
    </row>
    <row r="6" spans="1:53" s="3" customFormat="1" ht="24.75" customHeight="1" x14ac:dyDescent="0.4">
      <c r="A6" s="824" t="s">
        <v>112</v>
      </c>
      <c r="B6" s="824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161"/>
      <c r="AP6" s="1161"/>
      <c r="AQ6" s="1161"/>
      <c r="AR6" s="1161"/>
      <c r="AS6" s="1161"/>
      <c r="AT6" s="1161"/>
      <c r="AU6" s="1161"/>
      <c r="AV6" s="1161"/>
      <c r="AW6" s="1161"/>
      <c r="AX6" s="1161"/>
      <c r="AY6" s="1161"/>
      <c r="AZ6" s="1161"/>
      <c r="BA6" s="1161"/>
    </row>
    <row r="7" spans="1:53" s="3" customFormat="1" ht="27" customHeight="1" x14ac:dyDescent="0.4">
      <c r="A7" s="824" t="s">
        <v>83</v>
      </c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60" t="s">
        <v>113</v>
      </c>
      <c r="Q7" s="860"/>
      <c r="R7" s="860"/>
      <c r="S7" s="860"/>
      <c r="T7" s="860"/>
      <c r="U7" s="860"/>
      <c r="V7" s="860"/>
      <c r="W7" s="860"/>
      <c r="X7" s="860"/>
      <c r="Y7" s="860"/>
      <c r="Z7" s="860"/>
      <c r="AA7" s="860"/>
      <c r="AB7" s="860"/>
      <c r="AC7" s="860"/>
      <c r="AD7" s="860"/>
      <c r="AE7" s="860"/>
      <c r="AF7" s="860"/>
      <c r="AG7" s="860"/>
      <c r="AH7" s="860"/>
      <c r="AI7" s="860"/>
      <c r="AJ7" s="860"/>
      <c r="AK7" s="860"/>
      <c r="AL7" s="860"/>
      <c r="AM7" s="74"/>
      <c r="AN7" s="861" t="s">
        <v>173</v>
      </c>
      <c r="AO7" s="1110"/>
      <c r="AP7" s="1110"/>
      <c r="AQ7" s="1110"/>
      <c r="AR7" s="1110"/>
      <c r="AS7" s="1110"/>
      <c r="AT7" s="1110"/>
      <c r="AU7" s="1110"/>
      <c r="AV7" s="1110"/>
      <c r="AW7" s="1110"/>
      <c r="AX7" s="1110"/>
      <c r="AY7" s="1110"/>
      <c r="AZ7" s="1110"/>
      <c r="BA7" s="1110"/>
    </row>
    <row r="8" spans="1:53" s="3" customFormat="1" ht="27.75" customHeight="1" x14ac:dyDescent="0.4">
      <c r="P8" s="860" t="s">
        <v>222</v>
      </c>
      <c r="Q8" s="860"/>
      <c r="R8" s="860"/>
      <c r="S8" s="860"/>
      <c r="T8" s="860"/>
      <c r="U8" s="860"/>
      <c r="V8" s="860"/>
      <c r="W8" s="860"/>
      <c r="X8" s="860"/>
      <c r="Y8" s="860"/>
      <c r="Z8" s="860"/>
      <c r="AA8" s="860"/>
      <c r="AB8" s="860"/>
      <c r="AC8" s="860"/>
      <c r="AD8" s="860"/>
      <c r="AE8" s="860"/>
      <c r="AF8" s="860"/>
      <c r="AG8" s="860"/>
      <c r="AH8" s="860"/>
      <c r="AI8" s="860"/>
      <c r="AJ8" s="860"/>
      <c r="AK8" s="860"/>
      <c r="AL8" s="860"/>
      <c r="AM8" s="74"/>
      <c r="AN8" s="1157" t="s">
        <v>114</v>
      </c>
      <c r="AO8" s="1157"/>
      <c r="AP8" s="1157"/>
      <c r="AQ8" s="1157"/>
      <c r="AR8" s="1157"/>
      <c r="AS8" s="1157"/>
      <c r="AT8" s="1157"/>
      <c r="AU8" s="1157"/>
      <c r="AV8" s="1157"/>
      <c r="AW8" s="1157"/>
      <c r="AX8" s="1157"/>
      <c r="AY8" s="1157"/>
      <c r="AZ8" s="1157"/>
      <c r="BA8" s="1157"/>
    </row>
    <row r="9" spans="1:53" s="3" customFormat="1" ht="27.75" customHeight="1" x14ac:dyDescent="0.4">
      <c r="P9" s="860" t="s">
        <v>223</v>
      </c>
      <c r="Q9" s="860"/>
      <c r="R9" s="860"/>
      <c r="S9" s="860"/>
      <c r="T9" s="860"/>
      <c r="U9" s="860"/>
      <c r="V9" s="860"/>
      <c r="W9" s="860"/>
      <c r="X9" s="860"/>
      <c r="Y9" s="860"/>
      <c r="Z9" s="860"/>
      <c r="AA9" s="860"/>
      <c r="AB9" s="860"/>
      <c r="AC9" s="860"/>
      <c r="AD9" s="860"/>
      <c r="AE9" s="860"/>
      <c r="AF9" s="860"/>
      <c r="AG9" s="860"/>
      <c r="AH9" s="860"/>
      <c r="AI9" s="860"/>
      <c r="AJ9" s="860"/>
      <c r="AK9" s="860"/>
      <c r="AL9" s="860"/>
      <c r="AM9" s="74"/>
      <c r="AN9" s="1157"/>
      <c r="AO9" s="1157"/>
      <c r="AP9" s="1157"/>
      <c r="AQ9" s="1157"/>
      <c r="AR9" s="1157"/>
      <c r="AS9" s="1157"/>
      <c r="AT9" s="1157"/>
      <c r="AU9" s="1157"/>
      <c r="AV9" s="1157"/>
      <c r="AW9" s="1157"/>
      <c r="AX9" s="1157"/>
      <c r="AY9" s="1157"/>
      <c r="AZ9" s="1157"/>
      <c r="BA9" s="1157"/>
    </row>
    <row r="10" spans="1:53" s="3" customFormat="1" ht="27.75" customHeight="1" x14ac:dyDescent="0.35">
      <c r="P10" s="1103" t="s">
        <v>115</v>
      </c>
      <c r="Q10" s="1104"/>
      <c r="R10" s="1104"/>
      <c r="S10" s="1104"/>
      <c r="T10" s="1104"/>
      <c r="U10" s="1104"/>
      <c r="V10" s="1104"/>
      <c r="W10" s="1104"/>
      <c r="X10" s="1104"/>
      <c r="Y10" s="1104"/>
      <c r="Z10" s="1104"/>
      <c r="AA10" s="1104"/>
      <c r="AB10" s="1104"/>
      <c r="AC10" s="1104"/>
      <c r="AD10" s="1104"/>
      <c r="AE10" s="1104"/>
      <c r="AF10" s="1104"/>
      <c r="AG10" s="1104"/>
      <c r="AH10" s="1104"/>
      <c r="AI10" s="1104"/>
      <c r="AJ10" s="1104"/>
      <c r="AK10" s="1104"/>
      <c r="AL10" s="1105"/>
      <c r="AM10" s="1105"/>
      <c r="AN10" s="1157"/>
      <c r="AO10" s="1157"/>
      <c r="AP10" s="1157"/>
      <c r="AQ10" s="1157"/>
      <c r="AR10" s="1157"/>
      <c r="AS10" s="1157"/>
      <c r="AT10" s="1157"/>
      <c r="AU10" s="1157"/>
      <c r="AV10" s="1157"/>
      <c r="AW10" s="1157"/>
      <c r="AX10" s="1157"/>
      <c r="AY10" s="1157"/>
      <c r="AZ10" s="1157"/>
      <c r="BA10" s="1157"/>
    </row>
    <row r="11" spans="1:53" s="3" customFormat="1" ht="25.5" customHeight="1" x14ac:dyDescent="0.4">
      <c r="P11" s="1103" t="s">
        <v>224</v>
      </c>
      <c r="Q11" s="1103"/>
      <c r="R11" s="1103"/>
      <c r="S11" s="1103"/>
      <c r="T11" s="1103"/>
      <c r="U11" s="1103"/>
      <c r="V11" s="1103"/>
      <c r="W11" s="1103"/>
      <c r="X11" s="1103"/>
      <c r="Y11" s="1103"/>
      <c r="Z11" s="1103"/>
      <c r="AA11" s="1103"/>
      <c r="AB11" s="1103"/>
      <c r="AC11" s="1103"/>
      <c r="AD11" s="1103"/>
      <c r="AE11" s="1103"/>
      <c r="AF11" s="1103"/>
      <c r="AG11" s="1103"/>
      <c r="AH11" s="1103"/>
      <c r="AI11" s="1103"/>
      <c r="AJ11" s="1103"/>
      <c r="AK11" s="1103"/>
      <c r="AL11" s="1103"/>
      <c r="AM11" s="1103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155"/>
      <c r="Z12" s="1155"/>
      <c r="AA12" s="1155"/>
      <c r="AB12" s="1155"/>
      <c r="AC12" s="1155"/>
      <c r="AD12" s="1155"/>
      <c r="AE12" s="1155"/>
      <c r="AF12" s="1155"/>
      <c r="AG12" s="1155"/>
      <c r="AH12" s="1155"/>
      <c r="AI12" s="1155"/>
      <c r="AJ12" s="1155"/>
      <c r="AK12" s="1155"/>
      <c r="AL12" s="1155"/>
      <c r="AM12" s="1155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108" t="s">
        <v>37</v>
      </c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8"/>
      <c r="AG14" s="1108"/>
      <c r="AH14" s="1108"/>
      <c r="AI14" s="1108"/>
      <c r="AJ14" s="1108"/>
      <c r="AK14" s="1108"/>
      <c r="AL14" s="1108"/>
      <c r="AM14" s="1108"/>
      <c r="AN14" s="1108"/>
      <c r="AO14" s="1108"/>
      <c r="AP14" s="1108"/>
      <c r="AQ14" s="1108"/>
      <c r="AR14" s="1108"/>
      <c r="AS14" s="1108"/>
      <c r="AT14" s="1108"/>
      <c r="AU14" s="1108"/>
      <c r="AV14" s="1108"/>
      <c r="AW14" s="1108"/>
      <c r="AX14" s="1108"/>
      <c r="AY14" s="1108"/>
      <c r="AZ14" s="1108"/>
      <c r="BA14" s="1108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077" t="s">
        <v>2</v>
      </c>
      <c r="B16" s="1031" t="s">
        <v>3</v>
      </c>
      <c r="C16" s="1032"/>
      <c r="D16" s="1032"/>
      <c r="E16" s="1033"/>
      <c r="F16" s="1031" t="s">
        <v>4</v>
      </c>
      <c r="G16" s="1032"/>
      <c r="H16" s="1032"/>
      <c r="I16" s="1033"/>
      <c r="J16" s="1098" t="s">
        <v>5</v>
      </c>
      <c r="K16" s="1099"/>
      <c r="L16" s="1099"/>
      <c r="M16" s="1099"/>
      <c r="N16" s="1098" t="s">
        <v>6</v>
      </c>
      <c r="O16" s="1099"/>
      <c r="P16" s="1099"/>
      <c r="Q16" s="1099"/>
      <c r="R16" s="1107"/>
      <c r="S16" s="1098" t="s">
        <v>7</v>
      </c>
      <c r="T16" s="1106"/>
      <c r="U16" s="1106"/>
      <c r="V16" s="1106"/>
      <c r="W16" s="1107"/>
      <c r="X16" s="1098" t="s">
        <v>8</v>
      </c>
      <c r="Y16" s="1099"/>
      <c r="Z16" s="1099"/>
      <c r="AA16" s="1107"/>
      <c r="AB16" s="1031" t="s">
        <v>9</v>
      </c>
      <c r="AC16" s="1032"/>
      <c r="AD16" s="1032"/>
      <c r="AE16" s="1033"/>
      <c r="AF16" s="1031" t="s">
        <v>10</v>
      </c>
      <c r="AG16" s="1032"/>
      <c r="AH16" s="1032"/>
      <c r="AI16" s="1033"/>
      <c r="AJ16" s="1098" t="s">
        <v>11</v>
      </c>
      <c r="AK16" s="1106"/>
      <c r="AL16" s="1106"/>
      <c r="AM16" s="1106"/>
      <c r="AN16" s="1107"/>
      <c r="AO16" s="1098" t="s">
        <v>12</v>
      </c>
      <c r="AP16" s="1099"/>
      <c r="AQ16" s="1099"/>
      <c r="AR16" s="1099"/>
      <c r="AS16" s="1100" t="s">
        <v>13</v>
      </c>
      <c r="AT16" s="1101"/>
      <c r="AU16" s="1101"/>
      <c r="AV16" s="1101"/>
      <c r="AW16" s="1102"/>
      <c r="AX16" s="1098" t="s">
        <v>14</v>
      </c>
      <c r="AY16" s="1099"/>
      <c r="AZ16" s="1099"/>
      <c r="BA16" s="1107"/>
    </row>
    <row r="17" spans="1:53" s="5" customFormat="1" ht="20.25" customHeight="1" thickBot="1" x14ac:dyDescent="0.25">
      <c r="A17" s="1078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116</v>
      </c>
      <c r="R19" s="90" t="s">
        <v>116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1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3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2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97"/>
      <c r="O21" s="98"/>
      <c r="P21" s="98"/>
      <c r="Q21" s="98"/>
      <c r="R21" s="99"/>
      <c r="S21" s="97"/>
      <c r="T21" s="98"/>
      <c r="U21" s="98"/>
      <c r="V21" s="98"/>
      <c r="W21" s="99"/>
      <c r="X21" s="97"/>
      <c r="Y21" s="98"/>
      <c r="Z21" s="98"/>
      <c r="AA21" s="99"/>
      <c r="AB21" s="97"/>
      <c r="AC21" s="98"/>
      <c r="AD21" s="98"/>
      <c r="AE21" s="100"/>
      <c r="AF21" s="97"/>
      <c r="AG21" s="98"/>
      <c r="AH21" s="98"/>
      <c r="AI21" s="100"/>
      <c r="AJ21" s="97"/>
      <c r="AK21" s="98"/>
      <c r="AL21" s="98"/>
      <c r="AM21" s="98"/>
      <c r="AN21" s="99"/>
      <c r="AO21" s="101"/>
      <c r="AP21" s="98"/>
      <c r="AQ21" s="98"/>
      <c r="AR21" s="100"/>
      <c r="AS21" s="102"/>
      <c r="AT21" s="103"/>
      <c r="AU21" s="103"/>
      <c r="AV21" s="103"/>
      <c r="AW21" s="104"/>
      <c r="AX21" s="105"/>
      <c r="AY21" s="106"/>
      <c r="AZ21" s="106"/>
      <c r="BA21" s="107"/>
    </row>
    <row r="22" spans="1:53" ht="19.5" customHeight="1" x14ac:dyDescent="0.3">
      <c r="A22" s="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9"/>
      <c r="AH22" s="109"/>
      <c r="AI22" s="109"/>
      <c r="AJ22" s="108"/>
      <c r="AK22" s="108"/>
      <c r="AL22" s="108"/>
      <c r="AM22" s="108"/>
      <c r="AN22" s="108"/>
      <c r="AO22" s="108"/>
      <c r="AP22" s="108"/>
      <c r="AQ22" s="108"/>
      <c r="AR22" s="108"/>
      <c r="AS22" s="110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33" t="s">
        <v>118</v>
      </c>
      <c r="B23" s="833"/>
      <c r="C23" s="833"/>
      <c r="D23" s="833"/>
      <c r="E23" s="833"/>
      <c r="F23" s="833"/>
      <c r="G23" s="833"/>
      <c r="H23" s="833"/>
      <c r="I23" s="833"/>
      <c r="J23" s="1140"/>
      <c r="K23" s="1140"/>
      <c r="L23" s="1140"/>
      <c r="M23" s="1140"/>
      <c r="N23" s="1140"/>
      <c r="O23" s="1140"/>
      <c r="P23" s="1140"/>
      <c r="Q23" s="1140"/>
      <c r="R23" s="1140"/>
      <c r="S23" s="1140"/>
      <c r="T23" s="1140"/>
      <c r="U23" s="1140"/>
      <c r="V23" s="1140"/>
      <c r="W23" s="1140"/>
      <c r="X23" s="1140"/>
      <c r="Y23" s="1140"/>
      <c r="Z23" s="1140"/>
      <c r="AA23" s="1140"/>
      <c r="AB23" s="1140"/>
      <c r="AC23" s="1140"/>
      <c r="AD23" s="1140"/>
      <c r="AE23" s="1140"/>
      <c r="AF23" s="1140"/>
      <c r="AG23" s="1140"/>
      <c r="AH23" s="1140"/>
      <c r="AI23" s="1140"/>
      <c r="AJ23" s="1140"/>
      <c r="AK23" s="1140"/>
      <c r="AL23" s="1140"/>
      <c r="AM23" s="1140"/>
      <c r="AN23" s="1140"/>
      <c r="AO23" s="1140"/>
      <c r="AP23" s="1140"/>
      <c r="AQ23" s="1140"/>
      <c r="AR23" s="1140"/>
      <c r="AS23" s="1140"/>
      <c r="AT23" s="1140"/>
      <c r="AU23" s="1140"/>
      <c r="AV23" s="111"/>
      <c r="AW23" s="111"/>
      <c r="AX23" s="111"/>
      <c r="AY23" s="111"/>
      <c r="AZ23" s="111"/>
      <c r="BA23" s="1"/>
    </row>
    <row r="24" spans="1:53" x14ac:dyDescent="0.25">
      <c r="AV24" s="111"/>
      <c r="AW24" s="111"/>
      <c r="AX24" s="111"/>
      <c r="AY24" s="111"/>
      <c r="AZ24" s="111"/>
    </row>
    <row r="25" spans="1:53" ht="21.75" customHeight="1" x14ac:dyDescent="0.3">
      <c r="A25" s="112" t="s">
        <v>119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41" t="s">
        <v>120</v>
      </c>
      <c r="AB25" s="1141"/>
      <c r="AC25" s="1141"/>
      <c r="AD25" s="1141"/>
      <c r="AE25" s="1141"/>
      <c r="AF25" s="1141"/>
      <c r="AG25" s="1141"/>
      <c r="AH25" s="1141"/>
      <c r="AI25" s="1141"/>
      <c r="AJ25" s="1141"/>
      <c r="AK25" s="1141"/>
      <c r="AL25" s="1141"/>
      <c r="AM25" s="1141"/>
      <c r="AN25" s="112"/>
      <c r="AO25" s="1141" t="s">
        <v>51</v>
      </c>
      <c r="AP25" s="1141"/>
      <c r="AQ25" s="1141"/>
      <c r="AR25" s="1141"/>
      <c r="AS25" s="1141"/>
      <c r="AT25" s="1141"/>
      <c r="AU25" s="1141"/>
      <c r="AV25" s="1141"/>
      <c r="AW25" s="1141"/>
      <c r="AX25" s="1141"/>
      <c r="AY25" s="1141"/>
      <c r="AZ25" s="1141"/>
      <c r="BA25" s="114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46" t="s">
        <v>2</v>
      </c>
      <c r="B27" s="1047"/>
      <c r="C27" s="1052" t="s">
        <v>19</v>
      </c>
      <c r="D27" s="1053"/>
      <c r="E27" s="1053"/>
      <c r="F27" s="1047"/>
      <c r="G27" s="1037" t="s">
        <v>121</v>
      </c>
      <c r="H27" s="1038"/>
      <c r="I27" s="1039"/>
      <c r="J27" s="1097" t="s">
        <v>21</v>
      </c>
      <c r="K27" s="1053"/>
      <c r="L27" s="1053"/>
      <c r="M27" s="1047"/>
      <c r="N27" s="1065" t="s">
        <v>70</v>
      </c>
      <c r="O27" s="1066"/>
      <c r="P27" s="1067"/>
      <c r="Q27" s="1097" t="s">
        <v>71</v>
      </c>
      <c r="R27" s="1145"/>
      <c r="S27" s="1146"/>
      <c r="T27" s="1097" t="s">
        <v>22</v>
      </c>
      <c r="U27" s="1053"/>
      <c r="V27" s="1047"/>
      <c r="W27" s="1097" t="s">
        <v>69</v>
      </c>
      <c r="X27" s="1053"/>
      <c r="Y27" s="1047"/>
      <c r="Z27" s="22"/>
      <c r="AA27" s="1085" t="s">
        <v>72</v>
      </c>
      <c r="AB27" s="1086"/>
      <c r="AC27" s="1086"/>
      <c r="AD27" s="1086"/>
      <c r="AE27" s="1086"/>
      <c r="AF27" s="1087"/>
      <c r="AG27" s="1088"/>
      <c r="AH27" s="1111" t="s">
        <v>87</v>
      </c>
      <c r="AI27" s="1112"/>
      <c r="AJ27" s="1112"/>
      <c r="AK27" s="1052" t="s">
        <v>50</v>
      </c>
      <c r="AL27" s="1060"/>
      <c r="AM27" s="1061"/>
      <c r="AN27" s="114"/>
      <c r="AO27" s="1153" t="s">
        <v>52</v>
      </c>
      <c r="AP27" s="1154"/>
      <c r="AQ27" s="1154"/>
      <c r="AR27" s="1154"/>
      <c r="AS27" s="1065" t="s">
        <v>73</v>
      </c>
      <c r="AT27" s="1066"/>
      <c r="AU27" s="1066"/>
      <c r="AV27" s="1066"/>
      <c r="AW27" s="1067"/>
      <c r="AX27" s="1111" t="s">
        <v>87</v>
      </c>
      <c r="AY27" s="1111"/>
      <c r="AZ27" s="1111"/>
      <c r="BA27" s="1152"/>
    </row>
    <row r="28" spans="1:53" ht="15.75" customHeight="1" x14ac:dyDescent="0.25">
      <c r="A28" s="1048"/>
      <c r="B28" s="1049"/>
      <c r="C28" s="1048"/>
      <c r="D28" s="1054"/>
      <c r="E28" s="1054"/>
      <c r="F28" s="1049"/>
      <c r="G28" s="1040"/>
      <c r="H28" s="1041"/>
      <c r="I28" s="1042"/>
      <c r="J28" s="1048"/>
      <c r="K28" s="1054"/>
      <c r="L28" s="1054"/>
      <c r="M28" s="1049"/>
      <c r="N28" s="1068"/>
      <c r="O28" s="1069"/>
      <c r="P28" s="1070"/>
      <c r="Q28" s="1147"/>
      <c r="R28" s="1140"/>
      <c r="S28" s="1148"/>
      <c r="T28" s="1048"/>
      <c r="U28" s="1054"/>
      <c r="V28" s="1049"/>
      <c r="W28" s="1048"/>
      <c r="X28" s="1054"/>
      <c r="Y28" s="1049"/>
      <c r="Z28" s="22"/>
      <c r="AA28" s="1089"/>
      <c r="AB28" s="1090"/>
      <c r="AC28" s="1090"/>
      <c r="AD28" s="1090"/>
      <c r="AE28" s="1090"/>
      <c r="AF28" s="1091"/>
      <c r="AG28" s="1092"/>
      <c r="AH28" s="1112"/>
      <c r="AI28" s="1112"/>
      <c r="AJ28" s="1112"/>
      <c r="AK28" s="1062"/>
      <c r="AL28" s="1063"/>
      <c r="AM28" s="1064"/>
      <c r="AN28" s="114"/>
      <c r="AO28" s="1154"/>
      <c r="AP28" s="1154"/>
      <c r="AQ28" s="1154"/>
      <c r="AR28" s="1154"/>
      <c r="AS28" s="1068"/>
      <c r="AT28" s="1069"/>
      <c r="AU28" s="1069"/>
      <c r="AV28" s="1069"/>
      <c r="AW28" s="1070"/>
      <c r="AX28" s="1111"/>
      <c r="AY28" s="1111"/>
      <c r="AZ28" s="1111"/>
      <c r="BA28" s="1152"/>
    </row>
    <row r="29" spans="1:53" ht="42" customHeight="1" x14ac:dyDescent="0.25">
      <c r="A29" s="1050"/>
      <c r="B29" s="1051"/>
      <c r="C29" s="1050"/>
      <c r="D29" s="1055"/>
      <c r="E29" s="1055"/>
      <c r="F29" s="1051"/>
      <c r="G29" s="1043"/>
      <c r="H29" s="1044"/>
      <c r="I29" s="1045"/>
      <c r="J29" s="1050"/>
      <c r="K29" s="1055"/>
      <c r="L29" s="1055"/>
      <c r="M29" s="1051"/>
      <c r="N29" s="1071"/>
      <c r="O29" s="1072"/>
      <c r="P29" s="1073"/>
      <c r="Q29" s="1149"/>
      <c r="R29" s="1150"/>
      <c r="S29" s="1151"/>
      <c r="T29" s="1050"/>
      <c r="U29" s="1055"/>
      <c r="V29" s="1051"/>
      <c r="W29" s="1050"/>
      <c r="X29" s="1055"/>
      <c r="Y29" s="1051"/>
      <c r="Z29" s="22"/>
      <c r="AA29" s="1093" t="s">
        <v>109</v>
      </c>
      <c r="AB29" s="1094"/>
      <c r="AC29" s="1094"/>
      <c r="AD29" s="1094"/>
      <c r="AE29" s="1094"/>
      <c r="AF29" s="1095"/>
      <c r="AG29" s="1096"/>
      <c r="AH29" s="1142">
        <v>2</v>
      </c>
      <c r="AI29" s="1143"/>
      <c r="AJ29" s="1144"/>
      <c r="AK29" s="1074">
        <v>3</v>
      </c>
      <c r="AL29" s="1074"/>
      <c r="AM29" s="1074"/>
      <c r="AN29" s="114"/>
      <c r="AO29" s="1154"/>
      <c r="AP29" s="1154"/>
      <c r="AQ29" s="1154"/>
      <c r="AR29" s="1154"/>
      <c r="AS29" s="1068"/>
      <c r="AT29" s="1069"/>
      <c r="AU29" s="1069"/>
      <c r="AV29" s="1069"/>
      <c r="AW29" s="1070"/>
      <c r="AX29" s="1111"/>
      <c r="AY29" s="1111"/>
      <c r="AZ29" s="1111"/>
      <c r="BA29" s="1152"/>
    </row>
    <row r="30" spans="1:53" ht="26.25" customHeight="1" x14ac:dyDescent="0.3">
      <c r="A30" s="1058">
        <v>1</v>
      </c>
      <c r="B30" s="1059"/>
      <c r="C30" s="1034">
        <f>COUNTIF($B18:$AO18,$B$18)</f>
        <v>33</v>
      </c>
      <c r="D30" s="1035"/>
      <c r="E30" s="1035"/>
      <c r="F30" s="1036"/>
      <c r="G30" s="1034">
        <v>4</v>
      </c>
      <c r="H30" s="1035"/>
      <c r="I30" s="1036"/>
      <c r="J30" s="1034">
        <v>3</v>
      </c>
      <c r="K30" s="1035"/>
      <c r="L30" s="1035"/>
      <c r="M30" s="1036"/>
      <c r="N30" s="1034"/>
      <c r="O30" s="1035"/>
      <c r="P30" s="1036"/>
      <c r="Q30" s="1129"/>
      <c r="R30" s="1122"/>
      <c r="S30" s="1123"/>
      <c r="T30" s="1034">
        <v>12</v>
      </c>
      <c r="U30" s="1130"/>
      <c r="V30" s="1134"/>
      <c r="W30" s="1034">
        <f>C30+G30+J30+N30+Q30+T30</f>
        <v>52</v>
      </c>
      <c r="X30" s="1130"/>
      <c r="Y30" s="1131"/>
      <c r="Z30" s="22"/>
      <c r="AA30" s="1132" t="s">
        <v>174</v>
      </c>
      <c r="AB30" s="1087"/>
      <c r="AC30" s="1087"/>
      <c r="AD30" s="1087"/>
      <c r="AE30" s="1087"/>
      <c r="AF30" s="1087"/>
      <c r="AG30" s="1088"/>
      <c r="AH30" s="1074">
        <v>4</v>
      </c>
      <c r="AI30" s="1075"/>
      <c r="AJ30" s="1075"/>
      <c r="AK30" s="1074">
        <v>2</v>
      </c>
      <c r="AL30" s="1075"/>
      <c r="AM30" s="1075"/>
      <c r="AN30" s="114"/>
      <c r="AO30" s="1154"/>
      <c r="AP30" s="1154"/>
      <c r="AQ30" s="1154"/>
      <c r="AR30" s="1154"/>
      <c r="AS30" s="1071"/>
      <c r="AT30" s="1072"/>
      <c r="AU30" s="1072"/>
      <c r="AV30" s="1072"/>
      <c r="AW30" s="1073"/>
      <c r="AX30" s="1111"/>
      <c r="AY30" s="1111"/>
      <c r="AZ30" s="1111"/>
      <c r="BA30" s="1152"/>
    </row>
    <row r="31" spans="1:53" ht="27" customHeight="1" x14ac:dyDescent="0.3">
      <c r="A31" s="1056">
        <v>2</v>
      </c>
      <c r="B31" s="1057"/>
      <c r="C31" s="1034">
        <v>15</v>
      </c>
      <c r="D31" s="1035"/>
      <c r="E31" s="1035"/>
      <c r="F31" s="1036"/>
      <c r="G31" s="834">
        <v>2</v>
      </c>
      <c r="H31" s="1026"/>
      <c r="I31" s="1027"/>
      <c r="J31" s="834">
        <v>6</v>
      </c>
      <c r="K31" s="1026"/>
      <c r="L31" s="1026"/>
      <c r="M31" s="1027"/>
      <c r="N31" s="834">
        <v>12</v>
      </c>
      <c r="O31" s="1026"/>
      <c r="P31" s="1027"/>
      <c r="Q31" s="1121">
        <v>2</v>
      </c>
      <c r="R31" s="1122"/>
      <c r="S31" s="1123"/>
      <c r="T31" s="834">
        <v>2</v>
      </c>
      <c r="U31" s="1135"/>
      <c r="V31" s="1136"/>
      <c r="W31" s="1034">
        <f>C31+G31+J31+N31+Q31+T31</f>
        <v>39</v>
      </c>
      <c r="X31" s="1130"/>
      <c r="Y31" s="1131"/>
      <c r="Z31" s="22"/>
      <c r="AA31" s="1133"/>
      <c r="AB31" s="1091"/>
      <c r="AC31" s="1091"/>
      <c r="AD31" s="1091"/>
      <c r="AE31" s="1091"/>
      <c r="AF31" s="1091"/>
      <c r="AG31" s="1092"/>
      <c r="AH31" s="1075"/>
      <c r="AI31" s="1075"/>
      <c r="AJ31" s="1075"/>
      <c r="AK31" s="1075"/>
      <c r="AL31" s="1075"/>
      <c r="AM31" s="1075"/>
      <c r="AN31" s="114"/>
      <c r="AO31" s="1074" t="s">
        <v>23</v>
      </c>
      <c r="AP31" s="1074"/>
      <c r="AQ31" s="1074"/>
      <c r="AR31" s="1074"/>
      <c r="AS31" s="1076" t="s">
        <v>122</v>
      </c>
      <c r="AT31" s="1076"/>
      <c r="AU31" s="1076"/>
      <c r="AV31" s="1076"/>
      <c r="AW31" s="1076"/>
      <c r="AX31" s="1109">
        <v>4</v>
      </c>
      <c r="AY31" s="1109"/>
      <c r="AZ31" s="1109"/>
      <c r="BA31" s="1109"/>
    </row>
    <row r="32" spans="1:53" ht="21.75" customHeight="1" x14ac:dyDescent="0.3">
      <c r="A32" s="1056"/>
      <c r="B32" s="1057"/>
      <c r="C32" s="1034"/>
      <c r="D32" s="1035"/>
      <c r="E32" s="1035"/>
      <c r="F32" s="1036"/>
      <c r="G32" s="834"/>
      <c r="H32" s="1026"/>
      <c r="I32" s="1027"/>
      <c r="J32" s="834"/>
      <c r="K32" s="1026"/>
      <c r="L32" s="1026"/>
      <c r="M32" s="1027"/>
      <c r="N32" s="834"/>
      <c r="O32" s="1026"/>
      <c r="P32" s="1027"/>
      <c r="Q32" s="1129"/>
      <c r="R32" s="1122"/>
      <c r="S32" s="1123"/>
      <c r="T32" s="834"/>
      <c r="U32" s="1135"/>
      <c r="V32" s="1136"/>
      <c r="W32" s="1034"/>
      <c r="X32" s="1130"/>
      <c r="Y32" s="1131"/>
      <c r="Z32" s="22"/>
      <c r="AA32" s="1132" t="s">
        <v>74</v>
      </c>
      <c r="AB32" s="1087"/>
      <c r="AC32" s="1087"/>
      <c r="AD32" s="1087"/>
      <c r="AE32" s="1087"/>
      <c r="AF32" s="1087"/>
      <c r="AG32" s="1088"/>
      <c r="AH32" s="1074">
        <v>4</v>
      </c>
      <c r="AI32" s="1075"/>
      <c r="AJ32" s="1075"/>
      <c r="AK32" s="1074">
        <v>4</v>
      </c>
      <c r="AL32" s="1075"/>
      <c r="AM32" s="1075"/>
      <c r="AN32" s="114"/>
      <c r="AO32" s="1074"/>
      <c r="AP32" s="1074"/>
      <c r="AQ32" s="1074"/>
      <c r="AR32" s="1074"/>
      <c r="AS32" s="1076"/>
      <c r="AT32" s="1076"/>
      <c r="AU32" s="1076"/>
      <c r="AV32" s="1076"/>
      <c r="AW32" s="1076"/>
      <c r="AX32" s="1109"/>
      <c r="AY32" s="1109"/>
      <c r="AZ32" s="1109"/>
      <c r="BA32" s="1109"/>
    </row>
    <row r="33" spans="1:53" ht="25.5" customHeight="1" x14ac:dyDescent="0.3">
      <c r="A33" s="1056"/>
      <c r="B33" s="1057"/>
      <c r="C33" s="1034"/>
      <c r="D33" s="1035"/>
      <c r="E33" s="1035"/>
      <c r="F33" s="1036"/>
      <c r="G33" s="834"/>
      <c r="H33" s="1026"/>
      <c r="I33" s="1027"/>
      <c r="J33" s="834"/>
      <c r="K33" s="1026"/>
      <c r="L33" s="1026"/>
      <c r="M33" s="1027"/>
      <c r="N33" s="834"/>
      <c r="O33" s="1026"/>
      <c r="P33" s="1027"/>
      <c r="Q33" s="1121"/>
      <c r="R33" s="1122"/>
      <c r="S33" s="1123"/>
      <c r="T33" s="1139"/>
      <c r="U33" s="1135"/>
      <c r="V33" s="1136"/>
      <c r="W33" s="1034"/>
      <c r="X33" s="1130"/>
      <c r="Y33" s="1131"/>
      <c r="Z33" s="22"/>
      <c r="AA33" s="1133"/>
      <c r="AB33" s="1091"/>
      <c r="AC33" s="1091"/>
      <c r="AD33" s="1091"/>
      <c r="AE33" s="1091"/>
      <c r="AF33" s="1091"/>
      <c r="AG33" s="1092"/>
      <c r="AH33" s="1075"/>
      <c r="AI33" s="1075"/>
      <c r="AJ33" s="1075"/>
      <c r="AK33" s="1075"/>
      <c r="AL33" s="1075"/>
      <c r="AM33" s="1075"/>
      <c r="AN33" s="115"/>
      <c r="AO33" s="1074"/>
      <c r="AP33" s="1074"/>
      <c r="AQ33" s="1074"/>
      <c r="AR33" s="1074"/>
      <c r="AS33" s="1076"/>
      <c r="AT33" s="1076"/>
      <c r="AU33" s="1076"/>
      <c r="AV33" s="1076"/>
      <c r="AW33" s="1076"/>
      <c r="AX33" s="1109"/>
      <c r="AY33" s="1109"/>
      <c r="AZ33" s="1109"/>
      <c r="BA33" s="1109"/>
    </row>
    <row r="34" spans="1:53" ht="34.5" customHeight="1" x14ac:dyDescent="0.25">
      <c r="A34" s="1116" t="s">
        <v>24</v>
      </c>
      <c r="B34" s="1117"/>
      <c r="C34" s="1118">
        <f>SUM(C30:F33)</f>
        <v>48</v>
      </c>
      <c r="D34" s="1119"/>
      <c r="E34" s="1119"/>
      <c r="F34" s="1120"/>
      <c r="G34" s="1124">
        <f>SUM(G30:I33)</f>
        <v>6</v>
      </c>
      <c r="H34" s="1125"/>
      <c r="I34" s="1117"/>
      <c r="J34" s="1028">
        <f>SUM(J30:M33)</f>
        <v>9</v>
      </c>
      <c r="K34" s="1029"/>
      <c r="L34" s="1029"/>
      <c r="M34" s="1030"/>
      <c r="N34" s="1028">
        <f>SUM(N30:P33)</f>
        <v>12</v>
      </c>
      <c r="O34" s="1029"/>
      <c r="P34" s="1030"/>
      <c r="Q34" s="1126">
        <f>SUM(Q30:S33)</f>
        <v>2</v>
      </c>
      <c r="R34" s="1127"/>
      <c r="S34" s="1128"/>
      <c r="T34" s="1124">
        <f>SUM(T30:V33)</f>
        <v>14</v>
      </c>
      <c r="U34" s="1137"/>
      <c r="V34" s="1138"/>
      <c r="W34" s="1124">
        <f>SUM(W30:Y33)</f>
        <v>91</v>
      </c>
      <c r="X34" s="1137"/>
      <c r="Y34" s="1138"/>
      <c r="Z34" s="22"/>
      <c r="AA34" s="1113" t="s">
        <v>108</v>
      </c>
      <c r="AB34" s="1114"/>
      <c r="AC34" s="1114"/>
      <c r="AD34" s="1114"/>
      <c r="AE34" s="1114"/>
      <c r="AF34" s="1114"/>
      <c r="AG34" s="1115"/>
      <c r="AH34" s="1079">
        <v>4</v>
      </c>
      <c r="AI34" s="1080"/>
      <c r="AJ34" s="1081"/>
      <c r="AK34" s="1082">
        <v>12</v>
      </c>
      <c r="AL34" s="1083"/>
      <c r="AM34" s="1084"/>
      <c r="AN34" s="23"/>
      <c r="AO34" s="1074"/>
      <c r="AP34" s="1074"/>
      <c r="AQ34" s="1074"/>
      <c r="AR34" s="1074"/>
      <c r="AS34" s="1076"/>
      <c r="AT34" s="1076"/>
      <c r="AU34" s="1076"/>
      <c r="AV34" s="1076"/>
      <c r="AW34" s="1076"/>
      <c r="AX34" s="1109"/>
      <c r="AY34" s="1109"/>
      <c r="AZ34" s="1109"/>
      <c r="BA34" s="1109"/>
    </row>
  </sheetData>
  <sheetProtection selectLockedCells="1" selectUnlockedCells="1"/>
  <mergeCells count="105">
    <mergeCell ref="AN8:BA10"/>
    <mergeCell ref="AN3:BA4"/>
    <mergeCell ref="A4:O4"/>
    <mergeCell ref="P5:AM5"/>
    <mergeCell ref="A6:O6"/>
    <mergeCell ref="AO6:BA6"/>
    <mergeCell ref="Y12:AM12"/>
    <mergeCell ref="A1:O1"/>
    <mergeCell ref="P1:AM1"/>
    <mergeCell ref="A2:O2"/>
    <mergeCell ref="A3:O3"/>
    <mergeCell ref="P3:AM3"/>
    <mergeCell ref="A7:O7"/>
    <mergeCell ref="P7:AL7"/>
    <mergeCell ref="AO25:BA25"/>
    <mergeCell ref="AH29:AJ29"/>
    <mergeCell ref="J27:M29"/>
    <mergeCell ref="Q27:S29"/>
    <mergeCell ref="N27:P29"/>
    <mergeCell ref="W27:Y29"/>
    <mergeCell ref="AX27:BA30"/>
    <mergeCell ref="AO27:AR30"/>
    <mergeCell ref="AA32:AG33"/>
    <mergeCell ref="C33:F33"/>
    <mergeCell ref="G33:I33"/>
    <mergeCell ref="W34:Y34"/>
    <mergeCell ref="W33:Y33"/>
    <mergeCell ref="C32:F32"/>
    <mergeCell ref="W32:Y32"/>
    <mergeCell ref="T34:V34"/>
    <mergeCell ref="T33:V33"/>
    <mergeCell ref="T32:V32"/>
    <mergeCell ref="AH30:AJ31"/>
    <mergeCell ref="W30:Y30"/>
    <mergeCell ref="AA30:AG31"/>
    <mergeCell ref="Q30:S30"/>
    <mergeCell ref="T30:V30"/>
    <mergeCell ref="T31:V31"/>
    <mergeCell ref="W31:Y31"/>
    <mergeCell ref="G34:I34"/>
    <mergeCell ref="A33:B33"/>
    <mergeCell ref="Q33:S33"/>
    <mergeCell ref="Q34:S34"/>
    <mergeCell ref="Q32:S32"/>
    <mergeCell ref="J34:M34"/>
    <mergeCell ref="AX31:BA34"/>
    <mergeCell ref="AN7:BA7"/>
    <mergeCell ref="X16:AA16"/>
    <mergeCell ref="P8:AL8"/>
    <mergeCell ref="N16:R16"/>
    <mergeCell ref="S16:W16"/>
    <mergeCell ref="P9:AL9"/>
    <mergeCell ref="AK29:AM29"/>
    <mergeCell ref="AH27:AJ28"/>
    <mergeCell ref="AA34:AG34"/>
    <mergeCell ref="AO16:AR16"/>
    <mergeCell ref="J16:M16"/>
    <mergeCell ref="AS16:AW16"/>
    <mergeCell ref="P10:AM10"/>
    <mergeCell ref="P11:AM11"/>
    <mergeCell ref="AJ16:AN16"/>
    <mergeCell ref="A14:BA14"/>
    <mergeCell ref="AF16:AI16"/>
    <mergeCell ref="AB16:AE16"/>
    <mergeCell ref="AX16:BA16"/>
    <mergeCell ref="AK32:AM33"/>
    <mergeCell ref="AK34:AM34"/>
    <mergeCell ref="AA27:AG28"/>
    <mergeCell ref="AA29:AG29"/>
    <mergeCell ref="T27:V29"/>
    <mergeCell ref="A31:B31"/>
    <mergeCell ref="G32:I32"/>
    <mergeCell ref="A34:B34"/>
    <mergeCell ref="C34:F34"/>
    <mergeCell ref="Q31:S31"/>
    <mergeCell ref="A32:B32"/>
    <mergeCell ref="A30:B30"/>
    <mergeCell ref="C30:F30"/>
    <mergeCell ref="AK27:AM28"/>
    <mergeCell ref="AS27:AW30"/>
    <mergeCell ref="AK30:AM31"/>
    <mergeCell ref="AS31:AW34"/>
    <mergeCell ref="AO31:AR34"/>
    <mergeCell ref="AH34:AJ34"/>
    <mergeCell ref="AH32:AJ33"/>
    <mergeCell ref="J31:M31"/>
    <mergeCell ref="G30:I30"/>
    <mergeCell ref="G27:I29"/>
    <mergeCell ref="F16:I16"/>
    <mergeCell ref="A27:B29"/>
    <mergeCell ref="C27:F29"/>
    <mergeCell ref="A16:A17"/>
    <mergeCell ref="J30:M30"/>
    <mergeCell ref="A23:AU23"/>
    <mergeCell ref="AA25:AM25"/>
    <mergeCell ref="J32:M32"/>
    <mergeCell ref="J33:M33"/>
    <mergeCell ref="N32:P32"/>
    <mergeCell ref="N34:P34"/>
    <mergeCell ref="N33:P33"/>
    <mergeCell ref="B16:E16"/>
    <mergeCell ref="N31:P31"/>
    <mergeCell ref="N30:P30"/>
    <mergeCell ref="C31:F31"/>
    <mergeCell ref="G31:I31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2" customFormat="1" ht="18.75" customHeight="1" thickBot="1" x14ac:dyDescent="0.25">
      <c r="A1" s="1258" t="s">
        <v>130</v>
      </c>
      <c r="B1" s="1259"/>
      <c r="C1" s="1259"/>
      <c r="D1" s="1259"/>
      <c r="E1" s="1259"/>
      <c r="F1" s="1259"/>
      <c r="G1" s="1259"/>
      <c r="H1" s="1259"/>
      <c r="I1" s="1259"/>
      <c r="J1" s="1259"/>
      <c r="K1" s="1259"/>
      <c r="L1" s="1259"/>
      <c r="M1" s="1259"/>
      <c r="N1" s="1259"/>
      <c r="O1" s="1259"/>
      <c r="P1" s="1259"/>
      <c r="Q1" s="1259"/>
      <c r="R1" s="1259"/>
      <c r="S1" s="1259"/>
      <c r="T1" s="1259"/>
      <c r="U1" s="1259"/>
      <c r="V1" s="1260"/>
    </row>
    <row r="2" spans="1:27" s="142" customFormat="1" ht="15.75" customHeight="1" x14ac:dyDescent="0.2">
      <c r="A2" s="1261" t="s">
        <v>131</v>
      </c>
      <c r="B2" s="1264" t="s">
        <v>132</v>
      </c>
      <c r="C2" s="1267" t="s">
        <v>86</v>
      </c>
      <c r="D2" s="1268"/>
      <c r="E2" s="1268"/>
      <c r="F2" s="1269"/>
      <c r="G2" s="1270" t="s">
        <v>133</v>
      </c>
      <c r="H2" s="1274" t="s">
        <v>134</v>
      </c>
      <c r="I2" s="1275"/>
      <c r="J2" s="1275"/>
      <c r="K2" s="1275"/>
      <c r="L2" s="1275"/>
      <c r="M2" s="1276"/>
      <c r="N2" s="1247" t="s">
        <v>180</v>
      </c>
      <c r="O2" s="1248"/>
      <c r="P2" s="1248"/>
      <c r="Q2" s="1248"/>
      <c r="R2" s="1248"/>
      <c r="S2" s="1248"/>
      <c r="T2" s="1248"/>
      <c r="U2" s="1248"/>
      <c r="V2" s="1249"/>
    </row>
    <row r="3" spans="1:27" s="142" customFormat="1" ht="16.5" customHeight="1" thickBot="1" x14ac:dyDescent="0.25">
      <c r="A3" s="1262"/>
      <c r="B3" s="1265"/>
      <c r="C3" s="1256" t="s">
        <v>29</v>
      </c>
      <c r="D3" s="1216" t="s">
        <v>30</v>
      </c>
      <c r="E3" s="1231" t="s">
        <v>55</v>
      </c>
      <c r="F3" s="1232"/>
      <c r="G3" s="1271"/>
      <c r="H3" s="1244" t="s">
        <v>28</v>
      </c>
      <c r="I3" s="1253" t="s">
        <v>135</v>
      </c>
      <c r="J3" s="1254"/>
      <c r="K3" s="1254"/>
      <c r="L3" s="1255"/>
      <c r="M3" s="1227" t="s">
        <v>136</v>
      </c>
      <c r="N3" s="1250"/>
      <c r="O3" s="1251"/>
      <c r="P3" s="1251"/>
      <c r="Q3" s="1251"/>
      <c r="R3" s="1251"/>
      <c r="S3" s="1251"/>
      <c r="T3" s="1251"/>
      <c r="U3" s="1251"/>
      <c r="V3" s="1252"/>
    </row>
    <row r="4" spans="1:27" s="142" customFormat="1" ht="15.75" customHeight="1" x14ac:dyDescent="0.2">
      <c r="A4" s="1262"/>
      <c r="B4" s="1265"/>
      <c r="C4" s="1256"/>
      <c r="D4" s="1216"/>
      <c r="E4" s="1216" t="s">
        <v>56</v>
      </c>
      <c r="F4" s="1238" t="s">
        <v>57</v>
      </c>
      <c r="G4" s="1271"/>
      <c r="H4" s="1245"/>
      <c r="I4" s="1222" t="s">
        <v>24</v>
      </c>
      <c r="J4" s="1222" t="s">
        <v>31</v>
      </c>
      <c r="K4" s="1222" t="s">
        <v>137</v>
      </c>
      <c r="L4" s="1222" t="s">
        <v>138</v>
      </c>
      <c r="M4" s="1228"/>
      <c r="N4" s="1225" t="s">
        <v>65</v>
      </c>
      <c r="O4" s="1273"/>
      <c r="P4" s="1226"/>
      <c r="Q4" s="1225" t="s">
        <v>76</v>
      </c>
      <c r="R4" s="1226"/>
      <c r="S4" s="1225"/>
      <c r="T4" s="1226"/>
      <c r="U4" s="1225"/>
      <c r="V4" s="1226"/>
    </row>
    <row r="5" spans="1:27" s="142" customFormat="1" ht="16.5" thickBot="1" x14ac:dyDescent="0.25">
      <c r="A5" s="1262"/>
      <c r="B5" s="1265"/>
      <c r="C5" s="1256"/>
      <c r="D5" s="1216"/>
      <c r="E5" s="1216"/>
      <c r="F5" s="1238"/>
      <c r="G5" s="1271"/>
      <c r="H5" s="1245"/>
      <c r="I5" s="1223"/>
      <c r="J5" s="1223"/>
      <c r="K5" s="1223"/>
      <c r="L5" s="1223"/>
      <c r="M5" s="1228"/>
      <c r="N5" s="143">
        <v>1</v>
      </c>
      <c r="O5" s="144" t="s">
        <v>84</v>
      </c>
      <c r="P5" s="145" t="s">
        <v>85</v>
      </c>
      <c r="Q5" s="143">
        <v>3</v>
      </c>
      <c r="R5" s="146">
        <v>4</v>
      </c>
      <c r="S5" s="147"/>
      <c r="T5" s="146"/>
      <c r="U5" s="143"/>
      <c r="V5" s="146"/>
    </row>
    <row r="6" spans="1:27" s="142" customFormat="1" ht="16.5" thickBot="1" x14ac:dyDescent="0.25">
      <c r="A6" s="1262"/>
      <c r="B6" s="1265"/>
      <c r="C6" s="1256"/>
      <c r="D6" s="1216"/>
      <c r="E6" s="1216"/>
      <c r="F6" s="1238"/>
      <c r="G6" s="1271"/>
      <c r="H6" s="1245"/>
      <c r="I6" s="1223"/>
      <c r="J6" s="1223"/>
      <c r="K6" s="1223"/>
      <c r="L6" s="1223"/>
      <c r="M6" s="1229"/>
      <c r="N6" s="1218" t="s">
        <v>139</v>
      </c>
      <c r="O6" s="1219"/>
      <c r="P6" s="1220"/>
      <c r="Q6" s="1220"/>
      <c r="R6" s="1220"/>
      <c r="S6" s="1220"/>
      <c r="T6" s="1220"/>
      <c r="U6" s="1220"/>
      <c r="V6" s="1221"/>
    </row>
    <row r="7" spans="1:27" s="142" customFormat="1" ht="16.5" thickBot="1" x14ac:dyDescent="0.25">
      <c r="A7" s="1263"/>
      <c r="B7" s="1266"/>
      <c r="C7" s="1257"/>
      <c r="D7" s="1217"/>
      <c r="E7" s="1217"/>
      <c r="F7" s="1239"/>
      <c r="G7" s="1272"/>
      <c r="H7" s="1246"/>
      <c r="I7" s="1224"/>
      <c r="J7" s="1224"/>
      <c r="K7" s="1224"/>
      <c r="L7" s="1224"/>
      <c r="M7" s="1230"/>
      <c r="N7" s="148">
        <v>15</v>
      </c>
      <c r="O7" s="149">
        <v>9</v>
      </c>
      <c r="P7" s="150">
        <v>9</v>
      </c>
      <c r="Q7" s="148">
        <v>15</v>
      </c>
      <c r="R7" s="150">
        <v>20</v>
      </c>
      <c r="S7" s="148"/>
      <c r="T7" s="150"/>
      <c r="U7" s="148"/>
      <c r="V7" s="150"/>
    </row>
    <row r="8" spans="1:27" s="142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155">
        <v>19</v>
      </c>
      <c r="T8" s="148">
        <v>20</v>
      </c>
      <c r="U8" s="155">
        <v>21</v>
      </c>
      <c r="V8" s="152">
        <v>22</v>
      </c>
      <c r="W8" s="156">
        <v>22</v>
      </c>
      <c r="X8" s="154">
        <v>23</v>
      </c>
      <c r="Y8" s="151">
        <v>24</v>
      </c>
      <c r="Z8" s="154">
        <v>25</v>
      </c>
      <c r="AA8" s="151">
        <v>26</v>
      </c>
    </row>
    <row r="9" spans="1:27" s="142" customFormat="1" ht="16.5" thickBot="1" x14ac:dyDescent="0.25">
      <c r="A9" s="1240" t="s">
        <v>140</v>
      </c>
      <c r="B9" s="1241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41"/>
      <c r="O9" s="1241"/>
      <c r="P9" s="1241"/>
      <c r="Q9" s="1241"/>
      <c r="R9" s="1241"/>
      <c r="S9" s="1241"/>
      <c r="T9" s="1241"/>
      <c r="U9" s="1241"/>
      <c r="V9" s="1243"/>
    </row>
    <row r="10" spans="1:27" s="142" customFormat="1" ht="16.5" thickBot="1" x14ac:dyDescent="0.25">
      <c r="A10" s="1236" t="s">
        <v>141</v>
      </c>
      <c r="B10" s="1190"/>
      <c r="C10" s="1190"/>
      <c r="D10" s="1190"/>
      <c r="E10" s="1190"/>
      <c r="F10" s="1190"/>
      <c r="G10" s="1190"/>
      <c r="H10" s="1190"/>
      <c r="I10" s="1190"/>
      <c r="J10" s="1190"/>
      <c r="K10" s="1190"/>
      <c r="L10" s="1190"/>
      <c r="M10" s="1190"/>
      <c r="N10" s="1190"/>
      <c r="O10" s="1190"/>
      <c r="P10" s="1190"/>
      <c r="Q10" s="1190"/>
      <c r="R10" s="1190"/>
      <c r="S10" s="1190"/>
      <c r="T10" s="1190"/>
      <c r="U10" s="1190"/>
      <c r="V10" s="1237"/>
    </row>
    <row r="11" spans="1:27" s="172" customFormat="1" x14ac:dyDescent="0.2">
      <c r="A11" s="157" t="s">
        <v>77</v>
      </c>
      <c r="B11" s="158" t="s">
        <v>75</v>
      </c>
      <c r="C11" s="159"/>
      <c r="D11" s="160" t="s">
        <v>161</v>
      </c>
      <c r="E11" s="160"/>
      <c r="F11" s="161"/>
      <c r="G11" s="162">
        <v>3</v>
      </c>
      <c r="H11" s="163">
        <f>G11*30</f>
        <v>90</v>
      </c>
      <c r="I11" s="164">
        <f>J11+K11+L11</f>
        <v>30</v>
      </c>
      <c r="J11" s="165">
        <v>15</v>
      </c>
      <c r="K11" s="165"/>
      <c r="L11" s="165">
        <v>15</v>
      </c>
      <c r="M11" s="166">
        <f t="shared" ref="M11:M17" si="0">H11-I11</f>
        <v>60</v>
      </c>
      <c r="N11" s="167">
        <v>2</v>
      </c>
      <c r="O11" s="168"/>
      <c r="P11" s="169"/>
      <c r="Q11" s="170"/>
      <c r="R11" s="171"/>
      <c r="S11" s="167"/>
      <c r="T11" s="171"/>
      <c r="U11" s="167"/>
      <c r="V11" s="169"/>
    </row>
    <row r="12" spans="1:27" s="172" customFormat="1" ht="31.5" x14ac:dyDescent="0.2">
      <c r="A12" s="173" t="s">
        <v>181</v>
      </c>
      <c r="B12" s="174" t="s">
        <v>129</v>
      </c>
      <c r="C12" s="175"/>
      <c r="D12" s="176" t="s">
        <v>182</v>
      </c>
      <c r="E12" s="176"/>
      <c r="F12" s="177"/>
      <c r="G12" s="178">
        <v>3</v>
      </c>
      <c r="H12" s="179">
        <f>G12*30</f>
        <v>90</v>
      </c>
      <c r="I12" s="180">
        <f>J12+K12+L12</f>
        <v>30</v>
      </c>
      <c r="J12" s="181"/>
      <c r="K12" s="181"/>
      <c r="L12" s="181">
        <v>30</v>
      </c>
      <c r="M12" s="182">
        <f t="shared" si="0"/>
        <v>60</v>
      </c>
      <c r="N12" s="183">
        <v>2</v>
      </c>
      <c r="O12" s="184"/>
      <c r="P12" s="185"/>
      <c r="Q12" s="186"/>
      <c r="R12" s="187"/>
      <c r="S12" s="183"/>
      <c r="T12" s="187"/>
      <c r="U12" s="183"/>
      <c r="V12" s="185"/>
    </row>
    <row r="13" spans="1:27" s="172" customFormat="1" ht="31.5" x14ac:dyDescent="0.2">
      <c r="A13" s="173" t="s">
        <v>183</v>
      </c>
      <c r="B13" s="174" t="s">
        <v>195</v>
      </c>
      <c r="C13" s="175">
        <v>2</v>
      </c>
      <c r="D13" s="176"/>
      <c r="E13" s="176"/>
      <c r="F13" s="177"/>
      <c r="G13" s="178">
        <v>5</v>
      </c>
      <c r="H13" s="179">
        <f>G13*30</f>
        <v>150</v>
      </c>
      <c r="I13" s="180">
        <f>J13+K13+L13</f>
        <v>54</v>
      </c>
      <c r="J13" s="181">
        <v>36</v>
      </c>
      <c r="K13" s="181"/>
      <c r="L13" s="181">
        <v>18</v>
      </c>
      <c r="M13" s="182">
        <f t="shared" si="0"/>
        <v>96</v>
      </c>
      <c r="N13" s="183"/>
      <c r="O13" s="184">
        <v>3</v>
      </c>
      <c r="P13" s="185">
        <v>3</v>
      </c>
      <c r="Q13" s="186"/>
      <c r="R13" s="187"/>
      <c r="S13" s="183"/>
      <c r="T13" s="187"/>
      <c r="U13" s="183"/>
      <c r="V13" s="185"/>
    </row>
    <row r="14" spans="1:27" s="172" customFormat="1" x14ac:dyDescent="0.2">
      <c r="A14" s="173" t="s">
        <v>185</v>
      </c>
      <c r="B14" s="174" t="s">
        <v>236</v>
      </c>
      <c r="C14" s="175"/>
      <c r="D14" s="176" t="s">
        <v>184</v>
      </c>
      <c r="E14" s="176"/>
      <c r="F14" s="177"/>
      <c r="G14" s="178">
        <v>3</v>
      </c>
      <c r="H14" s="179">
        <f>G14*30</f>
        <v>90</v>
      </c>
      <c r="I14" s="180">
        <f>J14+K14+L14</f>
        <v>36</v>
      </c>
      <c r="J14" s="181">
        <v>18</v>
      </c>
      <c r="K14" s="181"/>
      <c r="L14" s="181">
        <v>18</v>
      </c>
      <c r="M14" s="182">
        <f t="shared" si="0"/>
        <v>54</v>
      </c>
      <c r="N14" s="183"/>
      <c r="O14" s="184">
        <v>2</v>
      </c>
      <c r="P14" s="185">
        <v>2</v>
      </c>
      <c r="Q14" s="186"/>
      <c r="R14" s="187"/>
      <c r="S14" s="183"/>
      <c r="T14" s="187"/>
      <c r="U14" s="183"/>
      <c r="V14" s="185"/>
    </row>
    <row r="15" spans="1:27" s="172" customFormat="1" x14ac:dyDescent="0.2">
      <c r="A15" s="173" t="s">
        <v>194</v>
      </c>
      <c r="B15" s="174" t="s">
        <v>33</v>
      </c>
      <c r="C15" s="175"/>
      <c r="D15" s="176"/>
      <c r="E15" s="176"/>
      <c r="F15" s="177"/>
      <c r="G15" s="178">
        <f>G16+G18+G17</f>
        <v>7</v>
      </c>
      <c r="H15" s="179">
        <f>H16+H18+H17</f>
        <v>210</v>
      </c>
      <c r="I15" s="180">
        <f>I16+I18+I17</f>
        <v>132</v>
      </c>
      <c r="J15" s="181"/>
      <c r="K15" s="181"/>
      <c r="L15" s="181">
        <f>L16+L18+L17</f>
        <v>132</v>
      </c>
      <c r="M15" s="182">
        <f t="shared" si="0"/>
        <v>78</v>
      </c>
      <c r="N15" s="183"/>
      <c r="O15" s="184"/>
      <c r="P15" s="185"/>
      <c r="Q15" s="186"/>
      <c r="R15" s="187"/>
      <c r="S15" s="183"/>
      <c r="T15" s="187"/>
      <c r="U15" s="183"/>
      <c r="V15" s="185"/>
    </row>
    <row r="16" spans="1:27" s="172" customFormat="1" x14ac:dyDescent="0.2">
      <c r="A16" s="188" t="s">
        <v>196</v>
      </c>
      <c r="B16" s="189" t="s">
        <v>33</v>
      </c>
      <c r="C16" s="190"/>
      <c r="D16" s="191" t="s">
        <v>182</v>
      </c>
      <c r="E16" s="191"/>
      <c r="F16" s="192"/>
      <c r="G16" s="193">
        <v>3</v>
      </c>
      <c r="H16" s="194">
        <f>G16*30</f>
        <v>90</v>
      </c>
      <c r="I16" s="195">
        <f>J16+K16+L16</f>
        <v>60</v>
      </c>
      <c r="J16" s="196"/>
      <c r="K16" s="196"/>
      <c r="L16" s="196">
        <v>60</v>
      </c>
      <c r="M16" s="197">
        <f t="shared" si="0"/>
        <v>30</v>
      </c>
      <c r="N16" s="198">
        <v>4</v>
      </c>
      <c r="O16" s="199"/>
      <c r="P16" s="200"/>
      <c r="Q16" s="201"/>
      <c r="R16" s="202"/>
      <c r="S16" s="198"/>
      <c r="T16" s="202"/>
      <c r="U16" s="198"/>
      <c r="V16" s="200"/>
    </row>
    <row r="17" spans="1:27" s="172" customFormat="1" x14ac:dyDescent="0.2">
      <c r="A17" s="188" t="s">
        <v>197</v>
      </c>
      <c r="B17" s="189" t="s">
        <v>33</v>
      </c>
      <c r="C17" s="190"/>
      <c r="D17" s="191" t="s">
        <v>184</v>
      </c>
      <c r="E17" s="191"/>
      <c r="F17" s="192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8"/>
      <c r="O17" s="199">
        <v>4</v>
      </c>
      <c r="P17" s="200">
        <v>4</v>
      </c>
      <c r="Q17" s="201"/>
      <c r="R17" s="202"/>
      <c r="S17" s="198"/>
      <c r="T17" s="202"/>
      <c r="U17" s="198"/>
      <c r="V17" s="200"/>
    </row>
    <row r="18" spans="1:27" s="172" customFormat="1" ht="16.5" thickBot="1" x14ac:dyDescent="0.25">
      <c r="A18" s="203" t="s">
        <v>198</v>
      </c>
      <c r="B18" s="204" t="s">
        <v>33</v>
      </c>
      <c r="C18" s="205"/>
      <c r="D18" s="206" t="s">
        <v>186</v>
      </c>
      <c r="E18" s="206"/>
      <c r="F18" s="207"/>
      <c r="G18" s="208"/>
      <c r="H18" s="209"/>
      <c r="I18" s="210"/>
      <c r="J18" s="211"/>
      <c r="K18" s="211"/>
      <c r="L18" s="211"/>
      <c r="M18" s="212"/>
      <c r="N18" s="213"/>
      <c r="O18" s="214"/>
      <c r="P18" s="215"/>
      <c r="Q18" s="216" t="s">
        <v>187</v>
      </c>
      <c r="R18" s="217"/>
      <c r="S18" s="213"/>
      <c r="T18" s="217"/>
      <c r="U18" s="213"/>
      <c r="V18" s="215"/>
    </row>
    <row r="19" spans="1:27" s="142" customFormat="1" ht="16.5" thickBot="1" x14ac:dyDescent="0.25">
      <c r="A19" s="1208" t="s">
        <v>32</v>
      </c>
      <c r="B19" s="1209"/>
      <c r="C19" s="218"/>
      <c r="D19" s="219"/>
      <c r="E19" s="220"/>
      <c r="F19" s="220"/>
      <c r="G19" s="221">
        <f>SUM(G11:G18)-G16-G17</f>
        <v>21</v>
      </c>
      <c r="H19" s="222">
        <f t="shared" ref="H19:M19" si="1">SUM(H11:H18)-H16-H17</f>
        <v>630</v>
      </c>
      <c r="I19" s="222">
        <f t="shared" si="1"/>
        <v>282</v>
      </c>
      <c r="J19" s="222">
        <f t="shared" si="1"/>
        <v>69</v>
      </c>
      <c r="K19" s="222">
        <f t="shared" si="1"/>
        <v>0</v>
      </c>
      <c r="L19" s="222">
        <f t="shared" si="1"/>
        <v>213</v>
      </c>
      <c r="M19" s="222">
        <f t="shared" si="1"/>
        <v>348</v>
      </c>
      <c r="N19" s="222">
        <f>SUM(N11:N18)</f>
        <v>8</v>
      </c>
      <c r="O19" s="222">
        <f t="shared" ref="O19:AA19" si="2">SUM(O11:O18)</f>
        <v>9</v>
      </c>
      <c r="P19" s="222">
        <f t="shared" si="2"/>
        <v>9</v>
      </c>
      <c r="Q19" s="222">
        <f t="shared" si="2"/>
        <v>0</v>
      </c>
      <c r="R19" s="222">
        <f t="shared" si="2"/>
        <v>0</v>
      </c>
      <c r="S19" s="222">
        <f t="shared" si="2"/>
        <v>0</v>
      </c>
      <c r="T19" s="222">
        <f t="shared" si="2"/>
        <v>0</v>
      </c>
      <c r="U19" s="222">
        <f t="shared" si="2"/>
        <v>0</v>
      </c>
      <c r="V19" s="222">
        <f t="shared" si="2"/>
        <v>0</v>
      </c>
      <c r="W19" s="222">
        <f t="shared" si="2"/>
        <v>0</v>
      </c>
      <c r="X19" s="222">
        <f t="shared" si="2"/>
        <v>0</v>
      </c>
      <c r="Y19" s="222">
        <f t="shared" si="2"/>
        <v>0</v>
      </c>
      <c r="Z19" s="222">
        <f t="shared" si="2"/>
        <v>0</v>
      </c>
      <c r="AA19" s="222">
        <f t="shared" si="2"/>
        <v>0</v>
      </c>
    </row>
    <row r="20" spans="1:27" ht="16.5" thickBot="1" x14ac:dyDescent="0.25">
      <c r="A20" s="961" t="s">
        <v>142</v>
      </c>
      <c r="B20" s="962"/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3"/>
      <c r="O20" s="963"/>
      <c r="P20" s="963"/>
      <c r="Q20" s="963"/>
      <c r="R20" s="963"/>
      <c r="S20" s="963"/>
      <c r="T20" s="963"/>
      <c r="U20" s="963"/>
      <c r="V20" s="964"/>
    </row>
    <row r="21" spans="1:27" x14ac:dyDescent="0.2">
      <c r="A21" s="224" t="s">
        <v>143</v>
      </c>
      <c r="B21" s="225" t="s">
        <v>205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70">
        <v>3</v>
      </c>
      <c r="O21" s="233"/>
      <c r="P21" s="234"/>
      <c r="Q21" s="167"/>
      <c r="R21" s="169"/>
      <c r="S21" s="167"/>
      <c r="T21" s="169"/>
      <c r="U21" s="167"/>
      <c r="V21" s="169"/>
    </row>
    <row r="22" spans="1:27" x14ac:dyDescent="0.2">
      <c r="A22" s="235" t="s">
        <v>144</v>
      </c>
      <c r="B22" s="236" t="s">
        <v>206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145</v>
      </c>
      <c r="B23" s="236" t="s">
        <v>225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6">
        <v>3</v>
      </c>
      <c r="O23" s="249"/>
      <c r="P23" s="250"/>
      <c r="Q23" s="183"/>
      <c r="R23" s="185"/>
      <c r="S23" s="183"/>
      <c r="T23" s="185"/>
      <c r="U23" s="183"/>
      <c r="V23" s="185"/>
    </row>
    <row r="24" spans="1:27" x14ac:dyDescent="0.2">
      <c r="A24" s="235" t="s">
        <v>146</v>
      </c>
      <c r="B24" s="251" t="s">
        <v>212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148</v>
      </c>
      <c r="B25" s="409" t="s">
        <v>217</v>
      </c>
      <c r="C25" s="237"/>
      <c r="D25" s="238" t="s">
        <v>189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149</v>
      </c>
      <c r="B26" s="236" t="s">
        <v>213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6"/>
      <c r="O26" s="249"/>
      <c r="P26" s="250"/>
      <c r="Q26" s="183">
        <v>3</v>
      </c>
      <c r="R26" s="185"/>
      <c r="S26" s="183"/>
      <c r="T26" s="185"/>
      <c r="U26" s="183"/>
      <c r="V26" s="185"/>
    </row>
    <row r="27" spans="1:27" ht="31.5" x14ac:dyDescent="0.2">
      <c r="A27" s="235" t="s">
        <v>199</v>
      </c>
      <c r="B27" s="251" t="s">
        <v>216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203</v>
      </c>
      <c r="B28" s="251" t="s">
        <v>208</v>
      </c>
      <c r="C28" s="253"/>
      <c r="D28" s="238"/>
      <c r="E28" s="239"/>
      <c r="F28" s="243" t="s">
        <v>147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74" t="s">
        <v>150</v>
      </c>
      <c r="B29" s="1181"/>
      <c r="C29" s="1181"/>
      <c r="D29" s="1181"/>
      <c r="E29" s="1181"/>
      <c r="F29" s="1182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210" t="s">
        <v>151</v>
      </c>
      <c r="B30" s="1211"/>
      <c r="C30" s="1211"/>
      <c r="D30" s="1211"/>
      <c r="E30" s="1211"/>
      <c r="F30" s="1211"/>
      <c r="G30" s="1211"/>
      <c r="H30" s="1211"/>
      <c r="I30" s="1211"/>
      <c r="J30" s="1211"/>
      <c r="K30" s="1211"/>
      <c r="L30" s="1211"/>
      <c r="M30" s="1211"/>
      <c r="N30" s="1211"/>
      <c r="O30" s="1211"/>
      <c r="P30" s="1211"/>
      <c r="Q30" s="1211"/>
      <c r="R30" s="1211"/>
      <c r="S30" s="1211"/>
      <c r="T30" s="1211"/>
      <c r="U30" s="1211"/>
      <c r="V30" s="1212"/>
    </row>
    <row r="31" spans="1:27" s="142" customFormat="1" x14ac:dyDescent="0.2">
      <c r="A31" s="157" t="s">
        <v>152</v>
      </c>
      <c r="B31" s="256" t="s">
        <v>128</v>
      </c>
      <c r="C31" s="257"/>
      <c r="D31" s="258" t="s">
        <v>147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6"/>
    </row>
    <row r="32" spans="1:27" s="142" customFormat="1" x14ac:dyDescent="0.2">
      <c r="A32" s="411" t="s">
        <v>188</v>
      </c>
      <c r="B32" s="412" t="s">
        <v>178</v>
      </c>
      <c r="C32" s="413"/>
      <c r="D32" s="414" t="s">
        <v>201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2" customFormat="1" ht="16.5" thickBot="1" x14ac:dyDescent="0.25">
      <c r="A33" s="203" t="s">
        <v>200</v>
      </c>
      <c r="B33" s="265" t="s">
        <v>26</v>
      </c>
      <c r="C33" s="266"/>
      <c r="D33" s="267" t="s">
        <v>201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2" customFormat="1" ht="16.5" thickBot="1" x14ac:dyDescent="0.25">
      <c r="A34" s="1213" t="s">
        <v>153</v>
      </c>
      <c r="B34" s="1214"/>
      <c r="C34" s="1214"/>
      <c r="D34" s="1214"/>
      <c r="E34" s="1214"/>
      <c r="F34" s="1215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210" t="s">
        <v>154</v>
      </c>
      <c r="B35" s="1211"/>
      <c r="C35" s="1211"/>
      <c r="D35" s="1211"/>
      <c r="E35" s="1211"/>
      <c r="F35" s="1211"/>
      <c r="G35" s="1211"/>
      <c r="H35" s="1211"/>
      <c r="I35" s="1211"/>
      <c r="J35" s="1211"/>
      <c r="K35" s="1211"/>
      <c r="L35" s="1211"/>
      <c r="M35" s="1211"/>
      <c r="N35" s="1211"/>
      <c r="O35" s="1211"/>
      <c r="P35" s="1211"/>
      <c r="Q35" s="1211"/>
      <c r="R35" s="1211"/>
      <c r="S35" s="1211"/>
      <c r="T35" s="1211"/>
      <c r="U35" s="1211"/>
      <c r="V35" s="1212"/>
    </row>
    <row r="36" spans="1:27" s="142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2" customFormat="1" ht="32.25" thickBot="1" x14ac:dyDescent="0.25">
      <c r="A37" s="252" t="s">
        <v>78</v>
      </c>
      <c r="B37" s="290" t="s">
        <v>190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2" customFormat="1" ht="16.5" thickBot="1" x14ac:dyDescent="0.25">
      <c r="A38" s="1203" t="s">
        <v>155</v>
      </c>
      <c r="B38" s="1204"/>
      <c r="C38" s="1204"/>
      <c r="D38" s="1204"/>
      <c r="E38" s="1204"/>
      <c r="F38" s="1205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206" t="s">
        <v>156</v>
      </c>
      <c r="B39" s="1207"/>
      <c r="C39" s="1207"/>
      <c r="D39" s="1207"/>
      <c r="E39" s="1207"/>
      <c r="F39" s="1207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233" t="s">
        <v>157</v>
      </c>
      <c r="B40" s="1234"/>
      <c r="C40" s="1234"/>
      <c r="D40" s="1234"/>
      <c r="E40" s="1234"/>
      <c r="F40" s="1234"/>
      <c r="G40" s="1234"/>
      <c r="H40" s="1234"/>
      <c r="I40" s="1234"/>
      <c r="J40" s="1234"/>
      <c r="K40" s="1234"/>
      <c r="L40" s="1234"/>
      <c r="M40" s="1234"/>
      <c r="N40" s="1234"/>
      <c r="O40" s="1234"/>
      <c r="P40" s="1234"/>
      <c r="Q40" s="1234"/>
      <c r="R40" s="1234"/>
      <c r="S40" s="1234"/>
      <c r="T40" s="1234"/>
      <c r="U40" s="1234"/>
      <c r="V40" s="1235"/>
    </row>
    <row r="41" spans="1:27" ht="16.5" thickBot="1" x14ac:dyDescent="0.25">
      <c r="A41" s="1188" t="s">
        <v>158</v>
      </c>
      <c r="B41" s="1189"/>
      <c r="C41" s="1189"/>
      <c r="D41" s="1189"/>
      <c r="E41" s="1189"/>
      <c r="F41" s="1189"/>
      <c r="G41" s="1189"/>
      <c r="H41" s="1189"/>
      <c r="I41" s="1190"/>
      <c r="J41" s="1190"/>
      <c r="K41" s="1190"/>
      <c r="L41" s="1190"/>
      <c r="M41" s="1190"/>
      <c r="N41" s="1189"/>
      <c r="O41" s="1189"/>
      <c r="P41" s="1189"/>
      <c r="Q41" s="1189"/>
      <c r="R41" s="1189"/>
      <c r="S41" s="1189"/>
      <c r="T41" s="1189"/>
      <c r="U41" s="1189"/>
      <c r="V41" s="1191"/>
    </row>
    <row r="42" spans="1:27" x14ac:dyDescent="0.2">
      <c r="A42" s="1201" t="s">
        <v>89</v>
      </c>
      <c r="B42" s="305" t="s">
        <v>226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202"/>
      <c r="B43" s="316" t="s">
        <v>227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74" t="s">
        <v>159</v>
      </c>
      <c r="B44" s="1175"/>
      <c r="C44" s="1175"/>
      <c r="D44" s="1175"/>
      <c r="E44" s="1175"/>
      <c r="F44" s="1176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88" t="s">
        <v>191</v>
      </c>
      <c r="B45" s="1189"/>
      <c r="C45" s="1189"/>
      <c r="D45" s="1189"/>
      <c r="E45" s="1189"/>
      <c r="F45" s="1189"/>
      <c r="G45" s="1189"/>
      <c r="H45" s="1189"/>
      <c r="I45" s="1189"/>
      <c r="J45" s="1189"/>
      <c r="K45" s="1189"/>
      <c r="L45" s="1189"/>
      <c r="M45" s="1189"/>
      <c r="N45" s="1190"/>
      <c r="O45" s="1190"/>
      <c r="P45" s="1190"/>
      <c r="Q45" s="1189"/>
      <c r="R45" s="1189"/>
      <c r="S45" s="1189"/>
      <c r="T45" s="1189"/>
      <c r="U45" s="1189"/>
      <c r="V45" s="1191"/>
    </row>
    <row r="46" spans="1:27" x14ac:dyDescent="0.2">
      <c r="A46" s="1199" t="s">
        <v>160</v>
      </c>
      <c r="B46" s="329" t="s">
        <v>228</v>
      </c>
      <c r="C46" s="330"/>
      <c r="D46" s="330" t="s">
        <v>161</v>
      </c>
      <c r="E46" s="330"/>
      <c r="F46" s="330"/>
      <c r="G46" s="331">
        <v>4</v>
      </c>
      <c r="H46" s="79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6"/>
      <c r="S46" s="330"/>
      <c r="T46" s="66"/>
      <c r="U46" s="330"/>
      <c r="V46" s="66"/>
      <c r="W46" s="333"/>
      <c r="X46" s="333"/>
      <c r="Y46" s="333"/>
    </row>
    <row r="47" spans="1:27" x14ac:dyDescent="0.2">
      <c r="A47" s="1200"/>
      <c r="B47" s="334" t="s">
        <v>229</v>
      </c>
      <c r="C47" s="335"/>
      <c r="D47" s="336"/>
      <c r="E47" s="337"/>
      <c r="F47" s="338"/>
      <c r="G47" s="339"/>
      <c r="H47" s="340"/>
      <c r="I47" s="341"/>
      <c r="J47" s="342"/>
      <c r="K47" s="342" t="s">
        <v>117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65" t="s">
        <v>162</v>
      </c>
      <c r="B48" s="345" t="s">
        <v>230</v>
      </c>
      <c r="C48" s="346"/>
      <c r="D48" s="347" t="s">
        <v>147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66"/>
      <c r="B49" s="345" t="s">
        <v>231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65" t="s">
        <v>163</v>
      </c>
      <c r="B50" s="345" t="s">
        <v>237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66"/>
      <c r="B51" s="345" t="s">
        <v>234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65" t="s">
        <v>192</v>
      </c>
      <c r="B52" s="345" t="s">
        <v>214</v>
      </c>
      <c r="C52" s="346"/>
      <c r="D52" s="347" t="s">
        <v>189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66"/>
      <c r="B53" s="345" t="s">
        <v>238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65" t="s">
        <v>202</v>
      </c>
      <c r="B54" s="345" t="s">
        <v>218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66"/>
      <c r="B55" s="345" t="s">
        <v>239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65" t="s">
        <v>204</v>
      </c>
      <c r="B56" s="345" t="s">
        <v>240</v>
      </c>
      <c r="C56" s="346"/>
      <c r="D56" s="347" t="s">
        <v>189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92"/>
      <c r="B57" s="361" t="s">
        <v>241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80" t="s">
        <v>164</v>
      </c>
      <c r="B58" s="1181"/>
      <c r="C58" s="1181"/>
      <c r="D58" s="1181"/>
      <c r="E58" s="1181"/>
      <c r="F58" s="1182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77" t="s">
        <v>165</v>
      </c>
      <c r="B59" s="1178"/>
      <c r="C59" s="1178"/>
      <c r="D59" s="1178"/>
      <c r="E59" s="1178"/>
      <c r="F59" s="1179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2" customFormat="1" ht="16.5" thickBot="1" x14ac:dyDescent="0.25">
      <c r="A60" s="1162" t="s">
        <v>166</v>
      </c>
      <c r="B60" s="1162"/>
      <c r="C60" s="1162"/>
      <c r="D60" s="1162"/>
      <c r="E60" s="1162"/>
      <c r="F60" s="1162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6">
        <v>22</v>
      </c>
      <c r="Z60" s="126">
        <v>22</v>
      </c>
      <c r="AA60" s="126">
        <v>22</v>
      </c>
    </row>
    <row r="61" spans="1:27" s="142" customFormat="1" ht="16.5" thickBot="1" x14ac:dyDescent="0.25">
      <c r="A61" s="1198" t="s">
        <v>35</v>
      </c>
      <c r="B61" s="1198"/>
      <c r="C61" s="1198"/>
      <c r="D61" s="1198"/>
      <c r="E61" s="1198"/>
      <c r="F61" s="1198"/>
      <c r="G61" s="1198"/>
      <c r="H61" s="1198"/>
      <c r="I61" s="1198"/>
      <c r="J61" s="1198"/>
      <c r="K61" s="1198"/>
      <c r="L61" s="1198"/>
      <c r="M61" s="1198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2" customFormat="1" ht="16.5" thickBot="1" x14ac:dyDescent="0.25">
      <c r="A62" s="1196" t="s">
        <v>34</v>
      </c>
      <c r="B62" s="1196"/>
      <c r="C62" s="1196"/>
      <c r="D62" s="1196"/>
      <c r="E62" s="1196"/>
      <c r="F62" s="1196"/>
      <c r="G62" s="1196"/>
      <c r="H62" s="1196"/>
      <c r="I62" s="1196"/>
      <c r="J62" s="1196"/>
      <c r="K62" s="1196"/>
      <c r="L62" s="1196"/>
      <c r="M62" s="1196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2" customFormat="1" ht="16.5" thickBot="1" x14ac:dyDescent="0.25">
      <c r="A63" s="1196" t="s">
        <v>167</v>
      </c>
      <c r="B63" s="1196"/>
      <c r="C63" s="1196"/>
      <c r="D63" s="1196"/>
      <c r="E63" s="1196"/>
      <c r="F63" s="1196"/>
      <c r="G63" s="1196"/>
      <c r="H63" s="1196"/>
      <c r="I63" s="1196"/>
      <c r="J63" s="1196"/>
      <c r="K63" s="1196"/>
      <c r="L63" s="1196"/>
      <c r="M63" s="1196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2" customFormat="1" ht="16.5" thickBot="1" x14ac:dyDescent="0.25">
      <c r="A64" s="1196" t="s">
        <v>168</v>
      </c>
      <c r="B64" s="1196"/>
      <c r="C64" s="1196"/>
      <c r="D64" s="1196"/>
      <c r="E64" s="1196"/>
      <c r="F64" s="1196"/>
      <c r="G64" s="1196"/>
      <c r="H64" s="1196"/>
      <c r="I64" s="1196"/>
      <c r="J64" s="1196"/>
      <c r="K64" s="1196"/>
      <c r="L64" s="1196"/>
      <c r="M64" s="1196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2" customFormat="1" ht="16.5" thickBot="1" x14ac:dyDescent="0.25">
      <c r="A65" s="1197" t="s">
        <v>36</v>
      </c>
      <c r="B65" s="1197"/>
      <c r="C65" s="1197"/>
      <c r="D65" s="1197"/>
      <c r="E65" s="1197"/>
      <c r="F65" s="1197"/>
      <c r="G65" s="1197"/>
      <c r="H65" s="1197"/>
      <c r="I65" s="1197"/>
      <c r="J65" s="1197"/>
      <c r="K65" s="1197"/>
      <c r="L65" s="1197"/>
      <c r="M65" s="1197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2" customFormat="1" ht="16.5" thickBot="1" x14ac:dyDescent="0.25">
      <c r="A66" s="1193" t="s">
        <v>169</v>
      </c>
      <c r="B66" s="1194"/>
      <c r="C66" s="1194"/>
      <c r="D66" s="1194"/>
      <c r="E66" s="1194"/>
      <c r="F66" s="1194"/>
      <c r="G66" s="1194"/>
      <c r="H66" s="1194"/>
      <c r="I66" s="1194"/>
      <c r="J66" s="1194"/>
      <c r="K66" s="1194"/>
      <c r="L66" s="1194"/>
      <c r="M66" s="1195"/>
      <c r="N66" s="1185" t="s">
        <v>170</v>
      </c>
      <c r="O66" s="1186"/>
      <c r="P66" s="1187"/>
      <c r="Q66" s="1163">
        <f>G39/$G$60*100</f>
        <v>75</v>
      </c>
      <c r="R66" s="1164"/>
      <c r="S66" s="1163" t="s">
        <v>99</v>
      </c>
      <c r="T66" s="1164"/>
      <c r="U66" s="1183">
        <f>G59/$G$60*100</f>
        <v>25</v>
      </c>
      <c r="V66" s="1184"/>
      <c r="W66" s="390">
        <f>SUM(N66:V66)</f>
        <v>100</v>
      </c>
    </row>
    <row r="67" spans="1:23" s="142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2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2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2" customFormat="1" x14ac:dyDescent="0.2">
      <c r="A70" s="394"/>
      <c r="B70" s="395" t="s">
        <v>171</v>
      </c>
      <c r="C70" s="395"/>
      <c r="D70" s="1168"/>
      <c r="E70" s="1168"/>
      <c r="F70" s="1169"/>
      <c r="G70" s="1169"/>
      <c r="H70" s="395"/>
      <c r="I70" s="1170" t="s">
        <v>107</v>
      </c>
      <c r="J70" s="1172"/>
      <c r="K70" s="1172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2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2" customFormat="1" x14ac:dyDescent="0.2">
      <c r="A72" s="394"/>
      <c r="B72" s="395" t="s">
        <v>193</v>
      </c>
      <c r="C72" s="395"/>
      <c r="D72" s="1168"/>
      <c r="E72" s="1168"/>
      <c r="F72" s="1169"/>
      <c r="G72" s="1169"/>
      <c r="H72" s="395"/>
      <c r="I72" s="1170" t="s">
        <v>235</v>
      </c>
      <c r="J72" s="1171"/>
      <c r="K72" s="1171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2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2" customFormat="1" ht="15.75" customHeight="1" x14ac:dyDescent="0.2">
      <c r="A74" s="394"/>
      <c r="B74" s="395" t="s">
        <v>172</v>
      </c>
      <c r="C74" s="395"/>
      <c r="D74" s="1168"/>
      <c r="E74" s="1168"/>
      <c r="F74" s="1169"/>
      <c r="G74" s="1169"/>
      <c r="H74" s="395"/>
      <c r="I74" s="1170" t="s">
        <v>235</v>
      </c>
      <c r="J74" s="1173"/>
      <c r="K74" s="1173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2" customFormat="1" ht="15.75" customHeight="1" x14ac:dyDescent="0.25">
      <c r="A75" s="153"/>
      <c r="B75" s="396"/>
      <c r="C75" s="1167" t="s">
        <v>117</v>
      </c>
      <c r="D75" s="1167"/>
      <c r="E75" s="1167"/>
      <c r="F75" s="1167"/>
      <c r="G75" s="1167"/>
      <c r="H75" s="1167"/>
      <c r="I75" s="1167"/>
      <c r="J75" s="1167"/>
      <c r="K75" s="1167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L4:L7"/>
    <mergeCell ref="A38:F38"/>
    <mergeCell ref="A39:F39"/>
    <mergeCell ref="A19:B19"/>
    <mergeCell ref="A20:V20"/>
    <mergeCell ref="A29:F29"/>
    <mergeCell ref="A30:V30"/>
    <mergeCell ref="A34:F34"/>
    <mergeCell ref="A35:V35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C75:K75"/>
    <mergeCell ref="D72:G72"/>
    <mergeCell ref="I72:K72"/>
    <mergeCell ref="I70:K70"/>
    <mergeCell ref="D74:G74"/>
    <mergeCell ref="I74:K74"/>
    <mergeCell ref="D70:G7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75" workbookViewId="0">
      <selection activeCell="C2" sqref="C2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28" width="9.5703125" style="1" customWidth="1"/>
    <col min="29" max="30" width="9.140625" style="1"/>
    <col min="31" max="32" width="5.85546875" style="61" customWidth="1"/>
    <col min="33" max="33" width="71.7109375" style="19" customWidth="1"/>
    <col min="34" max="34" width="8.7109375" style="61" customWidth="1"/>
    <col min="35" max="36" width="7.85546875" style="61" customWidth="1"/>
    <col min="37" max="39" width="6.140625" style="61" customWidth="1"/>
    <col min="40" max="42" width="7.85546875" style="61" customWidth="1"/>
    <col min="43" max="43" width="9.5703125" style="61" customWidth="1"/>
    <col min="62" max="16384" width="9.140625" style="1"/>
  </cols>
  <sheetData>
    <row r="1" spans="1:61" ht="18.75" x14ac:dyDescent="0.3">
      <c r="C1" s="1287" t="s">
        <v>332</v>
      </c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G1" s="1309" t="s">
        <v>221</v>
      </c>
      <c r="AH1" s="1309"/>
      <c r="AI1" s="1309"/>
      <c r="AJ1" s="1309"/>
      <c r="AK1" s="1309"/>
      <c r="AL1" s="1309"/>
      <c r="AM1" s="1309"/>
      <c r="AN1" s="1309"/>
      <c r="AO1" s="1309"/>
      <c r="AP1" s="1309"/>
      <c r="AQ1" s="1309"/>
    </row>
    <row r="2" spans="1:61" ht="16.5" thickBot="1" x14ac:dyDescent="0.3">
      <c r="C2" s="19" t="s">
        <v>91</v>
      </c>
      <c r="AG2" s="19" t="s">
        <v>91</v>
      </c>
    </row>
    <row r="3" spans="1:61" ht="16.5" customHeight="1" thickBot="1" x14ac:dyDescent="0.3">
      <c r="C3" s="1277" t="s">
        <v>90</v>
      </c>
      <c r="D3" s="1280" t="s">
        <v>80</v>
      </c>
      <c r="E3" s="1299" t="s">
        <v>58</v>
      </c>
      <c r="F3" s="1299"/>
      <c r="G3" s="1299"/>
      <c r="H3" s="1299"/>
      <c r="I3" s="1299"/>
      <c r="J3" s="1300"/>
      <c r="K3" s="1288" t="s">
        <v>314</v>
      </c>
      <c r="L3" s="1288" t="s">
        <v>315</v>
      </c>
      <c r="M3" s="1280" t="s">
        <v>103</v>
      </c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G3" s="1277" t="s">
        <v>90</v>
      </c>
      <c r="AH3" s="1280" t="s">
        <v>80</v>
      </c>
      <c r="AI3" s="1299" t="s">
        <v>58</v>
      </c>
      <c r="AJ3" s="1299"/>
      <c r="AK3" s="1299"/>
      <c r="AL3" s="1299"/>
      <c r="AM3" s="1299"/>
      <c r="AN3" s="1300"/>
      <c r="AO3" s="1280" t="s">
        <v>92</v>
      </c>
      <c r="AP3" s="1280" t="s">
        <v>93</v>
      </c>
      <c r="AQ3" s="1280" t="s">
        <v>103</v>
      </c>
    </row>
    <row r="4" spans="1:61" ht="15.75" customHeight="1" x14ac:dyDescent="0.25">
      <c r="C4" s="1278"/>
      <c r="D4" s="1281"/>
      <c r="E4" s="1301" t="s">
        <v>28</v>
      </c>
      <c r="F4" s="1284" t="s">
        <v>59</v>
      </c>
      <c r="G4" s="1285"/>
      <c r="H4" s="1285"/>
      <c r="I4" s="1286"/>
      <c r="J4" s="1291" t="s">
        <v>127</v>
      </c>
      <c r="K4" s="1289"/>
      <c r="L4" s="1289"/>
      <c r="M4" s="1281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G4" s="1278"/>
      <c r="AH4" s="1281"/>
      <c r="AI4" s="1301" t="s">
        <v>28</v>
      </c>
      <c r="AJ4" s="1284" t="s">
        <v>59</v>
      </c>
      <c r="AK4" s="1285"/>
      <c r="AL4" s="1285"/>
      <c r="AM4" s="1286"/>
      <c r="AN4" s="1291" t="s">
        <v>127</v>
      </c>
      <c r="AO4" s="1281"/>
      <c r="AP4" s="1281"/>
      <c r="AQ4" s="1281"/>
    </row>
    <row r="5" spans="1:61" ht="16.5" customHeight="1" thickBot="1" x14ac:dyDescent="0.3">
      <c r="C5" s="1278"/>
      <c r="D5" s="1282"/>
      <c r="E5" s="1302"/>
      <c r="F5" s="1304" t="s">
        <v>60</v>
      </c>
      <c r="G5" s="1294" t="s">
        <v>64</v>
      </c>
      <c r="H5" s="1295"/>
      <c r="I5" s="1296"/>
      <c r="J5" s="1292"/>
      <c r="K5" s="1289"/>
      <c r="L5" s="1289"/>
      <c r="M5" s="1282"/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G5" s="1278"/>
      <c r="AH5" s="1282"/>
      <c r="AI5" s="1302"/>
      <c r="AJ5" s="1304" t="s">
        <v>60</v>
      </c>
      <c r="AK5" s="1294" t="s">
        <v>64</v>
      </c>
      <c r="AL5" s="1295"/>
      <c r="AM5" s="1296"/>
      <c r="AN5" s="1292"/>
      <c r="AO5" s="1282"/>
      <c r="AP5" s="1282"/>
      <c r="AQ5" s="1282"/>
    </row>
    <row r="6" spans="1:61" ht="15.75" customHeight="1" x14ac:dyDescent="0.25">
      <c r="C6" s="1278"/>
      <c r="D6" s="1282"/>
      <c r="E6" s="1302"/>
      <c r="F6" s="1305"/>
      <c r="G6" s="1297" t="s">
        <v>124</v>
      </c>
      <c r="H6" s="1307" t="s">
        <v>125</v>
      </c>
      <c r="I6" s="1307" t="s">
        <v>126</v>
      </c>
      <c r="J6" s="1292"/>
      <c r="K6" s="1289"/>
      <c r="L6" s="1289"/>
      <c r="M6" s="1282"/>
      <c r="N6" s="713"/>
      <c r="O6" s="1310" t="s">
        <v>124</v>
      </c>
      <c r="P6" s="1312"/>
      <c r="Q6" s="1312"/>
      <c r="R6" s="1313"/>
      <c r="S6" s="1313"/>
      <c r="T6" s="1313"/>
      <c r="U6" s="1313"/>
      <c r="V6" s="1313"/>
      <c r="W6" s="1313"/>
      <c r="X6" s="1313"/>
      <c r="Y6" s="1313"/>
      <c r="Z6" s="1313"/>
      <c r="AA6" s="658"/>
      <c r="AB6" s="658"/>
      <c r="AG6" s="1278"/>
      <c r="AH6" s="1282"/>
      <c r="AI6" s="1302"/>
      <c r="AJ6" s="1305"/>
      <c r="AK6" s="1297" t="s">
        <v>124</v>
      </c>
      <c r="AL6" s="1307" t="s">
        <v>125</v>
      </c>
      <c r="AM6" s="1307" t="s">
        <v>126</v>
      </c>
      <c r="AN6" s="1292"/>
      <c r="AO6" s="1282"/>
      <c r="AP6" s="1282"/>
      <c r="AQ6" s="1282"/>
    </row>
    <row r="7" spans="1:61" x14ac:dyDescent="0.25">
      <c r="C7" s="1278"/>
      <c r="D7" s="1282"/>
      <c r="E7" s="1302"/>
      <c r="F7" s="1305"/>
      <c r="G7" s="1297"/>
      <c r="H7" s="1307"/>
      <c r="I7" s="1307"/>
      <c r="J7" s="1292"/>
      <c r="K7" s="1289"/>
      <c r="L7" s="1289"/>
      <c r="M7" s="1282"/>
      <c r="N7" s="714"/>
      <c r="O7" s="1311"/>
      <c r="P7" s="1312"/>
      <c r="Q7" s="1312"/>
      <c r="R7" s="1313"/>
      <c r="S7" s="1313"/>
      <c r="T7" s="1313"/>
      <c r="U7" s="1313"/>
      <c r="V7" s="1313"/>
      <c r="W7" s="1313"/>
      <c r="X7" s="1313"/>
      <c r="Y7" s="1313"/>
      <c r="Z7" s="1313"/>
      <c r="AA7" s="658"/>
      <c r="AB7" s="658"/>
      <c r="AG7" s="1278"/>
      <c r="AH7" s="1282"/>
      <c r="AI7" s="1302"/>
      <c r="AJ7" s="1305"/>
      <c r="AK7" s="1297"/>
      <c r="AL7" s="1307"/>
      <c r="AM7" s="1307"/>
      <c r="AN7" s="1292"/>
      <c r="AO7" s="1282"/>
      <c r="AP7" s="1282"/>
      <c r="AQ7" s="1282"/>
    </row>
    <row r="8" spans="1:61" x14ac:dyDescent="0.25">
      <c r="C8" s="1278"/>
      <c r="D8" s="1282"/>
      <c r="E8" s="1302"/>
      <c r="F8" s="1305"/>
      <c r="G8" s="1297"/>
      <c r="H8" s="1307"/>
      <c r="I8" s="1307"/>
      <c r="J8" s="1292"/>
      <c r="K8" s="1289"/>
      <c r="L8" s="1289"/>
      <c r="M8" s="1282"/>
      <c r="N8" s="714"/>
      <c r="O8" s="1311"/>
      <c r="P8" s="1312"/>
      <c r="Q8" s="1312"/>
      <c r="R8" s="1313"/>
      <c r="S8" s="1313"/>
      <c r="T8" s="1313"/>
      <c r="U8" s="1313"/>
      <c r="V8" s="1313"/>
      <c r="W8" s="1313"/>
      <c r="X8" s="1313"/>
      <c r="Y8" s="715"/>
      <c r="Z8" s="715"/>
      <c r="AA8" s="658"/>
      <c r="AB8" s="658"/>
      <c r="AG8" s="1278"/>
      <c r="AH8" s="1282"/>
      <c r="AI8" s="1302"/>
      <c r="AJ8" s="1305"/>
      <c r="AK8" s="1297"/>
      <c r="AL8" s="1307"/>
      <c r="AM8" s="1307"/>
      <c r="AN8" s="1292"/>
      <c r="AO8" s="1282"/>
      <c r="AP8" s="1282"/>
      <c r="AQ8" s="1282"/>
    </row>
    <row r="9" spans="1:61" ht="16.5" thickBot="1" x14ac:dyDescent="0.3">
      <c r="C9" s="1279"/>
      <c r="D9" s="1283"/>
      <c r="E9" s="1303"/>
      <c r="F9" s="1306"/>
      <c r="G9" s="1298"/>
      <c r="H9" s="1308"/>
      <c r="I9" s="1308"/>
      <c r="J9" s="1293"/>
      <c r="K9" s="1290"/>
      <c r="L9" s="1290"/>
      <c r="M9" s="1283"/>
      <c r="N9" s="714"/>
      <c r="O9" s="1311"/>
      <c r="P9" s="1312"/>
      <c r="Q9" s="1312"/>
      <c r="R9" s="715"/>
      <c r="S9" s="715"/>
      <c r="T9" s="715"/>
      <c r="U9" s="715"/>
      <c r="V9" s="715"/>
      <c r="W9" s="715"/>
      <c r="X9" s="715"/>
      <c r="Y9" s="716"/>
      <c r="Z9" s="716"/>
      <c r="AA9" s="658"/>
      <c r="AB9" s="658"/>
      <c r="AG9" s="1279"/>
      <c r="AH9" s="1283"/>
      <c r="AI9" s="1302"/>
      <c r="AJ9" s="1305"/>
      <c r="AK9" s="1314"/>
      <c r="AL9" s="1304"/>
      <c r="AM9" s="1304"/>
      <c r="AN9" s="1292"/>
      <c r="AO9" s="1283"/>
      <c r="AP9" s="1283"/>
      <c r="AQ9" s="1283"/>
    </row>
    <row r="10" spans="1:61" s="452" customFormat="1" x14ac:dyDescent="0.25">
      <c r="A10" s="621" t="s">
        <v>104</v>
      </c>
      <c r="B10" s="621" t="s">
        <v>97</v>
      </c>
      <c r="C10" s="730" t="s">
        <v>129</v>
      </c>
      <c r="D10" s="735">
        <v>3</v>
      </c>
      <c r="E10" s="535">
        <f t="shared" ref="E10:E17" si="0">D10*30</f>
        <v>90</v>
      </c>
      <c r="F10" s="736">
        <f t="shared" ref="F10:F15" si="1">G10+H10+I10</f>
        <v>4</v>
      </c>
      <c r="G10" s="736"/>
      <c r="H10" s="736"/>
      <c r="I10" s="736">
        <v>4</v>
      </c>
      <c r="J10" s="737">
        <f t="shared" ref="J10:J15" si="2">E10-F10</f>
        <v>86</v>
      </c>
      <c r="K10" s="536">
        <v>4</v>
      </c>
      <c r="L10" s="546">
        <v>0</v>
      </c>
      <c r="M10" s="735">
        <f>F10/E10*100</f>
        <v>4.4444444444444446</v>
      </c>
      <c r="N10" s="448" t="s">
        <v>104</v>
      </c>
      <c r="O10" s="701" t="s">
        <v>301</v>
      </c>
      <c r="P10" s="716"/>
      <c r="Q10" s="716"/>
      <c r="R10" s="716"/>
      <c r="S10" s="716"/>
      <c r="T10" s="716"/>
      <c r="U10" s="716"/>
      <c r="V10" s="716"/>
      <c r="W10" s="716"/>
      <c r="X10" s="716"/>
      <c r="Y10" s="716"/>
      <c r="Z10" s="716"/>
      <c r="AA10" s="718"/>
      <c r="AB10" s="718"/>
      <c r="AE10" s="621" t="s">
        <v>104</v>
      </c>
      <c r="AF10" s="621" t="s">
        <v>97</v>
      </c>
      <c r="AG10" s="729" t="s">
        <v>75</v>
      </c>
      <c r="AH10" s="623">
        <v>3</v>
      </c>
      <c r="AI10" s="603">
        <f>AH10*30</f>
        <v>90</v>
      </c>
      <c r="AJ10" s="604">
        <f>AK10+AL10+AM10</f>
        <v>30</v>
      </c>
      <c r="AK10" s="604">
        <v>15</v>
      </c>
      <c r="AL10" s="604"/>
      <c r="AM10" s="604">
        <v>15</v>
      </c>
      <c r="AN10" s="606">
        <f>AI10-AJ10</f>
        <v>60</v>
      </c>
      <c r="AO10" s="608">
        <f>AJ10/15</f>
        <v>2</v>
      </c>
      <c r="AP10" s="607" t="s">
        <v>101</v>
      </c>
      <c r="AQ10" s="618">
        <f>AJ10/AI10*100</f>
        <v>33.333333333333329</v>
      </c>
      <c r="AR10" s="720"/>
      <c r="AS10" s="720"/>
      <c r="AT10" s="720"/>
      <c r="AU10" s="720"/>
      <c r="AV10" s="720"/>
      <c r="AW10" s="720"/>
      <c r="AX10" s="720"/>
      <c r="AY10" s="720"/>
      <c r="AZ10" s="720"/>
      <c r="BA10" s="720"/>
      <c r="BB10" s="720"/>
      <c r="BC10" s="720"/>
      <c r="BD10" s="720"/>
      <c r="BE10" s="720"/>
      <c r="BF10" s="720"/>
      <c r="BG10" s="720"/>
      <c r="BH10" s="720"/>
      <c r="BI10" s="720"/>
    </row>
    <row r="11" spans="1:61" s="452" customFormat="1" x14ac:dyDescent="0.25">
      <c r="A11" s="621" t="s">
        <v>104</v>
      </c>
      <c r="B11" s="621" t="s">
        <v>97</v>
      </c>
      <c r="C11" s="506" t="s">
        <v>252</v>
      </c>
      <c r="D11" s="614">
        <v>3</v>
      </c>
      <c r="E11" s="448">
        <f t="shared" si="0"/>
        <v>90</v>
      </c>
      <c r="F11" s="425">
        <f t="shared" si="1"/>
        <v>4</v>
      </c>
      <c r="G11" s="425">
        <v>4</v>
      </c>
      <c r="H11" s="425"/>
      <c r="I11" s="425"/>
      <c r="J11" s="426">
        <f t="shared" si="2"/>
        <v>86</v>
      </c>
      <c r="K11" s="615">
        <v>4</v>
      </c>
      <c r="L11" s="616">
        <v>0</v>
      </c>
      <c r="M11" s="614"/>
      <c r="N11" s="448" t="s">
        <v>104</v>
      </c>
      <c r="O11" s="702" t="s">
        <v>301</v>
      </c>
      <c r="P11" s="716"/>
      <c r="Q11" s="716"/>
      <c r="R11" s="716"/>
      <c r="S11" s="716"/>
      <c r="T11" s="716"/>
      <c r="U11" s="716"/>
      <c r="V11" s="716"/>
      <c r="W11" s="716"/>
      <c r="X11" s="716"/>
      <c r="Y11" s="716"/>
      <c r="Z11" s="716"/>
      <c r="AA11" s="718"/>
      <c r="AB11" s="718"/>
      <c r="AE11" s="621" t="s">
        <v>104</v>
      </c>
      <c r="AF11" s="621" t="s">
        <v>97</v>
      </c>
      <c r="AG11" s="506" t="s">
        <v>129</v>
      </c>
      <c r="AH11" s="614">
        <v>3</v>
      </c>
      <c r="AI11" s="448">
        <f t="shared" ref="AI11:AI20" si="3">AH11*30</f>
        <v>90</v>
      </c>
      <c r="AJ11" s="425">
        <f t="shared" ref="AJ11:AJ20" si="4">AK11+AL11+AM11</f>
        <v>30</v>
      </c>
      <c r="AK11" s="425"/>
      <c r="AL11" s="425"/>
      <c r="AM11" s="425">
        <v>30</v>
      </c>
      <c r="AN11" s="426">
        <f t="shared" ref="AN11:AN20" si="5">AI11-AJ11</f>
        <v>60</v>
      </c>
      <c r="AO11" s="615">
        <f t="shared" ref="AO11:AO20" si="6">AJ11/15</f>
        <v>2</v>
      </c>
      <c r="AP11" s="616" t="s">
        <v>104</v>
      </c>
      <c r="AQ11" s="617">
        <f t="shared" ref="AQ11:AQ20" si="7">AJ11/AI11*100</f>
        <v>33.333333333333329</v>
      </c>
      <c r="AR11" s="720"/>
      <c r="AS11" s="720"/>
      <c r="AT11" s="720"/>
      <c r="AU11" s="720"/>
      <c r="AV11" s="720"/>
      <c r="AW11" s="720"/>
      <c r="AX11" s="720"/>
      <c r="AY11" s="720"/>
      <c r="AZ11" s="720"/>
      <c r="BA11" s="720"/>
      <c r="BB11" s="720"/>
      <c r="BC11" s="720"/>
      <c r="BD11" s="720"/>
      <c r="BE11" s="720"/>
      <c r="BF11" s="720"/>
      <c r="BG11" s="720"/>
      <c r="BH11" s="720"/>
      <c r="BI11" s="720"/>
    </row>
    <row r="12" spans="1:61" s="452" customFormat="1" x14ac:dyDescent="0.25">
      <c r="A12" s="621" t="s">
        <v>17</v>
      </c>
      <c r="B12" s="621" t="s">
        <v>97</v>
      </c>
      <c r="C12" s="506" t="s">
        <v>228</v>
      </c>
      <c r="D12" s="614">
        <v>5</v>
      </c>
      <c r="E12" s="448">
        <f t="shared" si="0"/>
        <v>150</v>
      </c>
      <c r="F12" s="425">
        <f t="shared" si="1"/>
        <v>8</v>
      </c>
      <c r="G12" s="425">
        <v>6</v>
      </c>
      <c r="H12" s="425"/>
      <c r="I12" s="425">
        <v>2</v>
      </c>
      <c r="J12" s="426">
        <f t="shared" si="2"/>
        <v>142</v>
      </c>
      <c r="K12" s="615">
        <v>6</v>
      </c>
      <c r="L12" s="616">
        <v>2</v>
      </c>
      <c r="M12" s="614">
        <f>F12/E12*100</f>
        <v>5.3333333333333339</v>
      </c>
      <c r="N12" s="448" t="s">
        <v>102</v>
      </c>
      <c r="O12" s="703" t="s">
        <v>306</v>
      </c>
      <c r="P12" s="718"/>
      <c r="Q12" s="718"/>
      <c r="R12" s="718"/>
      <c r="S12" s="718"/>
      <c r="T12" s="718"/>
      <c r="U12" s="718"/>
      <c r="V12" s="718"/>
      <c r="W12" s="718"/>
      <c r="X12" s="718"/>
      <c r="Y12" s="716"/>
      <c r="Z12" s="716"/>
      <c r="AA12" s="718"/>
      <c r="AB12" s="718"/>
      <c r="AE12" s="621" t="s">
        <v>104</v>
      </c>
      <c r="AF12" s="621" t="s">
        <v>97</v>
      </c>
      <c r="AG12" s="506" t="s">
        <v>33</v>
      </c>
      <c r="AH12" s="614">
        <v>3</v>
      </c>
      <c r="AI12" s="448">
        <f t="shared" si="3"/>
        <v>90</v>
      </c>
      <c r="AJ12" s="425">
        <f t="shared" si="4"/>
        <v>60</v>
      </c>
      <c r="AK12" s="425"/>
      <c r="AL12" s="425"/>
      <c r="AM12" s="425">
        <v>60</v>
      </c>
      <c r="AN12" s="426">
        <f t="shared" si="5"/>
        <v>30</v>
      </c>
      <c r="AO12" s="615">
        <f t="shared" si="6"/>
        <v>4</v>
      </c>
      <c r="AP12" s="616" t="s">
        <v>104</v>
      </c>
      <c r="AQ12" s="617">
        <f t="shared" si="7"/>
        <v>66.666666666666657</v>
      </c>
      <c r="AR12" s="720"/>
      <c r="AS12" s="720"/>
      <c r="AT12" s="720"/>
      <c r="AU12" s="720"/>
      <c r="AV12" s="720"/>
      <c r="AW12" s="720"/>
      <c r="AX12" s="720"/>
      <c r="AY12" s="720"/>
      <c r="AZ12" s="720"/>
      <c r="BA12" s="720"/>
      <c r="BB12" s="720"/>
      <c r="BC12" s="720"/>
      <c r="BD12" s="720"/>
      <c r="BE12" s="720"/>
      <c r="BF12" s="720"/>
      <c r="BG12" s="720"/>
      <c r="BH12" s="720"/>
      <c r="BI12" s="720"/>
    </row>
    <row r="13" spans="1:61" s="452" customFormat="1" ht="48" thickBot="1" x14ac:dyDescent="0.3">
      <c r="A13" s="621" t="s">
        <v>104</v>
      </c>
      <c r="B13" s="621" t="s">
        <v>98</v>
      </c>
      <c r="C13" s="506" t="s">
        <v>319</v>
      </c>
      <c r="D13" s="614">
        <v>3</v>
      </c>
      <c r="E13" s="448">
        <f t="shared" si="0"/>
        <v>90</v>
      </c>
      <c r="F13" s="425">
        <f t="shared" si="1"/>
        <v>4</v>
      </c>
      <c r="G13" s="425">
        <v>4</v>
      </c>
      <c r="H13" s="425"/>
      <c r="I13" s="425">
        <v>0</v>
      </c>
      <c r="J13" s="426">
        <f t="shared" si="2"/>
        <v>86</v>
      </c>
      <c r="K13" s="615">
        <v>4</v>
      </c>
      <c r="L13" s="616">
        <v>0</v>
      </c>
      <c r="M13" s="614">
        <f>F13/E13*100</f>
        <v>4.4444444444444446</v>
      </c>
      <c r="N13" s="448" t="s">
        <v>104</v>
      </c>
      <c r="O13" s="702" t="s">
        <v>301</v>
      </c>
      <c r="P13" s="718"/>
      <c r="Q13" s="718"/>
      <c r="R13" s="719"/>
      <c r="S13" s="718"/>
      <c r="T13" s="718"/>
      <c r="U13" s="718"/>
      <c r="V13" s="718"/>
      <c r="W13" s="718"/>
      <c r="X13" s="718"/>
      <c r="Y13" s="720"/>
      <c r="Z13" s="720"/>
      <c r="AA13" s="718"/>
      <c r="AB13" s="718"/>
      <c r="AE13" s="621" t="s">
        <v>17</v>
      </c>
      <c r="AF13" s="621" t="s">
        <v>97</v>
      </c>
      <c r="AG13" s="506" t="s">
        <v>205</v>
      </c>
      <c r="AH13" s="614">
        <v>5</v>
      </c>
      <c r="AI13" s="448">
        <f t="shared" si="3"/>
        <v>150</v>
      </c>
      <c r="AJ13" s="425">
        <f t="shared" si="4"/>
        <v>45</v>
      </c>
      <c r="AK13" s="425">
        <v>30</v>
      </c>
      <c r="AL13" s="425"/>
      <c r="AM13" s="425">
        <v>15</v>
      </c>
      <c r="AN13" s="426">
        <f t="shared" si="5"/>
        <v>105</v>
      </c>
      <c r="AO13" s="615">
        <f t="shared" si="6"/>
        <v>3</v>
      </c>
      <c r="AP13" s="616" t="s">
        <v>102</v>
      </c>
      <c r="AQ13" s="617">
        <f t="shared" si="7"/>
        <v>30</v>
      </c>
      <c r="AR13" s="720"/>
      <c r="AS13" s="720"/>
      <c r="AT13" s="720"/>
      <c r="AU13" s="720"/>
      <c r="AV13" s="720"/>
      <c r="AW13" s="720"/>
      <c r="AX13" s="720"/>
      <c r="AY13" s="720"/>
      <c r="AZ13" s="720"/>
      <c r="BA13" s="720"/>
      <c r="BB13" s="720"/>
      <c r="BC13" s="720"/>
      <c r="BD13" s="720"/>
      <c r="BE13" s="720"/>
      <c r="BF13" s="720"/>
      <c r="BG13" s="720"/>
      <c r="BH13" s="720"/>
      <c r="BI13" s="720"/>
    </row>
    <row r="14" spans="1:61" s="452" customFormat="1" ht="15.75" customHeight="1" x14ac:dyDescent="0.25">
      <c r="A14" s="621" t="s">
        <v>104</v>
      </c>
      <c r="B14" s="621" t="s">
        <v>97</v>
      </c>
      <c r="C14" s="432" t="s">
        <v>179</v>
      </c>
      <c r="D14" s="618">
        <v>3</v>
      </c>
      <c r="E14" s="605">
        <v>90</v>
      </c>
      <c r="F14" s="604">
        <f t="shared" si="1"/>
        <v>4</v>
      </c>
      <c r="G14" s="604">
        <v>4</v>
      </c>
      <c r="H14" s="604"/>
      <c r="I14" s="604">
        <v>0</v>
      </c>
      <c r="J14" s="606">
        <f t="shared" si="2"/>
        <v>86</v>
      </c>
      <c r="K14" s="704">
        <v>4</v>
      </c>
      <c r="L14" s="705"/>
      <c r="M14" s="623">
        <f>F14/E14*100</f>
        <v>4.4444444444444446</v>
      </c>
      <c r="N14" s="448" t="s">
        <v>104</v>
      </c>
      <c r="O14" s="706" t="s">
        <v>301</v>
      </c>
      <c r="P14" s="718"/>
      <c r="Q14" s="718"/>
      <c r="R14" s="718"/>
      <c r="S14" s="718"/>
      <c r="T14" s="718"/>
      <c r="U14" s="718"/>
      <c r="V14" s="718"/>
      <c r="W14" s="718"/>
      <c r="X14" s="718"/>
      <c r="Y14" s="720"/>
      <c r="Z14" s="720"/>
      <c r="AA14" s="718"/>
      <c r="AB14" s="718"/>
      <c r="AE14" s="621" t="s">
        <v>104</v>
      </c>
      <c r="AF14" s="621" t="s">
        <v>98</v>
      </c>
      <c r="AG14" s="730" t="s">
        <v>242</v>
      </c>
      <c r="AH14" s="614">
        <v>3</v>
      </c>
      <c r="AI14" s="448">
        <f t="shared" si="3"/>
        <v>90</v>
      </c>
      <c r="AJ14" s="425">
        <f t="shared" si="4"/>
        <v>30</v>
      </c>
      <c r="AK14" s="425">
        <v>15</v>
      </c>
      <c r="AL14" s="425"/>
      <c r="AM14" s="425">
        <v>15</v>
      </c>
      <c r="AN14" s="426">
        <f t="shared" si="5"/>
        <v>60</v>
      </c>
      <c r="AO14" s="615">
        <f t="shared" si="6"/>
        <v>2</v>
      </c>
      <c r="AP14" s="616" t="s">
        <v>104</v>
      </c>
      <c r="AQ14" s="617">
        <f t="shared" si="7"/>
        <v>33.333333333333329</v>
      </c>
      <c r="AR14" s="720"/>
      <c r="AS14" s="720"/>
      <c r="AT14" s="720"/>
      <c r="AU14" s="720"/>
      <c r="AV14" s="720"/>
      <c r="AW14" s="720"/>
      <c r="AX14" s="720"/>
      <c r="AY14" s="720"/>
      <c r="AZ14" s="720"/>
      <c r="BA14" s="720"/>
      <c r="BB14" s="720"/>
      <c r="BC14" s="720"/>
      <c r="BD14" s="720"/>
      <c r="BE14" s="720"/>
      <c r="BF14" s="720"/>
      <c r="BG14" s="720"/>
      <c r="BH14" s="720"/>
      <c r="BI14" s="720"/>
    </row>
    <row r="15" spans="1:61" s="452" customFormat="1" x14ac:dyDescent="0.25">
      <c r="A15" s="621" t="s">
        <v>17</v>
      </c>
      <c r="B15" s="621" t="s">
        <v>98</v>
      </c>
      <c r="C15" s="557" t="s">
        <v>320</v>
      </c>
      <c r="D15" s="614">
        <v>4</v>
      </c>
      <c r="E15" s="448">
        <f t="shared" si="0"/>
        <v>120</v>
      </c>
      <c r="F15" s="425">
        <f t="shared" si="1"/>
        <v>6</v>
      </c>
      <c r="G15" s="425">
        <v>4</v>
      </c>
      <c r="H15" s="425"/>
      <c r="I15" s="425">
        <v>2</v>
      </c>
      <c r="J15" s="426">
        <f t="shared" si="2"/>
        <v>114</v>
      </c>
      <c r="K15" s="615">
        <v>6</v>
      </c>
      <c r="L15" s="616">
        <v>0</v>
      </c>
      <c r="M15" s="614">
        <f>F15/E15*100</f>
        <v>5</v>
      </c>
      <c r="N15" s="448" t="s">
        <v>104</v>
      </c>
      <c r="O15" s="702" t="s">
        <v>304</v>
      </c>
      <c r="P15" s="718"/>
      <c r="Q15" s="718"/>
      <c r="R15" s="719"/>
      <c r="S15" s="718"/>
      <c r="T15" s="718"/>
      <c r="U15" s="718"/>
      <c r="V15" s="718"/>
      <c r="W15" s="718"/>
      <c r="X15" s="718"/>
      <c r="Y15" s="720"/>
      <c r="Z15" s="720"/>
      <c r="AA15" s="718"/>
      <c r="AB15" s="718"/>
      <c r="AE15" s="621" t="s">
        <v>17</v>
      </c>
      <c r="AF15" s="621" t="s">
        <v>97</v>
      </c>
      <c r="AG15" s="506" t="s">
        <v>206</v>
      </c>
      <c r="AH15" s="614">
        <v>4</v>
      </c>
      <c r="AI15" s="448">
        <f t="shared" si="3"/>
        <v>120</v>
      </c>
      <c r="AJ15" s="425">
        <f t="shared" si="4"/>
        <v>45</v>
      </c>
      <c r="AK15" s="425">
        <v>30</v>
      </c>
      <c r="AL15" s="425"/>
      <c r="AM15" s="425">
        <v>15</v>
      </c>
      <c r="AN15" s="426">
        <f t="shared" si="5"/>
        <v>75</v>
      </c>
      <c r="AO15" s="615">
        <f t="shared" si="6"/>
        <v>3</v>
      </c>
      <c r="AP15" s="616" t="s">
        <v>102</v>
      </c>
      <c r="AQ15" s="617">
        <f t="shared" si="7"/>
        <v>37.5</v>
      </c>
      <c r="AR15" s="720"/>
      <c r="AS15" s="720"/>
      <c r="AT15" s="720"/>
      <c r="AU15" s="720"/>
      <c r="AV15" s="720"/>
      <c r="AW15" s="720"/>
      <c r="AX15" s="720"/>
      <c r="AY15" s="720"/>
      <c r="AZ15" s="720"/>
      <c r="BA15" s="720"/>
      <c r="BB15" s="720"/>
      <c r="BC15" s="720"/>
      <c r="BD15" s="720"/>
      <c r="BE15" s="720"/>
      <c r="BF15" s="720"/>
      <c r="BG15" s="720"/>
      <c r="BH15" s="720"/>
      <c r="BI15" s="720"/>
    </row>
    <row r="16" spans="1:61" s="452" customFormat="1" x14ac:dyDescent="0.25">
      <c r="A16" s="621" t="s">
        <v>17</v>
      </c>
      <c r="B16" s="621" t="s">
        <v>98</v>
      </c>
      <c r="C16" s="751" t="s">
        <v>328</v>
      </c>
      <c r="D16" s="614">
        <v>4</v>
      </c>
      <c r="E16" s="448">
        <f t="shared" si="0"/>
        <v>120</v>
      </c>
      <c r="F16" s="425">
        <v>6</v>
      </c>
      <c r="G16" s="707">
        <v>4</v>
      </c>
      <c r="H16" s="707"/>
      <c r="I16" s="707">
        <v>2</v>
      </c>
      <c r="J16" s="615">
        <v>114</v>
      </c>
      <c r="K16" s="615">
        <v>6</v>
      </c>
      <c r="L16" s="616">
        <v>0</v>
      </c>
      <c r="M16" s="614">
        <v>5</v>
      </c>
      <c r="N16" s="448" t="s">
        <v>104</v>
      </c>
      <c r="O16" s="708" t="s">
        <v>304</v>
      </c>
      <c r="P16" s="718"/>
      <c r="Q16" s="718"/>
      <c r="R16" s="719"/>
      <c r="S16" s="718"/>
      <c r="T16" s="718"/>
      <c r="U16" s="718"/>
      <c r="V16" s="718"/>
      <c r="W16" s="718"/>
      <c r="X16" s="718"/>
      <c r="Y16" s="720"/>
      <c r="Z16" s="720"/>
      <c r="AA16" s="718"/>
      <c r="AB16" s="718"/>
      <c r="AE16" s="621" t="s">
        <v>17</v>
      </c>
      <c r="AF16" s="621" t="s">
        <v>97</v>
      </c>
      <c r="AG16" s="506" t="s">
        <v>211</v>
      </c>
      <c r="AH16" s="614">
        <v>5</v>
      </c>
      <c r="AI16" s="448">
        <f t="shared" si="3"/>
        <v>150</v>
      </c>
      <c r="AJ16" s="425">
        <f t="shared" si="4"/>
        <v>45</v>
      </c>
      <c r="AK16" s="425">
        <v>30</v>
      </c>
      <c r="AL16" s="425"/>
      <c r="AM16" s="425">
        <v>15</v>
      </c>
      <c r="AN16" s="426">
        <f t="shared" si="5"/>
        <v>105</v>
      </c>
      <c r="AO16" s="615">
        <f t="shared" si="6"/>
        <v>3</v>
      </c>
      <c r="AP16" s="616" t="s">
        <v>102</v>
      </c>
      <c r="AQ16" s="617">
        <f t="shared" si="7"/>
        <v>30</v>
      </c>
      <c r="AR16" s="720"/>
      <c r="AS16" s="720"/>
      <c r="AT16" s="720"/>
      <c r="AU16" s="720"/>
      <c r="AV16" s="720"/>
      <c r="AW16" s="720"/>
      <c r="AX16" s="720"/>
      <c r="AY16" s="720"/>
      <c r="AZ16" s="720"/>
      <c r="BA16" s="720"/>
      <c r="BB16" s="720"/>
      <c r="BC16" s="720"/>
      <c r="BD16" s="720"/>
      <c r="BE16" s="720"/>
      <c r="BF16" s="720"/>
      <c r="BG16" s="720"/>
      <c r="BH16" s="720"/>
      <c r="BI16" s="720"/>
    </row>
    <row r="17" spans="1:61" s="452" customFormat="1" ht="19.5" customHeight="1" thickBot="1" x14ac:dyDescent="0.3">
      <c r="A17" s="621" t="s">
        <v>17</v>
      </c>
      <c r="B17" s="621" t="s">
        <v>97</v>
      </c>
      <c r="C17" s="506" t="s">
        <v>205</v>
      </c>
      <c r="D17" s="614">
        <v>5</v>
      </c>
      <c r="E17" s="448">
        <f t="shared" si="0"/>
        <v>150</v>
      </c>
      <c r="F17" s="425">
        <f>G17+H17+I17</f>
        <v>8</v>
      </c>
      <c r="G17" s="425">
        <v>6</v>
      </c>
      <c r="H17" s="425"/>
      <c r="I17" s="425">
        <v>2</v>
      </c>
      <c r="J17" s="426">
        <f>E17-F17</f>
        <v>142</v>
      </c>
      <c r="K17" s="622">
        <v>6</v>
      </c>
      <c r="L17" s="616">
        <v>2</v>
      </c>
      <c r="M17" s="614">
        <f>F17/E17*100</f>
        <v>5.3333333333333339</v>
      </c>
      <c r="N17" s="709" t="s">
        <v>102</v>
      </c>
      <c r="O17" s="710" t="s">
        <v>306</v>
      </c>
      <c r="P17" s="718"/>
      <c r="Q17" s="718"/>
      <c r="R17" s="718"/>
      <c r="S17" s="718"/>
      <c r="T17" s="718"/>
      <c r="U17" s="718"/>
      <c r="V17" s="718"/>
      <c r="W17" s="718"/>
      <c r="X17" s="718"/>
      <c r="Y17" s="720"/>
      <c r="Z17" s="720"/>
      <c r="AA17" s="718"/>
      <c r="AB17" s="718"/>
      <c r="AE17" s="621" t="s">
        <v>17</v>
      </c>
      <c r="AF17" s="621" t="s">
        <v>98</v>
      </c>
      <c r="AG17" s="506" t="s">
        <v>210</v>
      </c>
      <c r="AH17" s="614">
        <v>4</v>
      </c>
      <c r="AI17" s="448">
        <f t="shared" si="3"/>
        <v>120</v>
      </c>
      <c r="AJ17" s="425">
        <f t="shared" si="4"/>
        <v>45</v>
      </c>
      <c r="AK17" s="425">
        <v>15</v>
      </c>
      <c r="AL17" s="425"/>
      <c r="AM17" s="425">
        <v>30</v>
      </c>
      <c r="AN17" s="426">
        <f t="shared" si="5"/>
        <v>75</v>
      </c>
      <c r="AO17" s="615">
        <f t="shared" si="6"/>
        <v>3</v>
      </c>
      <c r="AP17" s="616" t="s">
        <v>101</v>
      </c>
      <c r="AQ17" s="617">
        <f t="shared" si="7"/>
        <v>37.5</v>
      </c>
      <c r="AR17" s="720"/>
      <c r="AS17" s="720"/>
      <c r="AT17" s="720"/>
      <c r="AU17" s="720"/>
      <c r="AV17" s="720"/>
      <c r="AW17" s="720"/>
      <c r="AX17" s="720"/>
      <c r="AY17" s="720"/>
      <c r="AZ17" s="720"/>
      <c r="BA17" s="720"/>
      <c r="BB17" s="720"/>
      <c r="BC17" s="720"/>
      <c r="BD17" s="720"/>
      <c r="BE17" s="720"/>
      <c r="BF17" s="720"/>
      <c r="BG17" s="720"/>
      <c r="BH17" s="720"/>
      <c r="BI17" s="720"/>
    </row>
    <row r="18" spans="1:61" s="452" customFormat="1" ht="16.5" thickBot="1" x14ac:dyDescent="0.3">
      <c r="A18" s="621"/>
      <c r="B18" s="621"/>
      <c r="C18" s="506"/>
      <c r="D18" s="614"/>
      <c r="E18" s="448"/>
      <c r="F18" s="425"/>
      <c r="G18" s="425"/>
      <c r="H18" s="425"/>
      <c r="I18" s="425"/>
      <c r="J18" s="426"/>
      <c r="K18" s="622"/>
      <c r="L18" s="616"/>
      <c r="M18" s="614"/>
      <c r="N18" s="709"/>
      <c r="O18" s="710"/>
      <c r="P18" s="718"/>
      <c r="Q18" s="718"/>
      <c r="R18" s="718"/>
      <c r="S18" s="718"/>
      <c r="T18" s="718"/>
      <c r="U18" s="718"/>
      <c r="V18" s="718"/>
      <c r="W18" s="718"/>
      <c r="X18" s="718"/>
      <c r="Y18" s="720"/>
      <c r="Z18" s="720"/>
      <c r="AA18" s="718"/>
      <c r="AB18" s="718"/>
      <c r="AE18" s="621"/>
      <c r="AF18" s="621"/>
      <c r="AG18" s="506"/>
      <c r="AH18" s="614"/>
      <c r="AI18" s="448">
        <f t="shared" si="3"/>
        <v>0</v>
      </c>
      <c r="AJ18" s="425">
        <f t="shared" si="4"/>
        <v>0</v>
      </c>
      <c r="AK18" s="425"/>
      <c r="AL18" s="425"/>
      <c r="AM18" s="425"/>
      <c r="AN18" s="426">
        <f t="shared" si="5"/>
        <v>0</v>
      </c>
      <c r="AO18" s="708">
        <f t="shared" si="6"/>
        <v>0</v>
      </c>
      <c r="AP18" s="616"/>
      <c r="AQ18" s="617" t="e">
        <f t="shared" si="7"/>
        <v>#DIV/0!</v>
      </c>
      <c r="AR18" s="720"/>
      <c r="AS18" s="720"/>
      <c r="AT18" s="720"/>
      <c r="AU18" s="720"/>
      <c r="AV18" s="720"/>
      <c r="AW18" s="720"/>
      <c r="AX18" s="720"/>
      <c r="AY18" s="720"/>
      <c r="AZ18" s="720"/>
      <c r="BA18" s="720"/>
      <c r="BB18" s="720"/>
      <c r="BC18" s="720"/>
      <c r="BD18" s="720"/>
      <c r="BE18" s="720"/>
      <c r="BF18" s="720"/>
      <c r="BG18" s="720"/>
      <c r="BH18" s="720"/>
      <c r="BI18" s="720"/>
    </row>
    <row r="19" spans="1:61" s="452" customFormat="1" ht="16.5" thickBot="1" x14ac:dyDescent="0.3">
      <c r="A19" s="621"/>
      <c r="B19" s="621"/>
      <c r="C19" s="731" t="s">
        <v>24</v>
      </c>
      <c r="D19" s="120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19">
        <f t="shared" si="8"/>
        <v>40</v>
      </c>
      <c r="L19" s="119">
        <f t="shared" si="8"/>
        <v>4</v>
      </c>
      <c r="M19" s="24"/>
      <c r="N19" s="12"/>
      <c r="O19" s="12"/>
      <c r="P19" s="718"/>
      <c r="Q19" s="718"/>
      <c r="R19" s="718"/>
      <c r="S19" s="718"/>
      <c r="T19" s="718"/>
      <c r="U19" s="718"/>
      <c r="V19" s="718"/>
      <c r="W19" s="718"/>
      <c r="X19" s="718"/>
      <c r="Y19" s="718"/>
      <c r="Z19" s="718"/>
      <c r="AA19" s="718"/>
      <c r="AB19" s="718"/>
      <c r="AE19" s="621"/>
      <c r="AF19" s="621"/>
      <c r="AG19" s="506"/>
      <c r="AH19" s="614"/>
      <c r="AI19" s="448">
        <f t="shared" si="3"/>
        <v>0</v>
      </c>
      <c r="AJ19" s="425">
        <f t="shared" si="4"/>
        <v>0</v>
      </c>
      <c r="AK19" s="425"/>
      <c r="AL19" s="425"/>
      <c r="AM19" s="425"/>
      <c r="AN19" s="426">
        <f t="shared" si="5"/>
        <v>0</v>
      </c>
      <c r="AO19" s="615">
        <f t="shared" si="6"/>
        <v>0</v>
      </c>
      <c r="AP19" s="616"/>
      <c r="AQ19" s="617" t="e">
        <f t="shared" si="7"/>
        <v>#DIV/0!</v>
      </c>
      <c r="AR19" s="720"/>
      <c r="AS19" s="720"/>
      <c r="AT19" s="720"/>
      <c r="AU19" s="720"/>
      <c r="AV19" s="720"/>
      <c r="AW19" s="720"/>
      <c r="AX19" s="720"/>
      <c r="AY19" s="720"/>
      <c r="AZ19" s="720"/>
      <c r="BA19" s="720"/>
      <c r="BB19" s="720"/>
      <c r="BC19" s="720"/>
      <c r="BD19" s="720"/>
      <c r="BE19" s="720"/>
      <c r="BF19" s="720"/>
      <c r="BG19" s="720"/>
      <c r="BH19" s="720"/>
      <c r="BI19" s="720"/>
    </row>
    <row r="20" spans="1:61" ht="16.5" thickBot="1" x14ac:dyDescent="0.3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712" t="s">
        <v>285</v>
      </c>
      <c r="O20" s="712" t="s">
        <v>276</v>
      </c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G20" s="116"/>
      <c r="AH20" s="117"/>
      <c r="AI20" s="47">
        <f t="shared" si="3"/>
        <v>0</v>
      </c>
      <c r="AJ20" s="48">
        <f t="shared" si="4"/>
        <v>0</v>
      </c>
      <c r="AK20" s="48"/>
      <c r="AL20" s="48"/>
      <c r="AM20" s="48"/>
      <c r="AN20" s="59">
        <f t="shared" si="5"/>
        <v>0</v>
      </c>
      <c r="AO20" s="123">
        <f t="shared" si="6"/>
        <v>0</v>
      </c>
      <c r="AP20" s="118"/>
      <c r="AQ20" s="58" t="e">
        <f t="shared" si="7"/>
        <v>#DIV/0!</v>
      </c>
    </row>
    <row r="21" spans="1:61" ht="16.5" thickBot="1" x14ac:dyDescent="0.3"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G21" s="31" t="s">
        <v>24</v>
      </c>
      <c r="AH21" s="120">
        <f t="shared" ref="AH21:AO21" si="9">SUM(AH10:AH20)</f>
        <v>30</v>
      </c>
      <c r="AI21" s="33">
        <f t="shared" si="9"/>
        <v>900</v>
      </c>
      <c r="AJ21" s="33">
        <f t="shared" si="9"/>
        <v>330</v>
      </c>
      <c r="AK21" s="33">
        <f t="shared" si="9"/>
        <v>135</v>
      </c>
      <c r="AL21" s="33">
        <f t="shared" si="9"/>
        <v>0</v>
      </c>
      <c r="AM21" s="33">
        <f t="shared" si="9"/>
        <v>195</v>
      </c>
      <c r="AN21" s="33">
        <f t="shared" si="9"/>
        <v>570</v>
      </c>
      <c r="AO21" s="119">
        <f t="shared" si="9"/>
        <v>22</v>
      </c>
      <c r="AP21" s="24"/>
      <c r="AQ21" s="24"/>
    </row>
    <row r="22" spans="1:61" ht="16.5" thickBot="1" x14ac:dyDescent="0.3">
      <c r="C22" s="19" t="s">
        <v>123</v>
      </c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3" spans="1:61" ht="16.5" thickBot="1" x14ac:dyDescent="0.3">
      <c r="C23" s="1315" t="s">
        <v>90</v>
      </c>
      <c r="D23" s="1280" t="s">
        <v>80</v>
      </c>
      <c r="E23" s="1299" t="s">
        <v>58</v>
      </c>
      <c r="F23" s="1299"/>
      <c r="G23" s="1299"/>
      <c r="H23" s="1299"/>
      <c r="I23" s="1299"/>
      <c r="J23" s="1300"/>
      <c r="K23" s="1289" t="s">
        <v>314</v>
      </c>
      <c r="L23" s="1289" t="s">
        <v>315</v>
      </c>
      <c r="M23" s="1280" t="s">
        <v>103</v>
      </c>
      <c r="N23" s="658"/>
      <c r="O23" s="658"/>
    </row>
    <row r="24" spans="1:61" ht="16.5" thickBot="1" x14ac:dyDescent="0.3">
      <c r="C24" s="1316"/>
      <c r="D24" s="1281"/>
      <c r="E24" s="1301" t="s">
        <v>28</v>
      </c>
      <c r="F24" s="1284" t="s">
        <v>59</v>
      </c>
      <c r="G24" s="1285"/>
      <c r="H24" s="1285"/>
      <c r="I24" s="1286"/>
      <c r="J24" s="1291" t="s">
        <v>127</v>
      </c>
      <c r="K24" s="1289"/>
      <c r="L24" s="1289"/>
      <c r="M24" s="1281"/>
      <c r="N24" s="658"/>
      <c r="O24" s="658"/>
      <c r="AG24" s="19" t="s">
        <v>123</v>
      </c>
    </row>
    <row r="25" spans="1:61" ht="16.5" customHeight="1" thickBot="1" x14ac:dyDescent="0.3">
      <c r="C25" s="1316"/>
      <c r="D25" s="1282"/>
      <c r="E25" s="1302"/>
      <c r="F25" s="1304" t="s">
        <v>60</v>
      </c>
      <c r="G25" s="1294" t="s">
        <v>64</v>
      </c>
      <c r="H25" s="1295"/>
      <c r="I25" s="1296"/>
      <c r="J25" s="1292"/>
      <c r="K25" s="1289"/>
      <c r="L25" s="1289"/>
      <c r="M25" s="1282"/>
      <c r="N25" s="658"/>
      <c r="O25" s="658"/>
      <c r="P25" s="658"/>
      <c r="Q25" s="658"/>
      <c r="R25" s="658"/>
      <c r="S25" s="658"/>
      <c r="T25" s="658"/>
      <c r="U25" s="658"/>
      <c r="V25" s="658"/>
      <c r="W25" s="658"/>
      <c r="X25" s="658"/>
      <c r="Y25" s="658"/>
      <c r="Z25" s="658"/>
      <c r="AA25" s="658"/>
      <c r="AB25" s="658"/>
      <c r="AG25" s="1315" t="s">
        <v>90</v>
      </c>
      <c r="AH25" s="1280" t="s">
        <v>80</v>
      </c>
      <c r="AI25" s="1299" t="s">
        <v>58</v>
      </c>
      <c r="AJ25" s="1299"/>
      <c r="AK25" s="1299"/>
      <c r="AL25" s="1299"/>
      <c r="AM25" s="1299"/>
      <c r="AN25" s="1300"/>
      <c r="AO25" s="1280" t="s">
        <v>92</v>
      </c>
      <c r="AP25" s="1280" t="s">
        <v>93</v>
      </c>
      <c r="AQ25" s="1280" t="s">
        <v>103</v>
      </c>
    </row>
    <row r="26" spans="1:61" ht="15.75" customHeight="1" x14ac:dyDescent="0.25">
      <c r="C26" s="1316"/>
      <c r="D26" s="1282"/>
      <c r="E26" s="1302"/>
      <c r="F26" s="1305"/>
      <c r="G26" s="1297" t="s">
        <v>124</v>
      </c>
      <c r="H26" s="1307" t="s">
        <v>125</v>
      </c>
      <c r="I26" s="1307" t="s">
        <v>126</v>
      </c>
      <c r="J26" s="1292"/>
      <c r="K26" s="1289"/>
      <c r="L26" s="1289"/>
      <c r="M26" s="1318"/>
      <c r="N26" s="713"/>
      <c r="O26" s="1310" t="s">
        <v>124</v>
      </c>
      <c r="P26" s="658"/>
      <c r="Q26" s="658"/>
      <c r="R26" s="658"/>
      <c r="S26" s="658"/>
      <c r="T26" s="658"/>
      <c r="U26" s="658"/>
      <c r="V26" s="658"/>
      <c r="W26" s="658"/>
      <c r="X26" s="658"/>
      <c r="Y26" s="658"/>
      <c r="Z26" s="658"/>
      <c r="AA26" s="658"/>
      <c r="AB26" s="658"/>
      <c r="AG26" s="1316"/>
      <c r="AH26" s="1281"/>
      <c r="AI26" s="1301" t="s">
        <v>28</v>
      </c>
      <c r="AJ26" s="1284" t="s">
        <v>59</v>
      </c>
      <c r="AK26" s="1285"/>
      <c r="AL26" s="1285"/>
      <c r="AM26" s="1286"/>
      <c r="AN26" s="1291" t="s">
        <v>127</v>
      </c>
      <c r="AO26" s="1281"/>
      <c r="AP26" s="1281"/>
      <c r="AQ26" s="1281"/>
    </row>
    <row r="27" spans="1:61" ht="16.5" customHeight="1" x14ac:dyDescent="0.25">
      <c r="C27" s="1316"/>
      <c r="D27" s="1282"/>
      <c r="E27" s="1302"/>
      <c r="F27" s="1305"/>
      <c r="G27" s="1297"/>
      <c r="H27" s="1307"/>
      <c r="I27" s="1307"/>
      <c r="J27" s="1292"/>
      <c r="K27" s="1289"/>
      <c r="L27" s="1289"/>
      <c r="M27" s="1318"/>
      <c r="N27" s="714"/>
      <c r="O27" s="1311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G27" s="1316"/>
      <c r="AH27" s="1282"/>
      <c r="AI27" s="1302"/>
      <c r="AJ27" s="1304" t="s">
        <v>60</v>
      </c>
      <c r="AK27" s="1294" t="s">
        <v>64</v>
      </c>
      <c r="AL27" s="1295"/>
      <c r="AM27" s="1296"/>
      <c r="AN27" s="1292"/>
      <c r="AO27" s="1282"/>
      <c r="AP27" s="1282"/>
      <c r="AQ27" s="1282"/>
    </row>
    <row r="28" spans="1:61" ht="15.75" customHeight="1" x14ac:dyDescent="0.25">
      <c r="C28" s="1316"/>
      <c r="D28" s="1282"/>
      <c r="E28" s="1302"/>
      <c r="F28" s="1305"/>
      <c r="G28" s="1297"/>
      <c r="H28" s="1307"/>
      <c r="I28" s="1307"/>
      <c r="J28" s="1292"/>
      <c r="K28" s="1289"/>
      <c r="L28" s="1289"/>
      <c r="M28" s="1318"/>
      <c r="N28" s="714"/>
      <c r="O28" s="1311"/>
      <c r="P28" s="1312"/>
      <c r="Q28" s="1312"/>
      <c r="R28" s="1313"/>
      <c r="S28" s="1313"/>
      <c r="T28" s="1313"/>
      <c r="U28" s="1313"/>
      <c r="V28" s="1313"/>
      <c r="W28" s="1313"/>
      <c r="X28" s="1313"/>
      <c r="Y28" s="1313"/>
      <c r="Z28" s="1313"/>
      <c r="AA28" s="658"/>
      <c r="AB28" s="658"/>
      <c r="AG28" s="1316"/>
      <c r="AH28" s="1282"/>
      <c r="AI28" s="1302"/>
      <c r="AJ28" s="1305"/>
      <c r="AK28" s="1297" t="s">
        <v>124</v>
      </c>
      <c r="AL28" s="1307" t="s">
        <v>125</v>
      </c>
      <c r="AM28" s="1307" t="s">
        <v>126</v>
      </c>
      <c r="AN28" s="1292"/>
      <c r="AO28" s="1282"/>
      <c r="AP28" s="1282"/>
      <c r="AQ28" s="1282"/>
    </row>
    <row r="29" spans="1:61" x14ac:dyDescent="0.25">
      <c r="C29" s="1316"/>
      <c r="D29" s="1317"/>
      <c r="E29" s="1302"/>
      <c r="F29" s="1305"/>
      <c r="G29" s="1314"/>
      <c r="H29" s="1304"/>
      <c r="I29" s="1304"/>
      <c r="J29" s="1292"/>
      <c r="K29" s="1289"/>
      <c r="L29" s="1289"/>
      <c r="M29" s="1319"/>
      <c r="N29" s="714"/>
      <c r="O29" s="1321"/>
      <c r="P29" s="1312"/>
      <c r="Q29" s="1312"/>
      <c r="R29" s="1313"/>
      <c r="S29" s="1313"/>
      <c r="T29" s="1313"/>
      <c r="U29" s="1313"/>
      <c r="V29" s="1313"/>
      <c r="W29" s="1313"/>
      <c r="X29" s="1313"/>
      <c r="Y29" s="1313"/>
      <c r="Z29" s="1313"/>
      <c r="AA29" s="658"/>
      <c r="AB29" s="658"/>
      <c r="AG29" s="1316"/>
      <c r="AH29" s="1282"/>
      <c r="AI29" s="1302"/>
      <c r="AJ29" s="1305"/>
      <c r="AK29" s="1297"/>
      <c r="AL29" s="1307"/>
      <c r="AM29" s="1307"/>
      <c r="AN29" s="1292"/>
      <c r="AO29" s="1282"/>
      <c r="AP29" s="1282"/>
      <c r="AQ29" s="1282"/>
    </row>
    <row r="30" spans="1:61" s="452" customFormat="1" x14ac:dyDescent="0.25">
      <c r="A30" s="621" t="s">
        <v>17</v>
      </c>
      <c r="B30" s="621" t="s">
        <v>97</v>
      </c>
      <c r="C30" s="506" t="s">
        <v>277</v>
      </c>
      <c r="D30" s="614">
        <v>3</v>
      </c>
      <c r="E30" s="448">
        <f>D30*30</f>
        <v>90</v>
      </c>
      <c r="F30" s="425">
        <f t="shared" ref="F30:F35" si="10">G30+H30+I30</f>
        <v>4</v>
      </c>
      <c r="G30" s="620">
        <v>4</v>
      </c>
      <c r="H30" s="620"/>
      <c r="I30" s="620">
        <v>0</v>
      </c>
      <c r="J30" s="426">
        <f t="shared" ref="J30:J35" si="11">E30-F30</f>
        <v>86</v>
      </c>
      <c r="K30" s="622">
        <v>4</v>
      </c>
      <c r="L30" s="571">
        <v>0</v>
      </c>
      <c r="M30" s="614">
        <f>F30/E30*100</f>
        <v>4.4444444444444446</v>
      </c>
      <c r="N30" s="448" t="s">
        <v>104</v>
      </c>
      <c r="O30" s="703" t="s">
        <v>301</v>
      </c>
      <c r="P30" s="1312"/>
      <c r="Q30" s="1312"/>
      <c r="R30" s="1313"/>
      <c r="S30" s="1320"/>
      <c r="T30" s="1320"/>
      <c r="U30" s="1320"/>
      <c r="V30" s="1320"/>
      <c r="W30" s="1320"/>
      <c r="X30" s="1320"/>
      <c r="Y30" s="716"/>
      <c r="Z30" s="716"/>
      <c r="AA30" s="658"/>
      <c r="AB30" s="658"/>
      <c r="AE30" s="621"/>
      <c r="AF30" s="621"/>
      <c r="AG30" s="1316"/>
      <c r="AH30" s="1282"/>
      <c r="AI30" s="1302"/>
      <c r="AJ30" s="1305"/>
      <c r="AK30" s="1297"/>
      <c r="AL30" s="1307"/>
      <c r="AM30" s="1307"/>
      <c r="AN30" s="1292"/>
      <c r="AO30" s="1282"/>
      <c r="AP30" s="1282"/>
      <c r="AQ30" s="1282"/>
      <c r="AR30" s="720"/>
      <c r="AS30" s="720"/>
      <c r="AT30" s="720"/>
      <c r="AU30" s="720"/>
      <c r="AV30" s="720"/>
      <c r="AW30" s="720"/>
      <c r="AX30" s="720"/>
      <c r="AY30" s="720"/>
      <c r="AZ30" s="720"/>
      <c r="BA30" s="720"/>
      <c r="BB30" s="720"/>
      <c r="BC30" s="720"/>
      <c r="BD30" s="720"/>
      <c r="BE30" s="720"/>
      <c r="BF30" s="720"/>
      <c r="BG30" s="720"/>
      <c r="BH30" s="720"/>
      <c r="BI30" s="720"/>
    </row>
    <row r="31" spans="1:61" s="452" customFormat="1" ht="31.5" x14ac:dyDescent="0.25">
      <c r="A31" s="621" t="s">
        <v>17</v>
      </c>
      <c r="B31" s="621" t="s">
        <v>316</v>
      </c>
      <c r="C31" s="506" t="s">
        <v>282</v>
      </c>
      <c r="D31" s="617">
        <v>4</v>
      </c>
      <c r="E31" s="448">
        <f t="shared" ref="E31:E39" si="12">D31*30</f>
        <v>120</v>
      </c>
      <c r="F31" s="425">
        <f t="shared" si="10"/>
        <v>6</v>
      </c>
      <c r="G31" s="620">
        <v>4</v>
      </c>
      <c r="H31" s="620"/>
      <c r="I31" s="620">
        <v>2</v>
      </c>
      <c r="J31" s="426">
        <f t="shared" si="11"/>
        <v>114</v>
      </c>
      <c r="K31" s="622">
        <v>6</v>
      </c>
      <c r="L31" s="449">
        <v>0</v>
      </c>
      <c r="M31" s="614">
        <f>F31/E31*100</f>
        <v>5</v>
      </c>
      <c r="N31" s="448" t="s">
        <v>102</v>
      </c>
      <c r="O31" s="703" t="s">
        <v>317</v>
      </c>
      <c r="P31" s="1312"/>
      <c r="Q31" s="1312"/>
      <c r="R31" s="721"/>
      <c r="S31" s="721"/>
      <c r="T31" s="721"/>
      <c r="U31" s="721"/>
      <c r="V31" s="721"/>
      <c r="W31" s="721"/>
      <c r="X31" s="721"/>
      <c r="Y31" s="716"/>
      <c r="Z31" s="716"/>
      <c r="AA31" s="658"/>
      <c r="AB31" s="658"/>
      <c r="AE31" s="621"/>
      <c r="AF31" s="621"/>
      <c r="AG31" s="1316"/>
      <c r="AH31" s="1317"/>
      <c r="AI31" s="1302"/>
      <c r="AJ31" s="1305"/>
      <c r="AK31" s="1314"/>
      <c r="AL31" s="1304"/>
      <c r="AM31" s="1304"/>
      <c r="AN31" s="1292"/>
      <c r="AO31" s="1317"/>
      <c r="AP31" s="1317"/>
      <c r="AQ31" s="1317"/>
      <c r="AR31" s="720"/>
      <c r="AS31" s="720"/>
      <c r="AT31" s="720"/>
      <c r="AU31" s="720"/>
      <c r="AV31" s="720"/>
      <c r="AW31" s="720"/>
      <c r="AX31" s="720"/>
      <c r="AY31" s="720"/>
      <c r="AZ31" s="720"/>
      <c r="BA31" s="720"/>
      <c r="BB31" s="720"/>
      <c r="BC31" s="720"/>
      <c r="BD31" s="720"/>
      <c r="BE31" s="720"/>
      <c r="BF31" s="720"/>
      <c r="BG31" s="720"/>
      <c r="BH31" s="720"/>
      <c r="BI31" s="720"/>
    </row>
    <row r="32" spans="1:61" s="452" customFormat="1" ht="16.5" thickBot="1" x14ac:dyDescent="0.3">
      <c r="A32" s="621" t="s">
        <v>17</v>
      </c>
      <c r="B32" s="621" t="s">
        <v>97</v>
      </c>
      <c r="C32" s="432" t="s">
        <v>206</v>
      </c>
      <c r="D32" s="617">
        <v>3</v>
      </c>
      <c r="E32" s="448">
        <f>D32*30</f>
        <v>90</v>
      </c>
      <c r="F32" s="425">
        <f t="shared" si="10"/>
        <v>4</v>
      </c>
      <c r="G32" s="752">
        <v>4</v>
      </c>
      <c r="H32" s="425"/>
      <c r="I32" s="425"/>
      <c r="J32" s="426">
        <f t="shared" si="11"/>
        <v>86</v>
      </c>
      <c r="K32" s="622">
        <v>4</v>
      </c>
      <c r="L32" s="449">
        <v>0</v>
      </c>
      <c r="M32" s="614"/>
      <c r="N32" s="448" t="s">
        <v>102</v>
      </c>
      <c r="O32" s="702" t="s">
        <v>302</v>
      </c>
      <c r="P32" s="1312"/>
      <c r="Q32" s="1312"/>
      <c r="R32" s="716"/>
      <c r="S32" s="716"/>
      <c r="T32" s="716"/>
      <c r="U32" s="716"/>
      <c r="V32" s="716"/>
      <c r="W32" s="716"/>
      <c r="X32" s="716"/>
      <c r="Y32" s="716"/>
      <c r="Z32" s="716"/>
      <c r="AA32" s="658"/>
      <c r="AB32" s="658"/>
      <c r="AE32" s="621"/>
      <c r="AF32" s="621"/>
      <c r="AG32" s="1316"/>
      <c r="AH32" s="1317"/>
      <c r="AI32" s="1302"/>
      <c r="AJ32" s="1305"/>
      <c r="AK32" s="1314"/>
      <c r="AL32" s="1304"/>
      <c r="AM32" s="1304"/>
      <c r="AN32" s="1292"/>
      <c r="AO32" s="1317"/>
      <c r="AP32" s="1317"/>
      <c r="AQ32" s="1317"/>
      <c r="AR32" s="720"/>
      <c r="AS32" s="720"/>
      <c r="AT32" s="720"/>
      <c r="AU32" s="720"/>
      <c r="AV32" s="720"/>
      <c r="AW32" s="720"/>
      <c r="AX32" s="720"/>
      <c r="AY32" s="720"/>
      <c r="AZ32" s="720"/>
      <c r="BA32" s="720"/>
      <c r="BB32" s="720"/>
      <c r="BC32" s="720"/>
      <c r="BD32" s="720"/>
      <c r="BE32" s="720"/>
      <c r="BF32" s="720"/>
      <c r="BG32" s="720"/>
      <c r="BH32" s="720"/>
      <c r="BI32" s="720"/>
    </row>
    <row r="33" spans="1:61" s="452" customFormat="1" x14ac:dyDescent="0.25">
      <c r="A33" s="621" t="s">
        <v>17</v>
      </c>
      <c r="B33" s="621" t="s">
        <v>97</v>
      </c>
      <c r="C33" s="556" t="s">
        <v>207</v>
      </c>
      <c r="D33" s="617">
        <v>3</v>
      </c>
      <c r="E33" s="448">
        <f t="shared" si="12"/>
        <v>90</v>
      </c>
      <c r="F33" s="425">
        <f t="shared" si="10"/>
        <v>4</v>
      </c>
      <c r="G33" s="620">
        <v>4</v>
      </c>
      <c r="H33" s="620"/>
      <c r="I33" s="620"/>
      <c r="J33" s="426">
        <f t="shared" si="11"/>
        <v>86</v>
      </c>
      <c r="K33" s="622">
        <v>4</v>
      </c>
      <c r="L33" s="449">
        <v>0</v>
      </c>
      <c r="M33" s="614">
        <f>F33/E33*100</f>
        <v>4.4444444444444446</v>
      </c>
      <c r="N33" s="448" t="s">
        <v>102</v>
      </c>
      <c r="O33" s="703" t="s">
        <v>301</v>
      </c>
      <c r="P33" s="732"/>
      <c r="Q33" s="732"/>
      <c r="R33" s="732"/>
      <c r="S33" s="716"/>
      <c r="T33" s="716"/>
      <c r="U33" s="716"/>
      <c r="V33" s="716"/>
      <c r="W33" s="716"/>
      <c r="X33" s="716"/>
      <c r="Y33" s="716"/>
      <c r="Z33" s="716"/>
      <c r="AA33" s="718"/>
      <c r="AB33" s="718"/>
      <c r="AE33" s="621" t="s">
        <v>104</v>
      </c>
      <c r="AF33" s="621" t="s">
        <v>97</v>
      </c>
      <c r="AG33" s="432" t="s">
        <v>179</v>
      </c>
      <c r="AH33" s="618">
        <v>4.5</v>
      </c>
      <c r="AI33" s="603">
        <f>AH33*30</f>
        <v>135</v>
      </c>
      <c r="AJ33" s="604">
        <f>AK33+AL33+AM33</f>
        <v>54</v>
      </c>
      <c r="AK33" s="604">
        <v>36</v>
      </c>
      <c r="AL33" s="604"/>
      <c r="AM33" s="604">
        <v>18</v>
      </c>
      <c r="AN33" s="606">
        <f>AI33-AJ33</f>
        <v>81</v>
      </c>
      <c r="AO33" s="733">
        <f>AJ33/18</f>
        <v>3</v>
      </c>
      <c r="AP33" s="705" t="s">
        <v>102</v>
      </c>
      <c r="AQ33" s="618">
        <f>AJ33/AI33*100</f>
        <v>40</v>
      </c>
      <c r="AR33" s="720"/>
      <c r="AS33" s="720"/>
      <c r="AT33" s="720"/>
      <c r="AU33" s="720"/>
      <c r="AV33" s="720"/>
      <c r="AW33" s="720"/>
      <c r="AX33" s="720"/>
      <c r="AY33" s="720"/>
      <c r="AZ33" s="720"/>
      <c r="BA33" s="720"/>
      <c r="BB33" s="720"/>
      <c r="BC33" s="720"/>
      <c r="BD33" s="720"/>
      <c r="BE33" s="720"/>
      <c r="BF33" s="720"/>
      <c r="BG33" s="720"/>
      <c r="BH33" s="720"/>
      <c r="BI33" s="720"/>
    </row>
    <row r="34" spans="1:61" s="452" customFormat="1" x14ac:dyDescent="0.25">
      <c r="A34" s="621" t="s">
        <v>17</v>
      </c>
      <c r="B34" s="621" t="s">
        <v>97</v>
      </c>
      <c r="C34" s="432" t="s">
        <v>232</v>
      </c>
      <c r="D34" s="617">
        <v>3</v>
      </c>
      <c r="E34" s="448">
        <f t="shared" si="12"/>
        <v>90</v>
      </c>
      <c r="F34" s="425">
        <f t="shared" si="10"/>
        <v>4</v>
      </c>
      <c r="G34" s="620">
        <v>4</v>
      </c>
      <c r="H34" s="620"/>
      <c r="I34" s="620"/>
      <c r="J34" s="426">
        <f t="shared" si="11"/>
        <v>86</v>
      </c>
      <c r="K34" s="622">
        <v>4</v>
      </c>
      <c r="L34" s="449">
        <v>0</v>
      </c>
      <c r="M34" s="614">
        <f>F34/E34*100</f>
        <v>4.4444444444444446</v>
      </c>
      <c r="N34" s="448" t="s">
        <v>102</v>
      </c>
      <c r="O34" s="703" t="s">
        <v>301</v>
      </c>
      <c r="P34" s="718"/>
      <c r="Q34" s="718"/>
      <c r="R34" s="718"/>
      <c r="S34" s="718"/>
      <c r="T34" s="718"/>
      <c r="U34" s="718"/>
      <c r="V34" s="718"/>
      <c r="W34" s="718"/>
      <c r="X34" s="718"/>
      <c r="Y34" s="716"/>
      <c r="Z34" s="716"/>
      <c r="AA34" s="718"/>
      <c r="AB34" s="718"/>
      <c r="AE34" s="621" t="s">
        <v>17</v>
      </c>
      <c r="AF34" s="621" t="s">
        <v>97</v>
      </c>
      <c r="AG34" s="432" t="s">
        <v>128</v>
      </c>
      <c r="AH34" s="617">
        <v>4.5</v>
      </c>
      <c r="AI34" s="448">
        <f>AH34*30</f>
        <v>135</v>
      </c>
      <c r="AJ34" s="425">
        <f>AK34+AL34+AM34</f>
        <v>0</v>
      </c>
      <c r="AK34" s="425"/>
      <c r="AL34" s="425"/>
      <c r="AM34" s="425"/>
      <c r="AN34" s="426">
        <f>AI34-AJ34</f>
        <v>135</v>
      </c>
      <c r="AO34" s="619">
        <f>AJ34/18</f>
        <v>0</v>
      </c>
      <c r="AP34" s="449" t="s">
        <v>101</v>
      </c>
      <c r="AQ34" s="617">
        <f>AJ34/AI34*100</f>
        <v>0</v>
      </c>
      <c r="AR34" s="720"/>
      <c r="AS34" s="720"/>
      <c r="AT34" s="720"/>
      <c r="AU34" s="720"/>
      <c r="AV34" s="720"/>
      <c r="AW34" s="720"/>
      <c r="AX34" s="720"/>
      <c r="AY34" s="720"/>
      <c r="AZ34" s="720"/>
      <c r="BA34" s="720"/>
      <c r="BB34" s="720"/>
      <c r="BC34" s="720"/>
      <c r="BD34" s="720"/>
      <c r="BE34" s="720"/>
      <c r="BF34" s="720"/>
      <c r="BG34" s="720"/>
      <c r="BH34" s="720"/>
      <c r="BI34" s="720"/>
    </row>
    <row r="35" spans="1:61" s="452" customFormat="1" x14ac:dyDescent="0.25">
      <c r="A35" s="621" t="s">
        <v>17</v>
      </c>
      <c r="B35" s="621" t="s">
        <v>97</v>
      </c>
      <c r="C35" s="432" t="s">
        <v>208</v>
      </c>
      <c r="D35" s="617">
        <v>2</v>
      </c>
      <c r="E35" s="448">
        <f t="shared" si="12"/>
        <v>60</v>
      </c>
      <c r="F35" s="425">
        <f t="shared" si="10"/>
        <v>4</v>
      </c>
      <c r="G35" s="425"/>
      <c r="H35" s="425"/>
      <c r="I35" s="425">
        <v>4</v>
      </c>
      <c r="J35" s="426">
        <f t="shared" si="11"/>
        <v>56</v>
      </c>
      <c r="K35" s="622">
        <v>4</v>
      </c>
      <c r="L35" s="449"/>
      <c r="M35" s="614">
        <f>F35/E35*100</f>
        <v>6.666666666666667</v>
      </c>
      <c r="N35" s="448" t="s">
        <v>101</v>
      </c>
      <c r="O35" s="702" t="s">
        <v>301</v>
      </c>
      <c r="P35" s="718"/>
      <c r="Q35" s="718"/>
      <c r="R35" s="719"/>
      <c r="S35" s="718"/>
      <c r="T35" s="718"/>
      <c r="U35" s="718"/>
      <c r="V35" s="718"/>
      <c r="W35" s="718"/>
      <c r="X35" s="718"/>
      <c r="Y35" s="720"/>
      <c r="Z35" s="720"/>
      <c r="AA35" s="718"/>
      <c r="AB35" s="718"/>
      <c r="AE35" s="621" t="s">
        <v>104</v>
      </c>
      <c r="AF35" s="621" t="s">
        <v>97</v>
      </c>
      <c r="AG35" s="556" t="s">
        <v>33</v>
      </c>
      <c r="AH35" s="734">
        <v>4</v>
      </c>
      <c r="AI35" s="448">
        <f t="shared" ref="AI35:AI42" si="13">AH35*30</f>
        <v>120</v>
      </c>
      <c r="AJ35" s="425">
        <f t="shared" ref="AJ35:AJ42" si="14">AK35+AL35+AM35</f>
        <v>72</v>
      </c>
      <c r="AK35" s="425"/>
      <c r="AL35" s="425"/>
      <c r="AM35" s="425">
        <v>72</v>
      </c>
      <c r="AN35" s="426">
        <f t="shared" ref="AN35:AN42" si="15">AI35-AJ35</f>
        <v>48</v>
      </c>
      <c r="AO35" s="619">
        <f t="shared" ref="AO35:AO42" si="16">AJ35/18</f>
        <v>4</v>
      </c>
      <c r="AP35" s="571" t="s">
        <v>101</v>
      </c>
      <c r="AQ35" s="617">
        <f t="shared" ref="AQ35:AQ42" si="17">AJ35/AI35*100</f>
        <v>60</v>
      </c>
      <c r="AR35" s="720"/>
      <c r="AS35" s="720"/>
      <c r="AT35" s="720"/>
      <c r="AU35" s="720"/>
      <c r="AV35" s="720"/>
      <c r="AW35" s="720"/>
      <c r="AX35" s="720"/>
      <c r="AY35" s="720"/>
      <c r="AZ35" s="720"/>
      <c r="BA35" s="720"/>
      <c r="BB35" s="720"/>
      <c r="BC35" s="720"/>
      <c r="BD35" s="720"/>
      <c r="BE35" s="720"/>
      <c r="BF35" s="720"/>
      <c r="BG35" s="720"/>
      <c r="BH35" s="720"/>
      <c r="BI35" s="720"/>
    </row>
    <row r="36" spans="1:61" x14ac:dyDescent="0.25">
      <c r="C36" s="559" t="s">
        <v>280</v>
      </c>
      <c r="D36" s="58"/>
      <c r="E36" s="43"/>
      <c r="F36" s="425"/>
      <c r="G36" s="44"/>
      <c r="H36" s="44"/>
      <c r="I36" s="44"/>
      <c r="J36" s="122"/>
      <c r="K36" s="136"/>
      <c r="L36" s="137"/>
      <c r="M36" s="58"/>
      <c r="N36" s="43"/>
      <c r="O36" s="723"/>
      <c r="P36" s="717"/>
      <c r="Q36" s="717"/>
      <c r="R36" s="717"/>
      <c r="S36" s="717"/>
      <c r="T36" s="717"/>
      <c r="U36" s="717"/>
      <c r="V36" s="717"/>
      <c r="W36" s="717"/>
      <c r="X36" s="717"/>
      <c r="Y36"/>
      <c r="Z36"/>
      <c r="AA36" s="717"/>
      <c r="AB36" s="717"/>
      <c r="AE36" s="61" t="s">
        <v>17</v>
      </c>
      <c r="AF36" s="61" t="s">
        <v>97</v>
      </c>
      <c r="AG36" s="134" t="s">
        <v>208</v>
      </c>
      <c r="AH36" s="58">
        <v>1</v>
      </c>
      <c r="AI36" s="43">
        <f t="shared" si="13"/>
        <v>30</v>
      </c>
      <c r="AJ36" s="44">
        <f t="shared" si="14"/>
        <v>0</v>
      </c>
      <c r="AK36" s="44"/>
      <c r="AL36" s="44"/>
      <c r="AM36" s="44"/>
      <c r="AN36" s="56">
        <f t="shared" si="15"/>
        <v>30</v>
      </c>
      <c r="AO36" s="136">
        <f t="shared" si="16"/>
        <v>0</v>
      </c>
      <c r="AP36" s="137" t="s">
        <v>101</v>
      </c>
      <c r="AQ36" s="58">
        <f t="shared" si="17"/>
        <v>0</v>
      </c>
    </row>
    <row r="37" spans="1:61" s="452" customFormat="1" ht="31.5" x14ac:dyDescent="0.25">
      <c r="A37" s="621" t="s">
        <v>17</v>
      </c>
      <c r="B37" s="621" t="s">
        <v>98</v>
      </c>
      <c r="C37" s="432" t="s">
        <v>279</v>
      </c>
      <c r="D37" s="617">
        <v>4</v>
      </c>
      <c r="E37" s="448">
        <f t="shared" si="12"/>
        <v>120</v>
      </c>
      <c r="F37" s="425">
        <f>G37+H37+I37</f>
        <v>6</v>
      </c>
      <c r="G37" s="620">
        <v>4</v>
      </c>
      <c r="H37" s="620"/>
      <c r="I37" s="620">
        <v>2</v>
      </c>
      <c r="J37" s="426">
        <f>E37-F37</f>
        <v>114</v>
      </c>
      <c r="K37" s="622">
        <v>6</v>
      </c>
      <c r="L37" s="449"/>
      <c r="M37" s="614">
        <f>F37/E37*100</f>
        <v>5</v>
      </c>
      <c r="N37" s="448" t="s">
        <v>104</v>
      </c>
      <c r="O37" s="702" t="s">
        <v>304</v>
      </c>
      <c r="P37" s="718"/>
      <c r="Q37" s="718"/>
      <c r="R37" s="719"/>
      <c r="S37" s="718"/>
      <c r="T37" s="718"/>
      <c r="U37" s="718"/>
      <c r="V37" s="718"/>
      <c r="W37" s="718"/>
      <c r="X37" s="718"/>
      <c r="Y37" s="720"/>
      <c r="Z37" s="720"/>
      <c r="AA37" s="718"/>
      <c r="AB37" s="718"/>
      <c r="AE37" s="621" t="s">
        <v>17</v>
      </c>
      <c r="AF37" s="621" t="s">
        <v>97</v>
      </c>
      <c r="AG37" s="432" t="s">
        <v>212</v>
      </c>
      <c r="AH37" s="617">
        <v>5</v>
      </c>
      <c r="AI37" s="448">
        <f t="shared" si="13"/>
        <v>150</v>
      </c>
      <c r="AJ37" s="425">
        <f t="shared" si="14"/>
        <v>54</v>
      </c>
      <c r="AK37" s="425">
        <v>18</v>
      </c>
      <c r="AL37" s="425"/>
      <c r="AM37" s="425">
        <v>36</v>
      </c>
      <c r="AN37" s="426">
        <f t="shared" si="15"/>
        <v>96</v>
      </c>
      <c r="AO37" s="619">
        <f t="shared" si="16"/>
        <v>3</v>
      </c>
      <c r="AP37" s="571" t="s">
        <v>102</v>
      </c>
      <c r="AQ37" s="617">
        <f t="shared" si="17"/>
        <v>36</v>
      </c>
      <c r="AR37" s="720"/>
      <c r="AS37" s="720"/>
      <c r="AT37" s="720"/>
      <c r="AU37" s="720"/>
      <c r="AV37" s="720"/>
      <c r="AW37" s="720"/>
      <c r="AX37" s="720"/>
      <c r="AY37" s="720"/>
      <c r="AZ37" s="720"/>
      <c r="BA37" s="720"/>
      <c r="BB37" s="720"/>
      <c r="BC37" s="720"/>
      <c r="BD37" s="720"/>
      <c r="BE37" s="720"/>
      <c r="BF37" s="720"/>
      <c r="BG37" s="720"/>
      <c r="BH37" s="720"/>
      <c r="BI37" s="720"/>
    </row>
    <row r="38" spans="1:61" s="452" customFormat="1" ht="31.5" x14ac:dyDescent="0.25">
      <c r="A38" s="621" t="s">
        <v>17</v>
      </c>
      <c r="B38" s="621" t="s">
        <v>98</v>
      </c>
      <c r="C38" s="558" t="s">
        <v>321</v>
      </c>
      <c r="D38" s="617">
        <v>4</v>
      </c>
      <c r="E38" s="448">
        <f t="shared" si="12"/>
        <v>120</v>
      </c>
      <c r="F38" s="425">
        <f>G38+H38+I38</f>
        <v>6</v>
      </c>
      <c r="G38" s="620">
        <v>4</v>
      </c>
      <c r="H38" s="620"/>
      <c r="I38" s="620">
        <v>2</v>
      </c>
      <c r="J38" s="426">
        <f>E38-F38</f>
        <v>114</v>
      </c>
      <c r="K38" s="622">
        <v>6</v>
      </c>
      <c r="L38" s="449"/>
      <c r="M38" s="614">
        <f>F38/E38*100</f>
        <v>5</v>
      </c>
      <c r="N38" s="448" t="s">
        <v>104</v>
      </c>
      <c r="O38" s="702" t="s">
        <v>304</v>
      </c>
      <c r="P38" s="718"/>
      <c r="Q38" s="718"/>
      <c r="R38" s="719"/>
      <c r="S38" s="718"/>
      <c r="T38" s="718"/>
      <c r="U38" s="718"/>
      <c r="V38" s="718"/>
      <c r="W38" s="718"/>
      <c r="X38" s="718"/>
      <c r="Y38" s="720"/>
      <c r="Z38" s="720"/>
      <c r="AA38" s="718"/>
      <c r="AB38" s="718"/>
      <c r="AE38" s="621"/>
      <c r="AF38" s="621"/>
      <c r="AG38" s="432"/>
      <c r="AH38" s="617"/>
      <c r="AI38" s="448"/>
      <c r="AJ38" s="425"/>
      <c r="AK38" s="425"/>
      <c r="AL38" s="425"/>
      <c r="AM38" s="425"/>
      <c r="AN38" s="426"/>
      <c r="AO38" s="619"/>
      <c r="AP38" s="571"/>
      <c r="AQ38" s="617"/>
      <c r="AR38" s="720"/>
      <c r="AS38" s="720"/>
      <c r="AT38" s="720"/>
      <c r="AU38" s="720"/>
      <c r="AV38" s="720"/>
      <c r="AW38" s="720"/>
      <c r="AX38" s="720"/>
      <c r="AY38" s="720"/>
      <c r="AZ38" s="720"/>
      <c r="BA38" s="720"/>
      <c r="BB38" s="720"/>
      <c r="BC38" s="720"/>
      <c r="BD38" s="720"/>
      <c r="BE38" s="720"/>
      <c r="BF38" s="720"/>
      <c r="BG38" s="720"/>
      <c r="BH38" s="720"/>
      <c r="BI38" s="720"/>
    </row>
    <row r="39" spans="1:61" s="452" customFormat="1" ht="31.5" x14ac:dyDescent="0.25">
      <c r="A39" s="621" t="s">
        <v>17</v>
      </c>
      <c r="B39" s="621" t="s">
        <v>98</v>
      </c>
      <c r="C39" s="432" t="s">
        <v>329</v>
      </c>
      <c r="D39" s="617">
        <v>4</v>
      </c>
      <c r="E39" s="448">
        <f t="shared" si="12"/>
        <v>120</v>
      </c>
      <c r="F39" s="425">
        <f>G39+H39+I39</f>
        <v>6</v>
      </c>
      <c r="G39" s="620"/>
      <c r="H39" s="620"/>
      <c r="I39" s="620">
        <v>6</v>
      </c>
      <c r="J39" s="426">
        <f>E39-F39</f>
        <v>114</v>
      </c>
      <c r="K39" s="622">
        <v>6</v>
      </c>
      <c r="L39" s="449"/>
      <c r="M39" s="614">
        <f>F39/E39*100</f>
        <v>5</v>
      </c>
      <c r="N39" s="448" t="s">
        <v>101</v>
      </c>
      <c r="O39" s="702" t="s">
        <v>304</v>
      </c>
      <c r="P39" s="718"/>
      <c r="Q39" s="718"/>
      <c r="R39" s="719"/>
      <c r="S39" s="718"/>
      <c r="T39" s="718"/>
      <c r="U39" s="718"/>
      <c r="V39" s="718"/>
      <c r="W39" s="718"/>
      <c r="X39" s="718"/>
      <c r="Y39" s="720"/>
      <c r="Z39" s="720"/>
      <c r="AA39" s="718"/>
      <c r="AB39" s="718"/>
      <c r="AE39" s="621" t="s">
        <v>17</v>
      </c>
      <c r="AF39" s="621" t="s">
        <v>98</v>
      </c>
      <c r="AG39" s="432" t="s">
        <v>209</v>
      </c>
      <c r="AH39" s="617">
        <v>4</v>
      </c>
      <c r="AI39" s="448">
        <f t="shared" si="13"/>
        <v>120</v>
      </c>
      <c r="AJ39" s="425">
        <f t="shared" si="14"/>
        <v>36</v>
      </c>
      <c r="AK39" s="425"/>
      <c r="AL39" s="425">
        <v>36</v>
      </c>
      <c r="AM39" s="425"/>
      <c r="AN39" s="426">
        <f t="shared" si="15"/>
        <v>84</v>
      </c>
      <c r="AO39" s="617">
        <f t="shared" si="16"/>
        <v>2</v>
      </c>
      <c r="AP39" s="449" t="s">
        <v>101</v>
      </c>
      <c r="AQ39" s="617">
        <f t="shared" si="17"/>
        <v>30</v>
      </c>
      <c r="AR39" s="720"/>
      <c r="AS39" s="720"/>
      <c r="AT39" s="720"/>
      <c r="AU39" s="720"/>
      <c r="AV39" s="720"/>
      <c r="AW39" s="720"/>
      <c r="AX39" s="720"/>
      <c r="AY39" s="720"/>
      <c r="AZ39" s="720"/>
      <c r="BA39" s="720"/>
      <c r="BB39" s="720"/>
      <c r="BC39" s="720"/>
      <c r="BD39" s="720"/>
      <c r="BE39" s="720"/>
      <c r="BF39" s="720"/>
      <c r="BG39" s="720"/>
      <c r="BH39" s="720"/>
      <c r="BI39" s="720"/>
    </row>
    <row r="40" spans="1:61" ht="18" customHeight="1" thickBot="1" x14ac:dyDescent="0.3">
      <c r="C40" s="432"/>
      <c r="D40" s="42"/>
      <c r="E40" s="43"/>
      <c r="F40" s="44"/>
      <c r="G40" s="44"/>
      <c r="H40" s="44"/>
      <c r="I40" s="44"/>
      <c r="J40" s="56"/>
      <c r="K40" s="724"/>
      <c r="L40" s="137"/>
      <c r="M40" s="42"/>
      <c r="N40" s="711"/>
      <c r="O40" s="725"/>
      <c r="P40" s="717"/>
      <c r="Q40" s="717"/>
      <c r="R40" s="722"/>
      <c r="S40" s="717"/>
      <c r="T40" s="717"/>
      <c r="U40" s="717"/>
      <c r="V40" s="717"/>
      <c r="W40" s="717"/>
      <c r="X40" s="717"/>
      <c r="Y40"/>
      <c r="Z40"/>
      <c r="AA40" s="717"/>
      <c r="AB40" s="717"/>
      <c r="AE40" s="61" t="s">
        <v>17</v>
      </c>
      <c r="AF40" s="61" t="s">
        <v>98</v>
      </c>
      <c r="AG40" s="134" t="s">
        <v>318</v>
      </c>
      <c r="AH40" s="58">
        <v>4</v>
      </c>
      <c r="AI40" s="43">
        <f t="shared" si="13"/>
        <v>120</v>
      </c>
      <c r="AJ40" s="44">
        <f t="shared" si="14"/>
        <v>54</v>
      </c>
      <c r="AK40" s="44">
        <v>18</v>
      </c>
      <c r="AL40" s="44"/>
      <c r="AM40" s="44">
        <v>36</v>
      </c>
      <c r="AN40" s="56">
        <f t="shared" si="15"/>
        <v>66</v>
      </c>
      <c r="AO40" s="136">
        <f t="shared" si="16"/>
        <v>3</v>
      </c>
      <c r="AP40" s="137" t="s">
        <v>102</v>
      </c>
      <c r="AQ40" s="58">
        <f t="shared" si="17"/>
        <v>45</v>
      </c>
    </row>
    <row r="41" spans="1:61" ht="16.5" thickBot="1" x14ac:dyDescent="0.3">
      <c r="C41" s="135"/>
      <c r="D41" s="42"/>
      <c r="E41" s="47"/>
      <c r="F41" s="48"/>
      <c r="G41" s="48"/>
      <c r="H41" s="48"/>
      <c r="I41" s="48"/>
      <c r="J41" s="59"/>
      <c r="K41" s="726"/>
      <c r="L41" s="138"/>
      <c r="M41" s="60"/>
      <c r="N41" s="727" t="s">
        <v>281</v>
      </c>
      <c r="O41" s="727" t="s">
        <v>286</v>
      </c>
      <c r="P41" s="717"/>
      <c r="Q41" s="717"/>
      <c r="R41" s="717"/>
      <c r="S41" s="717"/>
      <c r="T41" s="717"/>
      <c r="U41" s="717"/>
      <c r="V41" s="717"/>
      <c r="W41" s="717"/>
      <c r="X41" s="717"/>
      <c r="Y41"/>
      <c r="Z41"/>
      <c r="AA41" s="717"/>
      <c r="AB41" s="717"/>
      <c r="AG41" s="134"/>
      <c r="AH41" s="58"/>
      <c r="AI41" s="43">
        <f t="shared" si="13"/>
        <v>0</v>
      </c>
      <c r="AJ41" s="44">
        <f t="shared" si="14"/>
        <v>0</v>
      </c>
      <c r="AK41" s="44"/>
      <c r="AL41" s="44"/>
      <c r="AM41" s="44"/>
      <c r="AN41" s="56">
        <f t="shared" si="15"/>
        <v>0</v>
      </c>
      <c r="AO41" s="136">
        <f t="shared" si="16"/>
        <v>0</v>
      </c>
      <c r="AP41" s="137"/>
      <c r="AQ41" s="58" t="e">
        <f t="shared" si="17"/>
        <v>#DIV/0!</v>
      </c>
    </row>
    <row r="42" spans="1:61" ht="16.5" thickBot="1" x14ac:dyDescent="0.3">
      <c r="C42" s="125" t="s">
        <v>24</v>
      </c>
      <c r="D42" s="121">
        <f t="shared" ref="D42:L42" si="18">SUM(D30:D41)</f>
        <v>30</v>
      </c>
      <c r="E42" s="33">
        <f t="shared" si="18"/>
        <v>900</v>
      </c>
      <c r="F42" s="33">
        <f t="shared" si="18"/>
        <v>44</v>
      </c>
      <c r="G42" s="33">
        <f>SUM(G30:G41)</f>
        <v>28</v>
      </c>
      <c r="H42" s="33">
        <f t="shared" si="18"/>
        <v>0</v>
      </c>
      <c r="I42" s="33">
        <f t="shared" si="18"/>
        <v>16</v>
      </c>
      <c r="J42" s="33">
        <f t="shared" si="18"/>
        <v>856</v>
      </c>
      <c r="K42" s="33">
        <f>SUM(K30:K41)</f>
        <v>44</v>
      </c>
      <c r="L42" s="33">
        <f t="shared" si="18"/>
        <v>0</v>
      </c>
      <c r="M42" s="124"/>
      <c r="N42" s="728"/>
      <c r="O42" s="728" t="s">
        <v>254</v>
      </c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7"/>
      <c r="AA42" s="717"/>
      <c r="AB42" s="717"/>
      <c r="AG42" s="134"/>
      <c r="AH42" s="58"/>
      <c r="AI42" s="43">
        <f t="shared" si="13"/>
        <v>0</v>
      </c>
      <c r="AJ42" s="44">
        <f t="shared" si="14"/>
        <v>0</v>
      </c>
      <c r="AK42" s="44"/>
      <c r="AL42" s="44"/>
      <c r="AM42" s="44"/>
      <c r="AN42" s="56">
        <f t="shared" si="15"/>
        <v>0</v>
      </c>
      <c r="AO42" s="136">
        <f t="shared" si="16"/>
        <v>0</v>
      </c>
      <c r="AP42" s="137"/>
      <c r="AQ42" s="58" t="e">
        <f t="shared" si="17"/>
        <v>#DIV/0!</v>
      </c>
    </row>
    <row r="43" spans="1:61" ht="16.5" thickBot="1" x14ac:dyDescent="0.3">
      <c r="C43" s="32" t="s">
        <v>94</v>
      </c>
      <c r="D43" s="12">
        <f>30-D42</f>
        <v>0</v>
      </c>
      <c r="P43" s="717"/>
      <c r="Q43" s="717"/>
      <c r="R43" s="717"/>
      <c r="S43" s="717"/>
      <c r="T43" s="717"/>
      <c r="U43" s="717"/>
      <c r="V43" s="717"/>
      <c r="W43" s="717"/>
      <c r="X43" s="717"/>
      <c r="Y43" s="717"/>
      <c r="Z43" s="717"/>
      <c r="AA43" s="717"/>
      <c r="AB43" s="717"/>
      <c r="AG43" s="135"/>
      <c r="AH43" s="60"/>
      <c r="AI43" s="47"/>
      <c r="AJ43" s="48"/>
      <c r="AK43" s="48"/>
      <c r="AL43" s="48"/>
      <c r="AM43" s="48"/>
      <c r="AN43" s="59"/>
      <c r="AO43" s="60"/>
      <c r="AP43" s="138"/>
      <c r="AQ43" s="60"/>
    </row>
    <row r="44" spans="1:61" ht="16.5" thickBot="1" x14ac:dyDescent="0.3">
      <c r="C44" s="32"/>
      <c r="D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f>SUM(Y33:Y43)</f>
        <v>0</v>
      </c>
      <c r="Z44" s="12">
        <f>SUM(Z33:Z43)</f>
        <v>0</v>
      </c>
      <c r="AA44" s="12"/>
      <c r="AB44" s="12"/>
      <c r="AG44" s="125" t="s">
        <v>24</v>
      </c>
      <c r="AH44" s="121">
        <f t="shared" ref="AH44:AO44" si="19">SUM(AH33:AH43)</f>
        <v>27</v>
      </c>
      <c r="AI44" s="33">
        <f t="shared" si="19"/>
        <v>810</v>
      </c>
      <c r="AJ44" s="33">
        <f t="shared" si="19"/>
        <v>270</v>
      </c>
      <c r="AK44" s="33">
        <f t="shared" si="19"/>
        <v>72</v>
      </c>
      <c r="AL44" s="33">
        <f t="shared" si="19"/>
        <v>36</v>
      </c>
      <c r="AM44" s="33">
        <f t="shared" si="19"/>
        <v>162</v>
      </c>
      <c r="AN44" s="33">
        <f t="shared" si="19"/>
        <v>540</v>
      </c>
      <c r="AO44" s="33">
        <f t="shared" si="19"/>
        <v>15</v>
      </c>
      <c r="AP44" s="52"/>
      <c r="AQ44" s="124"/>
    </row>
    <row r="45" spans="1:61" x14ac:dyDescent="0.25">
      <c r="C45" s="32" t="s">
        <v>94</v>
      </c>
      <c r="D45" s="12">
        <f>30-D44</f>
        <v>30</v>
      </c>
      <c r="AG45" s="32" t="s">
        <v>94</v>
      </c>
      <c r="AH45" s="141">
        <f>30-AH44</f>
        <v>3</v>
      </c>
    </row>
    <row r="46" spans="1:61" x14ac:dyDescent="0.25">
      <c r="C46" s="32"/>
      <c r="D46" s="12"/>
      <c r="AG46" s="32"/>
      <c r="AH46" s="12"/>
    </row>
    <row r="47" spans="1:61" x14ac:dyDescent="0.25">
      <c r="C47" s="32"/>
      <c r="D47" s="12"/>
      <c r="AG47" s="32"/>
      <c r="AH47" s="12"/>
    </row>
    <row r="48" spans="1:61" ht="16.5" thickBot="1" x14ac:dyDescent="0.3">
      <c r="C48" s="19" t="s">
        <v>95</v>
      </c>
      <c r="AG48" s="19" t="s">
        <v>176</v>
      </c>
    </row>
    <row r="49" spans="1:43" ht="16.5" customHeight="1" thickBot="1" x14ac:dyDescent="0.3">
      <c r="C49" s="1277" t="s">
        <v>90</v>
      </c>
      <c r="D49" s="1280" t="s">
        <v>80</v>
      </c>
      <c r="E49" s="1299" t="s">
        <v>58</v>
      </c>
      <c r="F49" s="1299"/>
      <c r="G49" s="1299"/>
      <c r="H49" s="1299"/>
      <c r="I49" s="1299"/>
      <c r="J49" s="1300"/>
      <c r="K49" s="1289" t="s">
        <v>314</v>
      </c>
      <c r="L49" s="1289" t="s">
        <v>315</v>
      </c>
      <c r="M49" s="1280" t="s">
        <v>103</v>
      </c>
      <c r="N49" s="658"/>
      <c r="O49" s="658"/>
      <c r="P49" s="658"/>
      <c r="Q49" s="658"/>
      <c r="R49" s="658"/>
      <c r="S49" s="658"/>
      <c r="T49" s="658"/>
      <c r="U49" s="658"/>
      <c r="V49" s="658"/>
      <c r="W49" s="658"/>
      <c r="X49" s="658"/>
      <c r="Y49" s="658"/>
      <c r="Z49" s="658"/>
      <c r="AA49" s="658"/>
      <c r="AB49" s="658"/>
      <c r="AG49" s="1277" t="s">
        <v>90</v>
      </c>
      <c r="AH49" s="1280" t="s">
        <v>80</v>
      </c>
      <c r="AI49" s="1299" t="s">
        <v>58</v>
      </c>
      <c r="AJ49" s="1299"/>
      <c r="AK49" s="1299"/>
      <c r="AL49" s="1299"/>
      <c r="AM49" s="1299"/>
      <c r="AN49" s="1300"/>
      <c r="AO49" s="1280" t="s">
        <v>92</v>
      </c>
      <c r="AP49" s="1280" t="s">
        <v>93</v>
      </c>
      <c r="AQ49" s="1280" t="s">
        <v>103</v>
      </c>
    </row>
    <row r="50" spans="1:43" x14ac:dyDescent="0.25">
      <c r="C50" s="1278"/>
      <c r="D50" s="1281"/>
      <c r="E50" s="1301" t="s">
        <v>28</v>
      </c>
      <c r="F50" s="1284" t="s">
        <v>59</v>
      </c>
      <c r="G50" s="1285"/>
      <c r="H50" s="1285"/>
      <c r="I50" s="1286"/>
      <c r="J50" s="1291" t="s">
        <v>61</v>
      </c>
      <c r="K50" s="1289"/>
      <c r="L50" s="1289"/>
      <c r="M50" s="1281"/>
      <c r="N50" s="658"/>
      <c r="O50" s="658"/>
      <c r="P50" s="658"/>
      <c r="Q50" s="658"/>
      <c r="R50" s="658"/>
      <c r="S50" s="658"/>
      <c r="T50" s="658"/>
      <c r="U50" s="658"/>
      <c r="V50" s="658"/>
      <c r="W50" s="658"/>
      <c r="X50" s="658"/>
      <c r="Y50" s="658"/>
      <c r="Z50" s="658"/>
      <c r="AA50" s="658"/>
      <c r="AB50" s="658"/>
      <c r="AG50" s="1278"/>
      <c r="AH50" s="1281"/>
      <c r="AI50" s="1301" t="s">
        <v>28</v>
      </c>
      <c r="AJ50" s="1284" t="s">
        <v>59</v>
      </c>
      <c r="AK50" s="1285"/>
      <c r="AL50" s="1285"/>
      <c r="AM50" s="1286"/>
      <c r="AN50" s="1291" t="s">
        <v>61</v>
      </c>
      <c r="AO50" s="1281"/>
      <c r="AP50" s="1281"/>
      <c r="AQ50" s="1281"/>
    </row>
    <row r="51" spans="1:43" x14ac:dyDescent="0.25">
      <c r="C51" s="1278"/>
      <c r="D51" s="1282"/>
      <c r="E51" s="1302"/>
      <c r="F51" s="1304" t="s">
        <v>60</v>
      </c>
      <c r="G51" s="1294" t="s">
        <v>64</v>
      </c>
      <c r="H51" s="1295"/>
      <c r="I51" s="1296"/>
      <c r="J51" s="1292"/>
      <c r="K51" s="1289"/>
      <c r="L51" s="1289"/>
      <c r="M51" s="1282"/>
      <c r="N51" s="658"/>
      <c r="O51" s="658"/>
      <c r="P51" s="658"/>
      <c r="Q51" s="658"/>
      <c r="R51" s="658"/>
      <c r="S51" s="658"/>
      <c r="T51" s="658"/>
      <c r="U51" s="658"/>
      <c r="V51" s="658"/>
      <c r="W51" s="658"/>
      <c r="X51" s="658"/>
      <c r="Y51" s="658"/>
      <c r="Z51" s="658"/>
      <c r="AA51" s="658"/>
      <c r="AB51" s="658"/>
      <c r="AG51" s="1278"/>
      <c r="AH51" s="1282"/>
      <c r="AI51" s="1302"/>
      <c r="AJ51" s="1304" t="s">
        <v>60</v>
      </c>
      <c r="AK51" s="1294" t="s">
        <v>64</v>
      </c>
      <c r="AL51" s="1295"/>
      <c r="AM51" s="1296"/>
      <c r="AN51" s="1292"/>
      <c r="AO51" s="1282"/>
      <c r="AP51" s="1282"/>
      <c r="AQ51" s="1282"/>
    </row>
    <row r="52" spans="1:43" x14ac:dyDescent="0.25">
      <c r="C52" s="1278"/>
      <c r="D52" s="1282"/>
      <c r="E52" s="1302"/>
      <c r="F52" s="1305"/>
      <c r="G52" s="1297" t="s">
        <v>31</v>
      </c>
      <c r="H52" s="1307" t="s">
        <v>63</v>
      </c>
      <c r="I52" s="1307" t="s">
        <v>62</v>
      </c>
      <c r="J52" s="1292"/>
      <c r="K52" s="1289"/>
      <c r="L52" s="1289"/>
      <c r="M52" s="1282"/>
      <c r="N52" s="658"/>
      <c r="O52" s="658"/>
      <c r="P52" s="658"/>
      <c r="Q52" s="658"/>
      <c r="R52" s="658"/>
      <c r="S52" s="658"/>
      <c r="T52" s="658"/>
      <c r="U52" s="658"/>
      <c r="V52" s="658"/>
      <c r="W52" s="658"/>
      <c r="X52" s="658"/>
      <c r="Y52" s="658"/>
      <c r="Z52" s="658"/>
      <c r="AA52" s="658"/>
      <c r="AB52" s="658"/>
      <c r="AG52" s="1278"/>
      <c r="AH52" s="1282"/>
      <c r="AI52" s="1302"/>
      <c r="AJ52" s="1305"/>
      <c r="AK52" s="1297" t="s">
        <v>31</v>
      </c>
      <c r="AL52" s="1307" t="s">
        <v>63</v>
      </c>
      <c r="AM52" s="1307" t="s">
        <v>62</v>
      </c>
      <c r="AN52" s="1292"/>
      <c r="AO52" s="1282"/>
      <c r="AP52" s="1282"/>
      <c r="AQ52" s="1282"/>
    </row>
    <row r="53" spans="1:43" x14ac:dyDescent="0.25">
      <c r="C53" s="1278"/>
      <c r="D53" s="1282"/>
      <c r="E53" s="1302"/>
      <c r="F53" s="1305"/>
      <c r="G53" s="1297"/>
      <c r="H53" s="1307"/>
      <c r="I53" s="1307"/>
      <c r="J53" s="1292"/>
      <c r="K53" s="1289"/>
      <c r="L53" s="1289"/>
      <c r="M53" s="1282"/>
      <c r="N53" s="658"/>
      <c r="O53" s="658"/>
      <c r="P53" s="658"/>
      <c r="Q53" s="658"/>
      <c r="R53" s="658"/>
      <c r="S53" s="658"/>
      <c r="T53" s="658"/>
      <c r="U53" s="658"/>
      <c r="V53" s="658"/>
      <c r="W53" s="658"/>
      <c r="X53" s="658"/>
      <c r="Y53" s="658"/>
      <c r="Z53" s="658"/>
      <c r="AA53" s="658"/>
      <c r="AB53" s="658"/>
      <c r="AG53" s="1278"/>
      <c r="AH53" s="1282"/>
      <c r="AI53" s="1302"/>
      <c r="AJ53" s="1305"/>
      <c r="AK53" s="1297"/>
      <c r="AL53" s="1307"/>
      <c r="AM53" s="1307"/>
      <c r="AN53" s="1292"/>
      <c r="AO53" s="1282"/>
      <c r="AP53" s="1282"/>
      <c r="AQ53" s="1282"/>
    </row>
    <row r="54" spans="1:43" x14ac:dyDescent="0.25">
      <c r="C54" s="1278"/>
      <c r="D54" s="1282"/>
      <c r="E54" s="1302"/>
      <c r="F54" s="1305"/>
      <c r="G54" s="1297"/>
      <c r="H54" s="1307"/>
      <c r="I54" s="1307"/>
      <c r="J54" s="1292"/>
      <c r="K54" s="1289"/>
      <c r="L54" s="1289"/>
      <c r="M54" s="1282"/>
      <c r="N54" s="658"/>
      <c r="O54" s="658"/>
      <c r="P54" s="658"/>
      <c r="Q54" s="658"/>
      <c r="R54" s="658"/>
      <c r="S54" s="658"/>
      <c r="T54" s="658"/>
      <c r="U54" s="658"/>
      <c r="V54" s="658"/>
      <c r="W54" s="658"/>
      <c r="X54" s="658"/>
      <c r="Y54" s="658"/>
      <c r="Z54" s="658"/>
      <c r="AA54" s="658"/>
      <c r="AB54" s="658"/>
      <c r="AG54" s="1278"/>
      <c r="AH54" s="1282"/>
      <c r="AI54" s="1302"/>
      <c r="AJ54" s="1305"/>
      <c r="AK54" s="1297"/>
      <c r="AL54" s="1307"/>
      <c r="AM54" s="1307"/>
      <c r="AN54" s="1292"/>
      <c r="AO54" s="1282"/>
      <c r="AP54" s="1282"/>
      <c r="AQ54" s="1282"/>
    </row>
    <row r="55" spans="1:43" ht="16.5" thickBot="1" x14ac:dyDescent="0.3">
      <c r="C55" s="1279"/>
      <c r="D55" s="1283"/>
      <c r="E55" s="1303"/>
      <c r="F55" s="1306"/>
      <c r="G55" s="1298"/>
      <c r="H55" s="1308"/>
      <c r="I55" s="1308"/>
      <c r="J55" s="1293"/>
      <c r="K55" s="1289"/>
      <c r="L55" s="1289"/>
      <c r="M55" s="1283"/>
      <c r="N55" s="658"/>
      <c r="O55" s="658"/>
      <c r="P55" s="658"/>
      <c r="Q55" s="658"/>
      <c r="R55" s="658"/>
      <c r="S55" s="658"/>
      <c r="T55" s="658"/>
      <c r="U55" s="658"/>
      <c r="V55" s="658"/>
      <c r="W55" s="658"/>
      <c r="X55" s="658"/>
      <c r="Y55" s="658"/>
      <c r="Z55" s="658"/>
      <c r="AA55" s="658"/>
      <c r="AB55" s="658"/>
      <c r="AG55" s="1279"/>
      <c r="AH55" s="1283"/>
      <c r="AI55" s="1303"/>
      <c r="AJ55" s="1306"/>
      <c r="AK55" s="1298"/>
      <c r="AL55" s="1308"/>
      <c r="AM55" s="1308"/>
      <c r="AN55" s="1293"/>
      <c r="AO55" s="1283"/>
      <c r="AP55" s="1283"/>
      <c r="AQ55" s="1283"/>
    </row>
    <row r="56" spans="1:43" ht="16.5" thickBot="1" x14ac:dyDescent="0.3">
      <c r="C56" s="30">
        <v>1</v>
      </c>
      <c r="D56" s="25">
        <v>2</v>
      </c>
      <c r="E56" s="26">
        <v>3</v>
      </c>
      <c r="F56" s="27">
        <v>4</v>
      </c>
      <c r="G56" s="27">
        <v>5</v>
      </c>
      <c r="H56" s="27">
        <v>6</v>
      </c>
      <c r="I56" s="27">
        <v>7</v>
      </c>
      <c r="J56" s="28">
        <v>8</v>
      </c>
      <c r="K56" s="27">
        <v>9</v>
      </c>
      <c r="L56" s="28">
        <v>10</v>
      </c>
      <c r="M56" s="27">
        <v>11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30">
        <v>1</v>
      </c>
      <c r="AH56" s="25">
        <v>2</v>
      </c>
      <c r="AI56" s="26">
        <v>3</v>
      </c>
      <c r="AJ56" s="27">
        <v>4</v>
      </c>
      <c r="AK56" s="27">
        <v>5</v>
      </c>
      <c r="AL56" s="27">
        <v>6</v>
      </c>
      <c r="AM56" s="27">
        <v>7</v>
      </c>
      <c r="AN56" s="28">
        <v>8</v>
      </c>
      <c r="AO56" s="27">
        <v>9</v>
      </c>
      <c r="AP56" s="28">
        <v>10</v>
      </c>
      <c r="AQ56" s="27">
        <v>11</v>
      </c>
    </row>
    <row r="57" spans="1:43" ht="16.5" thickBot="1" x14ac:dyDescent="0.3">
      <c r="A57" s="61" t="s">
        <v>17</v>
      </c>
      <c r="B57" s="61" t="s">
        <v>97</v>
      </c>
      <c r="C57" s="505" t="s">
        <v>26</v>
      </c>
      <c r="D57" s="38">
        <v>6</v>
      </c>
      <c r="E57" s="39">
        <f>D57*30</f>
        <v>180</v>
      </c>
      <c r="F57" s="40">
        <f>G57+H57+I57</f>
        <v>0</v>
      </c>
      <c r="G57" s="40"/>
      <c r="H57" s="40"/>
      <c r="I57" s="40"/>
      <c r="J57" s="41">
        <f>E57-F57</f>
        <v>180</v>
      </c>
      <c r="K57" s="54">
        <f>F57/15</f>
        <v>0</v>
      </c>
      <c r="L57" s="66" t="s">
        <v>101</v>
      </c>
      <c r="M57" s="55">
        <f>F57/E57*100</f>
        <v>0</v>
      </c>
      <c r="N57" s="717"/>
      <c r="O57" s="717"/>
      <c r="P57" s="717"/>
      <c r="Q57" s="717"/>
      <c r="R57" s="717"/>
      <c r="S57" s="717"/>
      <c r="T57" s="717"/>
      <c r="U57" s="717"/>
      <c r="V57" s="717"/>
      <c r="W57" s="717"/>
      <c r="X57" s="717"/>
      <c r="Y57" s="717"/>
      <c r="Z57" s="717"/>
      <c r="AA57" s="717"/>
      <c r="AB57" s="717"/>
      <c r="AG57" s="129"/>
      <c r="AH57" s="55"/>
      <c r="AI57" s="39"/>
      <c r="AJ57" s="40"/>
      <c r="AK57" s="40"/>
      <c r="AL57" s="40"/>
      <c r="AM57" s="40"/>
      <c r="AN57" s="41"/>
      <c r="AO57" s="54">
        <f>AJ57/15</f>
        <v>0</v>
      </c>
      <c r="AP57" s="78"/>
      <c r="AQ57" s="55"/>
    </row>
    <row r="58" spans="1:43" ht="17.25" customHeight="1" thickBot="1" x14ac:dyDescent="0.3">
      <c r="A58" s="61" t="s">
        <v>17</v>
      </c>
      <c r="B58" s="61" t="s">
        <v>97</v>
      </c>
      <c r="C58" s="507" t="s">
        <v>246</v>
      </c>
      <c r="D58" s="42">
        <v>24</v>
      </c>
      <c r="E58" s="43">
        <f>D58*30</f>
        <v>720</v>
      </c>
      <c r="F58" s="44">
        <f>G58+H58+I58</f>
        <v>0</v>
      </c>
      <c r="G58" s="44"/>
      <c r="H58" s="44"/>
      <c r="I58" s="44"/>
      <c r="J58" s="45">
        <f>E58-F58</f>
        <v>720</v>
      </c>
      <c r="K58" s="36">
        <f>F58/15</f>
        <v>0</v>
      </c>
      <c r="L58" s="122" t="s">
        <v>88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97</v>
      </c>
      <c r="AG58" s="410" t="s">
        <v>213</v>
      </c>
      <c r="AH58" s="58">
        <v>5</v>
      </c>
      <c r="AI58" s="43">
        <f t="shared" ref="AI58:AI67" si="20">AH58*30</f>
        <v>150</v>
      </c>
      <c r="AJ58" s="44">
        <f t="shared" ref="AJ58:AJ66" si="21">AK58+AL58+AM58</f>
        <v>45</v>
      </c>
      <c r="AK58" s="44">
        <v>30</v>
      </c>
      <c r="AL58" s="44"/>
      <c r="AM58" s="44">
        <v>15</v>
      </c>
      <c r="AN58" s="45">
        <f t="shared" ref="AN58:AN66" si="22">AI58-AJ58</f>
        <v>105</v>
      </c>
      <c r="AO58" s="137">
        <f t="shared" ref="AO58:AO67" si="23">AJ58/15</f>
        <v>3</v>
      </c>
      <c r="AP58" s="57" t="s">
        <v>102</v>
      </c>
      <c r="AQ58" s="58">
        <f t="shared" ref="AQ58:AQ67" si="24">AJ58/AI58*100</f>
        <v>30</v>
      </c>
    </row>
    <row r="59" spans="1:43" x14ac:dyDescent="0.25">
      <c r="C59" s="506"/>
      <c r="D59" s="42"/>
      <c r="E59" s="43"/>
      <c r="F59" s="44"/>
      <c r="G59" s="44"/>
      <c r="H59" s="44"/>
      <c r="I59" s="44"/>
      <c r="J59" s="45"/>
      <c r="K59" s="36"/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34" t="s">
        <v>215</v>
      </c>
      <c r="AH59" s="58">
        <v>5</v>
      </c>
      <c r="AI59" s="43">
        <f t="shared" si="20"/>
        <v>150</v>
      </c>
      <c r="AJ59" s="44">
        <f t="shared" si="21"/>
        <v>45</v>
      </c>
      <c r="AK59" s="44">
        <v>30</v>
      </c>
      <c r="AL59" s="44"/>
      <c r="AM59" s="44">
        <v>15</v>
      </c>
      <c r="AN59" s="56">
        <f t="shared" si="22"/>
        <v>105</v>
      </c>
      <c r="AO59" s="136">
        <f>AJ59/18</f>
        <v>2.5</v>
      </c>
      <c r="AP59" s="137" t="s">
        <v>101</v>
      </c>
      <c r="AQ59" s="58">
        <f t="shared" si="24"/>
        <v>30</v>
      </c>
    </row>
    <row r="60" spans="1:43" ht="31.5" x14ac:dyDescent="0.25">
      <c r="C60" s="34"/>
      <c r="D60" s="42">
        <f t="shared" ref="D60:D67" si="25">E60/30</f>
        <v>0</v>
      </c>
      <c r="E60" s="43">
        <f t="shared" ref="E60:E67" si="26">F60+J60</f>
        <v>0</v>
      </c>
      <c r="F60" s="44">
        <f t="shared" ref="F60:F67" si="27">G60+H60+I60</f>
        <v>0</v>
      </c>
      <c r="G60" s="44"/>
      <c r="H60" s="44"/>
      <c r="I60" s="44"/>
      <c r="J60" s="45"/>
      <c r="K60" s="36">
        <f t="shared" ref="K60:K67" si="28">F60/15</f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98</v>
      </c>
      <c r="AG60" s="134" t="s">
        <v>219</v>
      </c>
      <c r="AH60" s="58">
        <v>5</v>
      </c>
      <c r="AI60" s="43">
        <f t="shared" si="20"/>
        <v>150</v>
      </c>
      <c r="AJ60" s="44">
        <f t="shared" si="21"/>
        <v>45</v>
      </c>
      <c r="AK60" s="44">
        <v>30</v>
      </c>
      <c r="AL60" s="44"/>
      <c r="AM60" s="44">
        <v>15</v>
      </c>
      <c r="AN60" s="45">
        <f t="shared" si="22"/>
        <v>105</v>
      </c>
      <c r="AO60" s="137">
        <f t="shared" si="23"/>
        <v>3</v>
      </c>
      <c r="AP60" s="57" t="s">
        <v>102</v>
      </c>
      <c r="AQ60" s="58">
        <f t="shared" si="24"/>
        <v>30</v>
      </c>
    </row>
    <row r="61" spans="1:43" ht="31.5" x14ac:dyDescent="0.25">
      <c r="C61" s="34"/>
      <c r="D61" s="42">
        <f t="shared" si="25"/>
        <v>0</v>
      </c>
      <c r="E61" s="43">
        <f t="shared" si="26"/>
        <v>0</v>
      </c>
      <c r="F61" s="44">
        <f t="shared" si="27"/>
        <v>0</v>
      </c>
      <c r="G61" s="44"/>
      <c r="H61" s="44"/>
      <c r="I61" s="44"/>
      <c r="J61" s="45"/>
      <c r="K61" s="36">
        <f t="shared" si="28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217</v>
      </c>
      <c r="AH61" s="58">
        <v>5</v>
      </c>
      <c r="AI61" s="43">
        <f t="shared" si="20"/>
        <v>150</v>
      </c>
      <c r="AJ61" s="44">
        <f t="shared" si="21"/>
        <v>45</v>
      </c>
      <c r="AK61" s="44">
        <v>30</v>
      </c>
      <c r="AL61" s="44"/>
      <c r="AM61" s="44">
        <v>15</v>
      </c>
      <c r="AN61" s="45">
        <f t="shared" si="22"/>
        <v>105</v>
      </c>
      <c r="AO61" s="137">
        <f t="shared" si="23"/>
        <v>3</v>
      </c>
      <c r="AP61" s="57" t="s">
        <v>101</v>
      </c>
      <c r="AQ61" s="58">
        <f t="shared" si="24"/>
        <v>30</v>
      </c>
    </row>
    <row r="62" spans="1:43" ht="31.5" x14ac:dyDescent="0.25">
      <c r="C62" s="34"/>
      <c r="D62" s="42">
        <f t="shared" si="25"/>
        <v>0</v>
      </c>
      <c r="E62" s="43">
        <f t="shared" si="26"/>
        <v>0</v>
      </c>
      <c r="F62" s="44">
        <f t="shared" si="27"/>
        <v>0</v>
      </c>
      <c r="G62" s="44"/>
      <c r="H62" s="44"/>
      <c r="I62" s="44"/>
      <c r="J62" s="45"/>
      <c r="K62" s="36">
        <f t="shared" si="28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97</v>
      </c>
      <c r="AG62" s="34" t="s">
        <v>216</v>
      </c>
      <c r="AH62" s="58">
        <v>5</v>
      </c>
      <c r="AI62" s="43">
        <f t="shared" si="20"/>
        <v>150</v>
      </c>
      <c r="AJ62" s="44">
        <f t="shared" si="21"/>
        <v>45</v>
      </c>
      <c r="AK62" s="44">
        <v>30</v>
      </c>
      <c r="AL62" s="44"/>
      <c r="AM62" s="44">
        <v>15</v>
      </c>
      <c r="AN62" s="45">
        <f t="shared" si="22"/>
        <v>105</v>
      </c>
      <c r="AO62" s="137">
        <f t="shared" si="23"/>
        <v>3</v>
      </c>
      <c r="AP62" s="57" t="s">
        <v>102</v>
      </c>
      <c r="AQ62" s="58">
        <f t="shared" si="24"/>
        <v>30</v>
      </c>
    </row>
    <row r="63" spans="1:43" ht="31.5" x14ac:dyDescent="0.25">
      <c r="C63" s="34"/>
      <c r="D63" s="42">
        <f t="shared" si="25"/>
        <v>0</v>
      </c>
      <c r="E63" s="43">
        <f t="shared" si="26"/>
        <v>0</v>
      </c>
      <c r="F63" s="44">
        <f t="shared" si="27"/>
        <v>0</v>
      </c>
      <c r="G63" s="44"/>
      <c r="H63" s="44"/>
      <c r="I63" s="44"/>
      <c r="J63" s="45"/>
      <c r="K63" s="36">
        <f t="shared" si="28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E63" s="61" t="s">
        <v>17</v>
      </c>
      <c r="AF63" s="61" t="s">
        <v>98</v>
      </c>
      <c r="AG63" s="34" t="s">
        <v>220</v>
      </c>
      <c r="AH63" s="58">
        <v>5</v>
      </c>
      <c r="AI63" s="43">
        <f t="shared" si="20"/>
        <v>150</v>
      </c>
      <c r="AJ63" s="44">
        <f t="shared" si="21"/>
        <v>45</v>
      </c>
      <c r="AK63" s="44">
        <v>15</v>
      </c>
      <c r="AL63" s="44"/>
      <c r="AM63" s="44">
        <v>30</v>
      </c>
      <c r="AN63" s="45">
        <f t="shared" si="22"/>
        <v>105</v>
      </c>
      <c r="AO63" s="137">
        <f t="shared" si="23"/>
        <v>3</v>
      </c>
      <c r="AP63" s="57" t="s">
        <v>101</v>
      </c>
      <c r="AQ63" s="58">
        <f t="shared" si="24"/>
        <v>30</v>
      </c>
    </row>
    <row r="64" spans="1:43" x14ac:dyDescent="0.25">
      <c r="C64" s="34"/>
      <c r="D64" s="42">
        <f t="shared" si="25"/>
        <v>0</v>
      </c>
      <c r="E64" s="43">
        <f t="shared" si="26"/>
        <v>0</v>
      </c>
      <c r="F64" s="44">
        <f t="shared" si="27"/>
        <v>0</v>
      </c>
      <c r="G64" s="44"/>
      <c r="H64" s="44"/>
      <c r="I64" s="44"/>
      <c r="J64" s="45"/>
      <c r="K64" s="36">
        <f t="shared" si="28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20"/>
        <v>0</v>
      </c>
      <c r="AJ64" s="44">
        <f t="shared" si="21"/>
        <v>0</v>
      </c>
      <c r="AK64" s="44"/>
      <c r="AL64" s="44"/>
      <c r="AM64" s="44"/>
      <c r="AN64" s="45">
        <f t="shared" si="22"/>
        <v>0</v>
      </c>
      <c r="AO64" s="137">
        <f t="shared" si="23"/>
        <v>0</v>
      </c>
      <c r="AP64" s="57"/>
      <c r="AQ64" s="58" t="e">
        <f t="shared" si="24"/>
        <v>#DIV/0!</v>
      </c>
    </row>
    <row r="65" spans="3:43" x14ac:dyDescent="0.25">
      <c r="C65" s="34"/>
      <c r="D65" s="42">
        <f t="shared" si="25"/>
        <v>0</v>
      </c>
      <c r="E65" s="43">
        <f t="shared" si="26"/>
        <v>0</v>
      </c>
      <c r="F65" s="44">
        <f t="shared" si="27"/>
        <v>0</v>
      </c>
      <c r="G65" s="44"/>
      <c r="H65" s="44"/>
      <c r="I65" s="44"/>
      <c r="J65" s="45"/>
      <c r="K65" s="36">
        <f t="shared" si="28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20"/>
        <v>0</v>
      </c>
      <c r="AJ65" s="44">
        <f t="shared" si="21"/>
        <v>0</v>
      </c>
      <c r="AK65" s="44"/>
      <c r="AL65" s="44"/>
      <c r="AM65" s="44"/>
      <c r="AN65" s="45">
        <f t="shared" si="22"/>
        <v>0</v>
      </c>
      <c r="AO65" s="137">
        <f t="shared" si="23"/>
        <v>0</v>
      </c>
      <c r="AP65" s="57"/>
      <c r="AQ65" s="58" t="e">
        <f t="shared" si="24"/>
        <v>#DIV/0!</v>
      </c>
    </row>
    <row r="66" spans="3:43" x14ac:dyDescent="0.25">
      <c r="C66" s="34"/>
      <c r="D66" s="42">
        <f t="shared" si="25"/>
        <v>0</v>
      </c>
      <c r="E66" s="43">
        <f t="shared" si="26"/>
        <v>0</v>
      </c>
      <c r="F66" s="44">
        <f t="shared" si="27"/>
        <v>0</v>
      </c>
      <c r="G66" s="44"/>
      <c r="H66" s="44"/>
      <c r="I66" s="44"/>
      <c r="J66" s="45"/>
      <c r="K66" s="36">
        <f t="shared" si="28"/>
        <v>0</v>
      </c>
      <c r="L66" s="122"/>
      <c r="M66" s="5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4"/>
      <c r="AH66" s="58"/>
      <c r="AI66" s="43">
        <f t="shared" si="20"/>
        <v>0</v>
      </c>
      <c r="AJ66" s="44">
        <f t="shared" si="21"/>
        <v>0</v>
      </c>
      <c r="AK66" s="44"/>
      <c r="AL66" s="44"/>
      <c r="AM66" s="44"/>
      <c r="AN66" s="45">
        <f t="shared" si="22"/>
        <v>0</v>
      </c>
      <c r="AO66" s="137">
        <f t="shared" si="23"/>
        <v>0</v>
      </c>
      <c r="AP66" s="57"/>
      <c r="AQ66" s="58" t="e">
        <f t="shared" si="24"/>
        <v>#DIV/0!</v>
      </c>
    </row>
    <row r="67" spans="3:43" ht="16.5" thickBot="1" x14ac:dyDescent="0.3">
      <c r="C67" s="35"/>
      <c r="D67" s="46">
        <f t="shared" si="25"/>
        <v>0</v>
      </c>
      <c r="E67" s="47">
        <f t="shared" si="26"/>
        <v>0</v>
      </c>
      <c r="F67" s="48">
        <f t="shared" si="27"/>
        <v>0</v>
      </c>
      <c r="G67" s="48"/>
      <c r="H67" s="48"/>
      <c r="I67" s="48"/>
      <c r="J67" s="49"/>
      <c r="K67" s="37">
        <f t="shared" si="28"/>
        <v>0</v>
      </c>
      <c r="L67" s="402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G67" s="35"/>
      <c r="AH67" s="60"/>
      <c r="AI67" s="80">
        <f t="shared" si="20"/>
        <v>0</v>
      </c>
      <c r="AJ67" s="81">
        <f>AK67+AL67+AM67</f>
        <v>0</v>
      </c>
      <c r="AK67" s="81"/>
      <c r="AL67" s="81"/>
      <c r="AM67" s="81"/>
      <c r="AN67" s="83"/>
      <c r="AO67" s="403">
        <f t="shared" si="23"/>
        <v>0</v>
      </c>
      <c r="AP67" s="118"/>
      <c r="AQ67" s="60" t="e">
        <f t="shared" si="24"/>
        <v>#DIV/0!</v>
      </c>
    </row>
    <row r="68" spans="3:43" ht="16.5" thickBot="1" x14ac:dyDescent="0.3">
      <c r="C68" s="31" t="s">
        <v>24</v>
      </c>
      <c r="D68" s="33">
        <f t="shared" ref="D68:K68" si="29">SUM(D57:D67)</f>
        <v>30</v>
      </c>
      <c r="E68" s="33">
        <f t="shared" si="29"/>
        <v>900</v>
      </c>
      <c r="F68" s="33">
        <f t="shared" si="29"/>
        <v>0</v>
      </c>
      <c r="G68" s="33">
        <f t="shared" si="29"/>
        <v>0</v>
      </c>
      <c r="H68" s="33">
        <f t="shared" si="29"/>
        <v>0</v>
      </c>
      <c r="I68" s="33">
        <f t="shared" si="29"/>
        <v>0</v>
      </c>
      <c r="J68" s="33">
        <f t="shared" si="29"/>
        <v>900</v>
      </c>
      <c r="K68" s="33">
        <f t="shared" si="29"/>
        <v>0</v>
      </c>
      <c r="L68" s="24"/>
      <c r="M68" s="24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31" t="s">
        <v>24</v>
      </c>
      <c r="AH68" s="140">
        <f t="shared" ref="AH68:AO68" si="30">SUM(AH57:AH67)</f>
        <v>30</v>
      </c>
      <c r="AI68" s="119">
        <f t="shared" si="30"/>
        <v>900</v>
      </c>
      <c r="AJ68" s="119">
        <f t="shared" si="30"/>
        <v>270</v>
      </c>
      <c r="AK68" s="119">
        <f t="shared" si="30"/>
        <v>165</v>
      </c>
      <c r="AL68" s="119">
        <f t="shared" si="30"/>
        <v>0</v>
      </c>
      <c r="AM68" s="119">
        <f t="shared" si="30"/>
        <v>105</v>
      </c>
      <c r="AN68" s="139">
        <f t="shared" si="30"/>
        <v>630</v>
      </c>
      <c r="AO68" s="119">
        <f t="shared" si="30"/>
        <v>17.5</v>
      </c>
      <c r="AP68" s="24"/>
      <c r="AQ68" s="52"/>
    </row>
    <row r="69" spans="3:43" x14ac:dyDescent="0.25">
      <c r="C69" s="32" t="s">
        <v>94</v>
      </c>
      <c r="D69" s="12">
        <f>D19+D42+D68</f>
        <v>90</v>
      </c>
      <c r="E69" s="12">
        <f t="shared" ref="E69:L69" si="31">E19+E42+E68</f>
        <v>2700</v>
      </c>
      <c r="F69" s="12">
        <f t="shared" si="31"/>
        <v>88</v>
      </c>
      <c r="G69" s="12">
        <f t="shared" si="31"/>
        <v>60</v>
      </c>
      <c r="H69" s="12">
        <f t="shared" si="31"/>
        <v>0</v>
      </c>
      <c r="I69" s="12">
        <f>I19+I42+I68</f>
        <v>28</v>
      </c>
      <c r="J69" s="12">
        <f t="shared" si="31"/>
        <v>2612</v>
      </c>
      <c r="K69" s="753">
        <f t="shared" si="31"/>
        <v>84</v>
      </c>
      <c r="L69" s="753">
        <f t="shared" si="31"/>
        <v>4</v>
      </c>
      <c r="AG69" s="32" t="s">
        <v>94</v>
      </c>
      <c r="AH69" s="12">
        <f>30-AH68</f>
        <v>0</v>
      </c>
    </row>
    <row r="71" spans="3:43" ht="16.5" thickBot="1" x14ac:dyDescent="0.3">
      <c r="C71" s="19" t="s">
        <v>175</v>
      </c>
      <c r="AG71" s="19" t="s">
        <v>177</v>
      </c>
    </row>
    <row r="72" spans="3:43" ht="16.5" thickBot="1" x14ac:dyDescent="0.3">
      <c r="C72" s="1277" t="s">
        <v>90</v>
      </c>
      <c r="D72" s="1280" t="s">
        <v>80</v>
      </c>
      <c r="E72" s="1299" t="s">
        <v>58</v>
      </c>
      <c r="F72" s="1299"/>
      <c r="G72" s="1299"/>
      <c r="H72" s="1299"/>
      <c r="I72" s="1299"/>
      <c r="J72" s="1300"/>
      <c r="K72" s="1280" t="s">
        <v>92</v>
      </c>
      <c r="L72" s="1280" t="s">
        <v>93</v>
      </c>
      <c r="M72" s="1280" t="s">
        <v>103</v>
      </c>
      <c r="N72" s="658"/>
      <c r="O72" s="658"/>
      <c r="P72" s="658"/>
      <c r="Q72" s="658"/>
      <c r="R72" s="658"/>
      <c r="S72" s="658"/>
      <c r="T72" s="658"/>
      <c r="U72" s="658"/>
      <c r="V72" s="658"/>
      <c r="W72" s="658"/>
      <c r="X72" s="658"/>
      <c r="Y72" s="658"/>
      <c r="Z72" s="658"/>
      <c r="AA72" s="658"/>
      <c r="AB72" s="658"/>
      <c r="AG72" s="1277" t="s">
        <v>90</v>
      </c>
      <c r="AH72" s="1280" t="s">
        <v>80</v>
      </c>
      <c r="AI72" s="1299" t="s">
        <v>58</v>
      </c>
      <c r="AJ72" s="1299"/>
      <c r="AK72" s="1299"/>
      <c r="AL72" s="1299"/>
      <c r="AM72" s="1299"/>
      <c r="AN72" s="1300"/>
      <c r="AO72" s="1280" t="s">
        <v>92</v>
      </c>
      <c r="AP72" s="1280" t="s">
        <v>93</v>
      </c>
      <c r="AQ72" s="1280" t="s">
        <v>103</v>
      </c>
    </row>
    <row r="73" spans="3:43" x14ac:dyDescent="0.25">
      <c r="C73" s="1278"/>
      <c r="D73" s="1281"/>
      <c r="E73" s="1301" t="s">
        <v>28</v>
      </c>
      <c r="F73" s="1284" t="s">
        <v>59</v>
      </c>
      <c r="G73" s="1285"/>
      <c r="H73" s="1285"/>
      <c r="I73" s="1286"/>
      <c r="J73" s="1291" t="s">
        <v>61</v>
      </c>
      <c r="K73" s="1281"/>
      <c r="L73" s="1281"/>
      <c r="M73" s="1281"/>
      <c r="N73" s="658"/>
      <c r="O73" s="658"/>
      <c r="P73" s="658"/>
      <c r="Q73" s="658"/>
      <c r="R73" s="658"/>
      <c r="S73" s="658"/>
      <c r="T73" s="658"/>
      <c r="U73" s="658"/>
      <c r="V73" s="658"/>
      <c r="W73" s="658"/>
      <c r="X73" s="658"/>
      <c r="Y73" s="658"/>
      <c r="Z73" s="658"/>
      <c r="AA73" s="658"/>
      <c r="AB73" s="658"/>
      <c r="AG73" s="1278"/>
      <c r="AH73" s="1281"/>
      <c r="AI73" s="1301" t="s">
        <v>28</v>
      </c>
      <c r="AJ73" s="1284" t="s">
        <v>59</v>
      </c>
      <c r="AK73" s="1285"/>
      <c r="AL73" s="1285"/>
      <c r="AM73" s="1286"/>
      <c r="AN73" s="1291" t="s">
        <v>61</v>
      </c>
      <c r="AO73" s="1281"/>
      <c r="AP73" s="1281"/>
      <c r="AQ73" s="1281"/>
    </row>
    <row r="74" spans="3:43" x14ac:dyDescent="0.25">
      <c r="C74" s="1278"/>
      <c r="D74" s="1282"/>
      <c r="E74" s="1302"/>
      <c r="F74" s="1304" t="s">
        <v>60</v>
      </c>
      <c r="G74" s="1294" t="s">
        <v>64</v>
      </c>
      <c r="H74" s="1295"/>
      <c r="I74" s="1296"/>
      <c r="J74" s="1292"/>
      <c r="K74" s="1282"/>
      <c r="L74" s="1282"/>
      <c r="M74" s="1282"/>
      <c r="N74" s="658"/>
      <c r="O74" s="658"/>
      <c r="P74" s="658"/>
      <c r="Q74" s="658"/>
      <c r="R74" s="658"/>
      <c r="S74" s="658"/>
      <c r="T74" s="658"/>
      <c r="U74" s="658"/>
      <c r="V74" s="658"/>
      <c r="W74" s="658"/>
      <c r="X74" s="658"/>
      <c r="Y74" s="658"/>
      <c r="Z74" s="658"/>
      <c r="AA74" s="658"/>
      <c r="AB74" s="658"/>
      <c r="AG74" s="1278"/>
      <c r="AH74" s="1282"/>
      <c r="AI74" s="1302"/>
      <c r="AJ74" s="1304" t="s">
        <v>60</v>
      </c>
      <c r="AK74" s="1294" t="s">
        <v>64</v>
      </c>
      <c r="AL74" s="1295"/>
      <c r="AM74" s="1296"/>
      <c r="AN74" s="1292"/>
      <c r="AO74" s="1282"/>
      <c r="AP74" s="1282"/>
      <c r="AQ74" s="1282"/>
    </row>
    <row r="75" spans="3:43" x14ac:dyDescent="0.25">
      <c r="C75" s="1278"/>
      <c r="D75" s="1282"/>
      <c r="E75" s="1302"/>
      <c r="F75" s="1305"/>
      <c r="G75" s="1297" t="s">
        <v>31</v>
      </c>
      <c r="H75" s="1307" t="s">
        <v>63</v>
      </c>
      <c r="I75" s="1307" t="s">
        <v>62</v>
      </c>
      <c r="J75" s="1292"/>
      <c r="K75" s="1282"/>
      <c r="L75" s="1282"/>
      <c r="M75" s="1282"/>
      <c r="N75" s="658"/>
      <c r="O75" s="658"/>
      <c r="P75" s="658"/>
      <c r="Q75" s="658"/>
      <c r="R75" s="658"/>
      <c r="S75" s="658"/>
      <c r="T75" s="658"/>
      <c r="U75" s="658"/>
      <c r="V75" s="658"/>
      <c r="W75" s="658"/>
      <c r="X75" s="658"/>
      <c r="Y75" s="658"/>
      <c r="Z75" s="658"/>
      <c r="AA75" s="658"/>
      <c r="AB75" s="658"/>
      <c r="AG75" s="1278"/>
      <c r="AH75" s="1282"/>
      <c r="AI75" s="1302"/>
      <c r="AJ75" s="1305"/>
      <c r="AK75" s="1297" t="s">
        <v>31</v>
      </c>
      <c r="AL75" s="1307" t="s">
        <v>63</v>
      </c>
      <c r="AM75" s="1307" t="s">
        <v>62</v>
      </c>
      <c r="AN75" s="1292"/>
      <c r="AO75" s="1282"/>
      <c r="AP75" s="1282"/>
      <c r="AQ75" s="1282"/>
    </row>
    <row r="76" spans="3:43" x14ac:dyDescent="0.25">
      <c r="C76" s="1278"/>
      <c r="D76" s="1282"/>
      <c r="E76" s="1302"/>
      <c r="F76" s="1305"/>
      <c r="G76" s="1297"/>
      <c r="H76" s="1307"/>
      <c r="I76" s="1307"/>
      <c r="J76" s="1292"/>
      <c r="K76" s="1282"/>
      <c r="L76" s="1282"/>
      <c r="M76" s="1282"/>
      <c r="N76" s="658"/>
      <c r="O76" s="658"/>
      <c r="P76" s="658"/>
      <c r="Q76" s="658"/>
      <c r="R76" s="658"/>
      <c r="S76" s="658"/>
      <c r="T76" s="658"/>
      <c r="U76" s="658"/>
      <c r="V76" s="658"/>
      <c r="W76" s="658"/>
      <c r="X76" s="658"/>
      <c r="Y76" s="658"/>
      <c r="Z76" s="658"/>
      <c r="AA76" s="658"/>
      <c r="AB76" s="658"/>
      <c r="AG76" s="1278"/>
      <c r="AH76" s="1282"/>
      <c r="AI76" s="1302"/>
      <c r="AJ76" s="1305"/>
      <c r="AK76" s="1297"/>
      <c r="AL76" s="1307"/>
      <c r="AM76" s="1307"/>
      <c r="AN76" s="1292"/>
      <c r="AO76" s="1282"/>
      <c r="AP76" s="1282"/>
      <c r="AQ76" s="1282"/>
    </row>
    <row r="77" spans="3:43" x14ac:dyDescent="0.25">
      <c r="C77" s="1278"/>
      <c r="D77" s="1282"/>
      <c r="E77" s="1302"/>
      <c r="F77" s="1305"/>
      <c r="G77" s="1297"/>
      <c r="H77" s="1307"/>
      <c r="I77" s="1307"/>
      <c r="J77" s="1292"/>
      <c r="K77" s="1282"/>
      <c r="L77" s="1282"/>
      <c r="M77" s="1282"/>
      <c r="N77" s="658"/>
      <c r="O77" s="658"/>
      <c r="P77" s="658"/>
      <c r="Q77" s="658"/>
      <c r="R77" s="658"/>
      <c r="S77" s="658"/>
      <c r="T77" s="658"/>
      <c r="U77" s="658"/>
      <c r="V77" s="658"/>
      <c r="W77" s="658"/>
      <c r="X77" s="658"/>
      <c r="Y77" s="658"/>
      <c r="Z77" s="658"/>
      <c r="AA77" s="658"/>
      <c r="AB77" s="658"/>
      <c r="AG77" s="1278"/>
      <c r="AH77" s="1282"/>
      <c r="AI77" s="1302"/>
      <c r="AJ77" s="1305"/>
      <c r="AK77" s="1297"/>
      <c r="AL77" s="1307"/>
      <c r="AM77" s="1307"/>
      <c r="AN77" s="1292"/>
      <c r="AO77" s="1282"/>
      <c r="AP77" s="1282"/>
      <c r="AQ77" s="1282"/>
    </row>
    <row r="78" spans="3:43" ht="16.5" thickBot="1" x14ac:dyDescent="0.3">
      <c r="C78" s="1279"/>
      <c r="D78" s="1283"/>
      <c r="E78" s="1303"/>
      <c r="F78" s="1306"/>
      <c r="G78" s="1298"/>
      <c r="H78" s="1308"/>
      <c r="I78" s="1308"/>
      <c r="J78" s="1293"/>
      <c r="K78" s="1283"/>
      <c r="L78" s="1283"/>
      <c r="M78" s="1283"/>
      <c r="N78" s="658"/>
      <c r="O78" s="658"/>
      <c r="P78" s="658"/>
      <c r="Q78" s="658"/>
      <c r="R78" s="658"/>
      <c r="S78" s="658"/>
      <c r="T78" s="658"/>
      <c r="U78" s="658"/>
      <c r="V78" s="658"/>
      <c r="W78" s="658"/>
      <c r="X78" s="658"/>
      <c r="Y78" s="658"/>
      <c r="Z78" s="658"/>
      <c r="AA78" s="658"/>
      <c r="AB78" s="658"/>
      <c r="AG78" s="1279"/>
      <c r="AH78" s="1283"/>
      <c r="AI78" s="1303"/>
      <c r="AJ78" s="1306"/>
      <c r="AK78" s="1298"/>
      <c r="AL78" s="1308"/>
      <c r="AM78" s="1308"/>
      <c r="AN78" s="1293"/>
      <c r="AO78" s="1283"/>
      <c r="AP78" s="1283"/>
      <c r="AQ78" s="1283"/>
    </row>
    <row r="79" spans="3:43" ht="16.5" thickBot="1" x14ac:dyDescent="0.3">
      <c r="C79" s="30">
        <v>1</v>
      </c>
      <c r="D79" s="25">
        <v>2</v>
      </c>
      <c r="E79" s="26">
        <v>3</v>
      </c>
      <c r="F79" s="27">
        <v>4</v>
      </c>
      <c r="G79" s="27">
        <v>5</v>
      </c>
      <c r="H79" s="27">
        <v>6</v>
      </c>
      <c r="I79" s="27">
        <v>7</v>
      </c>
      <c r="J79" s="28">
        <v>8</v>
      </c>
      <c r="K79" s="27">
        <v>9</v>
      </c>
      <c r="L79" s="28">
        <v>10</v>
      </c>
      <c r="M79" s="27">
        <v>11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30">
        <v>1</v>
      </c>
      <c r="AH79" s="25">
        <v>2</v>
      </c>
      <c r="AI79" s="26">
        <v>3</v>
      </c>
      <c r="AJ79" s="27">
        <v>4</v>
      </c>
      <c r="AK79" s="27">
        <v>5</v>
      </c>
      <c r="AL79" s="27">
        <v>6</v>
      </c>
      <c r="AM79" s="27">
        <v>7</v>
      </c>
      <c r="AN79" s="28">
        <v>8</v>
      </c>
      <c r="AO79" s="27">
        <v>9</v>
      </c>
      <c r="AP79" s="28">
        <v>10</v>
      </c>
      <c r="AQ79" s="27">
        <v>11</v>
      </c>
    </row>
    <row r="80" spans="3:43" x14ac:dyDescent="0.25">
      <c r="C80" s="129"/>
      <c r="D80" s="38"/>
      <c r="E80" s="39"/>
      <c r="F80" s="40"/>
      <c r="G80" s="40"/>
      <c r="H80" s="40"/>
      <c r="I80" s="40"/>
      <c r="J80" s="41"/>
      <c r="K80" s="54"/>
      <c r="L80" s="66"/>
      <c r="M80" s="55"/>
      <c r="N80" s="717"/>
      <c r="O80" s="717"/>
      <c r="P80" s="717"/>
      <c r="Q80" s="717"/>
      <c r="R80" s="717"/>
      <c r="S80" s="717"/>
      <c r="T80" s="717"/>
      <c r="U80" s="717"/>
      <c r="V80" s="717"/>
      <c r="W80" s="717"/>
      <c r="X80" s="717"/>
      <c r="Y80" s="717"/>
      <c r="Z80" s="717"/>
      <c r="AA80" s="717"/>
      <c r="AB80" s="717"/>
      <c r="AE80" s="61" t="s">
        <v>17</v>
      </c>
      <c r="AF80" s="61" t="s">
        <v>97</v>
      </c>
      <c r="AG80" s="129" t="s">
        <v>26</v>
      </c>
      <c r="AH80" s="38">
        <v>6</v>
      </c>
      <c r="AI80" s="39">
        <f>AH80*30</f>
        <v>180</v>
      </c>
      <c r="AJ80" s="40">
        <f t="shared" ref="AJ80:AJ87" si="32">AK80+AL80+AM80</f>
        <v>0</v>
      </c>
      <c r="AK80" s="40"/>
      <c r="AL80" s="40"/>
      <c r="AM80" s="40"/>
      <c r="AN80" s="41">
        <f>AI80-AJ80</f>
        <v>180</v>
      </c>
      <c r="AO80" s="54">
        <f>AJ80/15</f>
        <v>0</v>
      </c>
      <c r="AP80" s="66" t="s">
        <v>101</v>
      </c>
      <c r="AQ80" s="55">
        <f>AJ80/AI80*100</f>
        <v>0</v>
      </c>
    </row>
    <row r="81" spans="2:43" x14ac:dyDescent="0.25">
      <c r="C81" s="128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28" t="s">
        <v>178</v>
      </c>
      <c r="AH81" s="42">
        <v>3</v>
      </c>
      <c r="AI81" s="43">
        <f>AH81*30</f>
        <v>90</v>
      </c>
      <c r="AJ81" s="44">
        <f t="shared" si="32"/>
        <v>0</v>
      </c>
      <c r="AK81" s="44"/>
      <c r="AL81" s="44"/>
      <c r="AM81" s="44"/>
      <c r="AN81" s="45">
        <f>AI81-AJ81</f>
        <v>90</v>
      </c>
      <c r="AO81" s="137">
        <f t="shared" ref="AO81:AO87" si="33">AJ81/15</f>
        <v>0</v>
      </c>
      <c r="AP81" s="122" t="s">
        <v>101</v>
      </c>
      <c r="AQ81" s="137"/>
    </row>
    <row r="82" spans="2:43" x14ac:dyDescent="0.25">
      <c r="C82" s="128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28" t="s">
        <v>45</v>
      </c>
      <c r="AH82" s="42">
        <v>18</v>
      </c>
      <c r="AI82" s="43">
        <f>AH82*30</f>
        <v>540</v>
      </c>
      <c r="AJ82" s="44">
        <f t="shared" si="32"/>
        <v>0</v>
      </c>
      <c r="AK82" s="44"/>
      <c r="AL82" s="44"/>
      <c r="AM82" s="44"/>
      <c r="AN82" s="45">
        <f>AI82-AJ82</f>
        <v>540</v>
      </c>
      <c r="AO82" s="137">
        <f t="shared" si="33"/>
        <v>0</v>
      </c>
      <c r="AP82" s="122"/>
      <c r="AQ82" s="137"/>
    </row>
    <row r="83" spans="2:43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E83" s="61" t="s">
        <v>17</v>
      </c>
      <c r="AF83" s="61" t="s">
        <v>97</v>
      </c>
      <c r="AG83" s="128" t="s">
        <v>100</v>
      </c>
      <c r="AH83" s="42">
        <v>3</v>
      </c>
      <c r="AI83" s="43">
        <f>AH83*30</f>
        <v>90</v>
      </c>
      <c r="AJ83" s="44">
        <f t="shared" si="32"/>
        <v>0</v>
      </c>
      <c r="AK83" s="44"/>
      <c r="AL83" s="44"/>
      <c r="AM83" s="44"/>
      <c r="AN83" s="45">
        <f>AI83-AJ83</f>
        <v>90</v>
      </c>
      <c r="AO83" s="137">
        <f t="shared" si="33"/>
        <v>0</v>
      </c>
      <c r="AP83" s="122"/>
      <c r="AQ83" s="137"/>
    </row>
    <row r="84" spans="2:43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2"/>
        <v>0</v>
      </c>
      <c r="AK84" s="44"/>
      <c r="AL84" s="44"/>
      <c r="AM84" s="44"/>
      <c r="AN84" s="45"/>
      <c r="AO84" s="137">
        <f t="shared" si="33"/>
        <v>0</v>
      </c>
      <c r="AP84" s="122"/>
      <c r="AQ84" s="137"/>
    </row>
    <row r="85" spans="2:43" x14ac:dyDescent="0.25">
      <c r="C85" s="34"/>
      <c r="D85" s="42"/>
      <c r="E85" s="43"/>
      <c r="F85" s="44"/>
      <c r="G85" s="44"/>
      <c r="H85" s="44"/>
      <c r="I85" s="44"/>
      <c r="J85" s="45"/>
      <c r="K85" s="36"/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2"/>
        <v>0</v>
      </c>
      <c r="AK85" s="44"/>
      <c r="AL85" s="44"/>
      <c r="AM85" s="44"/>
      <c r="AN85" s="45"/>
      <c r="AO85" s="137">
        <f t="shared" si="33"/>
        <v>0</v>
      </c>
      <c r="AP85" s="122"/>
      <c r="AQ85" s="137"/>
    </row>
    <row r="86" spans="2:43" x14ac:dyDescent="0.25">
      <c r="C86" s="34"/>
      <c r="D86" s="42">
        <f>E86/30</f>
        <v>0</v>
      </c>
      <c r="E86" s="43">
        <f>F86+J86</f>
        <v>0</v>
      </c>
      <c r="F86" s="44">
        <f>G86+H86+I86</f>
        <v>0</v>
      </c>
      <c r="G86" s="44"/>
      <c r="H86" s="44"/>
      <c r="I86" s="44"/>
      <c r="J86" s="45"/>
      <c r="K86" s="36">
        <f>F86/15</f>
        <v>0</v>
      </c>
      <c r="L86" s="122"/>
      <c r="M86" s="5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4"/>
      <c r="AH86" s="42">
        <f>AI86/30</f>
        <v>0</v>
      </c>
      <c r="AI86" s="43">
        <f>AJ86+AN86</f>
        <v>0</v>
      </c>
      <c r="AJ86" s="44">
        <f t="shared" si="32"/>
        <v>0</v>
      </c>
      <c r="AK86" s="44"/>
      <c r="AL86" s="44"/>
      <c r="AM86" s="44"/>
      <c r="AN86" s="45"/>
      <c r="AO86" s="137">
        <f t="shared" si="33"/>
        <v>0</v>
      </c>
      <c r="AP86" s="122"/>
      <c r="AQ86" s="137"/>
    </row>
    <row r="87" spans="2:43" ht="16.5" thickBot="1" x14ac:dyDescent="0.3">
      <c r="C87" s="35"/>
      <c r="D87" s="46">
        <f>E87/30</f>
        <v>0</v>
      </c>
      <c r="E87" s="47">
        <f>F87+J87</f>
        <v>0</v>
      </c>
      <c r="F87" s="48">
        <f>G87+H87+I87</f>
        <v>0</v>
      </c>
      <c r="G87" s="48"/>
      <c r="H87" s="48"/>
      <c r="I87" s="48"/>
      <c r="J87" s="49"/>
      <c r="K87" s="37">
        <f>F87/15</f>
        <v>0</v>
      </c>
      <c r="L87" s="402"/>
      <c r="M87" s="5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G87" s="35"/>
      <c r="AH87" s="46">
        <f>AI87/30</f>
        <v>0</v>
      </c>
      <c r="AI87" s="47">
        <f>AJ87+AN87</f>
        <v>0</v>
      </c>
      <c r="AJ87" s="48">
        <f t="shared" si="32"/>
        <v>0</v>
      </c>
      <c r="AK87" s="48"/>
      <c r="AL87" s="48"/>
      <c r="AM87" s="48"/>
      <c r="AN87" s="49"/>
      <c r="AO87" s="138">
        <f t="shared" si="33"/>
        <v>0</v>
      </c>
      <c r="AP87" s="402"/>
      <c r="AQ87" s="138"/>
    </row>
    <row r="88" spans="2:43" ht="16.5" thickBot="1" x14ac:dyDescent="0.3">
      <c r="C88" s="31" t="s">
        <v>24</v>
      </c>
      <c r="D88" s="33">
        <f t="shared" ref="D88:K88" si="34">SUM(D80:D87)</f>
        <v>0</v>
      </c>
      <c r="E88" s="33">
        <f t="shared" si="34"/>
        <v>0</v>
      </c>
      <c r="F88" s="33">
        <f t="shared" si="34"/>
        <v>0</v>
      </c>
      <c r="G88" s="33">
        <f t="shared" si="34"/>
        <v>0</v>
      </c>
      <c r="H88" s="33">
        <f t="shared" si="34"/>
        <v>0</v>
      </c>
      <c r="I88" s="33">
        <f t="shared" si="34"/>
        <v>0</v>
      </c>
      <c r="J88" s="33">
        <f t="shared" si="34"/>
        <v>0</v>
      </c>
      <c r="K88" s="33">
        <f t="shared" si="34"/>
        <v>0</v>
      </c>
      <c r="L88" s="24"/>
      <c r="M88" s="24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31" t="s">
        <v>24</v>
      </c>
      <c r="AH88" s="33">
        <f t="shared" ref="AH88:AO88" si="35">SUM(AH80:AH87)</f>
        <v>30</v>
      </c>
      <c r="AI88" s="33">
        <f t="shared" si="35"/>
        <v>900</v>
      </c>
      <c r="AJ88" s="33">
        <f t="shared" si="35"/>
        <v>0</v>
      </c>
      <c r="AK88" s="33">
        <f t="shared" si="35"/>
        <v>0</v>
      </c>
      <c r="AL88" s="33">
        <f t="shared" si="35"/>
        <v>0</v>
      </c>
      <c r="AM88" s="33">
        <f t="shared" si="35"/>
        <v>0</v>
      </c>
      <c r="AN88" s="33">
        <f t="shared" si="35"/>
        <v>900</v>
      </c>
      <c r="AO88" s="33">
        <f t="shared" si="35"/>
        <v>0</v>
      </c>
      <c r="AP88" s="24"/>
      <c r="AQ88" s="24"/>
    </row>
    <row r="89" spans="2:43" x14ac:dyDescent="0.25">
      <c r="C89" s="32" t="s">
        <v>94</v>
      </c>
      <c r="D89" s="12">
        <f>30-D88</f>
        <v>30</v>
      </c>
      <c r="AG89" s="32" t="s">
        <v>94</v>
      </c>
      <c r="AH89" s="12">
        <f>30-AH88</f>
        <v>0</v>
      </c>
    </row>
    <row r="90" spans="2:43" x14ac:dyDescent="0.25">
      <c r="C90" s="32"/>
      <c r="D90" s="12"/>
      <c r="AG90" s="32"/>
      <c r="AH90" s="12"/>
    </row>
    <row r="91" spans="2:43" x14ac:dyDescent="0.25">
      <c r="C91" s="32"/>
      <c r="D91" s="12"/>
      <c r="AG91" s="32"/>
      <c r="AH91" s="12"/>
    </row>
    <row r="92" spans="2:43" x14ac:dyDescent="0.25">
      <c r="C92" s="19" t="s">
        <v>24</v>
      </c>
      <c r="D92" s="64">
        <f>D68+D44+D21</f>
        <v>30</v>
      </c>
      <c r="E92" s="64">
        <f>E68+E44+E21</f>
        <v>900</v>
      </c>
      <c r="F92" s="62"/>
      <c r="G92" s="62"/>
      <c r="H92" s="29"/>
      <c r="I92" s="29"/>
      <c r="J92" s="29"/>
      <c r="K92" s="29"/>
      <c r="L92" s="62">
        <f>L68+L44+L21</f>
        <v>0</v>
      </c>
      <c r="AG92" s="19" t="s">
        <v>24</v>
      </c>
      <c r="AH92" s="64">
        <f>AH93+AH94</f>
        <v>117</v>
      </c>
      <c r="AI92" s="64">
        <f>AI68+AI44+AI21+AI88</f>
        <v>3510</v>
      </c>
      <c r="AJ92" s="62"/>
      <c r="AK92" s="62"/>
      <c r="AL92" s="62"/>
      <c r="AM92" s="62"/>
      <c r="AN92" s="62"/>
      <c r="AO92" s="62"/>
      <c r="AP92" s="62">
        <f>AP68+AP44+AP21</f>
        <v>0</v>
      </c>
    </row>
    <row r="93" spans="2:43" x14ac:dyDescent="0.25">
      <c r="B93" s="61" t="s">
        <v>97</v>
      </c>
      <c r="C93" s="19" t="s">
        <v>96</v>
      </c>
      <c r="D93" s="63">
        <f>SUMIF($B$10:$B$68,B93,$D$10:$D$68)</f>
        <v>63</v>
      </c>
      <c r="E93" s="61">
        <f>D93*30</f>
        <v>1890</v>
      </c>
      <c r="F93" s="63">
        <f>E93/$E$92*100</f>
        <v>210</v>
      </c>
      <c r="G93" s="61"/>
      <c r="AF93" s="61" t="s">
        <v>97</v>
      </c>
      <c r="AG93" s="19" t="s">
        <v>96</v>
      </c>
      <c r="AH93" s="63">
        <f>SUMIF($AF$10:$AF$88,AF93,$AH$10:$AH$88)</f>
        <v>87</v>
      </c>
      <c r="AI93" s="61">
        <f>AH93*30</f>
        <v>2610</v>
      </c>
      <c r="AJ93" s="63">
        <f>AH93/$AH$92*100</f>
        <v>74.358974358974365</v>
      </c>
    </row>
    <row r="94" spans="2:43" x14ac:dyDescent="0.25">
      <c r="B94" s="61" t="s">
        <v>98</v>
      </c>
      <c r="C94" s="19" t="s">
        <v>99</v>
      </c>
      <c r="D94" s="63">
        <f>SUMIF($B$10:$B$68,B94,$D$10:$D$68)</f>
        <v>23</v>
      </c>
      <c r="E94" s="61">
        <f t="shared" ref="E94:E101" si="36">D94*30</f>
        <v>690</v>
      </c>
      <c r="F94" s="63">
        <f t="shared" ref="F94:F100" si="37">E94/$E$92*100</f>
        <v>76.666666666666671</v>
      </c>
      <c r="G94" s="61"/>
      <c r="AF94" s="61" t="s">
        <v>98</v>
      </c>
      <c r="AG94" s="19" t="s">
        <v>99</v>
      </c>
      <c r="AH94" s="63">
        <f>SUMIF($AF$10:$AF$88,AF94,$AH$10:$AH$88)</f>
        <v>30</v>
      </c>
      <c r="AI94" s="61">
        <f>AH94*30</f>
        <v>900</v>
      </c>
      <c r="AJ94" s="63">
        <f>AH94/$AH$92*100</f>
        <v>25.641025641025639</v>
      </c>
    </row>
    <row r="95" spans="2:43" x14ac:dyDescent="0.25">
      <c r="D95" s="61"/>
      <c r="E95" s="61"/>
      <c r="F95" s="61"/>
      <c r="G95" s="61"/>
    </row>
    <row r="96" spans="2:43" x14ac:dyDescent="0.25">
      <c r="C96" s="19" t="s">
        <v>105</v>
      </c>
      <c r="D96" s="65">
        <f>D97+D98</f>
        <v>12</v>
      </c>
      <c r="E96" s="61"/>
      <c r="F96" s="61"/>
      <c r="G96" s="61"/>
      <c r="AG96" s="19" t="s">
        <v>105</v>
      </c>
      <c r="AH96" s="65">
        <f>AH97+AH98</f>
        <v>20.5</v>
      </c>
    </row>
    <row r="97" spans="1:36" x14ac:dyDescent="0.25">
      <c r="A97" s="61" t="s">
        <v>104</v>
      </c>
      <c r="B97" s="61" t="s">
        <v>97</v>
      </c>
      <c r="C97" s="19" t="s">
        <v>96</v>
      </c>
      <c r="D97" s="61">
        <f>SUMIFS($D$3:$D$68,$A$3:$A$68,A97,$B$3:$B$68,B97)</f>
        <v>9</v>
      </c>
      <c r="E97" s="61">
        <f t="shared" si="36"/>
        <v>270</v>
      </c>
      <c r="F97" s="63">
        <f t="shared" si="37"/>
        <v>30</v>
      </c>
      <c r="G97" s="61"/>
      <c r="AE97" s="61" t="s">
        <v>104</v>
      </c>
      <c r="AF97" s="61" t="s">
        <v>97</v>
      </c>
      <c r="AG97" s="19" t="s">
        <v>96</v>
      </c>
      <c r="AH97" s="61">
        <f>SUMIFS($AH$10:$AH$87,$AE$10:$AE$87,AE97,$AF$10:$AF$87,AF97)</f>
        <v>17.5</v>
      </c>
      <c r="AI97" s="61">
        <f>AH97*30</f>
        <v>525</v>
      </c>
      <c r="AJ97" s="63">
        <f>AI97/$E$92*100</f>
        <v>58.333333333333336</v>
      </c>
    </row>
    <row r="98" spans="1:36" x14ac:dyDescent="0.25">
      <c r="A98" s="61" t="s">
        <v>104</v>
      </c>
      <c r="B98" s="61" t="s">
        <v>98</v>
      </c>
      <c r="C98" s="19" t="s">
        <v>99</v>
      </c>
      <c r="D98" s="61">
        <f>SUMIFS($D$3:$D$68,$A$3:$A$68,A98,$B$3:$B$68,B98)</f>
        <v>3</v>
      </c>
      <c r="E98" s="61">
        <f t="shared" si="36"/>
        <v>90</v>
      </c>
      <c r="F98" s="63">
        <f>E98/$E$92*100</f>
        <v>10</v>
      </c>
      <c r="G98" s="61">
        <f>D98/D96*100</f>
        <v>25</v>
      </c>
      <c r="AE98" s="61" t="s">
        <v>104</v>
      </c>
      <c r="AF98" s="61" t="s">
        <v>98</v>
      </c>
      <c r="AG98" s="19" t="s">
        <v>99</v>
      </c>
      <c r="AH98" s="61">
        <f>SUMIFS($AH$10:$AH$87,$AE$10:$AE$87,AE98,$AF$10:$AF$87,AF98)</f>
        <v>3</v>
      </c>
      <c r="AI98" s="61">
        <f>AH98*30</f>
        <v>90</v>
      </c>
      <c r="AJ98" s="63">
        <f>AI98/$E$92*100</f>
        <v>10</v>
      </c>
    </row>
    <row r="99" spans="1:36" x14ac:dyDescent="0.25">
      <c r="C99" s="19" t="s">
        <v>106</v>
      </c>
      <c r="D99" s="65">
        <f>D100+D101</f>
        <v>74</v>
      </c>
      <c r="E99" s="61"/>
      <c r="F99" s="61"/>
      <c r="G99" s="61"/>
      <c r="AG99" s="19" t="s">
        <v>106</v>
      </c>
      <c r="AH99" s="65">
        <f>AH100+AH101</f>
        <v>96.5</v>
      </c>
    </row>
    <row r="100" spans="1:36" x14ac:dyDescent="0.25">
      <c r="A100" s="61" t="s">
        <v>17</v>
      </c>
      <c r="B100" s="61" t="s">
        <v>97</v>
      </c>
      <c r="C100" s="19" t="s">
        <v>96</v>
      </c>
      <c r="D100" s="61">
        <f>SUMIFS($D$3:$D$68,$A$3:$A$68,A100,$B$3:$B$68,B100)</f>
        <v>54</v>
      </c>
      <c r="E100" s="61">
        <f t="shared" si="36"/>
        <v>1620</v>
      </c>
      <c r="F100" s="63">
        <f t="shared" si="37"/>
        <v>180</v>
      </c>
      <c r="G100" s="61"/>
      <c r="AE100" s="61" t="s">
        <v>17</v>
      </c>
      <c r="AF100" s="61" t="s">
        <v>97</v>
      </c>
      <c r="AG100" s="19" t="s">
        <v>96</v>
      </c>
      <c r="AH100" s="61">
        <f>SUMIFS($AH$10:$AH$87,$AE$10:$AE$87,AE100,$AF$10:$AF$87,AF100)</f>
        <v>69.5</v>
      </c>
      <c r="AI100" s="61">
        <f>AH100*30</f>
        <v>2085</v>
      </c>
      <c r="AJ100" s="63">
        <f>AI100/$E$92*100</f>
        <v>231.66666666666669</v>
      </c>
    </row>
    <row r="101" spans="1:36" x14ac:dyDescent="0.25">
      <c r="A101" s="61" t="s">
        <v>17</v>
      </c>
      <c r="B101" s="61" t="s">
        <v>98</v>
      </c>
      <c r="C101" s="19" t="s">
        <v>99</v>
      </c>
      <c r="D101" s="61">
        <f>SUMIFS($D$3:$D$68,$A$3:$A$68,A101,$B$3:$B$68,B101)</f>
        <v>20</v>
      </c>
      <c r="E101" s="61">
        <f t="shared" si="36"/>
        <v>600</v>
      </c>
      <c r="F101" s="63">
        <f>E101/$E$92*100</f>
        <v>66.666666666666657</v>
      </c>
      <c r="G101" s="61">
        <f>D101/D99*100</f>
        <v>27.027027027027028</v>
      </c>
      <c r="AE101" s="61" t="s">
        <v>17</v>
      </c>
      <c r="AF101" s="61" t="s">
        <v>98</v>
      </c>
      <c r="AG101" s="19" t="s">
        <v>99</v>
      </c>
      <c r="AH101" s="61">
        <f>SUMIFS($AH$10:$AH$87,$AE$10:$AE$87,AE101,$AF$10:$AF$87,AF101)</f>
        <v>27</v>
      </c>
      <c r="AI101" s="61">
        <f>AH101*30</f>
        <v>810</v>
      </c>
      <c r="AJ101" s="63">
        <f>AI101/$E$92*100</f>
        <v>90</v>
      </c>
    </row>
  </sheetData>
  <mergeCells count="130">
    <mergeCell ref="AP72:AP78"/>
    <mergeCell ref="AQ72:AQ78"/>
    <mergeCell ref="E73:E78"/>
    <mergeCell ref="F73:I73"/>
    <mergeCell ref="J73:J78"/>
    <mergeCell ref="AI73:AI78"/>
    <mergeCell ref="AJ73:AM73"/>
    <mergeCell ref="AN73:AN78"/>
    <mergeCell ref="F74:F78"/>
    <mergeCell ref="G74:I74"/>
    <mergeCell ref="AG72:AG78"/>
    <mergeCell ref="AH72:AH78"/>
    <mergeCell ref="AI72:AN72"/>
    <mergeCell ref="AO72:AO78"/>
    <mergeCell ref="AJ74:AJ78"/>
    <mergeCell ref="AK74:AM74"/>
    <mergeCell ref="AK75:AK78"/>
    <mergeCell ref="AL75:AL78"/>
    <mergeCell ref="AM75:AM78"/>
    <mergeCell ref="D72:D78"/>
    <mergeCell ref="E72:J72"/>
    <mergeCell ref="K72:K78"/>
    <mergeCell ref="L72:L78"/>
    <mergeCell ref="G75:G78"/>
    <mergeCell ref="H75:H78"/>
    <mergeCell ref="I75:I78"/>
    <mergeCell ref="AP49:AP55"/>
    <mergeCell ref="AQ49:AQ55"/>
    <mergeCell ref="E50:E55"/>
    <mergeCell ref="F50:I50"/>
    <mergeCell ref="J50:J55"/>
    <mergeCell ref="AI50:AI55"/>
    <mergeCell ref="AJ50:AM50"/>
    <mergeCell ref="AN50:AN55"/>
    <mergeCell ref="F51:F55"/>
    <mergeCell ref="G51:I51"/>
    <mergeCell ref="AG49:AG55"/>
    <mergeCell ref="AH49:AH55"/>
    <mergeCell ref="AI49:AN49"/>
    <mergeCell ref="AO49:AO55"/>
    <mergeCell ref="AJ51:AJ55"/>
    <mergeCell ref="AK51:AM51"/>
    <mergeCell ref="AK52:AK55"/>
    <mergeCell ref="AL52:AL55"/>
    <mergeCell ref="AM52:AM55"/>
    <mergeCell ref="W30:X30"/>
    <mergeCell ref="C49:C55"/>
    <mergeCell ref="D49:D55"/>
    <mergeCell ref="E49:J49"/>
    <mergeCell ref="K49:K55"/>
    <mergeCell ref="L49:L55"/>
    <mergeCell ref="M49:M55"/>
    <mergeCell ref="G52:G55"/>
    <mergeCell ref="H52:H55"/>
    <mergeCell ref="I52:I55"/>
    <mergeCell ref="AQ25:AQ32"/>
    <mergeCell ref="G26:G29"/>
    <mergeCell ref="H26:H29"/>
    <mergeCell ref="I26:I29"/>
    <mergeCell ref="O26:O29"/>
    <mergeCell ref="AI26:AI32"/>
    <mergeCell ref="AJ26:AM26"/>
    <mergeCell ref="AN26:AN32"/>
    <mergeCell ref="AJ27:AJ32"/>
    <mergeCell ref="AK27:AM27"/>
    <mergeCell ref="AH25:AH32"/>
    <mergeCell ref="AI25:AN25"/>
    <mergeCell ref="AO25:AO32"/>
    <mergeCell ref="AP25:AP32"/>
    <mergeCell ref="AK28:AK32"/>
    <mergeCell ref="AL28:AL32"/>
    <mergeCell ref="AM28:AM32"/>
    <mergeCell ref="J24:J29"/>
    <mergeCell ref="F25:F29"/>
    <mergeCell ref="G25:I25"/>
    <mergeCell ref="AG25:AG32"/>
    <mergeCell ref="P28:P32"/>
    <mergeCell ref="Q28:Q32"/>
    <mergeCell ref="R28:R30"/>
    <mergeCell ref="S28:Z29"/>
    <mergeCell ref="S30:T30"/>
    <mergeCell ref="U30:V30"/>
    <mergeCell ref="S8:T8"/>
    <mergeCell ref="U8:V8"/>
    <mergeCell ref="W8:X8"/>
    <mergeCell ref="C23:C29"/>
    <mergeCell ref="D23:D29"/>
    <mergeCell ref="E23:J23"/>
    <mergeCell ref="K23:K29"/>
    <mergeCell ref="L23:L29"/>
    <mergeCell ref="M23:M29"/>
    <mergeCell ref="E24:E29"/>
    <mergeCell ref="AJ5:AJ9"/>
    <mergeCell ref="AK5:AM5"/>
    <mergeCell ref="O6:O9"/>
    <mergeCell ref="P6:P9"/>
    <mergeCell ref="Q6:Q9"/>
    <mergeCell ref="R6:R8"/>
    <mergeCell ref="S6:Z7"/>
    <mergeCell ref="AK6:AK9"/>
    <mergeCell ref="AL6:AL9"/>
    <mergeCell ref="AM6:AM9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G5:I5"/>
    <mergeCell ref="G6:G9"/>
    <mergeCell ref="D3:D9"/>
    <mergeCell ref="E3:J3"/>
    <mergeCell ref="E4:E9"/>
    <mergeCell ref="F5:F9"/>
    <mergeCell ref="I6:I9"/>
    <mergeCell ref="H6:H9"/>
    <mergeCell ref="C72:C78"/>
    <mergeCell ref="M72:M78"/>
    <mergeCell ref="F24:I24"/>
    <mergeCell ref="C1:M1"/>
    <mergeCell ref="C3:C9"/>
    <mergeCell ref="K3:K9"/>
    <mergeCell ref="L3:L9"/>
    <mergeCell ref="M3:M9"/>
    <mergeCell ref="F4:I4"/>
    <mergeCell ref="J4:J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D2 ОПП</vt:lpstr>
      <vt:lpstr>План D2 ОПП 2025</vt:lpstr>
      <vt:lpstr>титулка 072 ОНП</vt:lpstr>
      <vt:lpstr>План 072 ОНП</vt:lpstr>
      <vt:lpstr>Семестровка</vt:lpstr>
      <vt:lpstr>'План 072 ОНП'!Заголовки_для_печати</vt:lpstr>
      <vt:lpstr>'План D2 ОПП 2025'!Заголовки_для_печати</vt:lpstr>
      <vt:lpstr>бюджет!Область_печати</vt:lpstr>
      <vt:lpstr>'План 072 ОНП'!Область_печати</vt:lpstr>
      <vt:lpstr>'План D2 ОПП 2025'!Область_печати</vt:lpstr>
      <vt:lpstr>Семестровка!Область_печати</vt:lpstr>
      <vt:lpstr>'титулка 072 ОНП'!Область_печати</vt:lpstr>
      <vt:lpstr>'титулка D2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2021-08-18T08:52:22Z</cp:lastPrinted>
  <dcterms:created xsi:type="dcterms:W3CDTF">2011-02-06T10:49:14Z</dcterms:created>
  <dcterms:modified xsi:type="dcterms:W3CDTF">2025-06-04T10:53:45Z</dcterms:modified>
</cp:coreProperties>
</file>