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2025-2026 н.р\навчальні плани\на сайт\на сайт- чистові версії\С2 Політологія\"/>
    </mc:Choice>
  </mc:AlternateContent>
  <bookViews>
    <workbookView xWindow="0" yWindow="0" windowWidth="17220" windowHeight="8265"/>
  </bookViews>
  <sheets>
    <sheet name="Титул  заочне" sheetId="1" r:id="rId1"/>
    <sheet name=" план 052  (заочн)" sheetId="2" r:id="rId2"/>
  </sheets>
  <externalReferences>
    <externalReference r:id="rId3"/>
  </externalReferences>
  <definedNames>
    <definedName name="_xlnm._FilterDatabase" localSheetId="1" hidden="1">' план 052  (заочн)'!#REF!</definedName>
    <definedName name="_xlnm.Print_Area" localSheetId="1">' план 052  (заочн)'!$A$1:$AU$123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6" i="2" l="1"/>
  <c r="I11" i="2" l="1"/>
  <c r="AM11" i="2"/>
  <c r="AN11" i="2"/>
  <c r="AO11" i="2"/>
  <c r="AP11" i="2"/>
  <c r="AQ11" i="2"/>
  <c r="AR11" i="2"/>
  <c r="AS11" i="2"/>
  <c r="AT11" i="2"/>
  <c r="H12" i="2"/>
  <c r="M12" i="2" s="1"/>
  <c r="AM12" i="2"/>
  <c r="AN12" i="2"/>
  <c r="AO12" i="2"/>
  <c r="AP12" i="2"/>
  <c r="AQ12" i="2"/>
  <c r="AR12" i="2"/>
  <c r="AS12" i="2"/>
  <c r="AT12" i="2"/>
  <c r="H13" i="2"/>
  <c r="M13" i="2"/>
  <c r="AM13" i="2"/>
  <c r="AN13" i="2"/>
  <c r="AO13" i="2"/>
  <c r="AP13" i="2"/>
  <c r="AQ13" i="2"/>
  <c r="AR13" i="2"/>
  <c r="AS13" i="2"/>
  <c r="AT13" i="2"/>
  <c r="G14" i="2"/>
  <c r="G11" i="2" s="1"/>
  <c r="AM14" i="2"/>
  <c r="AN14" i="2"/>
  <c r="AO14" i="2"/>
  <c r="AP14" i="2"/>
  <c r="AQ14" i="2"/>
  <c r="AR14" i="2"/>
  <c r="AS14" i="2"/>
  <c r="AT14" i="2"/>
  <c r="H15" i="2"/>
  <c r="M15" i="2" s="1"/>
  <c r="AM15" i="2"/>
  <c r="AN15" i="2"/>
  <c r="AO15" i="2"/>
  <c r="AP15" i="2"/>
  <c r="AQ15" i="2"/>
  <c r="AR15" i="2"/>
  <c r="AS15" i="2"/>
  <c r="AT15" i="2"/>
  <c r="G16" i="2"/>
  <c r="AM16" i="2"/>
  <c r="AN16" i="2"/>
  <c r="AO16" i="2"/>
  <c r="AP16" i="2"/>
  <c r="AQ16" i="2"/>
  <c r="AR16" i="2"/>
  <c r="AS16" i="2"/>
  <c r="AT16" i="2"/>
  <c r="G17" i="2"/>
  <c r="H17" i="2" s="1"/>
  <c r="M17" i="2" s="1"/>
  <c r="AM17" i="2"/>
  <c r="AN17" i="2"/>
  <c r="AO17" i="2"/>
  <c r="AP17" i="2"/>
  <c r="AQ17" i="2"/>
  <c r="AR17" i="2"/>
  <c r="AS17" i="2"/>
  <c r="AT17" i="2"/>
  <c r="H18" i="2"/>
  <c r="M18" i="2" s="1"/>
  <c r="AM18" i="2"/>
  <c r="AN18" i="2"/>
  <c r="AO18" i="2"/>
  <c r="AP18" i="2"/>
  <c r="AQ18" i="2"/>
  <c r="AR18" i="2"/>
  <c r="AS18" i="2"/>
  <c r="AT18" i="2"/>
  <c r="H19" i="2"/>
  <c r="M19" i="2" s="1"/>
  <c r="AM19" i="2"/>
  <c r="AN19" i="2"/>
  <c r="AO19" i="2"/>
  <c r="AP19" i="2"/>
  <c r="AQ19" i="2"/>
  <c r="AR19" i="2"/>
  <c r="AS19" i="2"/>
  <c r="AT19" i="2"/>
  <c r="H20" i="2"/>
  <c r="M20" i="2" s="1"/>
  <c r="AM20" i="2"/>
  <c r="AN20" i="2"/>
  <c r="AO20" i="2"/>
  <c r="AP20" i="2"/>
  <c r="AQ20" i="2"/>
  <c r="AR20" i="2"/>
  <c r="AS20" i="2"/>
  <c r="AT20" i="2"/>
  <c r="H21" i="2"/>
  <c r="M21" i="2" s="1"/>
  <c r="AM21" i="2"/>
  <c r="AN21" i="2"/>
  <c r="AO21" i="2"/>
  <c r="AP21" i="2"/>
  <c r="AQ21" i="2"/>
  <c r="AR21" i="2"/>
  <c r="AS21" i="2"/>
  <c r="AT21" i="2"/>
  <c r="G22" i="2"/>
  <c r="H22" i="2" s="1"/>
  <c r="M22" i="2" s="1"/>
  <c r="AM22" i="2"/>
  <c r="AN22" i="2"/>
  <c r="AO22" i="2"/>
  <c r="AP22" i="2"/>
  <c r="AQ22" i="2"/>
  <c r="AR22" i="2"/>
  <c r="AS22" i="2"/>
  <c r="AT22" i="2"/>
  <c r="H23" i="2"/>
  <c r="M23" i="2" s="1"/>
  <c r="AM23" i="2"/>
  <c r="AN23" i="2"/>
  <c r="AO23" i="2"/>
  <c r="AP23" i="2"/>
  <c r="AQ23" i="2"/>
  <c r="AR23" i="2"/>
  <c r="AS23" i="2"/>
  <c r="AT23" i="2"/>
  <c r="H24" i="2"/>
  <c r="M24" i="2" s="1"/>
  <c r="AM24" i="2"/>
  <c r="AN24" i="2"/>
  <c r="AO24" i="2"/>
  <c r="AP24" i="2"/>
  <c r="AQ24" i="2"/>
  <c r="AR24" i="2"/>
  <c r="AS24" i="2"/>
  <c r="AT24" i="2"/>
  <c r="H25" i="2"/>
  <c r="M25" i="2" s="1"/>
  <c r="AM25" i="2"/>
  <c r="AN25" i="2"/>
  <c r="AO25" i="2"/>
  <c r="AP25" i="2"/>
  <c r="AQ25" i="2"/>
  <c r="AR25" i="2"/>
  <c r="AS25" i="2"/>
  <c r="AT25" i="2"/>
  <c r="I27" i="2"/>
  <c r="R27" i="2"/>
  <c r="S27" i="2"/>
  <c r="U27" i="2"/>
  <c r="V28" i="2"/>
  <c r="W28" i="2"/>
  <c r="H29" i="2"/>
  <c r="M29" i="2" s="1"/>
  <c r="AM29" i="2"/>
  <c r="AN29" i="2"/>
  <c r="AO29" i="2"/>
  <c r="AP29" i="2"/>
  <c r="AQ29" i="2"/>
  <c r="AR29" i="2"/>
  <c r="AS29" i="2"/>
  <c r="AT29" i="2"/>
  <c r="H30" i="2"/>
  <c r="M30" i="2" s="1"/>
  <c r="AM30" i="2"/>
  <c r="AN30" i="2"/>
  <c r="AO30" i="2"/>
  <c r="AP30" i="2"/>
  <c r="AQ30" i="2"/>
  <c r="AR30" i="2"/>
  <c r="AS30" i="2"/>
  <c r="AT30" i="2"/>
  <c r="H31" i="2"/>
  <c r="M31" i="2" s="1"/>
  <c r="AM31" i="2"/>
  <c r="AN31" i="2"/>
  <c r="AO31" i="2"/>
  <c r="AP31" i="2"/>
  <c r="AQ31" i="2"/>
  <c r="AR31" i="2"/>
  <c r="AS31" i="2"/>
  <c r="AT31" i="2"/>
  <c r="H32" i="2"/>
  <c r="M32" i="2" s="1"/>
  <c r="AM32" i="2"/>
  <c r="AN32" i="2"/>
  <c r="AO32" i="2"/>
  <c r="AP32" i="2"/>
  <c r="AQ32" i="2"/>
  <c r="AR32" i="2"/>
  <c r="AS32" i="2"/>
  <c r="AT32" i="2"/>
  <c r="H33" i="2"/>
  <c r="M33" i="2" s="1"/>
  <c r="AM33" i="2"/>
  <c r="AN33" i="2"/>
  <c r="AO33" i="2"/>
  <c r="AP33" i="2"/>
  <c r="AQ33" i="2"/>
  <c r="AR33" i="2"/>
  <c r="AS33" i="2"/>
  <c r="AT33" i="2"/>
  <c r="G34" i="2"/>
  <c r="I34" i="2"/>
  <c r="K34" i="2"/>
  <c r="AM34" i="2"/>
  <c r="AN34" i="2"/>
  <c r="AO34" i="2"/>
  <c r="AP34" i="2"/>
  <c r="AQ34" i="2"/>
  <c r="AR34" i="2"/>
  <c r="AS34" i="2"/>
  <c r="AT34" i="2"/>
  <c r="H35" i="2"/>
  <c r="M35" i="2" s="1"/>
  <c r="AM35" i="2"/>
  <c r="AN35" i="2"/>
  <c r="AO35" i="2"/>
  <c r="AP35" i="2"/>
  <c r="AQ35" i="2"/>
  <c r="AR35" i="2"/>
  <c r="AS35" i="2"/>
  <c r="AT35" i="2"/>
  <c r="H36" i="2"/>
  <c r="M36" i="2" s="1"/>
  <c r="AM36" i="2"/>
  <c r="AN36" i="2"/>
  <c r="AO36" i="2"/>
  <c r="AP36" i="2"/>
  <c r="AQ36" i="2"/>
  <c r="AR36" i="2"/>
  <c r="AS36" i="2"/>
  <c r="AT36" i="2"/>
  <c r="H37" i="2"/>
  <c r="M37" i="2" s="1"/>
  <c r="AM37" i="2"/>
  <c r="AN37" i="2"/>
  <c r="AO37" i="2"/>
  <c r="AP37" i="2"/>
  <c r="AQ37" i="2"/>
  <c r="AR37" i="2"/>
  <c r="AS37" i="2"/>
  <c r="AT37" i="2"/>
  <c r="H38" i="2"/>
  <c r="M38" i="2" s="1"/>
  <c r="AM38" i="2"/>
  <c r="AN38" i="2"/>
  <c r="AO38" i="2"/>
  <c r="AP38" i="2"/>
  <c r="AQ38" i="2"/>
  <c r="AR38" i="2"/>
  <c r="AS38" i="2"/>
  <c r="AT38" i="2"/>
  <c r="H39" i="2"/>
  <c r="M39" i="2" s="1"/>
  <c r="AM39" i="2"/>
  <c r="AN39" i="2"/>
  <c r="AO39" i="2"/>
  <c r="AP39" i="2"/>
  <c r="AQ39" i="2"/>
  <c r="AR39" i="2"/>
  <c r="AS39" i="2"/>
  <c r="AT39" i="2"/>
  <c r="H40" i="2"/>
  <c r="M40" i="2" s="1"/>
  <c r="AM40" i="2"/>
  <c r="AN40" i="2"/>
  <c r="AO40" i="2"/>
  <c r="AP40" i="2"/>
  <c r="AQ40" i="2"/>
  <c r="AR40" i="2"/>
  <c r="AS40" i="2"/>
  <c r="AT40" i="2"/>
  <c r="H41" i="2"/>
  <c r="M41" i="2" s="1"/>
  <c r="AM41" i="2"/>
  <c r="AN41" i="2"/>
  <c r="AO41" i="2"/>
  <c r="AP41" i="2"/>
  <c r="AQ41" i="2"/>
  <c r="AR41" i="2"/>
  <c r="AS41" i="2"/>
  <c r="AT41" i="2"/>
  <c r="H42" i="2"/>
  <c r="M42" i="2" s="1"/>
  <c r="AM42" i="2"/>
  <c r="AN42" i="2"/>
  <c r="AO42" i="2"/>
  <c r="AP42" i="2"/>
  <c r="AQ42" i="2"/>
  <c r="AR42" i="2"/>
  <c r="AS42" i="2"/>
  <c r="AT42" i="2"/>
  <c r="G43" i="2"/>
  <c r="I43" i="2"/>
  <c r="K43" i="2"/>
  <c r="AM43" i="2"/>
  <c r="AN43" i="2"/>
  <c r="AO43" i="2"/>
  <c r="AP43" i="2"/>
  <c r="AQ43" i="2"/>
  <c r="AR43" i="2"/>
  <c r="AS43" i="2"/>
  <c r="AT43" i="2"/>
  <c r="H44" i="2"/>
  <c r="M44" i="2" s="1"/>
  <c r="AM44" i="2"/>
  <c r="AN44" i="2"/>
  <c r="AO44" i="2"/>
  <c r="AP44" i="2"/>
  <c r="AQ44" i="2"/>
  <c r="AR44" i="2"/>
  <c r="AS44" i="2"/>
  <c r="AT44" i="2"/>
  <c r="H45" i="2"/>
  <c r="M45" i="2" s="1"/>
  <c r="AM45" i="2"/>
  <c r="AN45" i="2"/>
  <c r="AO45" i="2"/>
  <c r="AP45" i="2"/>
  <c r="AQ45" i="2"/>
  <c r="AR45" i="2"/>
  <c r="AS45" i="2"/>
  <c r="AT45" i="2"/>
  <c r="H46" i="2"/>
  <c r="M46" i="2" s="1"/>
  <c r="AM46" i="2"/>
  <c r="AN46" i="2"/>
  <c r="AO46" i="2"/>
  <c r="AP46" i="2"/>
  <c r="AQ46" i="2"/>
  <c r="AR46" i="2"/>
  <c r="AS46" i="2"/>
  <c r="AT46" i="2"/>
  <c r="H47" i="2"/>
  <c r="M47" i="2" s="1"/>
  <c r="AM47" i="2"/>
  <c r="AN47" i="2"/>
  <c r="AO47" i="2"/>
  <c r="AP47" i="2"/>
  <c r="AQ47" i="2"/>
  <c r="AR47" i="2"/>
  <c r="AS47" i="2"/>
  <c r="AT47" i="2"/>
  <c r="H48" i="2"/>
  <c r="M48" i="2" s="1"/>
  <c r="AM48" i="2"/>
  <c r="AN48" i="2"/>
  <c r="AO48" i="2"/>
  <c r="AP48" i="2"/>
  <c r="AQ48" i="2"/>
  <c r="AR48" i="2"/>
  <c r="AS48" i="2"/>
  <c r="AT48" i="2"/>
  <c r="H49" i="2"/>
  <c r="M49" i="2" s="1"/>
  <c r="AM49" i="2"/>
  <c r="AN49" i="2"/>
  <c r="AO49" i="2"/>
  <c r="AP49" i="2"/>
  <c r="AQ49" i="2"/>
  <c r="AR49" i="2"/>
  <c r="AS49" i="2"/>
  <c r="AT49" i="2"/>
  <c r="N50" i="2"/>
  <c r="U50" i="2"/>
  <c r="H52" i="2"/>
  <c r="I52" i="2"/>
  <c r="AP52" i="2"/>
  <c r="AR52" i="2"/>
  <c r="AT52" i="2"/>
  <c r="H53" i="2"/>
  <c r="I53" i="2"/>
  <c r="AP53" i="2"/>
  <c r="AR53" i="2"/>
  <c r="AT53" i="2"/>
  <c r="H54" i="2"/>
  <c r="I54" i="2"/>
  <c r="AP54" i="2"/>
  <c r="AR54" i="2"/>
  <c r="AT54" i="2"/>
  <c r="G55" i="2"/>
  <c r="J55" i="2"/>
  <c r="K55" i="2"/>
  <c r="L55" i="2"/>
  <c r="N55" i="2"/>
  <c r="O55" i="2"/>
  <c r="P55" i="2"/>
  <c r="Q55" i="2"/>
  <c r="R55" i="2"/>
  <c r="S55" i="2"/>
  <c r="T55" i="2"/>
  <c r="U55" i="2"/>
  <c r="H57" i="2"/>
  <c r="H58" i="2" s="1"/>
  <c r="I57" i="2"/>
  <c r="AT57" i="2"/>
  <c r="G58" i="2"/>
  <c r="J58" i="2"/>
  <c r="K58" i="2"/>
  <c r="K59" i="2" s="1"/>
  <c r="L58" i="2"/>
  <c r="N58" i="2"/>
  <c r="O58" i="2"/>
  <c r="P58" i="2"/>
  <c r="Q58" i="2"/>
  <c r="R58" i="2"/>
  <c r="S58" i="2"/>
  <c r="T58" i="2"/>
  <c r="AP59" i="2"/>
  <c r="AQ59" i="2"/>
  <c r="AR59" i="2"/>
  <c r="AS59" i="2"/>
  <c r="H62" i="2"/>
  <c r="M62" i="2" s="1"/>
  <c r="AM62" i="2"/>
  <c r="AN62" i="2"/>
  <c r="AO62" i="2"/>
  <c r="AP62" i="2"/>
  <c r="AQ62" i="2"/>
  <c r="AR62" i="2"/>
  <c r="AS62" i="2"/>
  <c r="AT62" i="2"/>
  <c r="M63" i="2"/>
  <c r="H64" i="2"/>
  <c r="M64" i="2" s="1"/>
  <c r="AM64" i="2"/>
  <c r="AN64" i="2"/>
  <c r="AO64" i="2"/>
  <c r="AO74" i="2" s="1"/>
  <c r="AP64" i="2"/>
  <c r="AQ64" i="2"/>
  <c r="AR64" i="2"/>
  <c r="AS64" i="2"/>
  <c r="AT64" i="2"/>
  <c r="M65" i="2"/>
  <c r="H66" i="2"/>
  <c r="M66" i="2" s="1"/>
  <c r="AM66" i="2"/>
  <c r="AN66" i="2"/>
  <c r="AO66" i="2"/>
  <c r="AP66" i="2"/>
  <c r="AQ66" i="2"/>
  <c r="AR66" i="2"/>
  <c r="AS66" i="2"/>
  <c r="AT66" i="2"/>
  <c r="AF67" i="2"/>
  <c r="H68" i="2"/>
  <c r="M68" i="2" s="1"/>
  <c r="AM68" i="2"/>
  <c r="AN68" i="2"/>
  <c r="AO68" i="2"/>
  <c r="AP68" i="2"/>
  <c r="AQ68" i="2"/>
  <c r="AR68" i="2"/>
  <c r="AS68" i="2"/>
  <c r="AT68" i="2"/>
  <c r="H70" i="2"/>
  <c r="M70" i="2" s="1"/>
  <c r="AM70" i="2"/>
  <c r="AN70" i="2"/>
  <c r="AO70" i="2"/>
  <c r="AP70" i="2"/>
  <c r="AQ70" i="2"/>
  <c r="AR70" i="2"/>
  <c r="AS70" i="2"/>
  <c r="AT70" i="2"/>
  <c r="H72" i="2"/>
  <c r="M72" i="2" s="1"/>
  <c r="AM72" i="2"/>
  <c r="AN72" i="2"/>
  <c r="AO72" i="2"/>
  <c r="AP72" i="2"/>
  <c r="AQ72" i="2"/>
  <c r="AR72" i="2"/>
  <c r="AS72" i="2"/>
  <c r="AT72" i="2"/>
  <c r="G74" i="2"/>
  <c r="I74" i="2"/>
  <c r="N74" i="2"/>
  <c r="O74" i="2"/>
  <c r="O99" i="2" s="1"/>
  <c r="P74" i="2"/>
  <c r="G76" i="2"/>
  <c r="K76" i="2"/>
  <c r="K98" i="2" s="1"/>
  <c r="K99" i="2" s="1"/>
  <c r="AM76" i="2"/>
  <c r="AN76" i="2"/>
  <c r="AN98" i="2" s="1"/>
  <c r="AO76" i="2"/>
  <c r="AP76" i="2"/>
  <c r="AQ76" i="2"/>
  <c r="AR76" i="2"/>
  <c r="AS76" i="2"/>
  <c r="AT76" i="2"/>
  <c r="H77" i="2"/>
  <c r="H79" i="2"/>
  <c r="M79" i="2" s="1"/>
  <c r="M81" i="2"/>
  <c r="AM81" i="2"/>
  <c r="AN81" i="2"/>
  <c r="AO81" i="2"/>
  <c r="AP81" i="2"/>
  <c r="AQ81" i="2"/>
  <c r="AR81" i="2"/>
  <c r="AS81" i="2"/>
  <c r="AT81" i="2"/>
  <c r="H82" i="2"/>
  <c r="M82" i="2" s="1"/>
  <c r="G84" i="2"/>
  <c r="I84" i="2"/>
  <c r="AM84" i="2"/>
  <c r="AN84" i="2"/>
  <c r="AO84" i="2"/>
  <c r="AP84" i="2"/>
  <c r="AQ84" i="2"/>
  <c r="AR84" i="2"/>
  <c r="AS84" i="2"/>
  <c r="AT84" i="2"/>
  <c r="H85" i="2"/>
  <c r="M85" i="2" s="1"/>
  <c r="H87" i="2"/>
  <c r="M87" i="2" s="1"/>
  <c r="H89" i="2"/>
  <c r="M89" i="2" s="1"/>
  <c r="G91" i="2"/>
  <c r="G98" i="2" s="1"/>
  <c r="G99" i="2" s="1"/>
  <c r="I91" i="2"/>
  <c r="AM91" i="2"/>
  <c r="AN91" i="2"/>
  <c r="AO91" i="2"/>
  <c r="AP91" i="2"/>
  <c r="AQ91" i="2"/>
  <c r="AR91" i="2"/>
  <c r="AS91" i="2"/>
  <c r="AT91" i="2"/>
  <c r="H92" i="2"/>
  <c r="M92" i="2" s="1"/>
  <c r="H94" i="2"/>
  <c r="M94" i="2" s="1"/>
  <c r="H96" i="2"/>
  <c r="M96" i="2" s="1"/>
  <c r="J99" i="2"/>
  <c r="L99" i="2"/>
  <c r="N99" i="2"/>
  <c r="P99" i="2"/>
  <c r="V100" i="2"/>
  <c r="W100" i="2"/>
  <c r="N101" i="2"/>
  <c r="O101" i="2"/>
  <c r="P101" i="2"/>
  <c r="Q101" i="2"/>
  <c r="R101" i="2"/>
  <c r="T101" i="2"/>
  <c r="U101" i="2"/>
  <c r="AU108" i="2"/>
  <c r="G109" i="2"/>
  <c r="J109" i="2"/>
  <c r="K109" i="2"/>
  <c r="L109" i="2"/>
  <c r="H110" i="2"/>
  <c r="I110" i="2"/>
  <c r="H111" i="2"/>
  <c r="I111" i="2"/>
  <c r="H112" i="2"/>
  <c r="I112" i="2"/>
  <c r="H113" i="2"/>
  <c r="I113" i="2"/>
  <c r="T38" i="1"/>
  <c r="Q38" i="1"/>
  <c r="N38" i="1"/>
  <c r="J38" i="1"/>
  <c r="G38" i="1"/>
  <c r="E38" i="1"/>
  <c r="W37" i="1"/>
  <c r="W36" i="1"/>
  <c r="W35" i="1"/>
  <c r="W34" i="1"/>
  <c r="M110" i="2" l="1"/>
  <c r="AO27" i="2"/>
  <c r="AO106" i="2" s="1"/>
  <c r="G50" i="2"/>
  <c r="AR98" i="2"/>
  <c r="AT50" i="2"/>
  <c r="AT107" i="2" s="1"/>
  <c r="I98" i="2"/>
  <c r="M57" i="2"/>
  <c r="M58" i="2" s="1"/>
  <c r="AS74" i="2"/>
  <c r="L59" i="2"/>
  <c r="L100" i="2" s="1"/>
  <c r="J59" i="2"/>
  <c r="J100" i="2" s="1"/>
  <c r="AS27" i="2"/>
  <c r="AL14" i="2" s="1"/>
  <c r="M112" i="2"/>
  <c r="M111" i="2"/>
  <c r="M109" i="2" s="1"/>
  <c r="M91" i="2"/>
  <c r="AT98" i="2"/>
  <c r="AP98" i="2"/>
  <c r="I58" i="2"/>
  <c r="M54" i="2"/>
  <c r="H55" i="2"/>
  <c r="AP50" i="2"/>
  <c r="AP107" i="2" s="1"/>
  <c r="H14" i="2"/>
  <c r="M14" i="2" s="1"/>
  <c r="M11" i="2" s="1"/>
  <c r="M84" i="2"/>
  <c r="H109" i="2"/>
  <c r="H84" i="2"/>
  <c r="AS98" i="2"/>
  <c r="AL94" i="2" s="1"/>
  <c r="AQ98" i="2"/>
  <c r="AO98" i="2"/>
  <c r="AM98" i="2"/>
  <c r="U59" i="2"/>
  <c r="M43" i="2"/>
  <c r="AR50" i="2"/>
  <c r="AR107" i="2" s="1"/>
  <c r="AN50" i="2"/>
  <c r="AN107" i="2" s="1"/>
  <c r="AQ27" i="2"/>
  <c r="AQ106" i="2" s="1"/>
  <c r="AM27" i="2"/>
  <c r="W38" i="1"/>
  <c r="M113" i="2"/>
  <c r="I109" i="2"/>
  <c r="I99" i="2"/>
  <c r="K100" i="2"/>
  <c r="AQ74" i="2"/>
  <c r="AM74" i="2"/>
  <c r="M74" i="2"/>
  <c r="M53" i="2"/>
  <c r="H43" i="2"/>
  <c r="I50" i="2"/>
  <c r="AM106" i="2"/>
  <c r="M52" i="2"/>
  <c r="I55" i="2"/>
  <c r="H34" i="2"/>
  <c r="AN27" i="2"/>
  <c r="AN106" i="2" s="1"/>
  <c r="AP27" i="2"/>
  <c r="AP106" i="2" s="1"/>
  <c r="AR27" i="2"/>
  <c r="AR106" i="2" s="1"/>
  <c r="H91" i="2"/>
  <c r="H76" i="2"/>
  <c r="M77" i="2"/>
  <c r="M76" i="2" s="1"/>
  <c r="M98" i="2" s="1"/>
  <c r="AL93" i="2"/>
  <c r="H74" i="2"/>
  <c r="M73" i="2"/>
  <c r="AT74" i="2"/>
  <c r="AL65" i="2" s="1"/>
  <c r="AR74" i="2"/>
  <c r="AP74" i="2"/>
  <c r="AL63" i="2" s="1"/>
  <c r="AN74" i="2"/>
  <c r="M34" i="2"/>
  <c r="AS50" i="2"/>
  <c r="AQ50" i="2"/>
  <c r="AO50" i="2"/>
  <c r="AM50" i="2"/>
  <c r="H16" i="2"/>
  <c r="M16" i="2" s="1"/>
  <c r="G27" i="2"/>
  <c r="G59" i="2" s="1"/>
  <c r="AT27" i="2"/>
  <c r="AT106" i="2" s="1"/>
  <c r="H11" i="2"/>
  <c r="H27" i="2" l="1"/>
  <c r="AL62" i="2"/>
  <c r="I59" i="2"/>
  <c r="I100" i="2" s="1"/>
  <c r="H50" i="2"/>
  <c r="H59" i="2" s="1"/>
  <c r="AS106" i="2"/>
  <c r="M27" i="2"/>
  <c r="M55" i="2"/>
  <c r="AL64" i="2"/>
  <c r="AL12" i="2"/>
  <c r="AL95" i="2"/>
  <c r="M50" i="2"/>
  <c r="M99" i="2"/>
  <c r="AL66" i="2"/>
  <c r="AM107" i="2"/>
  <c r="AL29" i="2"/>
  <c r="AQ107" i="2"/>
  <c r="AL31" i="2"/>
  <c r="AL11" i="2"/>
  <c r="AL30" i="2"/>
  <c r="AO107" i="2"/>
  <c r="AL32" i="2"/>
  <c r="AS107" i="2"/>
  <c r="H98" i="2"/>
  <c r="H99" i="2" s="1"/>
  <c r="G100" i="2"/>
  <c r="T106" i="2" s="1"/>
  <c r="AU106" i="2"/>
  <c r="AL15" i="2" l="1"/>
  <c r="H100" i="2"/>
  <c r="M59" i="2"/>
  <c r="M100" i="2" s="1"/>
  <c r="P106" i="2"/>
  <c r="AL33" i="2"/>
  <c r="AU107" i="2"/>
</calcChain>
</file>

<file path=xl/sharedStrings.xml><?xml version="1.0" encoding="utf-8"?>
<sst xmlns="http://schemas.openxmlformats.org/spreadsheetml/2006/main" count="735" uniqueCount="306">
  <si>
    <t>ЗАТВЕРДЖЕНО:</t>
  </si>
  <si>
    <t>Міністерство освіти і науки України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</si>
  <si>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</si>
  <si>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</si>
  <si>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</si>
  <si>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</si>
  <si>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</si>
  <si>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</si>
  <si>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- 3 роки 10 місяців</t>
  </si>
  <si>
    <t>На основі повної загальної середньої освіти</t>
  </si>
  <si>
    <r>
      <t xml:space="preserve">форма навчання:   </t>
    </r>
    <r>
      <rPr>
        <b/>
        <sz val="20"/>
        <rFont val="Times New Roman"/>
        <family val="1"/>
        <charset val="204"/>
      </rPr>
      <t xml:space="preserve"> заочна</t>
    </r>
  </si>
  <si>
    <t>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</si>
  <si>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</si>
  <si>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</si>
  <si>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</si>
  <si>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</si>
  <si>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</si>
  <si>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</si>
  <si>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</si>
  <si>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</si>
  <si>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</si>
  <si>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</si>
  <si>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</si>
  <si>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</si>
  <si>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</si>
  <si>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Н</t>
  </si>
  <si>
    <t xml:space="preserve"> Т</t>
  </si>
  <si>
    <t>С</t>
  </si>
  <si>
    <t>К</t>
  </si>
  <si>
    <t>С/П</t>
  </si>
  <si>
    <t>Т</t>
  </si>
  <si>
    <t>П</t>
  </si>
  <si>
    <t>А</t>
  </si>
  <si>
    <t xml:space="preserve"> </t>
  </si>
  <si>
    <t xml:space="preserve">Позначення: Н - настановча сесія; Т – теоретичне навчання; С – екзаменаційна сесія;  П – практика; К – канікули; Д– виконання кваліфікаційної роботи; А – атестація </t>
  </si>
  <si>
    <t xml:space="preserve">       II. ЗВЕДЕНІ ДАНІ ПРО БЮДЖЕТ ЧАСУ, тижні  </t>
  </si>
  <si>
    <t xml:space="preserve">ІІІ. ПРАКТИКА </t>
  </si>
  <si>
    <t>IV.  АТЕСТАЦІЯ</t>
  </si>
  <si>
    <t>Настан. сесія</t>
  </si>
  <si>
    <t>Теор. навч.</t>
  </si>
  <si>
    <t>Екзам. сесія</t>
  </si>
  <si>
    <t>Практика</t>
  </si>
  <si>
    <t>Кваліфік. робота бакалавра</t>
  </si>
  <si>
    <t>Атест.</t>
  </si>
  <si>
    <t>Канікули</t>
  </si>
  <si>
    <t>Усього</t>
  </si>
  <si>
    <t>Назва
 практики</t>
  </si>
  <si>
    <t>Семестр</t>
  </si>
  <si>
    <t>Тижні</t>
  </si>
  <si>
    <t>№</t>
  </si>
  <si>
    <t>Форма атестації (екзамен, кваліф.робота)</t>
  </si>
  <si>
    <t>Кваліфікаційна робота бакалавра</t>
  </si>
  <si>
    <t>Переддипломна</t>
  </si>
  <si>
    <t>Всього</t>
  </si>
  <si>
    <t>Гарант освітньої програми</t>
  </si>
  <si>
    <t>Зав. кафедри</t>
  </si>
  <si>
    <t>Декан факультету ФЕМ</t>
  </si>
  <si>
    <t xml:space="preserve">Українська мова як іноземна </t>
  </si>
  <si>
    <t>5</t>
  </si>
  <si>
    <t>3</t>
  </si>
  <si>
    <t>1</t>
  </si>
  <si>
    <t>Українська мова як іноземна (для іноземних громадян та осіб без громадянства)</t>
  </si>
  <si>
    <t>1.3 та 1.4</t>
  </si>
  <si>
    <t>1.2</t>
  </si>
  <si>
    <t>1.1</t>
  </si>
  <si>
    <t>вибіркові</t>
  </si>
  <si>
    <t>обов'язкові</t>
  </si>
  <si>
    <t>Частка кредитів</t>
  </si>
  <si>
    <t>цикл</t>
  </si>
  <si>
    <t xml:space="preserve"> Кількість курсових робіт</t>
  </si>
  <si>
    <t>8 сем</t>
  </si>
  <si>
    <t>7 сем</t>
  </si>
  <si>
    <t>6 сем</t>
  </si>
  <si>
    <t>5 сем</t>
  </si>
  <si>
    <t>4 сем</t>
  </si>
  <si>
    <t>3 сем</t>
  </si>
  <si>
    <t>2 сем</t>
  </si>
  <si>
    <t>1 сем</t>
  </si>
  <si>
    <t>Кількість курсових проектів</t>
  </si>
  <si>
    <t>Кількість заліків</t>
  </si>
  <si>
    <t xml:space="preserve"> Кількість екзаменів</t>
  </si>
  <si>
    <t>40/0</t>
  </si>
  <si>
    <t>Кількість годин на тиждень</t>
  </si>
  <si>
    <t>28/0</t>
  </si>
  <si>
    <t>44/0</t>
  </si>
  <si>
    <t>36/8</t>
  </si>
  <si>
    <t>40/4</t>
  </si>
  <si>
    <t>36/0</t>
  </si>
  <si>
    <t>Загальна кількість</t>
  </si>
  <si>
    <t>24/0</t>
  </si>
  <si>
    <t>12/0</t>
  </si>
  <si>
    <t>8/0</t>
  </si>
  <si>
    <t>Разом вибіркові компоненти освітньої програми</t>
  </si>
  <si>
    <t>Разом п. 2.2</t>
  </si>
  <si>
    <t>4/0</t>
  </si>
  <si>
    <t>2.2.18</t>
  </si>
  <si>
    <t>Мас-медіа та політика</t>
  </si>
  <si>
    <t>2.2.17</t>
  </si>
  <si>
    <t>Політичний аналіз та прогнозування</t>
  </si>
  <si>
    <t>2.2.16</t>
  </si>
  <si>
    <t>4 курс</t>
  </si>
  <si>
    <t>Політичні системи і режими сучасності</t>
  </si>
  <si>
    <t>2.2.15</t>
  </si>
  <si>
    <t>3 курс</t>
  </si>
  <si>
    <t>2.2.14</t>
  </si>
  <si>
    <t>2 курс</t>
  </si>
  <si>
    <t>Особиста політична тактика</t>
  </si>
  <si>
    <t>2.2.13</t>
  </si>
  <si>
    <t>1 курс</t>
  </si>
  <si>
    <t>8,8,8</t>
  </si>
  <si>
    <t>Вибіркові дисципліни 8 семестру</t>
  </si>
  <si>
    <t>Місцеве самоврядування</t>
  </si>
  <si>
    <t>2.2.12</t>
  </si>
  <si>
    <t>2.2.11</t>
  </si>
  <si>
    <t>Адміністративне право</t>
  </si>
  <si>
    <t>2.2.10</t>
  </si>
  <si>
    <t>Виборче право</t>
  </si>
  <si>
    <t>2.2.9</t>
  </si>
  <si>
    <t>Практична політологія</t>
  </si>
  <si>
    <t>2.2.8</t>
  </si>
  <si>
    <t>Політична конфліктологія</t>
  </si>
  <si>
    <t>2.2.7</t>
  </si>
  <si>
    <t>7, 7, 7</t>
  </si>
  <si>
    <t>Вибіркові дисципліни 7 семестру</t>
  </si>
  <si>
    <t>Проблеми соціального управління</t>
  </si>
  <si>
    <t>2.2.6</t>
  </si>
  <si>
    <t>2.2.5</t>
  </si>
  <si>
    <t>6</t>
  </si>
  <si>
    <t>Вибіркові дисципліни 6 семестру</t>
  </si>
  <si>
    <t>Історія філософіської думки</t>
  </si>
  <si>
    <t>2.2.4</t>
  </si>
  <si>
    <t>Історія філософії України</t>
  </si>
  <si>
    <t>2.2.3</t>
  </si>
  <si>
    <t>Антикорупційна політика</t>
  </si>
  <si>
    <t>2.2.2</t>
  </si>
  <si>
    <t>Релігієзнавство</t>
  </si>
  <si>
    <t>2.2.1</t>
  </si>
  <si>
    <t>5, 5</t>
  </si>
  <si>
    <t>Вибіркові дисципліни 5 семестру</t>
  </si>
  <si>
    <t xml:space="preserve">2.2.  Цикл професійної підготовки </t>
  </si>
  <si>
    <t>Разом п.2.1</t>
  </si>
  <si>
    <t>Психологія управління</t>
  </si>
  <si>
    <t>Іноземна мова за професійним спрямуванням (розділ 4)</t>
  </si>
  <si>
    <t>2.1.6</t>
  </si>
  <si>
    <t>Іноземна мова за професійним спрямуванням (розділ 3)</t>
  </si>
  <si>
    <t>2.1.5</t>
  </si>
  <si>
    <t>Управління конфліктами</t>
  </si>
  <si>
    <t>Іноземна мова за професійним спрямуванням (розділ 2)</t>
  </si>
  <si>
    <t>2.1.4</t>
  </si>
  <si>
    <t>Психологія спілкування</t>
  </si>
  <si>
    <t>мн</t>
  </si>
  <si>
    <t>Іноземна мова за професійним спрямуванням (розділ 1)</t>
  </si>
  <si>
    <t>2.1.3</t>
  </si>
  <si>
    <t>Основи економічної теорії</t>
  </si>
  <si>
    <t>Етика та естетика</t>
  </si>
  <si>
    <t>2.1.2</t>
  </si>
  <si>
    <t>Конституційне право України</t>
  </si>
  <si>
    <t>2.1.1</t>
  </si>
  <si>
    <t xml:space="preserve">2.1.  Цикл загальної підготовки </t>
  </si>
  <si>
    <t>2. ДИСЦИПЛІНИ ВІЛЬНОГО ВИБОРУ</t>
  </si>
  <si>
    <t>16/0</t>
  </si>
  <si>
    <t>24/8</t>
  </si>
  <si>
    <t>Разом обов'язкові компоненти освітньої програми</t>
  </si>
  <si>
    <t>Разом п 1.4</t>
  </si>
  <si>
    <t>+</t>
  </si>
  <si>
    <t>4.1</t>
  </si>
  <si>
    <t>1.4 Атестація</t>
  </si>
  <si>
    <t>Разом п. 1.3</t>
  </si>
  <si>
    <t>Переддипломна практика</t>
  </si>
  <si>
    <t>3.3</t>
  </si>
  <si>
    <t>6д</t>
  </si>
  <si>
    <t>Політологічна практика</t>
  </si>
  <si>
    <t>3.2</t>
  </si>
  <si>
    <t>Практика в громадських об'єднаннях і організаціях</t>
  </si>
  <si>
    <t>3.1</t>
  </si>
  <si>
    <t>1.3. Практична підготовка</t>
  </si>
  <si>
    <t>Разом п.1.2</t>
  </si>
  <si>
    <t>Технології виборчих кампаній</t>
  </si>
  <si>
    <t>1.2.17</t>
  </si>
  <si>
    <t>Теорія міжнародних політичних відносин</t>
  </si>
  <si>
    <t>1.2.16</t>
  </si>
  <si>
    <t>Політична культура</t>
  </si>
  <si>
    <t>1.2.15</t>
  </si>
  <si>
    <t>Політичні еліти і лідерство</t>
  </si>
  <si>
    <t>1.2.14</t>
  </si>
  <si>
    <t>Курсова робота "Порівняльна політологія"</t>
  </si>
  <si>
    <t>1.2.13.2</t>
  </si>
  <si>
    <t>Порівняльна політологія</t>
  </si>
  <si>
    <t>1.2.13.1</t>
  </si>
  <si>
    <t>1.2.13</t>
  </si>
  <si>
    <t>Політична глобалістика</t>
  </si>
  <si>
    <t>1.2.12</t>
  </si>
  <si>
    <t>4/4</t>
  </si>
  <si>
    <t>0/4</t>
  </si>
  <si>
    <t>Політика та економіка</t>
  </si>
  <si>
    <t>1.2.11</t>
  </si>
  <si>
    <t>Методика і техніка політологічних досліджень</t>
  </si>
  <si>
    <t>1.2.10</t>
  </si>
  <si>
    <t>Філософія політики</t>
  </si>
  <si>
    <t>1.2.9</t>
  </si>
  <si>
    <t>Інформаційні війни</t>
  </si>
  <si>
    <t>1.2.8</t>
  </si>
  <si>
    <t>Історія і теорії політичних партій</t>
  </si>
  <si>
    <t>1.2.7</t>
  </si>
  <si>
    <t>3д</t>
  </si>
  <si>
    <t>Курсова робота "Загальна теорія політики"</t>
  </si>
  <si>
    <t>1.2.6.2</t>
  </si>
  <si>
    <t>Загальна теорія політики</t>
  </si>
  <si>
    <t>1.2.6.1</t>
  </si>
  <si>
    <t>1.2.6</t>
  </si>
  <si>
    <t>Громадські об'єднання і організації</t>
  </si>
  <si>
    <t>1.2.5</t>
  </si>
  <si>
    <t>Соціологія</t>
  </si>
  <si>
    <t>1.2.4</t>
  </si>
  <si>
    <t>Історія та теорія демократії</t>
  </si>
  <si>
    <t>1.2.3</t>
  </si>
  <si>
    <t>Історія політичної думки України</t>
  </si>
  <si>
    <t>1.2.2</t>
  </si>
  <si>
    <t>2</t>
  </si>
  <si>
    <t>Історія зарубіжних політичних учень</t>
  </si>
  <si>
    <t>1.2.1</t>
  </si>
  <si>
    <t>1.2 Цикл професійної підготовки</t>
  </si>
  <si>
    <t>12/4</t>
  </si>
  <si>
    <t>Разом:</t>
  </si>
  <si>
    <t>для ПЛ-18-1 БЖД была вычитана на 1 курсе</t>
  </si>
  <si>
    <t xml:space="preserve">Безпека життєдіяльності та основи охорони праці </t>
  </si>
  <si>
    <t>1.1.11</t>
  </si>
  <si>
    <t>Видатні особистості в історії України</t>
  </si>
  <si>
    <t>1.1.10</t>
  </si>
  <si>
    <t>Логіка</t>
  </si>
  <si>
    <t>1.1.9</t>
  </si>
  <si>
    <t>Всесвітня історія</t>
  </si>
  <si>
    <t>1.1.8</t>
  </si>
  <si>
    <t>Інформатика</t>
  </si>
  <si>
    <t>1.1.7</t>
  </si>
  <si>
    <t>Правознавство</t>
  </si>
  <si>
    <t>1.1.6</t>
  </si>
  <si>
    <t>Філософія</t>
  </si>
  <si>
    <t>1.1.5</t>
  </si>
  <si>
    <t xml:space="preserve">Українська мова  (за професійним спрямуванням) </t>
  </si>
  <si>
    <t>1.1.4</t>
  </si>
  <si>
    <t>Історія України та української культури</t>
  </si>
  <si>
    <t>1.1.3</t>
  </si>
  <si>
    <t>Вступ до освітнього процесу</t>
  </si>
  <si>
    <t>1.1.2</t>
  </si>
  <si>
    <t>4</t>
  </si>
  <si>
    <t>Іноземна мова</t>
  </si>
  <si>
    <t>1.1.1.4</t>
  </si>
  <si>
    <t>1.1.1.3</t>
  </si>
  <si>
    <t>1.1.1.2</t>
  </si>
  <si>
    <t>1.1.1.1</t>
  </si>
  <si>
    <t>1.1.1</t>
  </si>
  <si>
    <t>1.1.  Цикл загальної підготовки</t>
  </si>
  <si>
    <t>1. ОБОВ'ЯЗКОВІ НАВЧАЛЬНІ ДИСЦИПЛІНИ</t>
  </si>
  <si>
    <t>21</t>
  </si>
  <si>
    <t>20</t>
  </si>
  <si>
    <t>19</t>
  </si>
  <si>
    <t>18</t>
  </si>
  <si>
    <t>17</t>
  </si>
  <si>
    <t>16</t>
  </si>
  <si>
    <t>15</t>
  </si>
  <si>
    <t>8 семестр</t>
  </si>
  <si>
    <t>7 семестр</t>
  </si>
  <si>
    <t>6 семестр</t>
  </si>
  <si>
    <t>5 семестр</t>
  </si>
  <si>
    <t>4 семестр</t>
  </si>
  <si>
    <t>3 семестр</t>
  </si>
  <si>
    <t>2 семестр</t>
  </si>
  <si>
    <t>1 семестр</t>
  </si>
  <si>
    <t>кількість тижнів у семестрі</t>
  </si>
  <si>
    <t>практич</t>
  </si>
  <si>
    <t xml:space="preserve">лаборат. </t>
  </si>
  <si>
    <t>лекції</t>
  </si>
  <si>
    <t>роботи</t>
  </si>
  <si>
    <t>проекти</t>
  </si>
  <si>
    <t>Самостійна робота</t>
  </si>
  <si>
    <t>Аудиторні</t>
  </si>
  <si>
    <t>Загальний обсяг</t>
  </si>
  <si>
    <t>курсові</t>
  </si>
  <si>
    <t>заліків</t>
  </si>
  <si>
    <t>екзаменів</t>
  </si>
  <si>
    <t>Кількість аудиторних годин за семестрами</t>
  </si>
  <si>
    <t xml:space="preserve">Кількість годин </t>
  </si>
  <si>
    <t>Кількість кредитів ECTS</t>
  </si>
  <si>
    <t>Розподіл за семестрами</t>
  </si>
  <si>
    <t>НАЗВА ДИСЦИПЛІН</t>
  </si>
  <si>
    <t>№ з/п</t>
  </si>
  <si>
    <t xml:space="preserve">V. План освітнього процесу                               </t>
  </si>
  <si>
    <r>
      <t xml:space="preserve">освітня програма: </t>
    </r>
    <r>
      <rPr>
        <b/>
        <sz val="20"/>
        <rFont val="Times New Roman"/>
        <family val="1"/>
        <charset val="204"/>
      </rPr>
      <t>Політологія</t>
    </r>
  </si>
  <si>
    <t>Д</t>
  </si>
  <si>
    <t>Т/П</t>
  </si>
  <si>
    <t>Кваліфікація:  бакалавр з політології</t>
  </si>
  <si>
    <t>Трудове право</t>
  </si>
  <si>
    <t>Самоменеджмент</t>
  </si>
  <si>
    <t>Комунікаційний менеджмент</t>
  </si>
  <si>
    <t>Професійна етика</t>
  </si>
  <si>
    <t>Державне та регіональне управління</t>
  </si>
  <si>
    <t>Діловий етикет</t>
  </si>
  <si>
    <r>
      <t xml:space="preserve">з галузі знань: </t>
    </r>
    <r>
      <rPr>
        <b/>
        <sz val="20"/>
        <rFont val="Times New Roman"/>
        <family val="1"/>
        <charset val="204"/>
      </rPr>
      <t>С</t>
    </r>
    <r>
      <rPr>
        <sz val="20"/>
        <rFont val="Times New Roman"/>
        <family val="1"/>
        <charset val="204"/>
      </rPr>
      <t xml:space="preserve"> </t>
    </r>
    <r>
      <rPr>
        <b/>
        <sz val="20"/>
        <rFont val="Times New Roman"/>
        <family val="1"/>
        <charset val="204"/>
      </rPr>
      <t>Соціальні науки, журналістика та інформація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</si>
  <si>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С2 Політологія</t>
    </r>
  </si>
  <si>
    <t>1.1.12</t>
  </si>
  <si>
    <t>Національна ідентичність</t>
  </si>
  <si>
    <t>4д</t>
  </si>
  <si>
    <t>32/0</t>
  </si>
  <si>
    <t>протокол № 9</t>
  </si>
  <si>
    <t>"  24  "  квітня    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</si>
</sst>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_-;\-* #,##0_-;\ &quot;&quot;_-;_-@_-"/>
    <numFmt numFmtId="165" formatCode="#,##0_-;\-* #,##0_-;\ _-;_-@_-"/>
    <numFmt numFmtId="166" formatCode="0.0"/>
    <numFmt numFmtId="167" formatCode="#,##0.0_ ;\-#,##0.0\ "/>
    <numFmt numFmtId="168" formatCode="#,##0;\-* #,##0_-;\ &quot;&quot;_-;_-@_-"/>
    <numFmt numFmtId="169" formatCode="#,##0.0;\-* #,##0.0_-;\ &quot;&quot;_-;_-@_-"/>
    <numFmt numFmtId="170" formatCode="#,##0_ ;\-#,##0\ "/>
  </numFmts>
  <fonts count="38" x14ac:knownFonts="1">
    <font>
      <sz val="11"/>
      <color theme="1"/>
      <name val="Calibri"/>
      <family val="2"/>
      <charset val="204"/>
      <scheme val="minor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 Cyr"/>
      <family val="2"/>
      <charset val="204"/>
    </font>
    <font>
      <sz val="10"/>
      <name val="Arial Cyr"/>
      <family val="2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Times New Roman"/>
      <family val="1"/>
    </font>
    <font>
      <b/>
      <sz val="12"/>
      <name val="Arial"/>
      <family val="2"/>
    </font>
    <font>
      <b/>
      <sz val="12"/>
      <name val="Arial"/>
      <family val="2"/>
      <charset val="204"/>
    </font>
    <font>
      <b/>
      <sz val="12"/>
      <color theme="0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4"/>
      <name val="Arial Cyr"/>
      <family val="2"/>
      <charset val="204"/>
    </font>
    <font>
      <sz val="20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8" fillId="0" borderId="0"/>
    <xf numFmtId="0" fontId="18" fillId="0" borderId="0"/>
  </cellStyleXfs>
  <cellXfs count="600">
    <xf numFmtId="0" fontId="0" fillId="0" borderId="0" xfId="0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0" borderId="0" xfId="0" applyFont="1" applyBorder="1" applyAlignment="1"/>
    <xf numFmtId="0" fontId="1" fillId="0" borderId="0" xfId="0" applyFont="1" applyBorder="1" applyAlignment="1">
      <alignment horizontal="center"/>
    </xf>
    <xf numFmtId="0" fontId="9" fillId="0" borderId="0" xfId="0" applyFont="1" applyBorder="1" applyAlignment="1"/>
    <xf numFmtId="0" fontId="9" fillId="0" borderId="0" xfId="0" applyFont="1"/>
    <xf numFmtId="0" fontId="6" fillId="0" borderId="0" xfId="0" applyFont="1" applyBorder="1" applyAlignment="1">
      <alignment horizontal="left" wrapText="1"/>
    </xf>
    <xf numFmtId="0" fontId="12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0" fontId="14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9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3" fillId="0" borderId="2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Alignment="1">
      <alignment horizontal="center"/>
    </xf>
    <xf numFmtId="0" fontId="10" fillId="0" borderId="0" xfId="1" applyFont="1"/>
    <xf numFmtId="0" fontId="17" fillId="0" borderId="0" xfId="1" applyFont="1"/>
    <xf numFmtId="0" fontId="14" fillId="0" borderId="0" xfId="1" applyFont="1"/>
    <xf numFmtId="0" fontId="9" fillId="0" borderId="0" xfId="1" applyFont="1"/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right" vertical="center"/>
    </xf>
    <xf numFmtId="164" fontId="21" fillId="0" borderId="0" xfId="2" applyNumberFormat="1" applyFont="1" applyFill="1" applyBorder="1" applyAlignment="1" applyProtection="1">
      <alignment vertical="center"/>
    </xf>
    <xf numFmtId="164" fontId="22" fillId="0" borderId="0" xfId="2" applyNumberFormat="1" applyFont="1" applyFill="1" applyBorder="1" applyAlignment="1" applyProtection="1">
      <alignment vertical="center"/>
    </xf>
    <xf numFmtId="49" fontId="21" fillId="0" borderId="0" xfId="2" applyNumberFormat="1" applyFont="1" applyFill="1" applyBorder="1" applyAlignment="1" applyProtection="1">
      <alignment vertical="center"/>
    </xf>
    <xf numFmtId="164" fontId="21" fillId="0" borderId="0" xfId="2" applyNumberFormat="1" applyFont="1" applyFill="1" applyBorder="1" applyAlignment="1" applyProtection="1">
      <alignment horizontal="center" vertical="center" wrapText="1"/>
    </xf>
    <xf numFmtId="0" fontId="21" fillId="0" borderId="0" xfId="2" applyNumberFormat="1" applyFont="1" applyFill="1" applyBorder="1" applyAlignment="1" applyProtection="1">
      <alignment horizontal="center" vertical="center" wrapText="1"/>
    </xf>
    <xf numFmtId="0" fontId="23" fillId="0" borderId="0" xfId="2" applyNumberFormat="1" applyFont="1" applyFill="1" applyBorder="1" applyAlignment="1" applyProtection="1">
      <alignment horizontal="center" vertical="center"/>
    </xf>
    <xf numFmtId="49" fontId="3" fillId="0" borderId="0" xfId="2" applyNumberFormat="1" applyFont="1" applyFill="1" applyBorder="1" applyAlignment="1" applyProtection="1">
      <alignment vertical="center"/>
    </xf>
    <xf numFmtId="0" fontId="3" fillId="0" borderId="0" xfId="2" applyFont="1" applyFill="1" applyBorder="1" applyAlignment="1">
      <alignment horizontal="center" wrapText="1"/>
    </xf>
    <xf numFmtId="0" fontId="3" fillId="0" borderId="0" xfId="2" applyFont="1" applyFill="1" applyBorder="1" applyAlignment="1">
      <alignment horizontal="left" wrapText="1"/>
    </xf>
    <xf numFmtId="0" fontId="3" fillId="0" borderId="0" xfId="2" applyNumberFormat="1" applyFont="1" applyFill="1" applyBorder="1" applyAlignment="1" applyProtection="1">
      <alignment horizontal="center" vertical="center"/>
    </xf>
    <xf numFmtId="164" fontId="3" fillId="0" borderId="0" xfId="2" applyNumberFormat="1" applyFont="1" applyFill="1" applyBorder="1" applyAlignment="1" applyProtection="1">
      <alignment vertical="center"/>
    </xf>
    <xf numFmtId="164" fontId="15" fillId="0" borderId="0" xfId="2" applyNumberFormat="1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right" vertical="center"/>
    </xf>
    <xf numFmtId="49" fontId="3" fillId="0" borderId="26" xfId="2" applyNumberFormat="1" applyFont="1" applyFill="1" applyBorder="1" applyAlignment="1" applyProtection="1">
      <alignment vertical="center"/>
    </xf>
    <xf numFmtId="49" fontId="3" fillId="0" borderId="26" xfId="0" applyNumberFormat="1" applyFont="1" applyFill="1" applyBorder="1" applyAlignment="1" applyProtection="1">
      <alignment horizontal="center" vertical="center"/>
    </xf>
    <xf numFmtId="49" fontId="23" fillId="0" borderId="26" xfId="2" applyNumberFormat="1" applyFont="1" applyFill="1" applyBorder="1" applyAlignment="1">
      <alignment horizontal="center" vertical="center" wrapText="1"/>
    </xf>
    <xf numFmtId="165" fontId="3" fillId="0" borderId="37" xfId="0" applyNumberFormat="1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38" xfId="2" applyFont="1" applyFill="1" applyBorder="1" applyAlignment="1">
      <alignment horizontal="center" vertical="center" wrapText="1"/>
    </xf>
    <xf numFmtId="166" fontId="3" fillId="0" borderId="26" xfId="0" applyNumberFormat="1" applyFont="1" applyFill="1" applyBorder="1" applyAlignment="1" applyProtection="1">
      <alignment horizontal="center" vertical="center"/>
    </xf>
    <xf numFmtId="165" fontId="26" fillId="0" borderId="26" xfId="0" applyNumberFormat="1" applyFont="1" applyFill="1" applyBorder="1" applyAlignment="1" applyProtection="1">
      <alignment horizontal="center" vertical="center" wrapText="1"/>
    </xf>
    <xf numFmtId="49" fontId="26" fillId="0" borderId="26" xfId="0" applyNumberFormat="1" applyFont="1" applyFill="1" applyBorder="1" applyAlignment="1">
      <alignment horizontal="center" vertical="center" wrapText="1"/>
    </xf>
    <xf numFmtId="1" fontId="3" fillId="0" borderId="36" xfId="2" applyNumberFormat="1" applyFont="1" applyFill="1" applyBorder="1" applyAlignment="1">
      <alignment horizontal="center" vertical="center"/>
    </xf>
    <xf numFmtId="49" fontId="23" fillId="0" borderId="26" xfId="2" applyNumberFormat="1" applyFont="1" applyFill="1" applyBorder="1" applyAlignment="1">
      <alignment horizontal="left" vertical="center" wrapText="1"/>
    </xf>
    <xf numFmtId="49" fontId="23" fillId="0" borderId="26" xfId="0" applyNumberFormat="1" applyFont="1" applyFill="1" applyBorder="1" applyAlignment="1" applyProtection="1">
      <alignment horizontal="center" vertical="center"/>
    </xf>
    <xf numFmtId="166" fontId="26" fillId="0" borderId="26" xfId="0" applyNumberFormat="1" applyFont="1" applyFill="1" applyBorder="1" applyAlignment="1" applyProtection="1">
      <alignment horizontal="center" vertical="center"/>
    </xf>
    <xf numFmtId="49" fontId="19" fillId="0" borderId="26" xfId="0" applyNumberFormat="1" applyFont="1" applyFill="1" applyBorder="1" applyAlignment="1">
      <alignment horizontal="center" vertical="center" wrapText="1"/>
    </xf>
    <xf numFmtId="0" fontId="26" fillId="0" borderId="26" xfId="0" applyFont="1" applyFill="1" applyBorder="1" applyAlignment="1">
      <alignment horizontal="center" vertical="center" wrapText="1"/>
    </xf>
    <xf numFmtId="49" fontId="26" fillId="0" borderId="26" xfId="2" applyNumberFormat="1" applyFont="1" applyFill="1" applyBorder="1" applyAlignment="1">
      <alignment horizontal="left" vertical="center" wrapText="1"/>
    </xf>
    <xf numFmtId="49" fontId="26" fillId="0" borderId="26" xfId="0" applyNumberFormat="1" applyFont="1" applyFill="1" applyBorder="1" applyAlignment="1" applyProtection="1">
      <alignment horizontal="center" vertical="center"/>
    </xf>
    <xf numFmtId="167" fontId="3" fillId="0" borderId="0" xfId="2" applyNumberFormat="1" applyFont="1" applyFill="1" applyBorder="1" applyAlignment="1" applyProtection="1">
      <alignment vertical="center"/>
    </xf>
    <xf numFmtId="167" fontId="22" fillId="0" borderId="0" xfId="2" applyNumberFormat="1" applyFont="1" applyFill="1" applyBorder="1" applyAlignment="1" applyProtection="1">
      <alignment vertical="center"/>
    </xf>
    <xf numFmtId="49" fontId="3" fillId="0" borderId="0" xfId="2" applyNumberFormat="1" applyFont="1" applyFill="1" applyBorder="1" applyAlignment="1" applyProtection="1">
      <alignment horizontal="center" vertical="center"/>
    </xf>
    <xf numFmtId="164" fontId="3" fillId="0" borderId="0" xfId="2" applyNumberFormat="1" applyFont="1" applyFill="1" applyBorder="1" applyAlignment="1" applyProtection="1">
      <alignment horizontal="right" vertical="center"/>
    </xf>
    <xf numFmtId="49" fontId="26" fillId="0" borderId="39" xfId="0" applyNumberFormat="1" applyFont="1" applyFill="1" applyBorder="1" applyAlignment="1">
      <alignment horizontal="center" vertical="center"/>
    </xf>
    <xf numFmtId="49" fontId="3" fillId="0" borderId="39" xfId="0" applyNumberFormat="1" applyFont="1" applyFill="1" applyBorder="1" applyAlignment="1">
      <alignment horizontal="center" vertical="center"/>
    </xf>
    <xf numFmtId="49" fontId="3" fillId="0" borderId="45" xfId="0" applyNumberFormat="1" applyFont="1" applyFill="1" applyBorder="1" applyAlignment="1">
      <alignment horizontal="center" vertical="center" wrapText="1"/>
    </xf>
    <xf numFmtId="49" fontId="3" fillId="0" borderId="41" xfId="0" applyNumberFormat="1" applyFont="1" applyFill="1" applyBorder="1" applyAlignment="1">
      <alignment horizontal="center" vertical="center"/>
    </xf>
    <xf numFmtId="49" fontId="3" fillId="0" borderId="47" xfId="0" applyNumberFormat="1" applyFont="1" applyFill="1" applyBorder="1" applyAlignment="1">
      <alignment horizontal="center" vertical="center" wrapText="1"/>
    </xf>
    <xf numFmtId="49" fontId="3" fillId="0" borderId="48" xfId="0" applyNumberFormat="1" applyFont="1" applyFill="1" applyBorder="1" applyAlignment="1">
      <alignment horizontal="center" vertical="center" wrapText="1"/>
    </xf>
    <xf numFmtId="49" fontId="26" fillId="0" borderId="49" xfId="0" applyNumberFormat="1" applyFont="1" applyFill="1" applyBorder="1" applyAlignment="1">
      <alignment horizontal="center" vertical="center" wrapText="1"/>
    </xf>
    <xf numFmtId="49" fontId="26" fillId="0" borderId="46" xfId="2" applyNumberFormat="1" applyFont="1" applyFill="1" applyBorder="1" applyAlignment="1">
      <alignment horizontal="center" vertical="center" wrapText="1"/>
    </xf>
    <xf numFmtId="49" fontId="26" fillId="0" borderId="39" xfId="0" applyNumberFormat="1" applyFont="1" applyFill="1" applyBorder="1" applyAlignment="1">
      <alignment horizontal="center" vertical="center" wrapText="1"/>
    </xf>
    <xf numFmtId="49" fontId="26" fillId="0" borderId="45" xfId="2" applyNumberFormat="1" applyFont="1" applyFill="1" applyBorder="1" applyAlignment="1">
      <alignment horizontal="center" vertical="center" wrapText="1"/>
    </xf>
    <xf numFmtId="166" fontId="28" fillId="2" borderId="45" xfId="2" applyNumberFormat="1" applyFont="1" applyFill="1" applyBorder="1" applyAlignment="1" applyProtection="1">
      <alignment horizontal="center" vertical="center"/>
    </xf>
    <xf numFmtId="166" fontId="28" fillId="2" borderId="47" xfId="2" applyNumberFormat="1" applyFont="1" applyFill="1" applyBorder="1" applyAlignment="1" applyProtection="1">
      <alignment horizontal="center" vertical="center"/>
    </xf>
    <xf numFmtId="1" fontId="26" fillId="0" borderId="45" xfId="2" applyNumberFormat="1" applyFont="1" applyFill="1" applyBorder="1" applyAlignment="1" applyProtection="1">
      <alignment horizontal="center" vertical="center"/>
    </xf>
    <xf numFmtId="166" fontId="26" fillId="0" borderId="45" xfId="2" applyNumberFormat="1" applyFont="1" applyFill="1" applyBorder="1" applyAlignment="1" applyProtection="1">
      <alignment horizontal="center" vertical="center"/>
    </xf>
    <xf numFmtId="166" fontId="29" fillId="2" borderId="50" xfId="2" applyNumberFormat="1" applyFont="1" applyFill="1" applyBorder="1" applyAlignment="1" applyProtection="1">
      <alignment horizontal="center" vertical="center"/>
    </xf>
    <xf numFmtId="166" fontId="29" fillId="2" borderId="39" xfId="2" applyNumberFormat="1" applyFont="1" applyFill="1" applyBorder="1" applyAlignment="1" applyProtection="1">
      <alignment horizontal="center" vertical="center"/>
    </xf>
    <xf numFmtId="167" fontId="19" fillId="0" borderId="0" xfId="2" applyNumberFormat="1" applyFont="1" applyFill="1" applyBorder="1" applyAlignment="1" applyProtection="1">
      <alignment vertical="center"/>
    </xf>
    <xf numFmtId="166" fontId="26" fillId="0" borderId="45" xfId="2" applyNumberFormat="1" applyFont="1" applyFill="1" applyBorder="1" applyAlignment="1">
      <alignment horizontal="center" vertical="center" wrapText="1"/>
    </xf>
    <xf numFmtId="49" fontId="3" fillId="0" borderId="52" xfId="2" applyNumberFormat="1" applyFont="1" applyFill="1" applyBorder="1" applyAlignment="1">
      <alignment horizontal="center" vertical="center" wrapText="1"/>
    </xf>
    <xf numFmtId="49" fontId="3" fillId="0" borderId="7" xfId="2" applyNumberFormat="1" applyFont="1" applyFill="1" applyBorder="1" applyAlignment="1">
      <alignment horizontal="center" vertical="center" wrapText="1"/>
    </xf>
    <xf numFmtId="49" fontId="3" fillId="0" borderId="24" xfId="2" applyNumberFormat="1" applyFont="1" applyFill="1" applyBorder="1" applyAlignment="1">
      <alignment horizontal="center" vertical="center" wrapText="1"/>
    </xf>
    <xf numFmtId="49" fontId="3" fillId="0" borderId="25" xfId="2" applyNumberFormat="1" applyFont="1" applyFill="1" applyBorder="1" applyAlignment="1">
      <alignment horizontal="center" vertical="center" wrapText="1"/>
    </xf>
    <xf numFmtId="49" fontId="3" fillId="0" borderId="53" xfId="2" applyNumberFormat="1" applyFont="1" applyFill="1" applyBorder="1" applyAlignment="1">
      <alignment horizontal="center" vertical="center" wrapText="1"/>
    </xf>
    <xf numFmtId="1" fontId="3" fillId="0" borderId="24" xfId="2" applyNumberFormat="1" applyFont="1" applyFill="1" applyBorder="1" applyAlignment="1" applyProtection="1">
      <alignment horizontal="center" vertical="center"/>
    </xf>
    <xf numFmtId="1" fontId="26" fillId="0" borderId="5" xfId="0" applyNumberFormat="1" applyFont="1" applyFill="1" applyBorder="1" applyAlignment="1">
      <alignment horizontal="center" vertical="center"/>
    </xf>
    <xf numFmtId="1" fontId="26" fillId="0" borderId="1" xfId="0" applyNumberFormat="1" applyFont="1" applyFill="1" applyBorder="1" applyAlignment="1">
      <alignment horizontal="center" vertical="center" wrapText="1"/>
    </xf>
    <xf numFmtId="169" fontId="3" fillId="0" borderId="54" xfId="2" applyNumberFormat="1" applyFont="1" applyFill="1" applyBorder="1" applyAlignment="1" applyProtection="1">
      <alignment horizontal="center" vertical="center"/>
    </xf>
    <xf numFmtId="169" fontId="3" fillId="0" borderId="22" xfId="2" applyNumberFormat="1" applyFont="1" applyFill="1" applyBorder="1" applyAlignment="1" applyProtection="1">
      <alignment horizontal="center" vertical="center"/>
    </xf>
    <xf numFmtId="49" fontId="3" fillId="0" borderId="53" xfId="2" applyNumberFormat="1" applyFont="1" applyFill="1" applyBorder="1" applyAlignment="1">
      <alignment horizontal="center" vertical="center"/>
    </xf>
    <xf numFmtId="0" fontId="3" fillId="0" borderId="53" xfId="2" applyNumberFormat="1" applyFont="1" applyFill="1" applyBorder="1" applyAlignment="1">
      <alignment horizontal="center" vertical="center"/>
    </xf>
    <xf numFmtId="0" fontId="3" fillId="0" borderId="23" xfId="2" applyNumberFormat="1" applyFont="1" applyFill="1" applyBorder="1" applyAlignment="1">
      <alignment horizontal="center" vertical="center"/>
    </xf>
    <xf numFmtId="1" fontId="3" fillId="0" borderId="25" xfId="2" applyNumberFormat="1" applyFont="1" applyFill="1" applyBorder="1" applyAlignment="1">
      <alignment horizontal="center" vertical="center"/>
    </xf>
    <xf numFmtId="49" fontId="3" fillId="0" borderId="55" xfId="2" applyNumberFormat="1" applyFont="1" applyFill="1" applyBorder="1" applyAlignment="1">
      <alignment vertical="center" wrapText="1"/>
    </xf>
    <xf numFmtId="49" fontId="3" fillId="0" borderId="46" xfId="2" applyNumberFormat="1" applyFont="1" applyFill="1" applyBorder="1" applyAlignment="1">
      <alignment horizontal="center" vertical="center" wrapText="1"/>
    </xf>
    <xf numFmtId="49" fontId="3" fillId="0" borderId="37" xfId="2" applyNumberFormat="1" applyFont="1" applyFill="1" applyBorder="1" applyAlignment="1">
      <alignment horizontal="center" vertical="center" wrapText="1"/>
    </xf>
    <xf numFmtId="49" fontId="3" fillId="0" borderId="36" xfId="2" applyNumberFormat="1" applyFont="1" applyFill="1" applyBorder="1" applyAlignment="1">
      <alignment horizontal="center" vertical="center" wrapText="1"/>
    </xf>
    <xf numFmtId="49" fontId="3" fillId="0" borderId="34" xfId="2" applyNumberFormat="1" applyFont="1" applyFill="1" applyBorder="1" applyAlignment="1">
      <alignment horizontal="center" vertical="center" wrapText="1"/>
    </xf>
    <xf numFmtId="1" fontId="3" fillId="0" borderId="37" xfId="2" applyNumberFormat="1" applyFont="1" applyFill="1" applyBorder="1" applyAlignment="1">
      <alignment horizontal="center" vertical="center" wrapText="1"/>
    </xf>
    <xf numFmtId="1" fontId="3" fillId="0" borderId="56" xfId="2" applyNumberFormat="1" applyFont="1" applyFill="1" applyBorder="1" applyAlignment="1">
      <alignment horizontal="center" vertical="center"/>
    </xf>
    <xf numFmtId="169" fontId="3" fillId="0" borderId="21" xfId="2" applyNumberFormat="1" applyFont="1" applyFill="1" applyBorder="1" applyAlignment="1" applyProtection="1">
      <alignment horizontal="center" vertical="center"/>
    </xf>
    <xf numFmtId="49" fontId="3" fillId="0" borderId="34" xfId="2" applyNumberFormat="1" applyFont="1" applyFill="1" applyBorder="1" applyAlignment="1">
      <alignment horizontal="center" vertical="center"/>
    </xf>
    <xf numFmtId="0" fontId="3" fillId="0" borderId="34" xfId="2" applyNumberFormat="1" applyFont="1" applyFill="1" applyBorder="1" applyAlignment="1">
      <alignment horizontal="center" vertical="center"/>
    </xf>
    <xf numFmtId="0" fontId="3" fillId="0" borderId="26" xfId="2" applyNumberFormat="1" applyFont="1" applyFill="1" applyBorder="1" applyAlignment="1">
      <alignment horizontal="center" vertical="center"/>
    </xf>
    <xf numFmtId="49" fontId="3" fillId="0" borderId="57" xfId="2" applyNumberFormat="1" applyFont="1" applyFill="1" applyBorder="1" applyAlignment="1">
      <alignment vertical="center" wrapText="1"/>
    </xf>
    <xf numFmtId="167" fontId="21" fillId="0" borderId="0" xfId="2" applyNumberFormat="1" applyFont="1" applyFill="1" applyBorder="1" applyAlignment="1" applyProtection="1">
      <alignment vertical="center"/>
    </xf>
    <xf numFmtId="1" fontId="3" fillId="0" borderId="37" xfId="2" applyNumberFormat="1" applyFont="1" applyFill="1" applyBorder="1" applyAlignment="1" applyProtection="1">
      <alignment horizontal="center" vertical="center"/>
    </xf>
    <xf numFmtId="1" fontId="3" fillId="0" borderId="56" xfId="2" applyNumberFormat="1" applyFont="1" applyFill="1" applyBorder="1" applyAlignment="1" applyProtection="1">
      <alignment horizontal="center" vertical="center"/>
    </xf>
    <xf numFmtId="164" fontId="23" fillId="0" borderId="0" xfId="2" applyNumberFormat="1" applyFont="1" applyFill="1" applyBorder="1" applyAlignment="1" applyProtection="1">
      <alignment vertical="center"/>
    </xf>
    <xf numFmtId="170" fontId="3" fillId="0" borderId="56" xfId="2" applyNumberFormat="1" applyFont="1" applyFill="1" applyBorder="1" applyAlignment="1" applyProtection="1">
      <alignment horizontal="center" vertical="center"/>
    </xf>
    <xf numFmtId="164" fontId="30" fillId="0" borderId="0" xfId="2" applyNumberFormat="1" applyFont="1" applyFill="1" applyBorder="1" applyAlignment="1" applyProtection="1">
      <alignment vertical="center"/>
    </xf>
    <xf numFmtId="49" fontId="26" fillId="0" borderId="21" xfId="2" applyNumberFormat="1" applyFont="1" applyFill="1" applyBorder="1" applyAlignment="1" applyProtection="1">
      <alignment horizontal="center" vertical="center"/>
    </xf>
    <xf numFmtId="169" fontId="26" fillId="0" borderId="21" xfId="2" applyNumberFormat="1" applyFont="1" applyFill="1" applyBorder="1" applyAlignment="1" applyProtection="1">
      <alignment horizontal="center" vertical="center"/>
    </xf>
    <xf numFmtId="170" fontId="26" fillId="0" borderId="21" xfId="2" applyNumberFormat="1" applyFont="1" applyFill="1" applyBorder="1" applyAlignment="1" applyProtection="1">
      <alignment horizontal="center" vertical="center"/>
    </xf>
    <xf numFmtId="49" fontId="3" fillId="0" borderId="26" xfId="2" applyNumberFormat="1" applyFont="1" applyFill="1" applyBorder="1" applyAlignment="1">
      <alignment horizontal="center" vertical="center"/>
    </xf>
    <xf numFmtId="1" fontId="26" fillId="0" borderId="36" xfId="2" applyNumberFormat="1" applyFont="1" applyFill="1" applyBorder="1" applyAlignment="1">
      <alignment horizontal="center" vertical="center"/>
    </xf>
    <xf numFmtId="0" fontId="3" fillId="0" borderId="56" xfId="2" applyFont="1" applyFill="1" applyBorder="1" applyAlignment="1">
      <alignment horizontal="center" vertical="center" wrapText="1"/>
    </xf>
    <xf numFmtId="49" fontId="3" fillId="0" borderId="59" xfId="0" applyNumberFormat="1" applyFont="1" applyFill="1" applyBorder="1" applyAlignment="1">
      <alignment vertical="center" wrapText="1"/>
    </xf>
    <xf numFmtId="0" fontId="3" fillId="0" borderId="56" xfId="2" applyNumberFormat="1" applyFont="1" applyFill="1" applyBorder="1" applyAlignment="1" applyProtection="1">
      <alignment horizontal="center" vertical="center"/>
    </xf>
    <xf numFmtId="49" fontId="3" fillId="0" borderId="57" xfId="0" applyNumberFormat="1" applyFont="1" applyFill="1" applyBorder="1" applyAlignment="1">
      <alignment vertical="center" wrapText="1"/>
    </xf>
    <xf numFmtId="49" fontId="3" fillId="0" borderId="37" xfId="2" applyNumberFormat="1" applyFont="1" applyFill="1" applyBorder="1" applyAlignment="1" applyProtection="1">
      <alignment horizontal="center" vertical="center"/>
    </xf>
    <xf numFmtId="168" fontId="3" fillId="0" borderId="56" xfId="2" applyNumberFormat="1" applyFont="1" applyFill="1" applyBorder="1" applyAlignment="1" applyProtection="1">
      <alignment horizontal="center" vertical="center"/>
    </xf>
    <xf numFmtId="0" fontId="3" fillId="0" borderId="37" xfId="2" applyFont="1" applyFill="1" applyBorder="1" applyAlignment="1">
      <alignment horizontal="center" vertical="center" wrapText="1"/>
    </xf>
    <xf numFmtId="164" fontId="31" fillId="0" borderId="0" xfId="2" applyNumberFormat="1" applyFont="1" applyFill="1" applyBorder="1" applyAlignment="1" applyProtection="1">
      <alignment vertical="center"/>
    </xf>
    <xf numFmtId="49" fontId="26" fillId="0" borderId="37" xfId="2" applyNumberFormat="1" applyFont="1" applyFill="1" applyBorder="1" applyAlignment="1" applyProtection="1">
      <alignment horizontal="center" vertical="center"/>
    </xf>
    <xf numFmtId="0" fontId="26" fillId="0" borderId="34" xfId="2" applyNumberFormat="1" applyFont="1" applyFill="1" applyBorder="1" applyAlignment="1">
      <alignment horizontal="center" vertical="center"/>
    </xf>
    <xf numFmtId="49" fontId="26" fillId="0" borderId="34" xfId="2" applyNumberFormat="1" applyFont="1" applyFill="1" applyBorder="1" applyAlignment="1">
      <alignment horizontal="center" vertical="center"/>
    </xf>
    <xf numFmtId="49" fontId="26" fillId="0" borderId="26" xfId="2" applyNumberFormat="1" applyFont="1" applyFill="1" applyBorder="1" applyAlignment="1">
      <alignment horizontal="center" vertical="center"/>
    </xf>
    <xf numFmtId="0" fontId="3" fillId="0" borderId="60" xfId="2" applyNumberFormat="1" applyFont="1" applyFill="1" applyBorder="1" applyAlignment="1" applyProtection="1">
      <alignment horizontal="center" vertical="center"/>
    </xf>
    <xf numFmtId="0" fontId="3" fillId="0" borderId="38" xfId="2" applyNumberFormat="1" applyFont="1" applyFill="1" applyBorder="1" applyAlignment="1" applyProtection="1">
      <alignment horizontal="center" vertical="center"/>
    </xf>
    <xf numFmtId="49" fontId="3" fillId="0" borderId="26" xfId="2" applyNumberFormat="1" applyFont="1" applyFill="1" applyBorder="1" applyAlignment="1">
      <alignment horizontal="center" vertical="center" wrapText="1"/>
    </xf>
    <xf numFmtId="49" fontId="26" fillId="0" borderId="36" xfId="2" applyNumberFormat="1" applyFont="1" applyFill="1" applyBorder="1" applyAlignment="1">
      <alignment horizontal="center" vertical="center" wrapText="1"/>
    </xf>
    <xf numFmtId="49" fontId="26" fillId="0" borderId="26" xfId="2" applyNumberFormat="1" applyFont="1" applyFill="1" applyBorder="1" applyAlignment="1">
      <alignment horizontal="center" vertical="center" wrapText="1"/>
    </xf>
    <xf numFmtId="49" fontId="26" fillId="0" borderId="52" xfId="2" applyNumberFormat="1" applyFont="1" applyFill="1" applyBorder="1" applyAlignment="1">
      <alignment horizontal="center" vertical="center" wrapText="1"/>
    </xf>
    <xf numFmtId="49" fontId="26" fillId="0" borderId="37" xfId="2" applyNumberFormat="1" applyFont="1" applyFill="1" applyBorder="1" applyAlignment="1">
      <alignment horizontal="center" vertical="center" wrapText="1"/>
    </xf>
    <xf numFmtId="1" fontId="26" fillId="0" borderId="37" xfId="2" applyNumberFormat="1" applyFont="1" applyFill="1" applyBorder="1" applyAlignment="1">
      <alignment horizontal="center" vertical="center" wrapText="1"/>
    </xf>
    <xf numFmtId="0" fontId="26" fillId="0" borderId="26" xfId="2" applyNumberFormat="1" applyFont="1" applyFill="1" applyBorder="1" applyAlignment="1">
      <alignment horizontal="center" vertical="center"/>
    </xf>
    <xf numFmtId="1" fontId="26" fillId="0" borderId="26" xfId="2" applyNumberFormat="1" applyFont="1" applyFill="1" applyBorder="1" applyAlignment="1">
      <alignment horizontal="center" vertical="center"/>
    </xf>
    <xf numFmtId="1" fontId="26" fillId="0" borderId="52" xfId="2" applyNumberFormat="1" applyFont="1" applyFill="1" applyBorder="1" applyAlignment="1" applyProtection="1">
      <alignment horizontal="center" vertical="center"/>
    </xf>
    <xf numFmtId="1" fontId="26" fillId="0" borderId="56" xfId="2" applyNumberFormat="1" applyFont="1" applyFill="1" applyBorder="1" applyAlignment="1">
      <alignment horizontal="center" vertical="center"/>
    </xf>
    <xf numFmtId="1" fontId="3" fillId="0" borderId="52" xfId="2" applyNumberFormat="1" applyFont="1" applyFill="1" applyBorder="1" applyAlignment="1" applyProtection="1">
      <alignment horizontal="center" vertical="center"/>
    </xf>
    <xf numFmtId="49" fontId="3" fillId="0" borderId="61" xfId="2" applyNumberFormat="1" applyFont="1" applyFill="1" applyBorder="1" applyAlignment="1">
      <alignment horizontal="center" vertical="center" wrapText="1"/>
    </xf>
    <xf numFmtId="49" fontId="3" fillId="0" borderId="52" xfId="2" applyNumberFormat="1" applyFont="1" applyFill="1" applyBorder="1" applyAlignment="1" applyProtection="1">
      <alignment horizontal="center" vertical="center"/>
    </xf>
    <xf numFmtId="49" fontId="3" fillId="0" borderId="36" xfId="2" applyNumberFormat="1" applyFont="1" applyFill="1" applyBorder="1" applyAlignment="1" applyProtection="1">
      <alignment horizontal="center" vertical="center"/>
    </xf>
    <xf numFmtId="168" fontId="3" fillId="0" borderId="37" xfId="2" applyNumberFormat="1" applyFont="1" applyFill="1" applyBorder="1" applyAlignment="1" applyProtection="1">
      <alignment horizontal="center" vertical="center"/>
    </xf>
    <xf numFmtId="168" fontId="3" fillId="0" borderId="26" xfId="2" applyNumberFormat="1" applyFont="1" applyFill="1" applyBorder="1" applyAlignment="1" applyProtection="1">
      <alignment horizontal="center" vertical="center"/>
    </xf>
    <xf numFmtId="168" fontId="3" fillId="0" borderId="52" xfId="2" applyNumberFormat="1" applyFont="1" applyFill="1" applyBorder="1" applyAlignment="1" applyProtection="1">
      <alignment horizontal="center" vertical="center"/>
    </xf>
    <xf numFmtId="49" fontId="3" fillId="0" borderId="6" xfId="2" applyNumberFormat="1" applyFont="1" applyFill="1" applyBorder="1" applyAlignment="1" applyProtection="1">
      <alignment horizontal="center" vertical="center"/>
    </xf>
    <xf numFmtId="49" fontId="3" fillId="0" borderId="38" xfId="2" applyNumberFormat="1" applyFont="1" applyFill="1" applyBorder="1" applyAlignment="1" applyProtection="1">
      <alignment horizontal="center" vertical="center"/>
    </xf>
    <xf numFmtId="49" fontId="3" fillId="0" borderId="62" xfId="2" applyNumberFormat="1" applyFont="1" applyFill="1" applyBorder="1" applyAlignment="1" applyProtection="1">
      <alignment horizontal="center" vertical="center"/>
    </xf>
    <xf numFmtId="49" fontId="3" fillId="0" borderId="31" xfId="2" applyNumberFormat="1" applyFont="1" applyFill="1" applyBorder="1" applyAlignment="1" applyProtection="1">
      <alignment horizontal="center" vertical="center"/>
    </xf>
    <xf numFmtId="1" fontId="3" fillId="0" borderId="62" xfId="2" applyNumberFormat="1" applyFont="1" applyFill="1" applyBorder="1" applyAlignment="1">
      <alignment horizontal="center" vertical="center" wrapText="1"/>
    </xf>
    <xf numFmtId="0" fontId="3" fillId="0" borderId="63" xfId="2" applyFont="1" applyFill="1" applyBorder="1" applyAlignment="1">
      <alignment horizontal="center" vertical="center" wrapText="1"/>
    </xf>
    <xf numFmtId="169" fontId="3" fillId="0" borderId="64" xfId="2" applyNumberFormat="1" applyFont="1" applyFill="1" applyBorder="1" applyAlignment="1" applyProtection="1">
      <alignment horizontal="center" vertical="center"/>
    </xf>
    <xf numFmtId="49" fontId="3" fillId="0" borderId="4" xfId="2" applyNumberFormat="1" applyFont="1" applyFill="1" applyBorder="1" applyAlignment="1">
      <alignment vertical="center" wrapText="1"/>
    </xf>
    <xf numFmtId="49" fontId="26" fillId="0" borderId="65" xfId="2" applyNumberFormat="1" applyFont="1" applyFill="1" applyBorder="1" applyAlignment="1" applyProtection="1">
      <alignment horizontal="center" vertical="center"/>
    </xf>
    <xf numFmtId="49" fontId="26" fillId="0" borderId="26" xfId="2" applyNumberFormat="1" applyFont="1" applyFill="1" applyBorder="1" applyAlignment="1" applyProtection="1">
      <alignment horizontal="center" vertical="center"/>
    </xf>
    <xf numFmtId="168" fontId="26" fillId="0" borderId="26" xfId="2" applyNumberFormat="1" applyFont="1" applyFill="1" applyBorder="1" applyAlignment="1" applyProtection="1">
      <alignment horizontal="center" vertical="center"/>
    </xf>
    <xf numFmtId="49" fontId="26" fillId="0" borderId="50" xfId="2" applyNumberFormat="1" applyFont="1" applyFill="1" applyBorder="1" applyAlignment="1">
      <alignment horizontal="center" vertical="center" wrapText="1"/>
    </xf>
    <xf numFmtId="1" fontId="26" fillId="0" borderId="50" xfId="2" applyNumberFormat="1" applyFont="1" applyFill="1" applyBorder="1" applyAlignment="1">
      <alignment horizontal="center" vertical="center" wrapText="1"/>
    </xf>
    <xf numFmtId="166" fontId="26" fillId="0" borderId="50" xfId="2" applyNumberFormat="1" applyFont="1" applyFill="1" applyBorder="1" applyAlignment="1">
      <alignment horizontal="center" vertical="center" wrapText="1"/>
    </xf>
    <xf numFmtId="49" fontId="3" fillId="0" borderId="7" xfId="2" applyNumberFormat="1" applyFont="1" applyFill="1" applyBorder="1" applyAlignment="1" applyProtection="1">
      <alignment horizontal="center" vertical="center"/>
    </xf>
    <xf numFmtId="49" fontId="3" fillId="0" borderId="24" xfId="2" applyNumberFormat="1" applyFont="1" applyFill="1" applyBorder="1" applyAlignment="1" applyProtection="1">
      <alignment horizontal="center" vertical="center"/>
    </xf>
    <xf numFmtId="168" fontId="3" fillId="0" borderId="67" xfId="2" applyNumberFormat="1" applyFont="1" applyFill="1" applyBorder="1" applyAlignment="1" applyProtection="1">
      <alignment horizontal="center" vertical="center"/>
    </xf>
    <xf numFmtId="168" fontId="3" fillId="0" borderId="68" xfId="2" applyNumberFormat="1" applyFont="1" applyFill="1" applyBorder="1" applyAlignment="1" applyProtection="1">
      <alignment horizontal="center" vertical="center"/>
    </xf>
    <xf numFmtId="168" fontId="3" fillId="0" borderId="69" xfId="2" applyNumberFormat="1" applyFont="1" applyFill="1" applyBorder="1" applyAlignment="1" applyProtection="1">
      <alignment horizontal="center" vertical="center"/>
    </xf>
    <xf numFmtId="169" fontId="3" fillId="0" borderId="50" xfId="2" applyNumberFormat="1" applyFont="1" applyFill="1" applyBorder="1" applyAlignment="1" applyProtection="1">
      <alignment horizontal="center" vertical="center"/>
    </xf>
    <xf numFmtId="0" fontId="3" fillId="0" borderId="24" xfId="2" applyNumberFormat="1" applyFont="1" applyFill="1" applyBorder="1" applyAlignment="1" applyProtection="1">
      <alignment horizontal="center" vertical="center"/>
    </xf>
    <xf numFmtId="0" fontId="3" fillId="0" borderId="23" xfId="2" applyNumberFormat="1" applyFont="1" applyFill="1" applyBorder="1" applyAlignment="1" applyProtection="1">
      <alignment horizontal="center" vertical="center"/>
    </xf>
    <xf numFmtId="0" fontId="3" fillId="0" borderId="7" xfId="2" applyNumberFormat="1" applyFont="1" applyFill="1" applyBorder="1" applyAlignment="1" applyProtection="1">
      <alignment horizontal="center" vertical="center"/>
    </xf>
    <xf numFmtId="168" fontId="3" fillId="0" borderId="62" xfId="2" applyNumberFormat="1" applyFont="1" applyFill="1" applyBorder="1" applyAlignment="1" applyProtection="1">
      <alignment horizontal="center" vertical="center"/>
    </xf>
    <xf numFmtId="168" fontId="3" fillId="0" borderId="60" xfId="2" applyNumberFormat="1" applyFont="1" applyFill="1" applyBorder="1" applyAlignment="1" applyProtection="1">
      <alignment horizontal="center" vertical="center"/>
    </xf>
    <xf numFmtId="168" fontId="3" fillId="0" borderId="38" xfId="2" applyNumberFormat="1" applyFont="1" applyFill="1" applyBorder="1" applyAlignment="1" applyProtection="1">
      <alignment horizontal="center" vertical="center"/>
    </xf>
    <xf numFmtId="0" fontId="3" fillId="0" borderId="37" xfId="2" applyNumberFormat="1" applyFont="1" applyFill="1" applyBorder="1" applyAlignment="1" applyProtection="1">
      <alignment horizontal="center" vertical="center"/>
    </xf>
    <xf numFmtId="0" fontId="3" fillId="0" borderId="26" xfId="2" applyNumberFormat="1" applyFont="1" applyFill="1" applyBorder="1" applyAlignment="1" applyProtection="1">
      <alignment horizontal="center" vertical="center"/>
    </xf>
    <xf numFmtId="0" fontId="3" fillId="0" borderId="52" xfId="2" applyNumberFormat="1" applyFont="1" applyFill="1" applyBorder="1" applyAlignment="1" applyProtection="1">
      <alignment horizontal="center" vertical="center"/>
    </xf>
    <xf numFmtId="49" fontId="3" fillId="0" borderId="59" xfId="2" applyNumberFormat="1" applyFont="1" applyFill="1" applyBorder="1" applyAlignment="1">
      <alignment vertical="center" wrapText="1"/>
    </xf>
    <xf numFmtId="0" fontId="3" fillId="0" borderId="62" xfId="2" applyNumberFormat="1" applyFont="1" applyFill="1" applyBorder="1" applyAlignment="1" applyProtection="1">
      <alignment horizontal="center" vertical="center"/>
    </xf>
    <xf numFmtId="168" fontId="3" fillId="0" borderId="6" xfId="2" applyNumberFormat="1" applyFont="1" applyFill="1" applyBorder="1" applyAlignment="1" applyProtection="1">
      <alignment horizontal="center" vertical="center"/>
    </xf>
    <xf numFmtId="49" fontId="3" fillId="0" borderId="1" xfId="2" applyNumberFormat="1" applyFont="1" applyFill="1" applyBorder="1" applyAlignment="1" applyProtection="1">
      <alignment horizontal="center" vertical="center"/>
    </xf>
    <xf numFmtId="168" fontId="3" fillId="0" borderId="5" xfId="2" applyNumberFormat="1" applyFont="1" applyFill="1" applyBorder="1" applyAlignment="1" applyProtection="1">
      <alignment horizontal="center" vertical="center"/>
    </xf>
    <xf numFmtId="168" fontId="3" fillId="0" borderId="1" xfId="2" applyNumberFormat="1" applyFont="1" applyFill="1" applyBorder="1" applyAlignment="1" applyProtection="1">
      <alignment horizontal="center" vertical="center"/>
    </xf>
    <xf numFmtId="169" fontId="3" fillId="0" borderId="12" xfId="2" applyNumberFormat="1" applyFont="1" applyFill="1" applyBorder="1" applyAlignment="1" applyProtection="1">
      <alignment horizontal="center" vertical="center"/>
    </xf>
    <xf numFmtId="0" fontId="3" fillId="0" borderId="6" xfId="2" applyNumberFormat="1" applyFont="1" applyFill="1" applyBorder="1" applyAlignment="1" applyProtection="1">
      <alignment horizontal="center" vertical="center"/>
    </xf>
    <xf numFmtId="0" fontId="3" fillId="0" borderId="5" xfId="2" applyNumberFormat="1" applyFont="1" applyFill="1" applyBorder="1" applyAlignment="1" applyProtection="1">
      <alignment horizontal="center" vertical="center"/>
    </xf>
    <xf numFmtId="0" fontId="3" fillId="0" borderId="1" xfId="2" applyNumberFormat="1" applyFont="1" applyFill="1" applyBorder="1" applyAlignment="1" applyProtection="1">
      <alignment horizontal="center" vertical="center"/>
    </xf>
    <xf numFmtId="1" fontId="26" fillId="0" borderId="46" xfId="2" applyNumberFormat="1" applyFont="1" applyFill="1" applyBorder="1" applyAlignment="1">
      <alignment horizontal="center" vertical="center" wrapText="1"/>
    </xf>
    <xf numFmtId="166" fontId="26" fillId="0" borderId="46" xfId="2" applyNumberFormat="1" applyFont="1" applyFill="1" applyBorder="1" applyAlignment="1">
      <alignment horizontal="center" vertical="center" wrapText="1"/>
    </xf>
    <xf numFmtId="164" fontId="32" fillId="0" borderId="0" xfId="2" applyNumberFormat="1" applyFont="1" applyFill="1" applyBorder="1" applyAlignment="1" applyProtection="1">
      <alignment vertical="center"/>
    </xf>
    <xf numFmtId="49" fontId="26" fillId="0" borderId="50" xfId="0" applyNumberFormat="1" applyFont="1" applyFill="1" applyBorder="1" applyAlignment="1" applyProtection="1">
      <alignment horizontal="center" vertical="center"/>
    </xf>
    <xf numFmtId="49" fontId="26" fillId="0" borderId="75" xfId="0" applyNumberFormat="1" applyFont="1" applyFill="1" applyBorder="1" applyAlignment="1" applyProtection="1">
      <alignment horizontal="center" vertical="center"/>
    </xf>
    <xf numFmtId="1" fontId="26" fillId="0" borderId="75" xfId="0" applyNumberFormat="1" applyFont="1" applyFill="1" applyBorder="1" applyAlignment="1" applyProtection="1">
      <alignment horizontal="center" vertical="center"/>
    </xf>
    <xf numFmtId="166" fontId="26" fillId="0" borderId="75" xfId="0" applyNumberFormat="1" applyFont="1" applyFill="1" applyBorder="1" applyAlignment="1" applyProtection="1">
      <alignment horizontal="center" vertical="center"/>
    </xf>
    <xf numFmtId="49" fontId="33" fillId="0" borderId="6" xfId="0" applyNumberFormat="1" applyFont="1" applyFill="1" applyBorder="1" applyAlignment="1">
      <alignment horizontal="left" vertical="top" wrapText="1"/>
    </xf>
    <xf numFmtId="49" fontId="26" fillId="0" borderId="1" xfId="0" applyNumberFormat="1" applyFont="1" applyFill="1" applyBorder="1" applyAlignment="1">
      <alignment horizontal="left" vertical="top" wrapText="1"/>
    </xf>
    <xf numFmtId="49" fontId="26" fillId="0" borderId="76" xfId="0" applyNumberFormat="1" applyFont="1" applyFill="1" applyBorder="1" applyAlignment="1">
      <alignment horizontal="left" vertical="top" wrapText="1"/>
    </xf>
    <xf numFmtId="49" fontId="26" fillId="0" borderId="77" xfId="0" applyNumberFormat="1" applyFont="1" applyFill="1" applyBorder="1" applyAlignment="1">
      <alignment horizontal="left" vertical="top" wrapText="1"/>
    </xf>
    <xf numFmtId="0" fontId="26" fillId="0" borderId="6" xfId="2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left" vertical="top" wrapText="1"/>
    </xf>
    <xf numFmtId="0" fontId="26" fillId="0" borderId="1" xfId="0" applyFont="1" applyFill="1" applyBorder="1" applyAlignment="1">
      <alignment horizontal="center" vertical="center" wrapText="1"/>
    </xf>
    <xf numFmtId="168" fontId="26" fillId="0" borderId="2" xfId="0" applyNumberFormat="1" applyFont="1" applyFill="1" applyBorder="1" applyAlignment="1" applyProtection="1">
      <alignment horizontal="center" vertical="center"/>
    </xf>
    <xf numFmtId="166" fontId="26" fillId="0" borderId="2" xfId="0" applyNumberFormat="1" applyFont="1" applyFill="1" applyBorder="1" applyAlignment="1" applyProtection="1">
      <alignment horizontal="center" vertical="center"/>
    </xf>
    <xf numFmtId="168" fontId="3" fillId="0" borderId="76" xfId="0" applyNumberFormat="1" applyFont="1" applyFill="1" applyBorder="1" applyAlignment="1" applyProtection="1">
      <alignment horizontal="center" vertical="center"/>
    </xf>
    <xf numFmtId="168" fontId="3" fillId="0" borderId="5" xfId="0" applyNumberFormat="1" applyFont="1" applyFill="1" applyBorder="1" applyAlignment="1" applyProtection="1">
      <alignment horizontal="center" vertical="center"/>
    </xf>
    <xf numFmtId="168" fontId="3" fillId="0" borderId="1" xfId="0" applyNumberFormat="1" applyFont="1" applyFill="1" applyBorder="1" applyAlignment="1" applyProtection="1">
      <alignment horizontal="center" vertical="center"/>
    </xf>
    <xf numFmtId="168" fontId="26" fillId="0" borderId="3" xfId="0" applyNumberFormat="1" applyFont="1" applyFill="1" applyBorder="1" applyAlignment="1" applyProtection="1">
      <alignment horizontal="left" vertical="center" wrapText="1"/>
    </xf>
    <xf numFmtId="49" fontId="26" fillId="0" borderId="12" xfId="0" applyNumberFormat="1" applyFont="1" applyFill="1" applyBorder="1" applyAlignment="1" applyProtection="1">
      <alignment horizontal="center" vertical="center"/>
    </xf>
    <xf numFmtId="167" fontId="26" fillId="0" borderId="0" xfId="2" applyNumberFormat="1" applyFont="1" applyFill="1" applyBorder="1" applyAlignment="1" applyProtection="1">
      <alignment vertical="center"/>
    </xf>
    <xf numFmtId="164" fontId="19" fillId="0" borderId="0" xfId="2" applyNumberFormat="1" applyFont="1" applyFill="1" applyBorder="1" applyAlignment="1" applyProtection="1">
      <alignment vertical="center"/>
    </xf>
    <xf numFmtId="49" fontId="26" fillId="0" borderId="46" xfId="0" applyNumberFormat="1" applyFont="1" applyFill="1" applyBorder="1" applyAlignment="1" applyProtection="1">
      <alignment horizontal="center" vertical="center"/>
    </xf>
    <xf numFmtId="1" fontId="26" fillId="0" borderId="78" xfId="0" applyNumberFormat="1" applyFont="1" applyFill="1" applyBorder="1" applyAlignment="1" applyProtection="1">
      <alignment horizontal="center" vertical="center"/>
    </xf>
    <xf numFmtId="1" fontId="26" fillId="0" borderId="46" xfId="0" applyNumberFormat="1" applyFont="1" applyFill="1" applyBorder="1" applyAlignment="1" applyProtection="1">
      <alignment horizontal="center" vertical="center"/>
    </xf>
    <xf numFmtId="166" fontId="26" fillId="0" borderId="0" xfId="2" applyNumberFormat="1" applyFont="1" applyFill="1" applyBorder="1" applyAlignment="1" applyProtection="1">
      <alignment horizontal="center" vertical="center"/>
    </xf>
    <xf numFmtId="49" fontId="33" fillId="0" borderId="37" xfId="2" applyNumberFormat="1" applyFont="1" applyFill="1" applyBorder="1" applyAlignment="1" applyProtection="1">
      <alignment horizontal="center" vertical="center"/>
    </xf>
    <xf numFmtId="49" fontId="26" fillId="0" borderId="52" xfId="2" applyNumberFormat="1" applyFont="1" applyFill="1" applyBorder="1" applyAlignment="1" applyProtection="1">
      <alignment horizontal="center" vertical="center"/>
    </xf>
    <xf numFmtId="49" fontId="26" fillId="0" borderId="36" xfId="2" applyNumberFormat="1" applyFont="1" applyFill="1" applyBorder="1" applyAlignment="1" applyProtection="1">
      <alignment horizontal="center" vertical="center"/>
    </xf>
    <xf numFmtId="0" fontId="26" fillId="0" borderId="24" xfId="2" applyFont="1" applyFill="1" applyBorder="1" applyAlignment="1">
      <alignment horizontal="center" vertical="center" wrapText="1"/>
    </xf>
    <xf numFmtId="0" fontId="26" fillId="0" borderId="23" xfId="2" applyFont="1" applyFill="1" applyBorder="1" applyAlignment="1">
      <alignment horizontal="center" vertical="center" wrapText="1"/>
    </xf>
    <xf numFmtId="0" fontId="26" fillId="0" borderId="7" xfId="2" applyFont="1" applyFill="1" applyBorder="1" applyAlignment="1">
      <alignment horizontal="center" vertical="center" wrapText="1"/>
    </xf>
    <xf numFmtId="1" fontId="26" fillId="0" borderId="54" xfId="0" applyNumberFormat="1" applyFont="1" applyFill="1" applyBorder="1" applyAlignment="1" applyProtection="1">
      <alignment horizontal="center" vertical="center"/>
    </xf>
    <xf numFmtId="166" fontId="26" fillId="0" borderId="22" xfId="0" applyNumberFormat="1" applyFont="1" applyFill="1" applyBorder="1" applyAlignment="1" applyProtection="1">
      <alignment horizontal="center" vertical="center"/>
    </xf>
    <xf numFmtId="168" fontId="34" fillId="0" borderId="10" xfId="0" applyNumberFormat="1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26" fillId="0" borderId="61" xfId="0" applyNumberFormat="1" applyFont="1" applyFill="1" applyBorder="1" applyAlignment="1" applyProtection="1">
      <alignment horizontal="left" vertical="center"/>
    </xf>
    <xf numFmtId="49" fontId="26" fillId="0" borderId="79" xfId="0" applyNumberFormat="1" applyFont="1" applyFill="1" applyBorder="1" applyAlignment="1" applyProtection="1">
      <alignment horizontal="center" vertical="center"/>
    </xf>
    <xf numFmtId="49" fontId="26" fillId="0" borderId="62" xfId="2" applyNumberFormat="1" applyFont="1" applyFill="1" applyBorder="1" applyAlignment="1" applyProtection="1">
      <alignment horizontal="center" vertical="center"/>
    </xf>
    <xf numFmtId="49" fontId="26" fillId="0" borderId="38" xfId="2" applyNumberFormat="1" applyFont="1" applyFill="1" applyBorder="1" applyAlignment="1" applyProtection="1">
      <alignment horizontal="center" vertical="center"/>
    </xf>
    <xf numFmtId="49" fontId="26" fillId="0" borderId="31" xfId="2" applyNumberFormat="1" applyFont="1" applyFill="1" applyBorder="1" applyAlignment="1" applyProtection="1">
      <alignment horizontal="center" vertical="center"/>
    </xf>
    <xf numFmtId="0" fontId="26" fillId="0" borderId="37" xfId="2" applyFont="1" applyFill="1" applyBorder="1" applyAlignment="1">
      <alignment horizontal="center" vertical="center" wrapText="1"/>
    </xf>
    <xf numFmtId="0" fontId="26" fillId="0" borderId="26" xfId="2" applyFont="1" applyFill="1" applyBorder="1" applyAlignment="1">
      <alignment horizontal="center" vertical="center" wrapText="1"/>
    </xf>
    <xf numFmtId="0" fontId="26" fillId="0" borderId="52" xfId="2" applyFont="1" applyFill="1" applyBorder="1" applyAlignment="1">
      <alignment horizontal="center" vertical="center" wrapText="1"/>
    </xf>
    <xf numFmtId="1" fontId="26" fillId="0" borderId="56" xfId="0" applyNumberFormat="1" applyFont="1" applyFill="1" applyBorder="1" applyAlignment="1">
      <alignment horizontal="center" vertical="center" wrapText="1"/>
    </xf>
    <xf numFmtId="166" fontId="26" fillId="0" borderId="21" xfId="0" applyNumberFormat="1" applyFont="1" applyFill="1" applyBorder="1" applyAlignment="1" applyProtection="1">
      <alignment horizontal="center" vertical="center"/>
    </xf>
    <xf numFmtId="168" fontId="34" fillId="0" borderId="37" xfId="0" applyNumberFormat="1" applyFont="1" applyFill="1" applyBorder="1" applyAlignment="1" applyProtection="1">
      <alignment horizontal="center" vertical="center"/>
    </xf>
    <xf numFmtId="0" fontId="3" fillId="0" borderId="52" xfId="0" applyFont="1" applyFill="1" applyBorder="1" applyAlignment="1">
      <alignment horizontal="center" vertical="center" wrapText="1"/>
    </xf>
    <xf numFmtId="0" fontId="26" fillId="0" borderId="21" xfId="0" applyNumberFormat="1" applyFont="1" applyFill="1" applyBorder="1" applyAlignment="1" applyProtection="1">
      <alignment horizontal="left" vertical="center" wrapText="1"/>
    </xf>
    <xf numFmtId="49" fontId="26" fillId="0" borderId="56" xfId="0" applyNumberFormat="1" applyFont="1" applyFill="1" applyBorder="1" applyAlignment="1" applyProtection="1">
      <alignment horizontal="center" vertical="center"/>
    </xf>
    <xf numFmtId="166" fontId="26" fillId="0" borderId="64" xfId="0" applyNumberFormat="1" applyFont="1" applyFill="1" applyBorder="1" applyAlignment="1" applyProtection="1">
      <alignment horizontal="center" vertical="center"/>
    </xf>
    <xf numFmtId="168" fontId="34" fillId="0" borderId="62" xfId="0" applyNumberFormat="1" applyFont="1" applyFill="1" applyBorder="1" applyAlignment="1" applyProtection="1">
      <alignment horizontal="center" vertical="center"/>
    </xf>
    <xf numFmtId="0" fontId="3" fillId="0" borderId="60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26" fillId="0" borderId="64" xfId="0" applyNumberFormat="1" applyFont="1" applyFill="1" applyBorder="1" applyAlignment="1" applyProtection="1">
      <alignment horizontal="left" vertical="center" wrapText="1"/>
    </xf>
    <xf numFmtId="1" fontId="26" fillId="0" borderId="45" xfId="2" applyNumberFormat="1" applyFont="1" applyFill="1" applyBorder="1" applyAlignment="1">
      <alignment horizontal="center" vertical="center" wrapText="1"/>
    </xf>
    <xf numFmtId="0" fontId="26" fillId="0" borderId="56" xfId="2" applyFont="1" applyFill="1" applyBorder="1" applyAlignment="1">
      <alignment horizontal="center" vertical="center" wrapText="1"/>
    </xf>
    <xf numFmtId="169" fontId="26" fillId="0" borderId="57" xfId="2" applyNumberFormat="1" applyFont="1" applyFill="1" applyBorder="1" applyAlignment="1" applyProtection="1">
      <alignment horizontal="center" vertical="center"/>
    </xf>
    <xf numFmtId="0" fontId="26" fillId="0" borderId="34" xfId="2" applyFont="1" applyFill="1" applyBorder="1" applyAlignment="1">
      <alignment horizontal="center" vertical="center" wrapText="1"/>
    </xf>
    <xf numFmtId="164" fontId="26" fillId="0" borderId="52" xfId="2" applyNumberFormat="1" applyFont="1" applyFill="1" applyBorder="1" applyAlignment="1" applyProtection="1">
      <alignment horizontal="center" vertical="center"/>
    </xf>
    <xf numFmtId="49" fontId="26" fillId="0" borderId="57" xfId="2" applyNumberFormat="1" applyFont="1" applyFill="1" applyBorder="1" applyAlignment="1">
      <alignment vertical="center" wrapText="1"/>
    </xf>
    <xf numFmtId="49" fontId="26" fillId="0" borderId="21" xfId="0" applyNumberFormat="1" applyFont="1" applyFill="1" applyBorder="1" applyAlignment="1" applyProtection="1">
      <alignment horizontal="center" vertical="center"/>
    </xf>
    <xf numFmtId="49" fontId="3" fillId="0" borderId="37" xfId="2" applyNumberFormat="1" applyFont="1" applyFill="1" applyBorder="1" applyAlignment="1" applyProtection="1">
      <alignment vertical="center"/>
    </xf>
    <xf numFmtId="168" fontId="35" fillId="0" borderId="37" xfId="2" applyNumberFormat="1" applyFont="1" applyFill="1" applyBorder="1" applyAlignment="1" applyProtection="1">
      <alignment horizontal="center" vertical="center"/>
    </xf>
    <xf numFmtId="49" fontId="26" fillId="0" borderId="57" xfId="2" applyNumberFormat="1" applyFont="1" applyFill="1" applyBorder="1" applyAlignment="1">
      <alignment horizontal="left" vertical="center" wrapText="1"/>
    </xf>
    <xf numFmtId="0" fontId="3" fillId="0" borderId="26" xfId="2" applyFont="1" applyFill="1" applyBorder="1" applyAlignment="1">
      <alignment horizontal="center" vertical="center" wrapText="1"/>
    </xf>
    <xf numFmtId="49" fontId="3" fillId="0" borderId="37" xfId="2" applyNumberFormat="1" applyFont="1" applyFill="1" applyBorder="1" applyAlignment="1">
      <alignment vertical="center" wrapText="1"/>
    </xf>
    <xf numFmtId="0" fontId="3" fillId="0" borderId="52" xfId="2" applyFont="1" applyFill="1" applyBorder="1" applyAlignment="1">
      <alignment horizontal="center" vertical="center" wrapText="1"/>
    </xf>
    <xf numFmtId="169" fontId="3" fillId="0" borderId="80" xfId="2" applyNumberFormat="1" applyFont="1" applyFill="1" applyBorder="1" applyAlignment="1" applyProtection="1">
      <alignment horizontal="center" vertical="center"/>
    </xf>
    <xf numFmtId="49" fontId="3" fillId="0" borderId="37" xfId="2" applyNumberFormat="1" applyFont="1" applyFill="1" applyBorder="1" applyAlignment="1">
      <alignment horizontal="center" vertical="center"/>
    </xf>
    <xf numFmtId="1" fontId="3" fillId="0" borderId="52" xfId="2" applyNumberFormat="1" applyFont="1" applyFill="1" applyBorder="1" applyAlignment="1">
      <alignment horizontal="center" vertical="center"/>
    </xf>
    <xf numFmtId="49" fontId="3" fillId="0" borderId="35" xfId="2" applyNumberFormat="1" applyFont="1" applyFill="1" applyBorder="1" applyAlignment="1">
      <alignment vertical="center" wrapText="1"/>
    </xf>
    <xf numFmtId="49" fontId="23" fillId="0" borderId="21" xfId="0" applyNumberFormat="1" applyFont="1" applyFill="1" applyBorder="1" applyAlignment="1" applyProtection="1">
      <alignment horizontal="center" vertical="center"/>
    </xf>
    <xf numFmtId="49" fontId="23" fillId="0" borderId="37" xfId="2" applyNumberFormat="1" applyFont="1" applyFill="1" applyBorder="1" applyAlignment="1">
      <alignment horizontal="center" vertical="center" wrapText="1"/>
    </xf>
    <xf numFmtId="49" fontId="23" fillId="0" borderId="52" xfId="2" applyNumberFormat="1" applyFont="1" applyFill="1" applyBorder="1" applyAlignment="1">
      <alignment horizontal="center" vertical="center" wrapText="1"/>
    </xf>
    <xf numFmtId="49" fontId="23" fillId="0" borderId="37" xfId="2" applyNumberFormat="1" applyFont="1" applyFill="1" applyBorder="1" applyAlignment="1" applyProtection="1">
      <alignment vertical="center"/>
    </xf>
    <xf numFmtId="49" fontId="23" fillId="0" borderId="36" xfId="2" applyNumberFormat="1" applyFont="1" applyFill="1" applyBorder="1" applyAlignment="1">
      <alignment horizontal="center" vertical="center" wrapText="1"/>
    </xf>
    <xf numFmtId="168" fontId="26" fillId="0" borderId="37" xfId="2" applyNumberFormat="1" applyFont="1" applyFill="1" applyBorder="1" applyAlignment="1" applyProtection="1">
      <alignment horizontal="center" vertical="center"/>
    </xf>
    <xf numFmtId="168" fontId="26" fillId="0" borderId="52" xfId="2" applyNumberFormat="1" applyFont="1" applyFill="1" applyBorder="1" applyAlignment="1" applyProtection="1">
      <alignment horizontal="center" vertical="center"/>
    </xf>
    <xf numFmtId="168" fontId="26" fillId="0" borderId="35" xfId="2" applyNumberFormat="1" applyFont="1" applyFill="1" applyBorder="1" applyAlignment="1" applyProtection="1">
      <alignment horizontal="center" vertical="center"/>
    </xf>
    <xf numFmtId="167" fontId="31" fillId="0" borderId="0" xfId="2" applyNumberFormat="1" applyFont="1" applyFill="1" applyBorder="1" applyAlignment="1" applyProtection="1">
      <alignment vertical="center"/>
    </xf>
    <xf numFmtId="49" fontId="23" fillId="0" borderId="37" xfId="2" applyNumberFormat="1" applyFont="1" applyFill="1" applyBorder="1" applyAlignment="1" applyProtection="1">
      <alignment horizontal="center" vertical="center"/>
    </xf>
    <xf numFmtId="49" fontId="26" fillId="0" borderId="6" xfId="2" applyNumberFormat="1" applyFont="1" applyFill="1" applyBorder="1" applyAlignment="1">
      <alignment horizontal="center" vertical="center" wrapText="1"/>
    </xf>
    <xf numFmtId="49" fontId="26" fillId="0" borderId="77" xfId="2" applyNumberFormat="1" applyFont="1" applyFill="1" applyBorder="1" applyAlignment="1">
      <alignment horizontal="center" vertical="center" wrapText="1"/>
    </xf>
    <xf numFmtId="49" fontId="26" fillId="0" borderId="1" xfId="2" applyNumberFormat="1" applyFont="1" applyFill="1" applyBorder="1" applyAlignment="1">
      <alignment horizontal="center" vertical="center" wrapText="1"/>
    </xf>
    <xf numFmtId="49" fontId="3" fillId="0" borderId="1" xfId="2" applyNumberFormat="1" applyFont="1" applyFill="1" applyBorder="1" applyAlignment="1">
      <alignment horizontal="center" vertical="center" wrapText="1"/>
    </xf>
    <xf numFmtId="49" fontId="3" fillId="0" borderId="6" xfId="2" applyNumberFormat="1" applyFont="1" applyFill="1" applyBorder="1" applyAlignment="1">
      <alignment horizontal="center" vertical="center" wrapText="1"/>
    </xf>
    <xf numFmtId="49" fontId="3" fillId="0" borderId="77" xfId="0" applyNumberFormat="1" applyFont="1" applyFill="1" applyBorder="1" applyAlignment="1">
      <alignment horizontal="center" vertical="center" wrapText="1"/>
    </xf>
    <xf numFmtId="1" fontId="26" fillId="0" borderId="6" xfId="0" applyNumberFormat="1" applyFont="1" applyFill="1" applyBorder="1" applyAlignment="1">
      <alignment horizontal="center" vertical="center" wrapText="1"/>
    </xf>
    <xf numFmtId="1" fontId="26" fillId="0" borderId="2" xfId="0" applyNumberFormat="1" applyFont="1" applyFill="1" applyBorder="1" applyAlignment="1">
      <alignment horizontal="center" vertical="center"/>
    </xf>
    <xf numFmtId="167" fontId="26" fillId="0" borderId="12" xfId="0" applyNumberFormat="1" applyFont="1" applyFill="1" applyBorder="1" applyAlignment="1" applyProtection="1">
      <alignment horizontal="center" vertical="center"/>
    </xf>
    <xf numFmtId="0" fontId="26" fillId="0" borderId="6" xfId="0" applyNumberFormat="1" applyFont="1" applyFill="1" applyBorder="1" applyAlignment="1" applyProtection="1">
      <alignment horizontal="center" vertical="center"/>
    </xf>
    <xf numFmtId="49" fontId="26" fillId="0" borderId="5" xfId="0" applyNumberFormat="1" applyFont="1" applyFill="1" applyBorder="1" applyAlignment="1">
      <alignment horizontal="center" vertical="center"/>
    </xf>
    <xf numFmtId="49" fontId="26" fillId="0" borderId="1" xfId="0" applyNumberFormat="1" applyFont="1" applyFill="1" applyBorder="1" applyAlignment="1">
      <alignment horizontal="center" vertical="center"/>
    </xf>
    <xf numFmtId="49" fontId="26" fillId="0" borderId="3" xfId="0" applyNumberFormat="1" applyFont="1" applyFill="1" applyBorder="1" applyAlignment="1">
      <alignment horizontal="left" vertical="center" wrapText="1"/>
    </xf>
    <xf numFmtId="1" fontId="27" fillId="0" borderId="45" xfId="2" applyNumberFormat="1" applyFont="1" applyFill="1" applyBorder="1" applyAlignment="1">
      <alignment horizontal="center" vertical="center" wrapText="1"/>
    </xf>
    <xf numFmtId="1" fontId="27" fillId="0" borderId="47" xfId="2" applyNumberFormat="1" applyFont="1" applyFill="1" applyBorder="1" applyAlignment="1">
      <alignment horizontal="center" vertical="center" wrapText="1"/>
    </xf>
    <xf numFmtId="49" fontId="23" fillId="0" borderId="10" xfId="2" applyNumberFormat="1" applyFont="1" applyFill="1" applyBorder="1" applyAlignment="1">
      <alignment horizontal="center" vertical="center" wrapText="1"/>
    </xf>
    <xf numFmtId="49" fontId="23" fillId="0" borderId="8" xfId="2" applyNumberFormat="1" applyFont="1" applyFill="1" applyBorder="1" applyAlignment="1">
      <alignment horizontal="center" vertical="center" wrapText="1"/>
    </xf>
    <xf numFmtId="49" fontId="23" fillId="0" borderId="28" xfId="2" applyNumberFormat="1" applyFont="1" applyFill="1" applyBorder="1" applyAlignment="1">
      <alignment horizontal="center" vertical="center" wrapText="1"/>
    </xf>
    <xf numFmtId="0" fontId="26" fillId="0" borderId="9" xfId="2" applyFont="1" applyFill="1" applyBorder="1" applyAlignment="1">
      <alignment horizontal="center" vertical="center" wrapText="1"/>
    </xf>
    <xf numFmtId="0" fontId="26" fillId="0" borderId="79" xfId="2" applyFont="1" applyFill="1" applyBorder="1" applyAlignment="1">
      <alignment horizontal="center" vertical="center" wrapText="1"/>
    </xf>
    <xf numFmtId="169" fontId="26" fillId="0" borderId="80" xfId="2" applyNumberFormat="1" applyFont="1" applyFill="1" applyBorder="1" applyAlignment="1" applyProtection="1">
      <alignment horizontal="center" vertical="center"/>
    </xf>
    <xf numFmtId="0" fontId="26" fillId="0" borderId="10" xfId="2" applyFont="1" applyFill="1" applyBorder="1" applyAlignment="1">
      <alignment horizontal="center" vertical="center" wrapText="1"/>
    </xf>
    <xf numFmtId="164" fontId="26" fillId="0" borderId="8" xfId="2" applyNumberFormat="1" applyFont="1" applyFill="1" applyBorder="1" applyAlignment="1" applyProtection="1">
      <alignment horizontal="center" vertical="center"/>
    </xf>
    <xf numFmtId="49" fontId="26" fillId="0" borderId="61" xfId="2" applyNumberFormat="1" applyFont="1" applyFill="1" applyBorder="1" applyAlignment="1">
      <alignment vertical="center" wrapText="1"/>
    </xf>
    <xf numFmtId="49" fontId="26" fillId="0" borderId="21" xfId="2" applyNumberFormat="1" applyFont="1" applyFill="1" applyBorder="1" applyAlignment="1">
      <alignment vertical="center" wrapText="1"/>
    </xf>
    <xf numFmtId="49" fontId="26" fillId="0" borderId="21" xfId="2" applyNumberFormat="1" applyFont="1" applyFill="1" applyBorder="1" applyAlignment="1">
      <alignment horizontal="left" vertical="center" wrapText="1"/>
    </xf>
    <xf numFmtId="164" fontId="26" fillId="0" borderId="0" xfId="2" applyNumberFormat="1" applyFont="1" applyFill="1" applyBorder="1" applyAlignment="1" applyProtection="1">
      <alignment vertical="center"/>
    </xf>
    <xf numFmtId="164" fontId="26" fillId="0" borderId="37" xfId="2" applyNumberFormat="1" applyFont="1" applyFill="1" applyBorder="1" applyAlignment="1" applyProtection="1">
      <alignment horizontal="center" vertical="center"/>
    </xf>
    <xf numFmtId="49" fontId="26" fillId="0" borderId="34" xfId="2" applyNumberFormat="1" applyFont="1" applyFill="1" applyBorder="1" applyAlignment="1">
      <alignment horizontal="center" vertical="center" wrapText="1"/>
    </xf>
    <xf numFmtId="49" fontId="23" fillId="0" borderId="37" xfId="0" applyNumberFormat="1" applyFont="1" applyFill="1" applyBorder="1" applyAlignment="1">
      <alignment horizontal="center" vertical="center" wrapText="1"/>
    </xf>
    <xf numFmtId="49" fontId="23" fillId="0" borderId="52" xfId="0" applyNumberFormat="1" applyFont="1" applyFill="1" applyBorder="1" applyAlignment="1">
      <alignment horizontal="center" vertical="center" wrapText="1"/>
    </xf>
    <xf numFmtId="49" fontId="23" fillId="0" borderId="36" xfId="0" applyNumberFormat="1" applyFont="1" applyFill="1" applyBorder="1" applyAlignment="1">
      <alignment horizontal="center" vertical="center" wrapText="1"/>
    </xf>
    <xf numFmtId="0" fontId="23" fillId="0" borderId="26" xfId="0" applyFont="1" applyFill="1" applyBorder="1" applyAlignment="1">
      <alignment horizontal="center" vertical="center" wrapText="1"/>
    </xf>
    <xf numFmtId="166" fontId="3" fillId="0" borderId="57" xfId="0" applyNumberFormat="1" applyFont="1" applyFill="1" applyBorder="1" applyAlignment="1" applyProtection="1">
      <alignment horizontal="center" vertical="center"/>
    </xf>
    <xf numFmtId="164" fontId="26" fillId="0" borderId="37" xfId="0" applyNumberFormat="1" applyFont="1" applyFill="1" applyBorder="1" applyAlignment="1" applyProtection="1">
      <alignment horizontal="center" vertical="center" wrapText="1"/>
    </xf>
    <xf numFmtId="0" fontId="26" fillId="0" borderId="52" xfId="0" applyFont="1" applyFill="1" applyBorder="1" applyAlignment="1">
      <alignment horizontal="center" vertical="center" wrapText="1"/>
    </xf>
    <xf numFmtId="49" fontId="3" fillId="0" borderId="21" xfId="2" applyNumberFormat="1" applyFont="1" applyFill="1" applyBorder="1" applyAlignment="1">
      <alignment vertical="center" wrapText="1"/>
    </xf>
    <xf numFmtId="49" fontId="23" fillId="0" borderId="56" xfId="0" applyNumberFormat="1" applyFont="1" applyFill="1" applyBorder="1" applyAlignment="1" applyProtection="1">
      <alignment horizontal="center" vertical="center"/>
    </xf>
    <xf numFmtId="49" fontId="23" fillId="0" borderId="52" xfId="2" applyNumberFormat="1" applyFont="1" applyFill="1" applyBorder="1" applyAlignment="1" applyProtection="1">
      <alignment vertical="center"/>
    </xf>
    <xf numFmtId="166" fontId="3" fillId="0" borderId="57" xfId="2" applyNumberFormat="1" applyFont="1" applyFill="1" applyBorder="1" applyAlignment="1" applyProtection="1">
      <alignment horizontal="center" vertical="center"/>
    </xf>
    <xf numFmtId="164" fontId="26" fillId="0" borderId="37" xfId="2" applyNumberFormat="1" applyFont="1" applyFill="1" applyBorder="1" applyAlignment="1" applyProtection="1">
      <alignment horizontal="center" vertical="center" wrapText="1"/>
    </xf>
    <xf numFmtId="0" fontId="26" fillId="0" borderId="26" xfId="2" applyNumberFormat="1" applyFont="1" applyFill="1" applyBorder="1" applyAlignment="1">
      <alignment horizontal="center" vertical="center" wrapText="1"/>
    </xf>
    <xf numFmtId="0" fontId="26" fillId="0" borderId="34" xfId="2" applyNumberFormat="1" applyFont="1" applyFill="1" applyBorder="1" applyAlignment="1">
      <alignment horizontal="center" vertical="center" wrapText="1"/>
    </xf>
    <xf numFmtId="49" fontId="23" fillId="0" borderId="6" xfId="2" applyNumberFormat="1" applyFont="1" applyFill="1" applyBorder="1" applyAlignment="1">
      <alignment horizontal="center" vertical="center" wrapText="1"/>
    </xf>
    <xf numFmtId="49" fontId="23" fillId="0" borderId="1" xfId="2" applyNumberFormat="1" applyFont="1" applyFill="1" applyBorder="1" applyAlignment="1">
      <alignment horizontal="center" vertical="center" wrapText="1"/>
    </xf>
    <xf numFmtId="49" fontId="23" fillId="0" borderId="77" xfId="2" applyNumberFormat="1" applyFont="1" applyFill="1" applyBorder="1" applyAlignment="1">
      <alignment horizontal="center" vertical="center" wrapText="1"/>
    </xf>
    <xf numFmtId="1" fontId="26" fillId="0" borderId="6" xfId="2" applyNumberFormat="1" applyFont="1" applyFill="1" applyBorder="1" applyAlignment="1" applyProtection="1">
      <alignment horizontal="center" vertical="center"/>
    </xf>
    <xf numFmtId="1" fontId="26" fillId="0" borderId="5" xfId="2" applyNumberFormat="1" applyFont="1" applyFill="1" applyBorder="1" applyAlignment="1" applyProtection="1">
      <alignment horizontal="center" vertical="center"/>
    </xf>
    <xf numFmtId="1" fontId="26" fillId="0" borderId="1" xfId="2" applyNumberFormat="1" applyFont="1" applyFill="1" applyBorder="1" applyAlignment="1" applyProtection="1">
      <alignment horizontal="center" vertical="center"/>
    </xf>
    <xf numFmtId="1" fontId="26" fillId="0" borderId="2" xfId="2" applyNumberFormat="1" applyFont="1" applyFill="1" applyBorder="1" applyAlignment="1" applyProtection="1">
      <alignment horizontal="center" vertical="center"/>
    </xf>
    <xf numFmtId="166" fontId="26" fillId="0" borderId="4" xfId="2" applyNumberFormat="1" applyFont="1" applyFill="1" applyBorder="1" applyAlignment="1" applyProtection="1">
      <alignment horizontal="center" vertical="center"/>
    </xf>
    <xf numFmtId="164" fontId="26" fillId="0" borderId="6" xfId="2" applyNumberFormat="1" applyFont="1" applyFill="1" applyBorder="1" applyAlignment="1" applyProtection="1">
      <alignment horizontal="center" vertical="center" wrapText="1"/>
    </xf>
    <xf numFmtId="49" fontId="26" fillId="0" borderId="76" xfId="2" applyNumberFormat="1" applyFont="1" applyFill="1" applyBorder="1" applyAlignment="1">
      <alignment horizontal="center" vertical="center" wrapText="1"/>
    </xf>
    <xf numFmtId="49" fontId="26" fillId="0" borderId="5" xfId="2" applyNumberFormat="1" applyFont="1" applyFill="1" applyBorder="1" applyAlignment="1">
      <alignment horizontal="center" vertical="center" wrapText="1"/>
    </xf>
    <xf numFmtId="0" fontId="26" fillId="0" borderId="1" xfId="2" applyFont="1" applyFill="1" applyBorder="1" applyAlignment="1">
      <alignment horizontal="center" vertical="center" wrapText="1"/>
    </xf>
    <xf numFmtId="49" fontId="26" fillId="0" borderId="12" xfId="2" applyNumberFormat="1" applyFont="1" applyFill="1" applyBorder="1" applyAlignment="1">
      <alignment vertical="center" wrapText="1"/>
    </xf>
    <xf numFmtId="49" fontId="26" fillId="0" borderId="2" xfId="0" applyNumberFormat="1" applyFont="1" applyFill="1" applyBorder="1" applyAlignment="1" applyProtection="1">
      <alignment horizontal="center" vertical="center"/>
    </xf>
    <xf numFmtId="0" fontId="3" fillId="3" borderId="86" xfId="2" applyNumberFormat="1" applyFont="1" applyFill="1" applyBorder="1" applyAlignment="1" applyProtection="1">
      <alignment horizontal="center" vertical="center"/>
    </xf>
    <xf numFmtId="0" fontId="3" fillId="3" borderId="0" xfId="2" applyNumberFormat="1" applyFont="1" applyFill="1" applyBorder="1" applyAlignment="1" applyProtection="1">
      <alignment horizontal="center" vertical="center"/>
    </xf>
    <xf numFmtId="49" fontId="3" fillId="0" borderId="45" xfId="2" applyNumberFormat="1" applyFont="1" applyFill="1" applyBorder="1" applyAlignment="1" applyProtection="1">
      <alignment horizontal="center" vertical="center"/>
    </xf>
    <xf numFmtId="49" fontId="3" fillId="0" borderId="48" xfId="2" applyNumberFormat="1" applyFont="1" applyFill="1" applyBorder="1" applyAlignment="1" applyProtection="1">
      <alignment horizontal="center" vertical="center"/>
    </xf>
    <xf numFmtId="49" fontId="3" fillId="0" borderId="44" xfId="2" applyNumberFormat="1" applyFont="1" applyFill="1" applyBorder="1" applyAlignment="1" applyProtection="1">
      <alignment horizontal="center" vertical="center"/>
    </xf>
    <xf numFmtId="0" fontId="3" fillId="0" borderId="87" xfId="2" applyNumberFormat="1" applyFont="1" applyFill="1" applyBorder="1" applyAlignment="1" applyProtection="1">
      <alignment horizontal="center" vertical="center"/>
    </xf>
    <xf numFmtId="0" fontId="3" fillId="0" borderId="86" xfId="2" applyNumberFormat="1" applyFont="1" applyFill="1" applyBorder="1" applyAlignment="1" applyProtection="1">
      <alignment horizontal="center" vertical="center"/>
    </xf>
    <xf numFmtId="0" fontId="3" fillId="0" borderId="45" xfId="2" applyNumberFormat="1" applyFont="1" applyFill="1" applyBorder="1" applyAlignment="1" applyProtection="1">
      <alignment horizontal="center" vertical="center"/>
    </xf>
    <xf numFmtId="49" fontId="3" fillId="0" borderId="42" xfId="2" applyNumberFormat="1" applyFont="1" applyFill="1" applyBorder="1" applyAlignment="1" applyProtection="1">
      <alignment horizontal="center" vertical="center"/>
    </xf>
    <xf numFmtId="49" fontId="3" fillId="0" borderId="58" xfId="2" applyNumberFormat="1" applyFont="1" applyFill="1" applyBorder="1" applyAlignment="1" applyProtection="1">
      <alignment horizontal="center" vertical="center"/>
    </xf>
    <xf numFmtId="49" fontId="3" fillId="0" borderId="91" xfId="2" applyNumberFormat="1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26" fillId="0" borderId="8" xfId="2" applyFont="1" applyFill="1" applyBorder="1" applyAlignment="1">
      <alignment horizontal="center" vertical="center" wrapText="1"/>
    </xf>
    <xf numFmtId="0" fontId="26" fillId="0" borderId="9" xfId="2" applyFont="1" applyFill="1" applyBorder="1" applyAlignment="1">
      <alignment horizontal="center" vertical="center" wrapText="1"/>
    </xf>
    <xf numFmtId="0" fontId="26" fillId="0" borderId="41" xfId="2" applyFont="1" applyFill="1" applyBorder="1" applyAlignment="1">
      <alignment horizontal="center" vertical="center" wrapText="1"/>
    </xf>
    <xf numFmtId="0" fontId="26" fillId="0" borderId="39" xfId="2" applyFont="1" applyFill="1" applyBorder="1" applyAlignment="1">
      <alignment horizontal="center" vertical="center" wrapText="1"/>
    </xf>
    <xf numFmtId="0" fontId="26" fillId="0" borderId="50" xfId="2" applyFont="1" applyFill="1" applyBorder="1" applyAlignment="1">
      <alignment horizontal="center" vertical="center" wrapText="1"/>
    </xf>
    <xf numFmtId="166" fontId="27" fillId="0" borderId="50" xfId="2" applyNumberFormat="1" applyFont="1" applyFill="1" applyBorder="1" applyAlignment="1">
      <alignment horizontal="center" vertical="center" wrapText="1"/>
    </xf>
    <xf numFmtId="1" fontId="27" fillId="0" borderId="50" xfId="2" applyNumberFormat="1" applyFont="1" applyFill="1" applyBorder="1" applyAlignment="1">
      <alignment horizontal="center" vertical="center" wrapText="1"/>
    </xf>
    <xf numFmtId="49" fontId="26" fillId="0" borderId="26" xfId="2" applyNumberFormat="1" applyFont="1" applyFill="1" applyBorder="1" applyAlignment="1">
      <alignment vertical="center" wrapText="1"/>
    </xf>
    <xf numFmtId="164" fontId="26" fillId="0" borderId="26" xfId="2" applyNumberFormat="1" applyFont="1" applyFill="1" applyBorder="1" applyAlignment="1" applyProtection="1">
      <alignment horizontal="center" vertical="center"/>
    </xf>
    <xf numFmtId="169" fontId="26" fillId="0" borderId="26" xfId="2" applyNumberFormat="1" applyFont="1" applyFill="1" applyBorder="1" applyAlignment="1" applyProtection="1">
      <alignment horizontal="center" vertical="center"/>
    </xf>
    <xf numFmtId="0" fontId="26" fillId="0" borderId="11" xfId="2" applyFont="1" applyFill="1" applyBorder="1" applyAlignment="1">
      <alignment horizontal="center" vertical="center" wrapText="1"/>
    </xf>
    <xf numFmtId="49" fontId="27" fillId="0" borderId="50" xfId="2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left" wrapText="1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wrapText="1"/>
    </xf>
    <xf numFmtId="0" fontId="3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3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0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top"/>
    </xf>
    <xf numFmtId="0" fontId="6" fillId="0" borderId="0" xfId="0" applyFont="1" applyAlignment="1">
      <alignment vertical="top"/>
    </xf>
    <xf numFmtId="0" fontId="3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/>
    </xf>
    <xf numFmtId="0" fontId="3" fillId="0" borderId="7" xfId="0" applyFont="1" applyFill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wrapText="1"/>
    </xf>
    <xf numFmtId="0" fontId="17" fillId="0" borderId="0" xfId="0" applyFont="1" applyAlignment="1">
      <alignment wrapText="1"/>
    </xf>
    <xf numFmtId="0" fontId="10" fillId="0" borderId="0" xfId="1" applyFont="1" applyAlignment="1">
      <alignment horizontal="center"/>
    </xf>
    <xf numFmtId="0" fontId="14" fillId="0" borderId="26" xfId="1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4" fillId="0" borderId="11" xfId="1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10" fillId="0" borderId="26" xfId="1" applyFont="1" applyBorder="1" applyAlignment="1">
      <alignment horizontal="center" vertical="center" wrapText="1"/>
    </xf>
    <xf numFmtId="0" fontId="17" fillId="0" borderId="26" xfId="0" applyFont="1" applyBorder="1" applyAlignment="1">
      <alignment wrapText="1"/>
    </xf>
    <xf numFmtId="49" fontId="17" fillId="0" borderId="34" xfId="1" applyNumberFormat="1" applyFont="1" applyBorder="1" applyAlignment="1" applyProtection="1">
      <alignment horizontal="left" vertical="center" wrapText="1"/>
      <protection locked="0"/>
    </xf>
    <xf numFmtId="0" fontId="17" fillId="0" borderId="35" xfId="0" applyFont="1" applyBorder="1" applyAlignment="1">
      <alignment horizontal="left" vertical="center" wrapText="1"/>
    </xf>
    <xf numFmtId="0" fontId="12" fillId="0" borderId="35" xfId="0" applyFont="1" applyBorder="1" applyAlignment="1">
      <alignment vertical="center" wrapText="1"/>
    </xf>
    <xf numFmtId="0" fontId="12" fillId="0" borderId="36" xfId="0" applyFont="1" applyBorder="1" applyAlignment="1">
      <alignment vertical="center" wrapText="1"/>
    </xf>
    <xf numFmtId="1" fontId="17" fillId="0" borderId="34" xfId="0" applyNumberFormat="1" applyFont="1" applyFill="1" applyBorder="1" applyAlignment="1">
      <alignment horizontal="center" vertical="center" wrapText="1"/>
    </xf>
    <xf numFmtId="1" fontId="20" fillId="0" borderId="35" xfId="0" applyNumberFormat="1" applyFont="1" applyFill="1" applyBorder="1" applyAlignment="1">
      <alignment horizontal="center" vertical="center" wrapText="1"/>
    </xf>
    <xf numFmtId="1" fontId="20" fillId="0" borderId="36" xfId="0" applyNumberFormat="1" applyFont="1" applyFill="1" applyBorder="1" applyAlignment="1">
      <alignment horizontal="center" vertical="center" wrapText="1"/>
    </xf>
    <xf numFmtId="0" fontId="17" fillId="0" borderId="26" xfId="0" applyFont="1" applyFill="1" applyBorder="1" applyAlignment="1">
      <alignment horizontal="center" vertical="center" wrapText="1"/>
    </xf>
    <xf numFmtId="0" fontId="9" fillId="0" borderId="26" xfId="0" applyFont="1" applyBorder="1" applyAlignment="1">
      <alignment vertical="center" wrapText="1"/>
    </xf>
    <xf numFmtId="49" fontId="10" fillId="0" borderId="11" xfId="1" applyNumberFormat="1" applyFont="1" applyBorder="1" applyAlignment="1">
      <alignment horizontal="center" vertical="center" wrapText="1"/>
    </xf>
    <xf numFmtId="0" fontId="17" fillId="0" borderId="27" xfId="0" applyFont="1" applyBorder="1" applyAlignment="1">
      <alignment vertical="center" wrapText="1"/>
    </xf>
    <xf numFmtId="0" fontId="12" fillId="0" borderId="27" xfId="0" applyFont="1" applyBorder="1" applyAlignment="1">
      <alignment vertical="center" wrapText="1"/>
    </xf>
    <xf numFmtId="0" fontId="12" fillId="0" borderId="28" xfId="0" applyFont="1" applyBorder="1" applyAlignment="1">
      <alignment vertical="center" wrapText="1"/>
    </xf>
    <xf numFmtId="0" fontId="17" fillId="0" borderId="29" xfId="0" applyFont="1" applyBorder="1" applyAlignment="1">
      <alignment vertical="center" wrapText="1"/>
    </xf>
    <xf numFmtId="0" fontId="17" fillId="0" borderId="30" xfId="0" applyFont="1" applyBorder="1" applyAlignment="1">
      <alignment vertical="center" wrapText="1"/>
    </xf>
    <xf numFmtId="0" fontId="12" fillId="0" borderId="30" xfId="0" applyFont="1" applyBorder="1" applyAlignment="1">
      <alignment vertical="center" wrapText="1"/>
    </xf>
    <xf numFmtId="0" fontId="12" fillId="0" borderId="31" xfId="0" applyFont="1" applyBorder="1" applyAlignment="1">
      <alignment vertical="center" wrapText="1"/>
    </xf>
    <xf numFmtId="0" fontId="12" fillId="0" borderId="26" xfId="0" applyFont="1" applyBorder="1" applyAlignment="1">
      <alignment vertical="center" wrapText="1"/>
    </xf>
    <xf numFmtId="0" fontId="10" fillId="0" borderId="26" xfId="1" applyFont="1" applyFill="1" applyBorder="1" applyAlignment="1">
      <alignment horizontal="center" vertical="center" wrapText="1"/>
    </xf>
    <xf numFmtId="0" fontId="17" fillId="0" borderId="26" xfId="0" applyFont="1" applyFill="1" applyBorder="1" applyAlignment="1">
      <alignment vertical="center" wrapText="1"/>
    </xf>
    <xf numFmtId="0" fontId="20" fillId="0" borderId="26" xfId="0" applyFont="1" applyFill="1" applyBorder="1" applyAlignment="1">
      <alignment horizontal="center" vertical="center" wrapText="1"/>
    </xf>
    <xf numFmtId="0" fontId="17" fillId="0" borderId="26" xfId="0" applyFont="1" applyBorder="1" applyAlignment="1">
      <alignment horizontal="center" wrapText="1"/>
    </xf>
    <xf numFmtId="0" fontId="3" fillId="0" borderId="26" xfId="0" applyFont="1" applyBorder="1" applyAlignment="1">
      <alignment horizontal="center"/>
    </xf>
    <xf numFmtId="0" fontId="17" fillId="0" borderId="26" xfId="0" applyFont="1" applyBorder="1" applyAlignment="1">
      <alignment horizontal="center" vertical="center" wrapText="1"/>
    </xf>
    <xf numFmtId="0" fontId="17" fillId="0" borderId="11" xfId="1" applyFont="1" applyFill="1" applyBorder="1" applyAlignment="1">
      <alignment horizontal="center" vertical="center" wrapText="1"/>
    </xf>
    <xf numFmtId="0" fontId="17" fillId="0" borderId="27" xfId="1" applyFont="1" applyFill="1" applyBorder="1" applyAlignment="1">
      <alignment horizontal="center" vertical="center" wrapText="1"/>
    </xf>
    <xf numFmtId="0" fontId="17" fillId="0" borderId="28" xfId="1" applyFont="1" applyFill="1" applyBorder="1" applyAlignment="1">
      <alignment horizontal="center" vertical="center" wrapText="1"/>
    </xf>
    <xf numFmtId="0" fontId="17" fillId="0" borderId="32" xfId="1" applyFont="1" applyFill="1" applyBorder="1" applyAlignment="1">
      <alignment horizontal="center" vertical="center" wrapText="1"/>
    </xf>
    <xf numFmtId="0" fontId="17" fillId="0" borderId="0" xfId="1" applyFont="1" applyFill="1" applyBorder="1" applyAlignment="1">
      <alignment horizontal="center" vertical="center" wrapText="1"/>
    </xf>
    <xf numFmtId="0" fontId="17" fillId="0" borderId="33" xfId="1" applyFont="1" applyFill="1" applyBorder="1" applyAlignment="1">
      <alignment horizontal="center" vertical="center" wrapText="1"/>
    </xf>
    <xf numFmtId="0" fontId="17" fillId="0" borderId="29" xfId="1" applyFont="1" applyFill="1" applyBorder="1" applyAlignment="1">
      <alignment horizontal="center" vertical="center" wrapText="1"/>
    </xf>
    <xf numFmtId="0" fontId="17" fillId="0" borderId="30" xfId="1" applyFont="1" applyFill="1" applyBorder="1" applyAlignment="1">
      <alignment horizontal="center" vertical="center" wrapText="1"/>
    </xf>
    <xf numFmtId="0" fontId="17" fillId="0" borderId="31" xfId="1" applyFont="1" applyFill="1" applyBorder="1" applyAlignment="1">
      <alignment horizontal="center" vertical="center" wrapText="1"/>
    </xf>
    <xf numFmtId="0" fontId="17" fillId="0" borderId="26" xfId="1" applyFont="1" applyBorder="1" applyAlignment="1">
      <alignment horizontal="center" vertical="center" wrapText="1"/>
    </xf>
    <xf numFmtId="0" fontId="17" fillId="0" borderId="34" xfId="0" applyFont="1" applyFill="1" applyBorder="1" applyAlignment="1">
      <alignment horizontal="center" vertical="center" wrapText="1"/>
    </xf>
    <xf numFmtId="0" fontId="17" fillId="0" borderId="36" xfId="0" applyFont="1" applyFill="1" applyBorder="1" applyAlignment="1">
      <alignment horizontal="center" vertical="center" wrapText="1"/>
    </xf>
    <xf numFmtId="49" fontId="17" fillId="0" borderId="35" xfId="1" applyNumberFormat="1" applyFont="1" applyBorder="1" applyAlignment="1" applyProtection="1">
      <alignment horizontal="left" vertical="center" wrapText="1"/>
      <protection locked="0"/>
    </xf>
    <xf numFmtId="49" fontId="17" fillId="0" borderId="36" xfId="1" applyNumberFormat="1" applyFont="1" applyBorder="1" applyAlignment="1" applyProtection="1">
      <alignment horizontal="left" vertical="center" wrapText="1"/>
      <protection locked="0"/>
    </xf>
    <xf numFmtId="0" fontId="17" fillId="0" borderId="11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26" xfId="0" applyFont="1" applyBorder="1" applyAlignment="1">
      <alignment vertical="center" wrapText="1"/>
    </xf>
    <xf numFmtId="0" fontId="20" fillId="0" borderId="26" xfId="0" applyFont="1" applyBorder="1" applyAlignment="1">
      <alignment horizontal="center" vertical="center" wrapText="1"/>
    </xf>
    <xf numFmtId="49" fontId="17" fillId="0" borderId="34" xfId="1" applyNumberFormat="1" applyFont="1" applyBorder="1" applyAlignment="1">
      <alignment horizontal="left" vertical="center" wrapText="1"/>
    </xf>
    <xf numFmtId="0" fontId="17" fillId="0" borderId="34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0" borderId="26" xfId="1" applyFont="1" applyFill="1" applyBorder="1" applyAlignment="1">
      <alignment horizontal="center" vertical="center" wrapText="1"/>
    </xf>
    <xf numFmtId="0" fontId="17" fillId="0" borderId="26" xfId="0" applyNumberFormat="1" applyFont="1" applyFill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1" fontId="17" fillId="0" borderId="26" xfId="0" applyNumberFormat="1" applyFont="1" applyBorder="1" applyAlignment="1">
      <alignment horizontal="center" vertical="center" wrapText="1"/>
    </xf>
    <xf numFmtId="49" fontId="17" fillId="0" borderId="11" xfId="1" applyNumberFormat="1" applyFont="1" applyBorder="1" applyAlignment="1">
      <alignment horizontal="left" vertical="center" wrapText="1"/>
    </xf>
    <xf numFmtId="0" fontId="12" fillId="0" borderId="29" xfId="0" applyFont="1" applyBorder="1" applyAlignment="1">
      <alignment vertical="center" wrapText="1"/>
    </xf>
    <xf numFmtId="49" fontId="26" fillId="0" borderId="40" xfId="2" applyNumberFormat="1" applyFont="1" applyFill="1" applyBorder="1" applyAlignment="1" applyProtection="1">
      <alignment horizontal="center" vertical="center"/>
    </xf>
    <xf numFmtId="49" fontId="26" fillId="0" borderId="39" xfId="2" applyNumberFormat="1" applyFont="1" applyFill="1" applyBorder="1" applyAlignment="1" applyProtection="1">
      <alignment horizontal="center" vertical="center"/>
    </xf>
    <xf numFmtId="164" fontId="24" fillId="0" borderId="0" xfId="2" applyNumberFormat="1" applyFont="1" applyFill="1" applyBorder="1" applyAlignment="1" applyProtection="1">
      <alignment horizontal="left"/>
    </xf>
    <xf numFmtId="0" fontId="26" fillId="0" borderId="30" xfId="0" applyFont="1" applyFill="1" applyBorder="1" applyAlignment="1" applyProtection="1">
      <alignment horizontal="right" vertical="center"/>
    </xf>
    <xf numFmtId="0" fontId="25" fillId="0" borderId="30" xfId="0" applyFont="1" applyFill="1" applyBorder="1" applyAlignment="1">
      <alignment horizontal="right" vertical="center"/>
    </xf>
    <xf numFmtId="0" fontId="26" fillId="0" borderId="0" xfId="0" applyFont="1" applyFill="1" applyBorder="1" applyAlignment="1" applyProtection="1">
      <alignment horizontal="right" vertical="center"/>
    </xf>
    <xf numFmtId="0" fontId="25" fillId="0" borderId="0" xfId="0" applyFont="1" applyFill="1" applyAlignment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0" fontId="26" fillId="0" borderId="46" xfId="2" applyFont="1" applyFill="1" applyBorder="1" applyAlignment="1" applyProtection="1">
      <alignment horizontal="right" vertical="center"/>
    </xf>
    <xf numFmtId="164" fontId="26" fillId="0" borderId="44" xfId="2" applyNumberFormat="1" applyFont="1" applyFill="1" applyBorder="1" applyAlignment="1" applyProtection="1">
      <alignment horizontal="right" vertical="center"/>
    </xf>
    <xf numFmtId="164" fontId="26" fillId="0" borderId="43" xfId="2" applyNumberFormat="1" applyFont="1" applyFill="1" applyBorder="1" applyAlignment="1" applyProtection="1">
      <alignment horizontal="right" vertical="center"/>
    </xf>
    <xf numFmtId="164" fontId="26" fillId="0" borderId="42" xfId="2" applyNumberFormat="1" applyFont="1" applyFill="1" applyBorder="1" applyAlignment="1" applyProtection="1">
      <alignment horizontal="right" vertical="center"/>
    </xf>
    <xf numFmtId="49" fontId="27" fillId="0" borderId="41" xfId="2" applyNumberFormat="1" applyFont="1" applyFill="1" applyBorder="1" applyAlignment="1" applyProtection="1">
      <alignment horizontal="center" vertical="center"/>
    </xf>
    <xf numFmtId="49" fontId="27" fillId="0" borderId="39" xfId="2" applyNumberFormat="1" applyFont="1" applyFill="1" applyBorder="1" applyAlignment="1" applyProtection="1">
      <alignment horizontal="center" vertical="center"/>
    </xf>
    <xf numFmtId="168" fontId="26" fillId="0" borderId="50" xfId="2" applyNumberFormat="1" applyFont="1" applyFill="1" applyBorder="1" applyAlignment="1" applyProtection="1">
      <alignment horizontal="center" vertical="center"/>
    </xf>
    <xf numFmtId="0" fontId="26" fillId="0" borderId="45" xfId="2" applyFont="1" applyFill="1" applyBorder="1" applyAlignment="1">
      <alignment horizontal="right" vertical="center"/>
    </xf>
    <xf numFmtId="0" fontId="26" fillId="0" borderId="45" xfId="2" applyFont="1" applyFill="1" applyBorder="1" applyAlignment="1" applyProtection="1">
      <alignment horizontal="right" vertical="center"/>
    </xf>
    <xf numFmtId="168" fontId="26" fillId="0" borderId="48" xfId="2" applyNumberFormat="1" applyFont="1" applyFill="1" applyBorder="1" applyAlignment="1" applyProtection="1">
      <alignment horizontal="center" vertical="center"/>
    </xf>
    <xf numFmtId="168" fontId="26" fillId="0" borderId="58" xfId="2" applyNumberFormat="1" applyFont="1" applyFill="1" applyBorder="1" applyAlignment="1" applyProtection="1">
      <alignment horizontal="center" vertical="center"/>
    </xf>
    <xf numFmtId="0" fontId="26" fillId="0" borderId="48" xfId="2" applyFont="1" applyFill="1" applyBorder="1" applyAlignment="1">
      <alignment horizontal="center" vertical="center" wrapText="1"/>
    </xf>
    <xf numFmtId="0" fontId="26" fillId="0" borderId="51" xfId="2" applyFont="1" applyFill="1" applyBorder="1" applyAlignment="1">
      <alignment horizontal="center" vertical="center" wrapText="1"/>
    </xf>
    <xf numFmtId="0" fontId="26" fillId="0" borderId="47" xfId="2" applyFont="1" applyFill="1" applyBorder="1" applyAlignment="1">
      <alignment horizontal="center" vertical="center" wrapText="1"/>
    </xf>
    <xf numFmtId="168" fontId="26" fillId="0" borderId="51" xfId="2" applyNumberFormat="1" applyFont="1" applyFill="1" applyBorder="1" applyAlignment="1" applyProtection="1">
      <alignment horizontal="center" vertical="center"/>
    </xf>
    <xf numFmtId="168" fontId="26" fillId="0" borderId="47" xfId="2" applyNumberFormat="1" applyFont="1" applyFill="1" applyBorder="1" applyAlignment="1" applyProtection="1">
      <alignment horizontal="center" vertical="center"/>
    </xf>
    <xf numFmtId="49" fontId="3" fillId="0" borderId="61" xfId="2" applyNumberFormat="1" applyFont="1" applyFill="1" applyBorder="1" applyAlignment="1" applyProtection="1">
      <alignment horizontal="center" vertical="center"/>
    </xf>
    <xf numFmtId="49" fontId="3" fillId="0" borderId="64" xfId="2" applyNumberFormat="1" applyFont="1" applyFill="1" applyBorder="1" applyAlignment="1" applyProtection="1">
      <alignment horizontal="center" vertical="center"/>
    </xf>
    <xf numFmtId="49" fontId="3" fillId="0" borderId="61" xfId="2" applyNumberFormat="1" applyFont="1" applyFill="1" applyBorder="1" applyAlignment="1">
      <alignment horizontal="center" vertical="center" wrapText="1"/>
    </xf>
    <xf numFmtId="49" fontId="3" fillId="0" borderId="50" xfId="2" applyNumberFormat="1" applyFont="1" applyFill="1" applyBorder="1" applyAlignment="1">
      <alignment horizontal="center" vertical="center" wrapText="1"/>
    </xf>
    <xf numFmtId="0" fontId="26" fillId="0" borderId="41" xfId="2" applyFont="1" applyFill="1" applyBorder="1" applyAlignment="1">
      <alignment horizontal="center" vertical="center" wrapText="1"/>
    </xf>
    <xf numFmtId="0" fontId="26" fillId="0" borderId="66" xfId="2" applyFont="1" applyFill="1" applyBorder="1" applyAlignment="1">
      <alignment horizontal="center" vertical="center" wrapText="1"/>
    </xf>
    <xf numFmtId="0" fontId="26" fillId="0" borderId="39" xfId="2" applyFont="1" applyFill="1" applyBorder="1" applyAlignment="1">
      <alignment horizontal="center" vertical="center" wrapText="1"/>
    </xf>
    <xf numFmtId="168" fontId="26" fillId="0" borderId="7" xfId="2" applyNumberFormat="1" applyFont="1" applyFill="1" applyBorder="1" applyAlignment="1" applyProtection="1">
      <alignment horizontal="center" vertical="center"/>
    </xf>
    <xf numFmtId="168" fontId="26" fillId="0" borderId="23" xfId="2" applyNumberFormat="1" applyFont="1" applyFill="1" applyBorder="1" applyAlignment="1" applyProtection="1">
      <alignment horizontal="center" vertical="center"/>
    </xf>
    <xf numFmtId="168" fontId="26" fillId="0" borderId="9" xfId="2" applyNumberFormat="1" applyFont="1" applyFill="1" applyBorder="1" applyAlignment="1" applyProtection="1">
      <alignment horizontal="center" vertical="center"/>
    </xf>
    <xf numFmtId="168" fontId="26" fillId="0" borderId="24" xfId="2" applyNumberFormat="1" applyFont="1" applyFill="1" applyBorder="1" applyAlignment="1" applyProtection="1">
      <alignment horizontal="center" vertical="center"/>
    </xf>
    <xf numFmtId="49" fontId="3" fillId="0" borderId="46" xfId="2" applyNumberFormat="1" applyFont="1" applyFill="1" applyBorder="1" applyAlignment="1" applyProtection="1">
      <alignment horizontal="center" vertical="center"/>
    </xf>
    <xf numFmtId="49" fontId="26" fillId="0" borderId="72" xfId="0" applyNumberFormat="1" applyFont="1" applyFill="1" applyBorder="1" applyAlignment="1" applyProtection="1">
      <alignment horizontal="center" vertical="center"/>
    </xf>
    <xf numFmtId="49" fontId="26" fillId="0" borderId="71" xfId="0" applyNumberFormat="1" applyFont="1" applyFill="1" applyBorder="1" applyAlignment="1" applyProtection="1">
      <alignment horizontal="center" vertical="center"/>
    </xf>
    <xf numFmtId="49" fontId="26" fillId="0" borderId="70" xfId="0" applyNumberFormat="1" applyFont="1" applyFill="1" applyBorder="1" applyAlignment="1" applyProtection="1">
      <alignment horizontal="center" vertical="center"/>
    </xf>
    <xf numFmtId="165" fontId="26" fillId="0" borderId="41" xfId="0" applyNumberFormat="1" applyFont="1" applyFill="1" applyBorder="1" applyAlignment="1" applyProtection="1">
      <alignment horizontal="center" vertical="center" wrapText="1"/>
    </xf>
    <xf numFmtId="165" fontId="26" fillId="0" borderId="66" xfId="0" applyNumberFormat="1" applyFont="1" applyFill="1" applyBorder="1" applyAlignment="1" applyProtection="1">
      <alignment horizontal="center" vertical="center" wrapText="1"/>
    </xf>
    <xf numFmtId="165" fontId="26" fillId="0" borderId="39" xfId="0" applyNumberFormat="1" applyFont="1" applyFill="1" applyBorder="1" applyAlignment="1" applyProtection="1">
      <alignment horizontal="center" vertical="center" wrapText="1"/>
    </xf>
    <xf numFmtId="0" fontId="26" fillId="0" borderId="74" xfId="0" applyFont="1" applyFill="1" applyBorder="1" applyAlignment="1">
      <alignment horizontal="center" vertical="center" wrapText="1"/>
    </xf>
    <xf numFmtId="0" fontId="26" fillId="0" borderId="73" xfId="0" applyFont="1" applyFill="1" applyBorder="1" applyAlignment="1">
      <alignment horizontal="center" vertical="center" wrapText="1"/>
    </xf>
    <xf numFmtId="0" fontId="26" fillId="0" borderId="72" xfId="2" applyNumberFormat="1" applyFont="1" applyFill="1" applyBorder="1" applyAlignment="1" applyProtection="1">
      <alignment horizontal="center" vertical="center"/>
    </xf>
    <xf numFmtId="0" fontId="26" fillId="0" borderId="71" xfId="2" applyNumberFormat="1" applyFont="1" applyFill="1" applyBorder="1" applyAlignment="1" applyProtection="1">
      <alignment horizontal="center" vertical="center"/>
    </xf>
    <xf numFmtId="0" fontId="26" fillId="0" borderId="70" xfId="2" applyNumberFormat="1" applyFont="1" applyFill="1" applyBorder="1" applyAlignment="1" applyProtection="1">
      <alignment horizontal="center" vertical="center"/>
    </xf>
    <xf numFmtId="168" fontId="26" fillId="0" borderId="52" xfId="2" applyNumberFormat="1" applyFont="1" applyFill="1" applyBorder="1" applyAlignment="1" applyProtection="1">
      <alignment horizontal="center" vertical="center"/>
    </xf>
    <xf numFmtId="168" fontId="26" fillId="0" borderId="10" xfId="2" applyNumberFormat="1" applyFont="1" applyFill="1" applyBorder="1" applyAlignment="1" applyProtection="1">
      <alignment horizontal="center" vertical="center"/>
    </xf>
    <xf numFmtId="0" fontId="26" fillId="0" borderId="8" xfId="2" applyFont="1" applyFill="1" applyBorder="1" applyAlignment="1">
      <alignment horizontal="center" vertical="center" wrapText="1"/>
    </xf>
    <xf numFmtId="0" fontId="26" fillId="0" borderId="9" xfId="2" applyFont="1" applyFill="1" applyBorder="1" applyAlignment="1">
      <alignment horizontal="center" vertical="center" wrapText="1"/>
    </xf>
    <xf numFmtId="0" fontId="26" fillId="0" borderId="81" xfId="2" applyFont="1" applyFill="1" applyBorder="1" applyAlignment="1">
      <alignment horizontal="center" vertical="center" wrapText="1"/>
    </xf>
    <xf numFmtId="0" fontId="26" fillId="0" borderId="65" xfId="2" applyFont="1" applyFill="1" applyBorder="1" applyAlignment="1">
      <alignment horizontal="center" vertical="center" wrapText="1"/>
    </xf>
    <xf numFmtId="49" fontId="26" fillId="0" borderId="2" xfId="0" applyNumberFormat="1" applyFont="1" applyFill="1" applyBorder="1" applyAlignment="1" applyProtection="1">
      <alignment horizontal="center" vertical="center"/>
    </xf>
    <xf numFmtId="49" fontId="26" fillId="0" borderId="3" xfId="0" applyNumberFormat="1" applyFont="1" applyFill="1" applyBorder="1" applyAlignment="1" applyProtection="1">
      <alignment horizontal="center" vertical="center"/>
    </xf>
    <xf numFmtId="49" fontId="26" fillId="0" borderId="4" xfId="0" applyNumberFormat="1" applyFont="1" applyFill="1" applyBorder="1" applyAlignment="1" applyProtection="1">
      <alignment horizontal="center" vertical="center"/>
    </xf>
    <xf numFmtId="165" fontId="26" fillId="0" borderId="85" xfId="0" applyNumberFormat="1" applyFont="1" applyFill="1" applyBorder="1" applyAlignment="1" applyProtection="1">
      <alignment horizontal="center" vertical="center"/>
    </xf>
    <xf numFmtId="165" fontId="26" fillId="0" borderId="83" xfId="0" applyNumberFormat="1" applyFont="1" applyFill="1" applyBorder="1" applyAlignment="1" applyProtection="1">
      <alignment horizontal="center" vertical="center"/>
    </xf>
    <xf numFmtId="165" fontId="26" fillId="0" borderId="84" xfId="0" applyNumberFormat="1" applyFont="1" applyFill="1" applyBorder="1" applyAlignment="1" applyProtection="1">
      <alignment horizontal="center" vertical="center"/>
    </xf>
    <xf numFmtId="165" fontId="26" fillId="0" borderId="82" xfId="0" applyNumberFormat="1" applyFont="1" applyFill="1" applyBorder="1" applyAlignment="1" applyProtection="1">
      <alignment horizontal="center" vertical="center"/>
    </xf>
    <xf numFmtId="164" fontId="3" fillId="0" borderId="8" xfId="2" applyNumberFormat="1" applyFont="1" applyFill="1" applyBorder="1" applyAlignment="1" applyProtection="1">
      <alignment horizontal="center" vertical="center" textRotation="90" wrapText="1"/>
    </xf>
    <xf numFmtId="164" fontId="3" fillId="0" borderId="86" xfId="2" applyNumberFormat="1" applyFont="1" applyFill="1" applyBorder="1" applyAlignment="1" applyProtection="1">
      <alignment horizontal="center" vertical="center" textRotation="90" wrapText="1"/>
    </xf>
    <xf numFmtId="164" fontId="3" fillId="0" borderId="69" xfId="2" applyNumberFormat="1" applyFont="1" applyFill="1" applyBorder="1" applyAlignment="1" applyProtection="1">
      <alignment horizontal="center" vertical="center" textRotation="90" wrapText="1"/>
    </xf>
    <xf numFmtId="164" fontId="3" fillId="0" borderId="34" xfId="2" applyNumberFormat="1" applyFont="1" applyFill="1" applyBorder="1" applyAlignment="1" applyProtection="1">
      <alignment horizontal="center" vertical="center"/>
    </xf>
    <xf numFmtId="164" fontId="3" fillId="0" borderId="35" xfId="2" applyNumberFormat="1" applyFont="1" applyFill="1" applyBorder="1" applyAlignment="1" applyProtection="1">
      <alignment horizontal="center" vertical="center"/>
    </xf>
    <xf numFmtId="164" fontId="3" fillId="0" borderId="36" xfId="2" applyNumberFormat="1" applyFont="1" applyFill="1" applyBorder="1" applyAlignment="1" applyProtection="1">
      <alignment horizontal="center" vertical="center"/>
    </xf>
    <xf numFmtId="164" fontId="3" fillId="0" borderId="10" xfId="2" applyNumberFormat="1" applyFont="1" applyFill="1" applyBorder="1" applyAlignment="1" applyProtection="1">
      <alignment horizontal="center" vertical="center" textRotation="90" wrapText="1"/>
    </xf>
    <xf numFmtId="164" fontId="3" fillId="0" borderId="65" xfId="2" applyNumberFormat="1" applyFont="1" applyFill="1" applyBorder="1" applyAlignment="1" applyProtection="1">
      <alignment horizontal="center" vertical="center" textRotation="90" wrapText="1"/>
    </xf>
    <xf numFmtId="164" fontId="3" fillId="0" borderId="32" xfId="2" applyNumberFormat="1" applyFont="1" applyFill="1" applyBorder="1" applyAlignment="1" applyProtection="1">
      <alignment horizontal="center" vertical="center" textRotation="90" wrapText="1"/>
    </xf>
    <xf numFmtId="164" fontId="3" fillId="0" borderId="40" xfId="2" applyNumberFormat="1" applyFont="1" applyFill="1" applyBorder="1" applyAlignment="1" applyProtection="1">
      <alignment horizontal="center" vertical="center" textRotation="90" wrapText="1"/>
    </xf>
    <xf numFmtId="164" fontId="3" fillId="0" borderId="26" xfId="2" applyNumberFormat="1" applyFont="1" applyFill="1" applyBorder="1" applyAlignment="1" applyProtection="1">
      <alignment horizontal="center" vertical="center" textRotation="90" wrapText="1"/>
    </xf>
    <xf numFmtId="164" fontId="3" fillId="0" borderId="23" xfId="2" applyNumberFormat="1" applyFont="1" applyFill="1" applyBorder="1" applyAlignment="1" applyProtection="1">
      <alignment horizontal="center" vertical="center" textRotation="90" wrapText="1"/>
    </xf>
    <xf numFmtId="164" fontId="3" fillId="0" borderId="9" xfId="2" applyNumberFormat="1" applyFont="1" applyFill="1" applyBorder="1" applyAlignment="1" applyProtection="1">
      <alignment horizontal="center" vertical="center" textRotation="90" wrapText="1"/>
    </xf>
    <xf numFmtId="164" fontId="3" fillId="0" borderId="81" xfId="2" applyNumberFormat="1" applyFont="1" applyFill="1" applyBorder="1" applyAlignment="1" applyProtection="1">
      <alignment horizontal="center" vertical="center" textRotation="90" wrapText="1"/>
    </xf>
    <xf numFmtId="164" fontId="3" fillId="0" borderId="68" xfId="2" applyNumberFormat="1" applyFont="1" applyFill="1" applyBorder="1" applyAlignment="1" applyProtection="1">
      <alignment horizontal="center" vertical="center" textRotation="90" wrapText="1"/>
    </xf>
    <xf numFmtId="164" fontId="14" fillId="0" borderId="72" xfId="2" applyNumberFormat="1" applyFont="1" applyFill="1" applyBorder="1" applyAlignment="1" applyProtection="1">
      <alignment horizontal="center" vertical="center" wrapText="1"/>
    </xf>
    <xf numFmtId="0" fontId="36" fillId="0" borderId="71" xfId="0" applyFont="1" applyFill="1" applyBorder="1" applyAlignment="1">
      <alignment horizontal="center" vertical="center" wrapText="1"/>
    </xf>
    <xf numFmtId="0" fontId="36" fillId="0" borderId="70" xfId="0" applyFont="1" applyFill="1" applyBorder="1" applyAlignment="1">
      <alignment horizontal="center" vertical="center" wrapText="1"/>
    </xf>
    <xf numFmtId="0" fontId="3" fillId="0" borderId="46" xfId="2" applyNumberFormat="1" applyFont="1" applyFill="1" applyBorder="1" applyAlignment="1" applyProtection="1">
      <alignment horizontal="center" vertical="center" textRotation="90"/>
    </xf>
    <xf numFmtId="0" fontId="3" fillId="0" borderId="78" xfId="2" applyNumberFormat="1" applyFont="1" applyFill="1" applyBorder="1" applyAlignment="1" applyProtection="1">
      <alignment horizontal="center" vertical="center" textRotation="90"/>
    </xf>
    <xf numFmtId="0" fontId="3" fillId="0" borderId="50" xfId="2" applyNumberFormat="1" applyFont="1" applyFill="1" applyBorder="1" applyAlignment="1" applyProtection="1">
      <alignment horizontal="center" vertical="center" textRotation="90"/>
    </xf>
    <xf numFmtId="164" fontId="3" fillId="0" borderId="46" xfId="2" applyNumberFormat="1" applyFont="1" applyFill="1" applyBorder="1" applyAlignment="1" applyProtection="1">
      <alignment horizontal="center" vertical="center"/>
    </xf>
    <xf numFmtId="164" fontId="3" fillId="0" borderId="78" xfId="2" applyNumberFormat="1" applyFont="1" applyFill="1" applyBorder="1" applyAlignment="1" applyProtection="1">
      <alignment horizontal="center" vertical="center"/>
    </xf>
    <xf numFmtId="164" fontId="3" fillId="0" borderId="50" xfId="2" applyNumberFormat="1" applyFont="1" applyFill="1" applyBorder="1" applyAlignment="1" applyProtection="1">
      <alignment horizontal="center" vertical="center"/>
    </xf>
    <xf numFmtId="164" fontId="3" fillId="0" borderId="1" xfId="2" applyNumberFormat="1" applyFont="1" applyFill="1" applyBorder="1" applyAlignment="1" applyProtection="1">
      <alignment horizontal="center" vertical="center" wrapText="1"/>
    </xf>
    <xf numFmtId="164" fontId="3" fillId="0" borderId="5" xfId="2" applyNumberFormat="1" applyFont="1" applyFill="1" applyBorder="1" applyAlignment="1" applyProtection="1">
      <alignment horizontal="center" vertical="center" wrapText="1"/>
    </xf>
    <xf numFmtId="164" fontId="3" fillId="0" borderId="6" xfId="2" applyNumberFormat="1" applyFont="1" applyFill="1" applyBorder="1" applyAlignment="1" applyProtection="1">
      <alignment horizontal="center" vertical="center" wrapText="1"/>
    </xf>
    <xf numFmtId="164" fontId="3" fillId="0" borderId="46" xfId="2" applyNumberFormat="1" applyFont="1" applyFill="1" applyBorder="1" applyAlignment="1" applyProtection="1">
      <alignment horizontal="center" vertical="center" textRotation="90" wrapText="1"/>
    </xf>
    <xf numFmtId="164" fontId="3" fillId="0" borderId="78" xfId="2" applyNumberFormat="1" applyFont="1" applyFill="1" applyBorder="1" applyAlignment="1" applyProtection="1">
      <alignment horizontal="center" vertical="center" textRotation="90" wrapText="1"/>
    </xf>
    <xf numFmtId="164" fontId="3" fillId="0" borderId="50" xfId="2" applyNumberFormat="1" applyFont="1" applyFill="1" applyBorder="1" applyAlignment="1" applyProtection="1">
      <alignment horizontal="center" vertical="center" textRotation="90" wrapText="1"/>
    </xf>
    <xf numFmtId="49" fontId="3" fillId="0" borderId="72" xfId="2" applyNumberFormat="1" applyFont="1" applyFill="1" applyBorder="1" applyAlignment="1" applyProtection="1">
      <alignment horizontal="center" vertical="center"/>
    </xf>
    <xf numFmtId="49" fontId="3" fillId="0" borderId="70" xfId="2" applyNumberFormat="1" applyFont="1" applyFill="1" applyBorder="1" applyAlignment="1" applyProtection="1">
      <alignment horizontal="center" vertical="center"/>
    </xf>
    <xf numFmtId="49" fontId="3" fillId="0" borderId="90" xfId="2" applyNumberFormat="1" applyFont="1" applyFill="1" applyBorder="1" applyAlignment="1" applyProtection="1">
      <alignment horizontal="center" vertical="center"/>
    </xf>
    <xf numFmtId="49" fontId="3" fillId="0" borderId="89" xfId="2" applyNumberFormat="1" applyFont="1" applyFill="1" applyBorder="1" applyAlignment="1" applyProtection="1">
      <alignment horizontal="center" vertical="center"/>
    </xf>
    <xf numFmtId="49" fontId="3" fillId="0" borderId="88" xfId="2" applyNumberFormat="1" applyFont="1" applyFill="1" applyBorder="1" applyAlignment="1" applyProtection="1">
      <alignment horizontal="center" vertical="center"/>
    </xf>
    <xf numFmtId="164" fontId="3" fillId="0" borderId="2" xfId="2" applyNumberFormat="1" applyFont="1" applyFill="1" applyBorder="1" applyAlignment="1" applyProtection="1">
      <alignment horizontal="center" vertical="center" wrapText="1"/>
    </xf>
    <xf numFmtId="164" fontId="3" fillId="0" borderId="3" xfId="2" applyNumberFormat="1" applyFont="1" applyFill="1" applyBorder="1" applyAlignment="1" applyProtection="1">
      <alignment horizontal="center" vertical="center" wrapText="1"/>
    </xf>
    <xf numFmtId="164" fontId="3" fillId="0" borderId="4" xfId="2" applyNumberFormat="1" applyFont="1" applyFill="1" applyBorder="1" applyAlignment="1" applyProtection="1">
      <alignment horizontal="center" vertical="center" wrapText="1"/>
    </xf>
    <xf numFmtId="49" fontId="3" fillId="0" borderId="72" xfId="2" applyNumberFormat="1" applyFont="1" applyFill="1" applyBorder="1" applyAlignment="1" applyProtection="1">
      <alignment horizontal="center" vertical="center" wrapText="1"/>
    </xf>
    <xf numFmtId="49" fontId="3" fillId="0" borderId="71" xfId="2" applyNumberFormat="1" applyFont="1" applyFill="1" applyBorder="1" applyAlignment="1" applyProtection="1">
      <alignment horizontal="center" vertical="center" wrapText="1"/>
    </xf>
    <xf numFmtId="49" fontId="3" fillId="0" borderId="70" xfId="2" applyNumberFormat="1" applyFont="1" applyFill="1" applyBorder="1" applyAlignment="1" applyProtection="1">
      <alignment horizontal="center" vertical="center" wrapText="1"/>
    </xf>
    <xf numFmtId="49" fontId="3" fillId="0" borderId="41" xfId="2" applyNumberFormat="1" applyFont="1" applyFill="1" applyBorder="1" applyAlignment="1" applyProtection="1">
      <alignment horizontal="center" vertical="center" wrapText="1"/>
    </xf>
    <xf numFmtId="49" fontId="3" fillId="0" borderId="66" xfId="2" applyNumberFormat="1" applyFont="1" applyFill="1" applyBorder="1" applyAlignment="1" applyProtection="1">
      <alignment horizontal="center" vertical="center" wrapText="1"/>
    </xf>
    <xf numFmtId="49" fontId="3" fillId="0" borderId="39" xfId="2" applyNumberFormat="1" applyFont="1" applyFill="1" applyBorder="1" applyAlignment="1" applyProtection="1">
      <alignment horizontal="center" vertical="center" wrapText="1"/>
    </xf>
    <xf numFmtId="164" fontId="3" fillId="0" borderId="52" xfId="2" applyNumberFormat="1" applyFont="1" applyFill="1" applyBorder="1" applyAlignment="1" applyProtection="1">
      <alignment horizontal="center" vertical="center" textRotation="90" wrapText="1"/>
    </xf>
    <xf numFmtId="164" fontId="3" fillId="0" borderId="7" xfId="2" applyNumberFormat="1" applyFont="1" applyFill="1" applyBorder="1" applyAlignment="1" applyProtection="1">
      <alignment horizontal="center" vertical="center" textRotation="90" wrapText="1"/>
    </xf>
    <xf numFmtId="164" fontId="3" fillId="0" borderId="26" xfId="2" applyNumberFormat="1" applyFont="1" applyFill="1" applyBorder="1" applyAlignment="1" applyProtection="1">
      <alignment horizontal="center" vertical="center" wrapText="1"/>
    </xf>
    <xf numFmtId="164" fontId="3" fillId="0" borderId="37" xfId="2" applyNumberFormat="1" applyFont="1" applyFill="1" applyBorder="1" applyAlignment="1" applyProtection="1">
      <alignment horizontal="center" vertical="center" wrapText="1"/>
    </xf>
    <xf numFmtId="164" fontId="3" fillId="0" borderId="37" xfId="2" applyNumberFormat="1" applyFont="1" applyFill="1" applyBorder="1" applyAlignment="1" applyProtection="1">
      <alignment horizontal="center" vertical="center" textRotation="90" wrapText="1"/>
    </xf>
    <xf numFmtId="164" fontId="3" fillId="0" borderId="24" xfId="2" applyNumberFormat="1" applyFont="1" applyFill="1" applyBorder="1" applyAlignment="1" applyProtection="1">
      <alignment horizontal="center" vertical="center" textRotation="90" wrapText="1"/>
    </xf>
  </cellXfs>
  <cellStyles count="3">
    <cellStyle name="Обычный" xfId="0" builtinId="0"/>
    <cellStyle name="Обычный 2" xfId="1"/>
    <cellStyle name="Обычный_Plan Уч(бакал.) д_о 2013_14а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88;&#1086;&#1073;&#1086;&#1090;&#1072;%20&#1085;&#1072;&#1076;%20&#1085;&#1072;&#1082;&#1072;&#1079;&#1086;&#1084;/&#1063;&#1080;&#1089;&#1090;&#1086;&#1074;&#1110;%20&#1089;&#1077;&#1084;&#1077;&#1089;&#1090;&#1088;&#1086;&#1074;&#1082;&#1080;/&#1043;&#1086;&#1090;&#1086;&#1074;&#1086;/&#1089;&#1077;&#1084;%20&#1076;&#1080;&#1089;&#1087;&#1077;&#1090;&#1095;&#1077;&#1088;&#1072;&#1084;/052%20&#1055;&#1051;/&#1089;&#1077;&#1084;%20&#1076;&#1080;&#1089;&#1087;%20&#1055;&#1051;-21%20&#1079;&#1072;&#1086;&#1095;&#108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 052"/>
      <sheetName val=" план 052 "/>
      <sheetName val=" план 052  (новий)"/>
      <sheetName val="семестровка"/>
      <sheetName val="семестровка (2)"/>
      <sheetName val="до наказу ПЛ-21-1"/>
      <sheetName val=" план 052  (заочн)"/>
      <sheetName val="сем для диспетч "/>
      <sheetName val=" сем 1 курс 21"/>
      <sheetName val="сем дисп"/>
      <sheetName val="семестровка 052"/>
      <sheetName val="семестровка 052 (2020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2">
          <cell r="D12">
            <v>1</v>
          </cell>
        </row>
        <row r="13">
          <cell r="D13">
            <v>7</v>
          </cell>
        </row>
        <row r="16">
          <cell r="D16">
            <v>6</v>
          </cell>
        </row>
        <row r="49">
          <cell r="D49">
            <v>3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8"/>
  <sheetViews>
    <sheetView tabSelected="1" view="pageBreakPreview" zoomScale="50" zoomScaleNormal="100" zoomScaleSheetLayoutView="50" workbookViewId="0">
      <selection activeCell="A5" sqref="A5"/>
    </sheetView>
  </sheetViews>
  <sheetFormatPr defaultColWidth="3.42578125" defaultRowHeight="15.75" x14ac:dyDescent="0.25"/>
  <cols>
    <col min="1" max="1" width="6.42578125" style="2" customWidth="1"/>
    <col min="2" max="2" width="5.140625" style="2" customWidth="1"/>
    <col min="3" max="3" width="4.42578125" style="2" customWidth="1"/>
    <col min="4" max="4" width="6.42578125" style="2" customWidth="1"/>
    <col min="5" max="6" width="4.42578125" style="2" customWidth="1"/>
    <col min="7" max="7" width="3.5703125" style="2" customWidth="1"/>
    <col min="8" max="8" width="3.85546875" style="2" customWidth="1"/>
    <col min="9" max="9" width="4" style="2" customWidth="1"/>
    <col min="10" max="10" width="4.140625" style="2" customWidth="1"/>
    <col min="11" max="11" width="4.5703125" style="2" customWidth="1"/>
    <col min="12" max="12" width="4.85546875" style="2" customWidth="1"/>
    <col min="13" max="13" width="4" style="2" customWidth="1"/>
    <col min="14" max="14" width="5" style="2" customWidth="1"/>
    <col min="15" max="15" width="5.140625" style="2" customWidth="1"/>
    <col min="16" max="16" width="5.5703125" style="2" customWidth="1"/>
    <col min="17" max="18" width="4" style="2" customWidth="1"/>
    <col min="19" max="19" width="3.85546875" style="2" customWidth="1"/>
    <col min="20" max="20" width="4.85546875" style="2" customWidth="1"/>
    <col min="21" max="21" width="6.42578125" style="2" customWidth="1"/>
    <col min="22" max="22" width="6" style="2" customWidth="1"/>
    <col min="23" max="23" width="6.5703125" style="2" customWidth="1"/>
    <col min="24" max="24" width="6.140625" style="2" customWidth="1"/>
    <col min="25" max="25" width="7" style="2" customWidth="1"/>
    <col min="26" max="26" width="6.85546875" style="2" customWidth="1"/>
    <col min="27" max="27" width="6.5703125" style="2" customWidth="1"/>
    <col min="28" max="28" width="6" style="2" customWidth="1"/>
    <col min="29" max="29" width="7.42578125" style="2" customWidth="1"/>
    <col min="30" max="30" width="7.140625" style="2" customWidth="1"/>
    <col min="31" max="31" width="5.5703125" style="2" customWidth="1"/>
    <col min="32" max="32" width="7.42578125" style="2" customWidth="1"/>
    <col min="33" max="33" width="7" style="2" customWidth="1"/>
    <col min="34" max="34" width="7.42578125" style="2" customWidth="1"/>
    <col min="35" max="35" width="7.85546875" style="2" customWidth="1"/>
    <col min="36" max="36" width="8.140625" style="2" customWidth="1"/>
    <col min="37" max="37" width="7.85546875" style="2" customWidth="1"/>
    <col min="38" max="38" width="6.5703125" style="2" customWidth="1"/>
    <col min="39" max="39" width="6" style="2" customWidth="1"/>
    <col min="40" max="40" width="8.140625" style="2" customWidth="1"/>
    <col min="41" max="41" width="7.42578125" style="2" customWidth="1"/>
    <col min="42" max="42" width="5.140625" style="2" customWidth="1"/>
    <col min="43" max="43" width="4.42578125" style="2" customWidth="1"/>
    <col min="44" max="44" width="4.5703125" style="2" customWidth="1"/>
    <col min="45" max="45" width="3.85546875" style="2" customWidth="1"/>
    <col min="46" max="46" width="4.42578125" style="2" customWidth="1"/>
    <col min="47" max="47" width="5.42578125" style="2" customWidth="1"/>
    <col min="48" max="48" width="4.42578125" style="2" customWidth="1"/>
    <col min="49" max="49" width="6.5703125" style="2" customWidth="1"/>
    <col min="50" max="50" width="4.5703125" style="2" customWidth="1"/>
    <col min="51" max="52" width="5.42578125" style="2" customWidth="1"/>
    <col min="53" max="53" width="4" style="2" customWidth="1"/>
    <col min="54" max="16384" width="3.42578125" style="2"/>
  </cols>
  <sheetData>
    <row r="1" spans="1:53" ht="30" x14ac:dyDescent="0.4">
      <c r="A1" s="377" t="s">
        <v>0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8" t="s">
        <v>1</v>
      </c>
      <c r="Q1" s="378"/>
      <c r="R1" s="378"/>
      <c r="S1" s="378"/>
      <c r="T1" s="378"/>
      <c r="U1" s="378"/>
      <c r="V1" s="378"/>
      <c r="W1" s="378"/>
      <c r="X1" s="378"/>
      <c r="Y1" s="378"/>
      <c r="Z1" s="378"/>
      <c r="AA1" s="378"/>
      <c r="AB1" s="378"/>
      <c r="AC1" s="378"/>
      <c r="AD1" s="378"/>
      <c r="AE1" s="378"/>
      <c r="AF1" s="378"/>
      <c r="AG1" s="378"/>
      <c r="AH1" s="378"/>
      <c r="AI1" s="378"/>
      <c r="AJ1" s="378"/>
      <c r="AK1" s="378"/>
      <c r="AL1" s="378"/>
      <c r="AM1" s="378"/>
      <c r="AN1" s="1"/>
    </row>
    <row r="2" spans="1:53" ht="30" x14ac:dyDescent="0.4">
      <c r="A2" s="377" t="s">
        <v>2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</row>
    <row r="3" spans="1:53" ht="30.75" x14ac:dyDescent="0.45">
      <c r="A3" s="377" t="s">
        <v>304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9" t="s">
        <v>3</v>
      </c>
      <c r="Q3" s="379"/>
      <c r="R3" s="379"/>
      <c r="S3" s="379"/>
      <c r="T3" s="379"/>
      <c r="U3" s="379"/>
      <c r="V3" s="379"/>
      <c r="W3" s="379"/>
      <c r="X3" s="379"/>
      <c r="Y3" s="379"/>
      <c r="Z3" s="379"/>
      <c r="AA3" s="379"/>
      <c r="AB3" s="379"/>
      <c r="AC3" s="379"/>
      <c r="AD3" s="379"/>
      <c r="AE3" s="379"/>
      <c r="AF3" s="379"/>
      <c r="AG3" s="379"/>
      <c r="AH3" s="379"/>
      <c r="AI3" s="379"/>
      <c r="AJ3" s="379"/>
      <c r="AK3" s="379"/>
      <c r="AL3" s="379"/>
      <c r="AM3" s="379"/>
      <c r="AN3" s="380" t="s">
        <v>291</v>
      </c>
      <c r="AO3" s="380"/>
      <c r="AP3" s="380"/>
      <c r="AQ3" s="380"/>
      <c r="AR3" s="380"/>
      <c r="AS3" s="380"/>
      <c r="AT3" s="380"/>
      <c r="AU3" s="380"/>
      <c r="AV3" s="380"/>
      <c r="AW3" s="380"/>
      <c r="AX3" s="380"/>
      <c r="AY3" s="380"/>
      <c r="AZ3" s="380"/>
      <c r="BA3" s="380"/>
    </row>
    <row r="4" spans="1:53" ht="30.75" x14ac:dyDescent="0.45">
      <c r="A4" s="381" t="s">
        <v>305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380"/>
      <c r="AO4" s="380"/>
      <c r="AP4" s="380"/>
      <c r="AQ4" s="380"/>
      <c r="AR4" s="380"/>
      <c r="AS4" s="380"/>
      <c r="AT4" s="380"/>
      <c r="AU4" s="380"/>
      <c r="AV4" s="380"/>
      <c r="AW4" s="380"/>
      <c r="AX4" s="380"/>
      <c r="AY4" s="380"/>
      <c r="AZ4" s="380"/>
      <c r="BA4" s="380"/>
    </row>
    <row r="5" spans="1:53" ht="27.75" x14ac:dyDescent="0.4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388" t="s">
        <v>4</v>
      </c>
      <c r="Q5" s="389"/>
      <c r="R5" s="389"/>
      <c r="S5" s="389"/>
      <c r="T5" s="389"/>
      <c r="U5" s="389"/>
      <c r="V5" s="389"/>
      <c r="W5" s="389"/>
      <c r="X5" s="389"/>
      <c r="Y5" s="389"/>
      <c r="Z5" s="389"/>
      <c r="AA5" s="389"/>
      <c r="AB5" s="389"/>
      <c r="AC5" s="389"/>
      <c r="AD5" s="389"/>
      <c r="AE5" s="389"/>
      <c r="AF5" s="389"/>
      <c r="AG5" s="389"/>
      <c r="AH5" s="389"/>
      <c r="AI5" s="389"/>
      <c r="AJ5" s="389"/>
      <c r="AK5" s="389"/>
      <c r="AL5" s="389"/>
      <c r="AM5" s="389"/>
    </row>
    <row r="6" spans="1:53" s="7" customFormat="1" ht="27.75" x14ac:dyDescent="0.4">
      <c r="A6" s="377" t="s">
        <v>5</v>
      </c>
      <c r="B6" s="377"/>
      <c r="C6" s="377"/>
      <c r="D6" s="377"/>
      <c r="E6" s="377"/>
      <c r="F6" s="377"/>
      <c r="G6" s="377"/>
      <c r="H6" s="377"/>
      <c r="I6" s="377"/>
      <c r="J6" s="377"/>
      <c r="K6" s="377"/>
      <c r="L6" s="377"/>
      <c r="M6" s="377"/>
      <c r="N6" s="377"/>
      <c r="O6" s="37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390"/>
      <c r="AP6" s="390"/>
      <c r="AQ6" s="390"/>
      <c r="AR6" s="390"/>
      <c r="AS6" s="390"/>
      <c r="AT6" s="390"/>
      <c r="AU6" s="390"/>
      <c r="AV6" s="390"/>
      <c r="AW6" s="390"/>
      <c r="AX6" s="390"/>
      <c r="AY6" s="390"/>
      <c r="AZ6" s="390"/>
      <c r="BA6" s="390"/>
    </row>
    <row r="7" spans="1:53" s="7" customFormat="1" ht="27.75" x14ac:dyDescent="0.4">
      <c r="A7" s="377" t="s">
        <v>6</v>
      </c>
      <c r="B7" s="377"/>
      <c r="C7" s="377"/>
      <c r="D7" s="377"/>
      <c r="E7" s="377"/>
      <c r="F7" s="377"/>
      <c r="G7" s="377"/>
      <c r="H7" s="377"/>
      <c r="I7" s="377"/>
      <c r="J7" s="377"/>
      <c r="K7" s="377"/>
      <c r="L7" s="377"/>
      <c r="M7" s="377"/>
      <c r="N7" s="377"/>
      <c r="O7" s="377"/>
      <c r="P7" s="382" t="s">
        <v>7</v>
      </c>
      <c r="Q7" s="382"/>
      <c r="R7" s="382"/>
      <c r="S7" s="382"/>
      <c r="T7" s="382"/>
      <c r="U7" s="382"/>
      <c r="V7" s="382"/>
      <c r="W7" s="382"/>
      <c r="X7" s="382"/>
      <c r="Y7" s="382"/>
      <c r="Z7" s="382"/>
      <c r="AA7" s="382"/>
      <c r="AB7" s="382"/>
      <c r="AC7" s="382"/>
      <c r="AD7" s="382"/>
      <c r="AE7" s="382"/>
      <c r="AF7" s="382"/>
      <c r="AG7" s="382"/>
      <c r="AH7" s="382"/>
      <c r="AI7" s="382"/>
      <c r="AJ7" s="382"/>
      <c r="AK7" s="382"/>
      <c r="AL7" s="382"/>
      <c r="AM7" s="8"/>
      <c r="AN7" s="391" t="s">
        <v>8</v>
      </c>
      <c r="AO7" s="392"/>
      <c r="AP7" s="392"/>
      <c r="AQ7" s="392"/>
      <c r="AR7" s="392"/>
      <c r="AS7" s="392"/>
      <c r="AT7" s="392"/>
      <c r="AU7" s="392"/>
      <c r="AV7" s="392"/>
      <c r="AW7" s="392"/>
      <c r="AX7" s="392"/>
      <c r="AY7" s="392"/>
      <c r="AZ7" s="392"/>
      <c r="BA7" s="392"/>
    </row>
    <row r="8" spans="1:53" s="7" customFormat="1" ht="25.15" customHeight="1" x14ac:dyDescent="0.4">
      <c r="P8" s="382" t="s">
        <v>298</v>
      </c>
      <c r="Q8" s="382"/>
      <c r="R8" s="382"/>
      <c r="S8" s="382"/>
      <c r="T8" s="382"/>
      <c r="U8" s="382"/>
      <c r="V8" s="382"/>
      <c r="W8" s="382"/>
      <c r="X8" s="382"/>
      <c r="Y8" s="382"/>
      <c r="Z8" s="382"/>
      <c r="AA8" s="382"/>
      <c r="AB8" s="382"/>
      <c r="AC8" s="382"/>
      <c r="AD8" s="382"/>
      <c r="AE8" s="382"/>
      <c r="AF8" s="382"/>
      <c r="AG8" s="382"/>
      <c r="AH8" s="382"/>
      <c r="AI8" s="382"/>
      <c r="AJ8" s="382"/>
      <c r="AK8" s="382"/>
      <c r="AL8" s="382"/>
      <c r="AM8" s="8"/>
      <c r="AN8" s="383" t="s">
        <v>9</v>
      </c>
      <c r="AO8" s="383"/>
      <c r="AP8" s="383"/>
      <c r="AQ8" s="383"/>
      <c r="AR8" s="383"/>
      <c r="AS8" s="383"/>
      <c r="AT8" s="383"/>
      <c r="AU8" s="383"/>
      <c r="AV8" s="383"/>
      <c r="AW8" s="383"/>
      <c r="AX8" s="383"/>
      <c r="AY8" s="383"/>
      <c r="AZ8" s="383"/>
      <c r="BA8" s="383"/>
    </row>
    <row r="9" spans="1:53" s="7" customFormat="1" ht="25.15" customHeight="1" x14ac:dyDescent="0.4">
      <c r="P9" s="382" t="s">
        <v>299</v>
      </c>
      <c r="Q9" s="382"/>
      <c r="R9" s="382"/>
      <c r="S9" s="382"/>
      <c r="T9" s="382"/>
      <c r="U9" s="382"/>
      <c r="V9" s="382"/>
      <c r="W9" s="382"/>
      <c r="X9" s="382"/>
      <c r="Y9" s="382"/>
      <c r="Z9" s="382"/>
      <c r="AA9" s="382"/>
      <c r="AB9" s="382"/>
      <c r="AC9" s="382"/>
      <c r="AD9" s="382"/>
      <c r="AE9" s="382"/>
      <c r="AF9" s="382"/>
      <c r="AG9" s="382"/>
      <c r="AH9" s="382"/>
      <c r="AI9" s="382"/>
      <c r="AJ9" s="382"/>
      <c r="AK9" s="382"/>
      <c r="AL9" s="382"/>
      <c r="AM9" s="8"/>
      <c r="AN9" s="383"/>
      <c r="AO9" s="383"/>
      <c r="AP9" s="383"/>
      <c r="AQ9" s="383"/>
      <c r="AR9" s="383"/>
      <c r="AS9" s="383"/>
      <c r="AT9" s="383"/>
      <c r="AU9" s="383"/>
      <c r="AV9" s="383"/>
      <c r="AW9" s="383"/>
      <c r="AX9" s="383"/>
      <c r="AY9" s="383"/>
      <c r="AZ9" s="383"/>
      <c r="BA9" s="383"/>
    </row>
    <row r="10" spans="1:53" s="7" customFormat="1" ht="25.15" customHeight="1" x14ac:dyDescent="0.35">
      <c r="P10" s="384" t="s">
        <v>10</v>
      </c>
      <c r="Q10" s="385"/>
      <c r="R10" s="385"/>
      <c r="S10" s="385"/>
      <c r="T10" s="385"/>
      <c r="U10" s="385"/>
      <c r="V10" s="385"/>
      <c r="W10" s="385"/>
      <c r="X10" s="385"/>
      <c r="Y10" s="385"/>
      <c r="Z10" s="385"/>
      <c r="AA10" s="385"/>
      <c r="AB10" s="385"/>
      <c r="AC10" s="385"/>
      <c r="AD10" s="385"/>
      <c r="AE10" s="385"/>
      <c r="AF10" s="385"/>
      <c r="AG10" s="385"/>
      <c r="AH10" s="385"/>
      <c r="AI10" s="385"/>
      <c r="AJ10" s="385"/>
      <c r="AK10" s="385"/>
      <c r="AL10" s="386"/>
      <c r="AM10" s="386"/>
      <c r="AN10" s="383"/>
      <c r="AO10" s="383"/>
      <c r="AP10" s="383"/>
      <c r="AQ10" s="383"/>
      <c r="AR10" s="383"/>
      <c r="AS10" s="383"/>
      <c r="AT10" s="383"/>
      <c r="AU10" s="383"/>
      <c r="AV10" s="383"/>
      <c r="AW10" s="383"/>
      <c r="AX10" s="383"/>
      <c r="AY10" s="383"/>
      <c r="AZ10" s="383"/>
      <c r="BA10" s="383"/>
    </row>
    <row r="11" spans="1:53" s="7" customFormat="1" ht="25.15" customHeight="1" x14ac:dyDescent="0.4">
      <c r="P11" s="384" t="s">
        <v>288</v>
      </c>
      <c r="Q11" s="384"/>
      <c r="R11" s="384"/>
      <c r="S11" s="384"/>
      <c r="T11" s="384"/>
      <c r="U11" s="384"/>
      <c r="V11" s="384"/>
      <c r="W11" s="384"/>
      <c r="X11" s="384"/>
      <c r="Y11" s="384"/>
      <c r="Z11" s="384"/>
      <c r="AA11" s="384"/>
      <c r="AB11" s="384"/>
      <c r="AC11" s="384"/>
      <c r="AD11" s="384"/>
      <c r="AE11" s="384"/>
      <c r="AF11" s="384"/>
      <c r="AG11" s="384"/>
      <c r="AH11" s="384"/>
      <c r="AI11" s="384"/>
      <c r="AJ11" s="384"/>
      <c r="AK11" s="384"/>
      <c r="AL11" s="384"/>
      <c r="AM11" s="384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</row>
    <row r="12" spans="1:53" s="7" customFormat="1" ht="26.25" x14ac:dyDescent="0.4"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1"/>
      <c r="AM12" s="11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</row>
    <row r="13" spans="1:53" s="7" customFormat="1" ht="26.25" x14ac:dyDescent="0.4"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1"/>
      <c r="AM13" s="11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</row>
    <row r="14" spans="1:53" s="7" customFormat="1" ht="18.75" x14ac:dyDescent="0.3"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</row>
    <row r="15" spans="1:53" s="7" customFormat="1" ht="22.5" x14ac:dyDescent="0.3">
      <c r="A15" s="387" t="s">
        <v>11</v>
      </c>
      <c r="B15" s="387"/>
      <c r="C15" s="387"/>
      <c r="D15" s="387"/>
      <c r="E15" s="387"/>
      <c r="F15" s="387"/>
      <c r="G15" s="387"/>
      <c r="H15" s="387"/>
      <c r="I15" s="387"/>
      <c r="J15" s="387"/>
      <c r="K15" s="387"/>
      <c r="L15" s="387"/>
      <c r="M15" s="387"/>
      <c r="N15" s="387"/>
      <c r="O15" s="387"/>
      <c r="P15" s="387"/>
      <c r="Q15" s="387"/>
      <c r="R15" s="387"/>
      <c r="S15" s="387"/>
      <c r="T15" s="387"/>
      <c r="U15" s="387"/>
      <c r="V15" s="387"/>
      <c r="W15" s="387"/>
      <c r="X15" s="387"/>
      <c r="Y15" s="387"/>
      <c r="Z15" s="387"/>
      <c r="AA15" s="387"/>
      <c r="AB15" s="387"/>
      <c r="AC15" s="387"/>
      <c r="AD15" s="387"/>
      <c r="AE15" s="387"/>
      <c r="AF15" s="387"/>
      <c r="AG15" s="387"/>
      <c r="AH15" s="387"/>
      <c r="AI15" s="387"/>
      <c r="AJ15" s="387"/>
      <c r="AK15" s="387"/>
      <c r="AL15" s="387"/>
      <c r="AM15" s="387"/>
      <c r="AN15" s="387"/>
      <c r="AO15" s="387"/>
      <c r="AP15" s="387"/>
      <c r="AQ15" s="387"/>
      <c r="AR15" s="387"/>
      <c r="AS15" s="387"/>
      <c r="AT15" s="387"/>
      <c r="AU15" s="387"/>
      <c r="AV15" s="387"/>
      <c r="AW15" s="387"/>
      <c r="AX15" s="387"/>
      <c r="AY15" s="387"/>
      <c r="AZ15" s="387"/>
      <c r="BA15" s="387"/>
    </row>
    <row r="16" spans="1:53" s="7" customFormat="1" ht="19.5" thickBot="1" x14ac:dyDescent="0.3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</row>
    <row r="17" spans="1:53" x14ac:dyDescent="0.25">
      <c r="A17" s="403" t="s">
        <v>12</v>
      </c>
      <c r="B17" s="396" t="s">
        <v>13</v>
      </c>
      <c r="C17" s="397"/>
      <c r="D17" s="397"/>
      <c r="E17" s="398"/>
      <c r="F17" s="396" t="s">
        <v>14</v>
      </c>
      <c r="G17" s="397"/>
      <c r="H17" s="397"/>
      <c r="I17" s="398"/>
      <c r="J17" s="393" t="s">
        <v>15</v>
      </c>
      <c r="K17" s="394"/>
      <c r="L17" s="394"/>
      <c r="M17" s="394"/>
      <c r="N17" s="393" t="s">
        <v>16</v>
      </c>
      <c r="O17" s="394"/>
      <c r="P17" s="394"/>
      <c r="Q17" s="394"/>
      <c r="R17" s="395"/>
      <c r="S17" s="393" t="s">
        <v>17</v>
      </c>
      <c r="T17" s="399"/>
      <c r="U17" s="399"/>
      <c r="V17" s="399"/>
      <c r="W17" s="395"/>
      <c r="X17" s="393" t="s">
        <v>18</v>
      </c>
      <c r="Y17" s="394"/>
      <c r="Z17" s="394"/>
      <c r="AA17" s="395"/>
      <c r="AB17" s="396" t="s">
        <v>19</v>
      </c>
      <c r="AC17" s="397"/>
      <c r="AD17" s="397"/>
      <c r="AE17" s="398"/>
      <c r="AF17" s="396" t="s">
        <v>20</v>
      </c>
      <c r="AG17" s="397"/>
      <c r="AH17" s="397"/>
      <c r="AI17" s="398"/>
      <c r="AJ17" s="393" t="s">
        <v>21</v>
      </c>
      <c r="AK17" s="399"/>
      <c r="AL17" s="399"/>
      <c r="AM17" s="399"/>
      <c r="AN17" s="395"/>
      <c r="AO17" s="393" t="s">
        <v>22</v>
      </c>
      <c r="AP17" s="394"/>
      <c r="AQ17" s="394"/>
      <c r="AR17" s="394"/>
      <c r="AS17" s="400" t="s">
        <v>23</v>
      </c>
      <c r="AT17" s="401"/>
      <c r="AU17" s="401"/>
      <c r="AV17" s="401"/>
      <c r="AW17" s="402"/>
      <c r="AX17" s="393" t="s">
        <v>24</v>
      </c>
      <c r="AY17" s="394"/>
      <c r="AZ17" s="394"/>
      <c r="BA17" s="395"/>
    </row>
    <row r="18" spans="1:53" s="18" customFormat="1" ht="16.5" thickBot="1" x14ac:dyDescent="0.3">
      <c r="A18" s="404"/>
      <c r="B18" s="14">
        <v>1</v>
      </c>
      <c r="C18" s="15">
        <v>2</v>
      </c>
      <c r="D18" s="15">
        <v>3</v>
      </c>
      <c r="E18" s="16">
        <v>4</v>
      </c>
      <c r="F18" s="14">
        <v>5</v>
      </c>
      <c r="G18" s="15">
        <v>6</v>
      </c>
      <c r="H18" s="15">
        <v>7</v>
      </c>
      <c r="I18" s="16">
        <v>8</v>
      </c>
      <c r="J18" s="14">
        <v>9</v>
      </c>
      <c r="K18" s="15">
        <v>10</v>
      </c>
      <c r="L18" s="15">
        <v>11</v>
      </c>
      <c r="M18" s="17">
        <v>12</v>
      </c>
      <c r="N18" s="14">
        <v>13</v>
      </c>
      <c r="O18" s="15">
        <v>14</v>
      </c>
      <c r="P18" s="15">
        <v>15</v>
      </c>
      <c r="Q18" s="15">
        <v>16</v>
      </c>
      <c r="R18" s="16">
        <v>17</v>
      </c>
      <c r="S18" s="14">
        <v>18</v>
      </c>
      <c r="T18" s="15">
        <v>19</v>
      </c>
      <c r="U18" s="15">
        <v>20</v>
      </c>
      <c r="V18" s="15">
        <v>21</v>
      </c>
      <c r="W18" s="16">
        <v>22</v>
      </c>
      <c r="X18" s="14">
        <v>23</v>
      </c>
      <c r="Y18" s="15">
        <v>24</v>
      </c>
      <c r="Z18" s="15">
        <v>25</v>
      </c>
      <c r="AA18" s="16">
        <v>26</v>
      </c>
      <c r="AB18" s="14">
        <v>27</v>
      </c>
      <c r="AC18" s="15">
        <v>28</v>
      </c>
      <c r="AD18" s="15">
        <v>29</v>
      </c>
      <c r="AE18" s="16">
        <v>30</v>
      </c>
      <c r="AF18" s="14">
        <v>31</v>
      </c>
      <c r="AG18" s="15">
        <v>32</v>
      </c>
      <c r="AH18" s="15">
        <v>33</v>
      </c>
      <c r="AI18" s="16">
        <v>34</v>
      </c>
      <c r="AJ18" s="14">
        <v>35</v>
      </c>
      <c r="AK18" s="15">
        <v>36</v>
      </c>
      <c r="AL18" s="15">
        <v>37</v>
      </c>
      <c r="AM18" s="15">
        <v>38</v>
      </c>
      <c r="AN18" s="16">
        <v>39</v>
      </c>
      <c r="AO18" s="14">
        <v>40</v>
      </c>
      <c r="AP18" s="15">
        <v>41</v>
      </c>
      <c r="AQ18" s="15">
        <v>42</v>
      </c>
      <c r="AR18" s="17">
        <v>43</v>
      </c>
      <c r="AS18" s="14">
        <v>44</v>
      </c>
      <c r="AT18" s="15">
        <v>45</v>
      </c>
      <c r="AU18" s="15">
        <v>46</v>
      </c>
      <c r="AV18" s="15">
        <v>47</v>
      </c>
      <c r="AW18" s="16">
        <v>48</v>
      </c>
      <c r="AX18" s="14">
        <v>49</v>
      </c>
      <c r="AY18" s="15">
        <v>50</v>
      </c>
      <c r="AZ18" s="15">
        <v>51</v>
      </c>
      <c r="BA18" s="16">
        <v>52</v>
      </c>
    </row>
    <row r="19" spans="1:53" ht="19.5" thickBot="1" x14ac:dyDescent="0.35">
      <c r="A19" s="19">
        <v>1</v>
      </c>
      <c r="B19" s="20" t="s">
        <v>25</v>
      </c>
      <c r="C19" s="21" t="s">
        <v>26</v>
      </c>
      <c r="D19" s="22" t="s">
        <v>26</v>
      </c>
      <c r="E19" s="22" t="s">
        <v>26</v>
      </c>
      <c r="F19" s="23" t="s">
        <v>26</v>
      </c>
      <c r="G19" s="21" t="s">
        <v>26</v>
      </c>
      <c r="H19" s="22" t="s">
        <v>26</v>
      </c>
      <c r="I19" s="22" t="s">
        <v>26</v>
      </c>
      <c r="J19" s="23" t="s">
        <v>26</v>
      </c>
      <c r="K19" s="21" t="s">
        <v>26</v>
      </c>
      <c r="L19" s="22" t="s">
        <v>26</v>
      </c>
      <c r="M19" s="21" t="s">
        <v>26</v>
      </c>
      <c r="N19" s="22" t="s">
        <v>26</v>
      </c>
      <c r="O19" s="22" t="s">
        <v>26</v>
      </c>
      <c r="P19" s="23" t="s">
        <v>26</v>
      </c>
      <c r="Q19" s="24" t="s">
        <v>27</v>
      </c>
      <c r="R19" s="25" t="s">
        <v>25</v>
      </c>
      <c r="S19" s="26" t="s">
        <v>31</v>
      </c>
      <c r="T19" s="27" t="s">
        <v>28</v>
      </c>
      <c r="U19" s="21" t="s">
        <v>26</v>
      </c>
      <c r="V19" s="22" t="s">
        <v>26</v>
      </c>
      <c r="W19" s="22" t="s">
        <v>26</v>
      </c>
      <c r="X19" s="23" t="s">
        <v>26</v>
      </c>
      <c r="Y19" s="21" t="s">
        <v>26</v>
      </c>
      <c r="Z19" s="22" t="s">
        <v>26</v>
      </c>
      <c r="AA19" s="22" t="s">
        <v>26</v>
      </c>
      <c r="AB19" s="23" t="s">
        <v>26</v>
      </c>
      <c r="AC19" s="21" t="s">
        <v>26</v>
      </c>
      <c r="AD19" s="22" t="s">
        <v>26</v>
      </c>
      <c r="AE19" s="22" t="s">
        <v>26</v>
      </c>
      <c r="AF19" s="23" t="s">
        <v>26</v>
      </c>
      <c r="AG19" s="21" t="s">
        <v>26</v>
      </c>
      <c r="AH19" s="22" t="s">
        <v>26</v>
      </c>
      <c r="AI19" s="22" t="s">
        <v>26</v>
      </c>
      <c r="AJ19" s="23" t="s">
        <v>26</v>
      </c>
      <c r="AK19" s="21" t="s">
        <v>26</v>
      </c>
      <c r="AL19" s="22" t="s">
        <v>26</v>
      </c>
      <c r="AM19" s="21" t="s">
        <v>26</v>
      </c>
      <c r="AN19" s="22" t="s">
        <v>26</v>
      </c>
      <c r="AO19" s="22" t="s">
        <v>26</v>
      </c>
      <c r="AP19" s="23" t="s">
        <v>26</v>
      </c>
      <c r="AQ19" s="27" t="s">
        <v>27</v>
      </c>
      <c r="AR19" s="28" t="s">
        <v>27</v>
      </c>
      <c r="AS19" s="29" t="s">
        <v>28</v>
      </c>
      <c r="AT19" s="27" t="s">
        <v>28</v>
      </c>
      <c r="AU19" s="27" t="s">
        <v>28</v>
      </c>
      <c r="AV19" s="30" t="s">
        <v>28</v>
      </c>
      <c r="AW19" s="26" t="s">
        <v>28</v>
      </c>
      <c r="AX19" s="27" t="s">
        <v>28</v>
      </c>
      <c r="AY19" s="27" t="s">
        <v>28</v>
      </c>
      <c r="AZ19" s="27" t="s">
        <v>28</v>
      </c>
      <c r="BA19" s="28" t="s">
        <v>28</v>
      </c>
    </row>
    <row r="20" spans="1:53" ht="19.5" thickBot="1" x14ac:dyDescent="0.35">
      <c r="A20" s="31">
        <v>2</v>
      </c>
      <c r="B20" s="20" t="s">
        <v>25</v>
      </c>
      <c r="C20" s="21" t="s">
        <v>26</v>
      </c>
      <c r="D20" s="22" t="s">
        <v>26</v>
      </c>
      <c r="E20" s="22" t="s">
        <v>26</v>
      </c>
      <c r="F20" s="23" t="s">
        <v>26</v>
      </c>
      <c r="G20" s="21" t="s">
        <v>26</v>
      </c>
      <c r="H20" s="22" t="s">
        <v>26</v>
      </c>
      <c r="I20" s="22" t="s">
        <v>26</v>
      </c>
      <c r="J20" s="23" t="s">
        <v>26</v>
      </c>
      <c r="K20" s="21" t="s">
        <v>26</v>
      </c>
      <c r="L20" s="22" t="s">
        <v>26</v>
      </c>
      <c r="M20" s="21" t="s">
        <v>26</v>
      </c>
      <c r="N20" s="22" t="s">
        <v>26</v>
      </c>
      <c r="O20" s="22" t="s">
        <v>26</v>
      </c>
      <c r="P20" s="23" t="s">
        <v>26</v>
      </c>
      <c r="Q20" s="24" t="s">
        <v>27</v>
      </c>
      <c r="R20" s="25" t="s">
        <v>25</v>
      </c>
      <c r="S20" s="26" t="s">
        <v>31</v>
      </c>
      <c r="T20" s="27" t="s">
        <v>28</v>
      </c>
      <c r="U20" s="21" t="s">
        <v>290</v>
      </c>
      <c r="V20" s="22" t="s">
        <v>26</v>
      </c>
      <c r="W20" s="22" t="s">
        <v>26</v>
      </c>
      <c r="X20" s="23" t="s">
        <v>26</v>
      </c>
      <c r="Y20" s="21" t="s">
        <v>26</v>
      </c>
      <c r="Z20" s="22" t="s">
        <v>26</v>
      </c>
      <c r="AA20" s="22" t="s">
        <v>26</v>
      </c>
      <c r="AB20" s="23" t="s">
        <v>26</v>
      </c>
      <c r="AC20" s="21" t="s">
        <v>26</v>
      </c>
      <c r="AD20" s="22" t="s">
        <v>26</v>
      </c>
      <c r="AE20" s="22" t="s">
        <v>26</v>
      </c>
      <c r="AF20" s="23" t="s">
        <v>26</v>
      </c>
      <c r="AG20" s="21" t="s">
        <v>26</v>
      </c>
      <c r="AH20" s="22" t="s">
        <v>26</v>
      </c>
      <c r="AI20" s="22" t="s">
        <v>26</v>
      </c>
      <c r="AJ20" s="23" t="s">
        <v>26</v>
      </c>
      <c r="AK20" s="21" t="s">
        <v>26</v>
      </c>
      <c r="AL20" s="22" t="s">
        <v>26</v>
      </c>
      <c r="AM20" s="21" t="s">
        <v>26</v>
      </c>
      <c r="AN20" s="22" t="s">
        <v>26</v>
      </c>
      <c r="AO20" s="22" t="s">
        <v>26</v>
      </c>
      <c r="AP20" s="23" t="s">
        <v>26</v>
      </c>
      <c r="AQ20" s="27" t="s">
        <v>27</v>
      </c>
      <c r="AR20" s="28" t="s">
        <v>29</v>
      </c>
      <c r="AS20" s="29" t="s">
        <v>28</v>
      </c>
      <c r="AT20" s="27" t="s">
        <v>28</v>
      </c>
      <c r="AU20" s="27" t="s">
        <v>28</v>
      </c>
      <c r="AV20" s="30" t="s">
        <v>28</v>
      </c>
      <c r="AW20" s="26" t="s">
        <v>28</v>
      </c>
      <c r="AX20" s="27" t="s">
        <v>28</v>
      </c>
      <c r="AY20" s="27" t="s">
        <v>28</v>
      </c>
      <c r="AZ20" s="27" t="s">
        <v>28</v>
      </c>
      <c r="BA20" s="28" t="s">
        <v>28</v>
      </c>
    </row>
    <row r="21" spans="1:53" ht="19.5" thickBot="1" x14ac:dyDescent="0.35">
      <c r="A21" s="31">
        <v>3</v>
      </c>
      <c r="B21" s="20" t="s">
        <v>25</v>
      </c>
      <c r="C21" s="21" t="s">
        <v>26</v>
      </c>
      <c r="D21" s="22" t="s">
        <v>26</v>
      </c>
      <c r="E21" s="22" t="s">
        <v>26</v>
      </c>
      <c r="F21" s="23" t="s">
        <v>26</v>
      </c>
      <c r="G21" s="21" t="s">
        <v>26</v>
      </c>
      <c r="H21" s="22" t="s">
        <v>26</v>
      </c>
      <c r="I21" s="22" t="s">
        <v>26</v>
      </c>
      <c r="J21" s="23" t="s">
        <v>26</v>
      </c>
      <c r="K21" s="21" t="s">
        <v>26</v>
      </c>
      <c r="L21" s="22" t="s">
        <v>26</v>
      </c>
      <c r="M21" s="21" t="s">
        <v>26</v>
      </c>
      <c r="N21" s="22" t="s">
        <v>26</v>
      </c>
      <c r="O21" s="22" t="s">
        <v>26</v>
      </c>
      <c r="P21" s="23" t="s">
        <v>26</v>
      </c>
      <c r="Q21" s="24" t="s">
        <v>27</v>
      </c>
      <c r="R21" s="25" t="s">
        <v>25</v>
      </c>
      <c r="S21" s="26" t="s">
        <v>31</v>
      </c>
      <c r="T21" s="27" t="s">
        <v>28</v>
      </c>
      <c r="U21" s="21" t="s">
        <v>290</v>
      </c>
      <c r="V21" s="22" t="s">
        <v>26</v>
      </c>
      <c r="W21" s="22" t="s">
        <v>26</v>
      </c>
      <c r="X21" s="23" t="s">
        <v>26</v>
      </c>
      <c r="Y21" s="21" t="s">
        <v>26</v>
      </c>
      <c r="Z21" s="22" t="s">
        <v>26</v>
      </c>
      <c r="AA21" s="22" t="s">
        <v>26</v>
      </c>
      <c r="AB21" s="23" t="s">
        <v>26</v>
      </c>
      <c r="AC21" s="21" t="s">
        <v>26</v>
      </c>
      <c r="AD21" s="22" t="s">
        <v>26</v>
      </c>
      <c r="AE21" s="22" t="s">
        <v>26</v>
      </c>
      <c r="AF21" s="23" t="s">
        <v>26</v>
      </c>
      <c r="AG21" s="21" t="s">
        <v>26</v>
      </c>
      <c r="AH21" s="22" t="s">
        <v>26</v>
      </c>
      <c r="AI21" s="22" t="s">
        <v>26</v>
      </c>
      <c r="AJ21" s="23" t="s">
        <v>26</v>
      </c>
      <c r="AK21" s="21" t="s">
        <v>26</v>
      </c>
      <c r="AL21" s="22" t="s">
        <v>26</v>
      </c>
      <c r="AM21" s="21" t="s">
        <v>26</v>
      </c>
      <c r="AN21" s="22" t="s">
        <v>26</v>
      </c>
      <c r="AO21" s="22" t="s">
        <v>26</v>
      </c>
      <c r="AP21" s="23" t="s">
        <v>26</v>
      </c>
      <c r="AQ21" s="27" t="s">
        <v>27</v>
      </c>
      <c r="AR21" s="28" t="s">
        <v>29</v>
      </c>
      <c r="AS21" s="29" t="s">
        <v>28</v>
      </c>
      <c r="AT21" s="27" t="s">
        <v>28</v>
      </c>
      <c r="AU21" s="27" t="s">
        <v>28</v>
      </c>
      <c r="AV21" s="30" t="s">
        <v>28</v>
      </c>
      <c r="AW21" s="26" t="s">
        <v>28</v>
      </c>
      <c r="AX21" s="27" t="s">
        <v>28</v>
      </c>
      <c r="AY21" s="27" t="s">
        <v>28</v>
      </c>
      <c r="AZ21" s="27" t="s">
        <v>28</v>
      </c>
      <c r="BA21" s="28" t="s">
        <v>28</v>
      </c>
    </row>
    <row r="22" spans="1:53" ht="19.5" thickBot="1" x14ac:dyDescent="0.35">
      <c r="A22" s="32">
        <v>4</v>
      </c>
      <c r="B22" s="20" t="s">
        <v>25</v>
      </c>
      <c r="C22" s="21" t="s">
        <v>26</v>
      </c>
      <c r="D22" s="22" t="s">
        <v>26</v>
      </c>
      <c r="E22" s="22" t="s">
        <v>26</v>
      </c>
      <c r="F22" s="23" t="s">
        <v>26</v>
      </c>
      <c r="G22" s="21" t="s">
        <v>26</v>
      </c>
      <c r="H22" s="22" t="s">
        <v>26</v>
      </c>
      <c r="I22" s="22" t="s">
        <v>26</v>
      </c>
      <c r="J22" s="23" t="s">
        <v>26</v>
      </c>
      <c r="K22" s="21" t="s">
        <v>26</v>
      </c>
      <c r="L22" s="22" t="s">
        <v>26</v>
      </c>
      <c r="M22" s="21" t="s">
        <v>26</v>
      </c>
      <c r="N22" s="22" t="s">
        <v>26</v>
      </c>
      <c r="O22" s="22" t="s">
        <v>26</v>
      </c>
      <c r="P22" s="23" t="s">
        <v>26</v>
      </c>
      <c r="Q22" s="24" t="s">
        <v>27</v>
      </c>
      <c r="R22" s="25" t="s">
        <v>25</v>
      </c>
      <c r="S22" s="26" t="s">
        <v>28</v>
      </c>
      <c r="T22" s="27" t="s">
        <v>28</v>
      </c>
      <c r="U22" s="21" t="s">
        <v>26</v>
      </c>
      <c r="V22" s="22" t="s">
        <v>26</v>
      </c>
      <c r="W22" s="22" t="s">
        <v>26</v>
      </c>
      <c r="X22" s="23" t="s">
        <v>26</v>
      </c>
      <c r="Y22" s="21" t="s">
        <v>26</v>
      </c>
      <c r="Z22" s="22" t="s">
        <v>26</v>
      </c>
      <c r="AA22" s="22" t="s">
        <v>26</v>
      </c>
      <c r="AB22" s="23" t="s">
        <v>26</v>
      </c>
      <c r="AC22" s="21" t="s">
        <v>26</v>
      </c>
      <c r="AD22" s="22" t="s">
        <v>26</v>
      </c>
      <c r="AE22" s="22" t="s">
        <v>26</v>
      </c>
      <c r="AF22" s="23" t="s">
        <v>26</v>
      </c>
      <c r="AG22" s="21" t="s">
        <v>26</v>
      </c>
      <c r="AH22" s="21" t="s">
        <v>30</v>
      </c>
      <c r="AI22" s="21" t="s">
        <v>27</v>
      </c>
      <c r="AJ22" s="364" t="s">
        <v>31</v>
      </c>
      <c r="AK22" s="33" t="s">
        <v>31</v>
      </c>
      <c r="AL22" s="33" t="s">
        <v>31</v>
      </c>
      <c r="AM22" s="33" t="s">
        <v>31</v>
      </c>
      <c r="AN22" s="34" t="s">
        <v>289</v>
      </c>
      <c r="AO22" s="35" t="s">
        <v>289</v>
      </c>
      <c r="AP22" s="33" t="s">
        <v>32</v>
      </c>
      <c r="AQ22" s="33" t="s">
        <v>32</v>
      </c>
      <c r="AR22" s="34"/>
      <c r="AS22" s="405"/>
      <c r="AT22" s="406"/>
      <c r="AU22" s="406"/>
      <c r="AV22" s="406"/>
      <c r="AW22" s="407"/>
      <c r="AX22" s="36"/>
      <c r="AY22" s="37"/>
      <c r="AZ22" s="37"/>
      <c r="BA22" s="38"/>
    </row>
    <row r="23" spans="1:53" ht="18.75" x14ac:dyDescent="0.3">
      <c r="A23" s="39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1"/>
      <c r="AG23" s="41"/>
      <c r="AH23" s="41"/>
      <c r="AI23" s="41"/>
      <c r="AJ23" s="40"/>
      <c r="AK23" s="40"/>
      <c r="AL23" s="40"/>
      <c r="AM23" s="40"/>
      <c r="AN23" s="40"/>
      <c r="AO23" s="40"/>
      <c r="AP23" s="40"/>
      <c r="AQ23" s="40"/>
      <c r="AR23" s="40"/>
      <c r="AS23" s="42"/>
      <c r="AT23" s="43"/>
      <c r="AU23" s="43"/>
      <c r="AV23" s="43"/>
      <c r="AW23" s="43"/>
      <c r="AX23" s="43"/>
      <c r="AY23" s="43"/>
      <c r="AZ23" s="43"/>
      <c r="BA23" s="43"/>
    </row>
    <row r="24" spans="1:53" ht="18.75" x14ac:dyDescent="0.3">
      <c r="A24" s="39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41"/>
      <c r="AH24" s="41"/>
      <c r="AI24" s="41"/>
      <c r="AJ24" s="40"/>
      <c r="AK24" s="40"/>
      <c r="AL24" s="40"/>
      <c r="AM24" s="40"/>
      <c r="AN24" s="40"/>
      <c r="AO24" s="40"/>
      <c r="AP24" s="40"/>
      <c r="AQ24" s="40"/>
      <c r="AR24" s="40"/>
      <c r="AS24" s="42"/>
      <c r="AT24" s="43"/>
      <c r="AU24" s="43"/>
      <c r="AV24" s="43"/>
      <c r="AW24" s="43"/>
      <c r="AX24" s="43"/>
      <c r="AY24" s="43"/>
      <c r="AZ24" s="43"/>
      <c r="BA24" s="43"/>
    </row>
    <row r="25" spans="1:53" ht="18.75" x14ac:dyDescent="0.3">
      <c r="A25" s="39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1"/>
      <c r="AG25" s="41"/>
      <c r="AH25" s="41"/>
      <c r="AI25" s="41"/>
      <c r="AJ25" s="40"/>
      <c r="AK25" s="40"/>
      <c r="AL25" s="40"/>
      <c r="AM25" s="40"/>
      <c r="AN25" s="40"/>
      <c r="AO25" s="40"/>
      <c r="AP25" s="40"/>
      <c r="AQ25" s="40"/>
      <c r="AR25" s="40"/>
      <c r="AS25" s="42"/>
      <c r="AT25" s="43"/>
      <c r="AU25" s="43"/>
      <c r="AV25" s="43"/>
      <c r="AW25" s="43"/>
      <c r="AX25" s="43"/>
      <c r="AY25" s="43"/>
      <c r="AZ25" s="43"/>
      <c r="BA25" s="43"/>
    </row>
    <row r="26" spans="1:53" x14ac:dyDescent="0.25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 t="s">
        <v>33</v>
      </c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</row>
    <row r="27" spans="1:53" s="44" customFormat="1" ht="20.25" x14ac:dyDescent="0.3">
      <c r="A27" s="408" t="s">
        <v>34</v>
      </c>
      <c r="B27" s="408"/>
      <c r="C27" s="408"/>
      <c r="D27" s="408"/>
      <c r="E27" s="408"/>
      <c r="F27" s="408"/>
      <c r="G27" s="408"/>
      <c r="H27" s="408"/>
      <c r="I27" s="408"/>
      <c r="J27" s="409"/>
      <c r="K27" s="409"/>
      <c r="L27" s="409"/>
      <c r="M27" s="409"/>
      <c r="N27" s="409"/>
      <c r="O27" s="409"/>
      <c r="P27" s="409"/>
      <c r="Q27" s="409"/>
      <c r="R27" s="409"/>
      <c r="S27" s="409"/>
      <c r="T27" s="409"/>
      <c r="U27" s="409"/>
      <c r="V27" s="409"/>
      <c r="W27" s="409"/>
      <c r="X27" s="409"/>
      <c r="Y27" s="409"/>
      <c r="Z27" s="409"/>
      <c r="AA27" s="409"/>
      <c r="AB27" s="409"/>
      <c r="AC27" s="409"/>
      <c r="AD27" s="409"/>
      <c r="AE27" s="409"/>
      <c r="AF27" s="409"/>
      <c r="AG27" s="409"/>
      <c r="AH27" s="409"/>
      <c r="AI27" s="409"/>
      <c r="AJ27" s="409"/>
      <c r="AK27" s="409"/>
      <c r="AL27" s="409"/>
      <c r="AM27" s="409"/>
      <c r="AN27" s="409"/>
      <c r="AO27" s="409"/>
      <c r="AP27" s="409"/>
      <c r="AQ27" s="409"/>
      <c r="AR27" s="409"/>
      <c r="AS27" s="409"/>
      <c r="AT27" s="409"/>
      <c r="AU27" s="409"/>
      <c r="AV27" s="45"/>
      <c r="AW27" s="45"/>
      <c r="AX27" s="45"/>
      <c r="AY27" s="45"/>
      <c r="AZ27" s="45"/>
      <c r="BA27" s="2"/>
    </row>
    <row r="28" spans="1:53" x14ac:dyDescent="0.25">
      <c r="AV28" s="45"/>
      <c r="AW28" s="45"/>
      <c r="AX28" s="45"/>
      <c r="AY28" s="45"/>
      <c r="AZ28" s="45"/>
    </row>
    <row r="29" spans="1:53" ht="20.25" x14ac:dyDescent="0.3">
      <c r="A29" s="46" t="s">
        <v>35</v>
      </c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10" t="s">
        <v>36</v>
      </c>
      <c r="AB29" s="410"/>
      <c r="AC29" s="410"/>
      <c r="AD29" s="410"/>
      <c r="AE29" s="410"/>
      <c r="AF29" s="410"/>
      <c r="AG29" s="410"/>
      <c r="AH29" s="410"/>
      <c r="AI29" s="410"/>
      <c r="AJ29" s="410"/>
      <c r="AK29" s="410"/>
      <c r="AL29" s="410"/>
      <c r="AM29" s="410"/>
      <c r="AN29" s="46"/>
      <c r="AO29" s="410" t="s">
        <v>37</v>
      </c>
      <c r="AP29" s="410"/>
      <c r="AQ29" s="410"/>
      <c r="AR29" s="410"/>
      <c r="AS29" s="410"/>
      <c r="AT29" s="410"/>
      <c r="AU29" s="410"/>
      <c r="AV29" s="410"/>
      <c r="AW29" s="410"/>
      <c r="AX29" s="410"/>
      <c r="AY29" s="410"/>
      <c r="AZ29" s="410"/>
      <c r="BA29" s="410"/>
    </row>
    <row r="30" spans="1:53" ht="18.75" x14ac:dyDescent="0.3">
      <c r="A30" s="48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7"/>
    </row>
    <row r="31" spans="1:53" ht="15.75" customHeight="1" x14ac:dyDescent="0.25">
      <c r="A31" s="411" t="s">
        <v>12</v>
      </c>
      <c r="B31" s="412"/>
      <c r="C31" s="413" t="s">
        <v>38</v>
      </c>
      <c r="D31" s="413"/>
      <c r="E31" s="413" t="s">
        <v>39</v>
      </c>
      <c r="F31" s="413"/>
      <c r="G31" s="411" t="s">
        <v>40</v>
      </c>
      <c r="H31" s="411"/>
      <c r="I31" s="411"/>
      <c r="J31" s="411" t="s">
        <v>41</v>
      </c>
      <c r="K31" s="412"/>
      <c r="L31" s="412"/>
      <c r="M31" s="412"/>
      <c r="N31" s="411" t="s">
        <v>42</v>
      </c>
      <c r="O31" s="412"/>
      <c r="P31" s="412"/>
      <c r="Q31" s="411" t="s">
        <v>43</v>
      </c>
      <c r="R31" s="441"/>
      <c r="S31" s="441"/>
      <c r="T31" s="411" t="s">
        <v>44</v>
      </c>
      <c r="U31" s="412"/>
      <c r="V31" s="412"/>
      <c r="W31" s="411" t="s">
        <v>45</v>
      </c>
      <c r="X31" s="412"/>
      <c r="Y31" s="412"/>
      <c r="Z31" s="43"/>
      <c r="AA31" s="442" t="s">
        <v>46</v>
      </c>
      <c r="AB31" s="443"/>
      <c r="AC31" s="443"/>
      <c r="AD31" s="443"/>
      <c r="AE31" s="443"/>
      <c r="AF31" s="444"/>
      <c r="AG31" s="445"/>
      <c r="AH31" s="431" t="s">
        <v>47</v>
      </c>
      <c r="AI31" s="450"/>
      <c r="AJ31" s="450"/>
      <c r="AK31" s="414" t="s">
        <v>48</v>
      </c>
      <c r="AL31" s="415"/>
      <c r="AM31" s="416"/>
      <c r="AN31" s="50"/>
      <c r="AO31" s="420" t="s">
        <v>49</v>
      </c>
      <c r="AP31" s="421"/>
      <c r="AQ31" s="421"/>
      <c r="AR31" s="421"/>
      <c r="AS31" s="422" t="s">
        <v>50</v>
      </c>
      <c r="AT31" s="423"/>
      <c r="AU31" s="423"/>
      <c r="AV31" s="423"/>
      <c r="AW31" s="424"/>
      <c r="AX31" s="431" t="s">
        <v>47</v>
      </c>
      <c r="AY31" s="431"/>
      <c r="AZ31" s="431"/>
      <c r="BA31" s="432"/>
    </row>
    <row r="32" spans="1:53" ht="27" customHeight="1" x14ac:dyDescent="0.25">
      <c r="A32" s="412"/>
      <c r="B32" s="412"/>
      <c r="C32" s="413"/>
      <c r="D32" s="413"/>
      <c r="E32" s="413"/>
      <c r="F32" s="413"/>
      <c r="G32" s="411"/>
      <c r="H32" s="411"/>
      <c r="I32" s="411"/>
      <c r="J32" s="412"/>
      <c r="K32" s="412"/>
      <c r="L32" s="412"/>
      <c r="M32" s="412"/>
      <c r="N32" s="412"/>
      <c r="O32" s="412"/>
      <c r="P32" s="412"/>
      <c r="Q32" s="441"/>
      <c r="R32" s="441"/>
      <c r="S32" s="441"/>
      <c r="T32" s="412"/>
      <c r="U32" s="412"/>
      <c r="V32" s="412"/>
      <c r="W32" s="412"/>
      <c r="X32" s="412"/>
      <c r="Y32" s="412"/>
      <c r="Z32" s="43"/>
      <c r="AA32" s="446"/>
      <c r="AB32" s="447"/>
      <c r="AC32" s="447"/>
      <c r="AD32" s="447"/>
      <c r="AE32" s="447"/>
      <c r="AF32" s="448"/>
      <c r="AG32" s="449"/>
      <c r="AH32" s="450"/>
      <c r="AI32" s="450"/>
      <c r="AJ32" s="450"/>
      <c r="AK32" s="417"/>
      <c r="AL32" s="418"/>
      <c r="AM32" s="419"/>
      <c r="AN32" s="50"/>
      <c r="AO32" s="421"/>
      <c r="AP32" s="421"/>
      <c r="AQ32" s="421"/>
      <c r="AR32" s="421"/>
      <c r="AS32" s="425"/>
      <c r="AT32" s="426"/>
      <c r="AU32" s="426"/>
      <c r="AV32" s="426"/>
      <c r="AW32" s="427"/>
      <c r="AX32" s="431"/>
      <c r="AY32" s="431"/>
      <c r="AZ32" s="431"/>
      <c r="BA32" s="432"/>
    </row>
    <row r="33" spans="1:53" ht="41.25" customHeight="1" x14ac:dyDescent="0.25">
      <c r="A33" s="412"/>
      <c r="B33" s="412"/>
      <c r="C33" s="413"/>
      <c r="D33" s="413"/>
      <c r="E33" s="413"/>
      <c r="F33" s="413"/>
      <c r="G33" s="411"/>
      <c r="H33" s="411"/>
      <c r="I33" s="411"/>
      <c r="J33" s="412"/>
      <c r="K33" s="412"/>
      <c r="L33" s="412"/>
      <c r="M33" s="412"/>
      <c r="N33" s="412"/>
      <c r="O33" s="412"/>
      <c r="P33" s="412"/>
      <c r="Q33" s="441"/>
      <c r="R33" s="441"/>
      <c r="S33" s="441"/>
      <c r="T33" s="412"/>
      <c r="U33" s="412"/>
      <c r="V33" s="412"/>
      <c r="W33" s="412"/>
      <c r="X33" s="412"/>
      <c r="Y33" s="412"/>
      <c r="Z33" s="43"/>
      <c r="AA33" s="433" t="s">
        <v>173</v>
      </c>
      <c r="AB33" s="434"/>
      <c r="AC33" s="434"/>
      <c r="AD33" s="434"/>
      <c r="AE33" s="434"/>
      <c r="AF33" s="435"/>
      <c r="AG33" s="436"/>
      <c r="AH33" s="437">
        <v>4</v>
      </c>
      <c r="AI33" s="438"/>
      <c r="AJ33" s="439"/>
      <c r="AK33" s="440">
        <v>3</v>
      </c>
      <c r="AL33" s="440"/>
      <c r="AM33" s="440"/>
      <c r="AN33" s="50"/>
      <c r="AO33" s="421"/>
      <c r="AP33" s="421"/>
      <c r="AQ33" s="421"/>
      <c r="AR33" s="421"/>
      <c r="AS33" s="425"/>
      <c r="AT33" s="426"/>
      <c r="AU33" s="426"/>
      <c r="AV33" s="426"/>
      <c r="AW33" s="427"/>
      <c r="AX33" s="431"/>
      <c r="AY33" s="431"/>
      <c r="AZ33" s="431"/>
      <c r="BA33" s="432"/>
    </row>
    <row r="34" spans="1:53" ht="20.25" x14ac:dyDescent="0.3">
      <c r="A34" s="454">
        <v>1</v>
      </c>
      <c r="B34" s="454"/>
      <c r="C34" s="455">
        <v>2</v>
      </c>
      <c r="D34" s="455"/>
      <c r="E34" s="440">
        <v>36</v>
      </c>
      <c r="F34" s="440"/>
      <c r="G34" s="440">
        <v>3</v>
      </c>
      <c r="H34" s="440"/>
      <c r="I34" s="440"/>
      <c r="J34" s="440"/>
      <c r="K34" s="440"/>
      <c r="L34" s="440"/>
      <c r="M34" s="440"/>
      <c r="N34" s="440"/>
      <c r="O34" s="440"/>
      <c r="P34" s="440"/>
      <c r="Q34" s="451"/>
      <c r="R34" s="452"/>
      <c r="S34" s="452"/>
      <c r="T34" s="440">
        <v>11</v>
      </c>
      <c r="U34" s="453"/>
      <c r="V34" s="453"/>
      <c r="W34" s="440">
        <f>E34+G34+N34+Q34+T34+C34+J34</f>
        <v>52</v>
      </c>
      <c r="X34" s="453"/>
      <c r="Y34" s="453"/>
      <c r="Z34" s="43"/>
      <c r="AA34" s="433" t="s">
        <v>171</v>
      </c>
      <c r="AB34" s="434"/>
      <c r="AC34" s="434"/>
      <c r="AD34" s="434"/>
      <c r="AE34" s="434"/>
      <c r="AF34" s="435"/>
      <c r="AG34" s="436"/>
      <c r="AH34" s="437">
        <v>6</v>
      </c>
      <c r="AI34" s="438"/>
      <c r="AJ34" s="439"/>
      <c r="AK34" s="440">
        <v>3</v>
      </c>
      <c r="AL34" s="440"/>
      <c r="AM34" s="440"/>
      <c r="AN34" s="50"/>
      <c r="AO34" s="421"/>
      <c r="AP34" s="421"/>
      <c r="AQ34" s="421"/>
      <c r="AR34" s="421"/>
      <c r="AS34" s="428"/>
      <c r="AT34" s="429"/>
      <c r="AU34" s="429"/>
      <c r="AV34" s="429"/>
      <c r="AW34" s="430"/>
      <c r="AX34" s="431"/>
      <c r="AY34" s="431"/>
      <c r="AZ34" s="431"/>
      <c r="BA34" s="432"/>
    </row>
    <row r="35" spans="1:53" ht="20.25" x14ac:dyDescent="0.3">
      <c r="A35" s="454">
        <v>2</v>
      </c>
      <c r="B35" s="454"/>
      <c r="C35" s="455">
        <v>2</v>
      </c>
      <c r="D35" s="455"/>
      <c r="E35" s="440">
        <v>34</v>
      </c>
      <c r="F35" s="440"/>
      <c r="G35" s="440">
        <v>2</v>
      </c>
      <c r="H35" s="440"/>
      <c r="I35" s="440"/>
      <c r="J35" s="440">
        <v>3</v>
      </c>
      <c r="K35" s="440"/>
      <c r="L35" s="440"/>
      <c r="M35" s="440"/>
      <c r="N35" s="440"/>
      <c r="O35" s="440"/>
      <c r="P35" s="440"/>
      <c r="Q35" s="451"/>
      <c r="R35" s="452"/>
      <c r="S35" s="452"/>
      <c r="T35" s="440">
        <v>11</v>
      </c>
      <c r="U35" s="453"/>
      <c r="V35" s="453"/>
      <c r="W35" s="440">
        <f>E35+G35+J35+N35+Q35+T35+C35</f>
        <v>52</v>
      </c>
      <c r="X35" s="453"/>
      <c r="Y35" s="453"/>
      <c r="Z35" s="43"/>
      <c r="AA35" s="433" t="s">
        <v>52</v>
      </c>
      <c r="AB35" s="469"/>
      <c r="AC35" s="469"/>
      <c r="AD35" s="469"/>
      <c r="AE35" s="469"/>
      <c r="AF35" s="469"/>
      <c r="AG35" s="470"/>
      <c r="AH35" s="471">
        <v>8</v>
      </c>
      <c r="AI35" s="472"/>
      <c r="AJ35" s="473"/>
      <c r="AK35" s="440">
        <v>4</v>
      </c>
      <c r="AL35" s="440"/>
      <c r="AM35" s="440"/>
      <c r="AN35" s="50"/>
      <c r="AO35" s="456">
        <v>1</v>
      </c>
      <c r="AP35" s="456"/>
      <c r="AQ35" s="456"/>
      <c r="AR35" s="456"/>
      <c r="AS35" s="457" t="s">
        <v>51</v>
      </c>
      <c r="AT35" s="458"/>
      <c r="AU35" s="458"/>
      <c r="AV35" s="458"/>
      <c r="AW35" s="459"/>
      <c r="AX35" s="466">
        <v>8</v>
      </c>
      <c r="AY35" s="466"/>
      <c r="AZ35" s="466"/>
      <c r="BA35" s="466"/>
    </row>
    <row r="36" spans="1:53" ht="20.25" x14ac:dyDescent="0.3">
      <c r="A36" s="454">
        <v>3</v>
      </c>
      <c r="B36" s="454"/>
      <c r="C36" s="455">
        <v>2</v>
      </c>
      <c r="D36" s="455"/>
      <c r="E36" s="467">
        <v>34</v>
      </c>
      <c r="F36" s="468"/>
      <c r="G36" s="440">
        <v>2</v>
      </c>
      <c r="H36" s="440"/>
      <c r="I36" s="440"/>
      <c r="J36" s="440">
        <v>3</v>
      </c>
      <c r="K36" s="440"/>
      <c r="L36" s="440"/>
      <c r="M36" s="440"/>
      <c r="N36" s="440"/>
      <c r="O36" s="440"/>
      <c r="P36" s="440"/>
      <c r="Q36" s="451"/>
      <c r="R36" s="452"/>
      <c r="S36" s="452"/>
      <c r="T36" s="440">
        <v>11</v>
      </c>
      <c r="U36" s="453"/>
      <c r="V36" s="453"/>
      <c r="W36" s="440">
        <f t="shared" ref="W36" si="0">E36+G36+J36+N36+Q36+T36+C36</f>
        <v>52</v>
      </c>
      <c r="X36" s="453"/>
      <c r="Y36" s="453"/>
      <c r="Z36" s="43"/>
      <c r="AA36" s="488"/>
      <c r="AB36" s="444"/>
      <c r="AC36" s="444"/>
      <c r="AD36" s="444"/>
      <c r="AE36" s="444"/>
      <c r="AF36" s="444"/>
      <c r="AG36" s="445"/>
      <c r="AH36" s="471"/>
      <c r="AI36" s="482"/>
      <c r="AJ36" s="483"/>
      <c r="AK36" s="456"/>
      <c r="AL36" s="475"/>
      <c r="AM36" s="475"/>
      <c r="AN36" s="50"/>
      <c r="AO36" s="456"/>
      <c r="AP36" s="456"/>
      <c r="AQ36" s="456"/>
      <c r="AR36" s="456"/>
      <c r="AS36" s="460"/>
      <c r="AT36" s="461"/>
      <c r="AU36" s="461"/>
      <c r="AV36" s="461"/>
      <c r="AW36" s="462"/>
      <c r="AX36" s="466"/>
      <c r="AY36" s="466"/>
      <c r="AZ36" s="466"/>
      <c r="BA36" s="466"/>
    </row>
    <row r="37" spans="1:53" ht="20.25" customHeight="1" x14ac:dyDescent="0.3">
      <c r="A37" s="454">
        <v>4</v>
      </c>
      <c r="B37" s="454"/>
      <c r="C37" s="455">
        <v>2</v>
      </c>
      <c r="D37" s="455"/>
      <c r="E37" s="467">
        <v>30</v>
      </c>
      <c r="F37" s="468"/>
      <c r="G37" s="440">
        <v>2</v>
      </c>
      <c r="H37" s="440"/>
      <c r="I37" s="440"/>
      <c r="J37" s="440">
        <v>4</v>
      </c>
      <c r="K37" s="440"/>
      <c r="L37" s="440"/>
      <c r="M37" s="440"/>
      <c r="N37" s="440">
        <v>2</v>
      </c>
      <c r="O37" s="440"/>
      <c r="P37" s="440"/>
      <c r="Q37" s="480">
        <v>2</v>
      </c>
      <c r="R37" s="452"/>
      <c r="S37" s="452"/>
      <c r="T37" s="481"/>
      <c r="U37" s="440"/>
      <c r="V37" s="440"/>
      <c r="W37" s="440">
        <f>E37+G37+J37+N37+Q37+T37+C37</f>
        <v>42</v>
      </c>
      <c r="X37" s="453"/>
      <c r="Y37" s="453"/>
      <c r="Z37" s="43"/>
      <c r="AA37" s="489"/>
      <c r="AB37" s="448"/>
      <c r="AC37" s="448"/>
      <c r="AD37" s="448"/>
      <c r="AE37" s="448"/>
      <c r="AF37" s="448"/>
      <c r="AG37" s="449"/>
      <c r="AH37" s="484"/>
      <c r="AI37" s="485"/>
      <c r="AJ37" s="486"/>
      <c r="AK37" s="475"/>
      <c r="AL37" s="475"/>
      <c r="AM37" s="475"/>
      <c r="AN37" s="51"/>
      <c r="AO37" s="456"/>
      <c r="AP37" s="456"/>
      <c r="AQ37" s="456"/>
      <c r="AR37" s="456"/>
      <c r="AS37" s="460"/>
      <c r="AT37" s="461"/>
      <c r="AU37" s="461"/>
      <c r="AV37" s="461"/>
      <c r="AW37" s="462"/>
      <c r="AX37" s="466"/>
      <c r="AY37" s="466"/>
      <c r="AZ37" s="466"/>
      <c r="BA37" s="466"/>
    </row>
    <row r="38" spans="1:53" ht="20.25" x14ac:dyDescent="0.25">
      <c r="A38" s="456" t="s">
        <v>53</v>
      </c>
      <c r="B38" s="456"/>
      <c r="C38" s="455"/>
      <c r="D38" s="455"/>
      <c r="E38" s="477">
        <f>SUM(D34:F37)</f>
        <v>134</v>
      </c>
      <c r="F38" s="479"/>
      <c r="G38" s="456">
        <f>SUM(G34:I37)</f>
        <v>9</v>
      </c>
      <c r="H38" s="456"/>
      <c r="I38" s="456"/>
      <c r="J38" s="487">
        <f>SUM(J34:M37)</f>
        <v>10</v>
      </c>
      <c r="K38" s="487"/>
      <c r="L38" s="487"/>
      <c r="M38" s="487"/>
      <c r="N38" s="487">
        <f>SUM(N34:P37)</f>
        <v>2</v>
      </c>
      <c r="O38" s="487"/>
      <c r="P38" s="487"/>
      <c r="Q38" s="466">
        <f>SUM(Q34:S37)</f>
        <v>2</v>
      </c>
      <c r="R38" s="474"/>
      <c r="S38" s="474"/>
      <c r="T38" s="456">
        <f>SUM(T34:V37)</f>
        <v>33</v>
      </c>
      <c r="U38" s="475"/>
      <c r="V38" s="475"/>
      <c r="W38" s="456">
        <f>SUM(W34:Y37)</f>
        <v>198</v>
      </c>
      <c r="X38" s="475"/>
      <c r="Y38" s="475"/>
      <c r="Z38" s="43"/>
      <c r="AA38" s="476"/>
      <c r="AB38" s="435"/>
      <c r="AC38" s="435"/>
      <c r="AD38" s="435"/>
      <c r="AE38" s="435"/>
      <c r="AF38" s="435"/>
      <c r="AG38" s="436"/>
      <c r="AH38" s="477"/>
      <c r="AI38" s="478"/>
      <c r="AJ38" s="479"/>
      <c r="AK38" s="477"/>
      <c r="AL38" s="478"/>
      <c r="AM38" s="479"/>
      <c r="AN38" s="52"/>
      <c r="AO38" s="456"/>
      <c r="AP38" s="456"/>
      <c r="AQ38" s="456"/>
      <c r="AR38" s="456"/>
      <c r="AS38" s="463"/>
      <c r="AT38" s="464"/>
      <c r="AU38" s="464"/>
      <c r="AV38" s="464"/>
      <c r="AW38" s="465"/>
      <c r="AX38" s="466"/>
      <c r="AY38" s="466"/>
      <c r="AZ38" s="466"/>
      <c r="BA38" s="466"/>
    </row>
  </sheetData>
  <mergeCells count="114">
    <mergeCell ref="AH38:AJ38"/>
    <mergeCell ref="AK38:AM38"/>
    <mergeCell ref="N37:P37"/>
    <mergeCell ref="Q37:S37"/>
    <mergeCell ref="T37:V37"/>
    <mergeCell ref="W37:Y37"/>
    <mergeCell ref="AH36:AJ37"/>
    <mergeCell ref="AK36:AM37"/>
    <mergeCell ref="E38:F38"/>
    <mergeCell ref="G38:I38"/>
    <mergeCell ref="J38:M38"/>
    <mergeCell ref="N38:P38"/>
    <mergeCell ref="T36:V36"/>
    <mergeCell ref="W36:Y36"/>
    <mergeCell ref="AA36:AG37"/>
    <mergeCell ref="A37:B37"/>
    <mergeCell ref="C37:D37"/>
    <mergeCell ref="E37:F37"/>
    <mergeCell ref="G37:I37"/>
    <mergeCell ref="J37:M37"/>
    <mergeCell ref="Q38:S38"/>
    <mergeCell ref="T38:V38"/>
    <mergeCell ref="W38:Y38"/>
    <mergeCell ref="AA38:AG38"/>
    <mergeCell ref="AO35:AR38"/>
    <mergeCell ref="AS35:AW38"/>
    <mergeCell ref="AX35:BA38"/>
    <mergeCell ref="A36:B36"/>
    <mergeCell ref="C36:D36"/>
    <mergeCell ref="E36:F36"/>
    <mergeCell ref="G36:I36"/>
    <mergeCell ref="J36:M36"/>
    <mergeCell ref="N36:P36"/>
    <mergeCell ref="Q36:S36"/>
    <mergeCell ref="Q35:S35"/>
    <mergeCell ref="T35:V35"/>
    <mergeCell ref="W35:Y35"/>
    <mergeCell ref="AA35:AG35"/>
    <mergeCell ref="AH35:AJ35"/>
    <mergeCell ref="AK35:AM35"/>
    <mergeCell ref="A35:B35"/>
    <mergeCell ref="C35:D35"/>
    <mergeCell ref="E35:F35"/>
    <mergeCell ref="G35:I35"/>
    <mergeCell ref="J35:M35"/>
    <mergeCell ref="N35:P35"/>
    <mergeCell ref="A38:B38"/>
    <mergeCell ref="C38:D38"/>
    <mergeCell ref="W34:Y34"/>
    <mergeCell ref="AA34:AG34"/>
    <mergeCell ref="AH34:AJ34"/>
    <mergeCell ref="AK34:AM34"/>
    <mergeCell ref="A34:B34"/>
    <mergeCell ref="C34:D34"/>
    <mergeCell ref="E34:F34"/>
    <mergeCell ref="G34:I34"/>
    <mergeCell ref="J34:M34"/>
    <mergeCell ref="N34:P34"/>
    <mergeCell ref="AS22:AW22"/>
    <mergeCell ref="A27:AU27"/>
    <mergeCell ref="AA29:AM29"/>
    <mergeCell ref="AO29:BA29"/>
    <mergeCell ref="A31:B33"/>
    <mergeCell ref="C31:D33"/>
    <mergeCell ref="E31:F33"/>
    <mergeCell ref="G31:I33"/>
    <mergeCell ref="J31:M33"/>
    <mergeCell ref="AK31:AM32"/>
    <mergeCell ref="AO31:AR34"/>
    <mergeCell ref="AS31:AW34"/>
    <mergeCell ref="AX31:BA34"/>
    <mergeCell ref="AA33:AG33"/>
    <mergeCell ref="AH33:AJ33"/>
    <mergeCell ref="AK33:AM33"/>
    <mergeCell ref="N31:P33"/>
    <mergeCell ref="Q31:S33"/>
    <mergeCell ref="T31:V33"/>
    <mergeCell ref="W31:Y33"/>
    <mergeCell ref="AA31:AG32"/>
    <mergeCell ref="AH31:AJ32"/>
    <mergeCell ref="Q34:S34"/>
    <mergeCell ref="T34:V34"/>
    <mergeCell ref="P11:AM11"/>
    <mergeCell ref="A15:BA15"/>
    <mergeCell ref="P5:AM5"/>
    <mergeCell ref="A6:O6"/>
    <mergeCell ref="AO6:BA6"/>
    <mergeCell ref="A7:O7"/>
    <mergeCell ref="P7:AL7"/>
    <mergeCell ref="AN7:BA7"/>
    <mergeCell ref="AX17:BA17"/>
    <mergeCell ref="X17:AA17"/>
    <mergeCell ref="AB17:AE17"/>
    <mergeCell ref="AF17:AI17"/>
    <mergeCell ref="AJ17:AN17"/>
    <mergeCell ref="AO17:AR17"/>
    <mergeCell ref="AS17:AW17"/>
    <mergeCell ref="A17:A18"/>
    <mergeCell ref="B17:E17"/>
    <mergeCell ref="F17:I17"/>
    <mergeCell ref="J17:M17"/>
    <mergeCell ref="N17:R17"/>
    <mergeCell ref="S17:W17"/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128"/>
  <sheetViews>
    <sheetView view="pageBreakPreview" zoomScale="130" zoomScaleNormal="85" zoomScaleSheetLayoutView="130" workbookViewId="0">
      <selection activeCell="B17" sqref="B17"/>
    </sheetView>
  </sheetViews>
  <sheetFormatPr defaultColWidth="9.140625" defaultRowHeight="15.75" x14ac:dyDescent="0.25"/>
  <cols>
    <col min="1" max="1" width="11.42578125" style="58" customWidth="1"/>
    <col min="2" max="2" width="44.140625" style="53" customWidth="1"/>
    <col min="3" max="3" width="6.5703125" style="56" customWidth="1"/>
    <col min="4" max="4" width="12" style="57" customWidth="1"/>
    <col min="5" max="5" width="7.42578125" style="57" customWidth="1"/>
    <col min="6" max="6" width="6.42578125" style="56" customWidth="1"/>
    <col min="7" max="7" width="7.42578125" style="56" customWidth="1"/>
    <col min="8" max="8" width="9.85546875" style="56" customWidth="1"/>
    <col min="9" max="9" width="8.5703125" style="53" customWidth="1"/>
    <col min="10" max="10" width="8" style="53" customWidth="1"/>
    <col min="11" max="11" width="5.85546875" style="53" customWidth="1"/>
    <col min="12" max="12" width="7.85546875" style="53" customWidth="1"/>
    <col min="13" max="13" width="8.85546875" style="53" customWidth="1"/>
    <col min="14" max="14" width="5.42578125" style="55" customWidth="1"/>
    <col min="15" max="15" width="5.5703125" style="55" customWidth="1"/>
    <col min="16" max="21" width="5.42578125" style="55" customWidth="1"/>
    <col min="22" max="35" width="0" style="53" hidden="1" customWidth="1"/>
    <col min="36" max="36" width="9.140625" style="53"/>
    <col min="37" max="38" width="0" style="53" hidden="1" customWidth="1"/>
    <col min="39" max="40" width="10.42578125" style="54" hidden="1" customWidth="1"/>
    <col min="41" max="41" width="12" style="54" hidden="1" customWidth="1"/>
    <col min="42" max="43" width="10.42578125" style="54" hidden="1" customWidth="1"/>
    <col min="44" max="44" width="11" style="54" hidden="1" customWidth="1"/>
    <col min="45" max="45" width="10.42578125" style="54" hidden="1" customWidth="1"/>
    <col min="46" max="46" width="12.42578125" style="53" hidden="1" customWidth="1"/>
    <col min="47" max="47" width="0" style="53" hidden="1" customWidth="1"/>
    <col min="48" max="16384" width="9.140625" style="53"/>
  </cols>
  <sheetData>
    <row r="1" spans="1:46" s="63" customFormat="1" ht="18.75" customHeight="1" thickBot="1" x14ac:dyDescent="0.3">
      <c r="A1" s="565" t="s">
        <v>287</v>
      </c>
      <c r="B1" s="566"/>
      <c r="C1" s="566"/>
      <c r="D1" s="566"/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7"/>
      <c r="AM1" s="64"/>
      <c r="AN1" s="64"/>
      <c r="AO1" s="64"/>
      <c r="AP1" s="64"/>
      <c r="AQ1" s="64"/>
      <c r="AR1" s="64"/>
      <c r="AS1" s="64"/>
    </row>
    <row r="2" spans="1:46" s="63" customFormat="1" ht="15.75" customHeight="1" x14ac:dyDescent="0.25">
      <c r="A2" s="568" t="s">
        <v>286</v>
      </c>
      <c r="B2" s="571" t="s">
        <v>285</v>
      </c>
      <c r="C2" s="574" t="s">
        <v>284</v>
      </c>
      <c r="D2" s="575"/>
      <c r="E2" s="575"/>
      <c r="F2" s="576"/>
      <c r="G2" s="577" t="s">
        <v>283</v>
      </c>
      <c r="H2" s="585" t="s">
        <v>282</v>
      </c>
      <c r="I2" s="586"/>
      <c r="J2" s="586"/>
      <c r="K2" s="586"/>
      <c r="L2" s="586"/>
      <c r="M2" s="587"/>
      <c r="N2" s="588" t="s">
        <v>281</v>
      </c>
      <c r="O2" s="589"/>
      <c r="P2" s="589"/>
      <c r="Q2" s="589"/>
      <c r="R2" s="589"/>
      <c r="S2" s="589"/>
      <c r="T2" s="589"/>
      <c r="U2" s="590"/>
      <c r="AM2" s="64"/>
      <c r="AN2" s="64"/>
      <c r="AO2" s="64"/>
      <c r="AP2" s="64"/>
      <c r="AQ2" s="64"/>
      <c r="AR2" s="64"/>
      <c r="AS2" s="64"/>
    </row>
    <row r="3" spans="1:46" s="63" customFormat="1" ht="16.5" customHeight="1" thickBot="1" x14ac:dyDescent="0.3">
      <c r="A3" s="569"/>
      <c r="B3" s="572"/>
      <c r="C3" s="594" t="s">
        <v>280</v>
      </c>
      <c r="D3" s="560" t="s">
        <v>279</v>
      </c>
      <c r="E3" s="596" t="s">
        <v>278</v>
      </c>
      <c r="F3" s="597"/>
      <c r="G3" s="578"/>
      <c r="H3" s="550" t="s">
        <v>277</v>
      </c>
      <c r="I3" s="553" t="s">
        <v>276</v>
      </c>
      <c r="J3" s="554"/>
      <c r="K3" s="554"/>
      <c r="L3" s="555"/>
      <c r="M3" s="556" t="s">
        <v>275</v>
      </c>
      <c r="N3" s="591"/>
      <c r="O3" s="592"/>
      <c r="P3" s="592"/>
      <c r="Q3" s="592"/>
      <c r="R3" s="592"/>
      <c r="S3" s="592"/>
      <c r="T3" s="592"/>
      <c r="U3" s="593"/>
      <c r="AM3" s="64"/>
      <c r="AN3" s="64"/>
      <c r="AO3" s="64"/>
      <c r="AP3" s="64"/>
      <c r="AQ3" s="64"/>
      <c r="AR3" s="64"/>
      <c r="AS3" s="64"/>
    </row>
    <row r="4" spans="1:46" s="63" customFormat="1" ht="15.75" customHeight="1" thickBot="1" x14ac:dyDescent="0.3">
      <c r="A4" s="569"/>
      <c r="B4" s="572"/>
      <c r="C4" s="594"/>
      <c r="D4" s="560"/>
      <c r="E4" s="560" t="s">
        <v>274</v>
      </c>
      <c r="F4" s="598" t="s">
        <v>273</v>
      </c>
      <c r="G4" s="578"/>
      <c r="H4" s="551"/>
      <c r="I4" s="562" t="s">
        <v>53</v>
      </c>
      <c r="J4" s="562" t="s">
        <v>272</v>
      </c>
      <c r="K4" s="562" t="s">
        <v>271</v>
      </c>
      <c r="L4" s="562" t="s">
        <v>270</v>
      </c>
      <c r="M4" s="557"/>
      <c r="N4" s="580" t="s">
        <v>108</v>
      </c>
      <c r="O4" s="581"/>
      <c r="P4" s="580" t="s">
        <v>105</v>
      </c>
      <c r="Q4" s="581"/>
      <c r="R4" s="580" t="s">
        <v>103</v>
      </c>
      <c r="S4" s="581"/>
      <c r="T4" s="580" t="s">
        <v>100</v>
      </c>
      <c r="U4" s="581"/>
      <c r="AM4" s="64"/>
      <c r="AN4" s="64"/>
      <c r="AO4" s="64"/>
      <c r="AP4" s="64"/>
      <c r="AQ4" s="64"/>
      <c r="AR4" s="64"/>
      <c r="AS4" s="64"/>
    </row>
    <row r="5" spans="1:46" s="63" customFormat="1" ht="16.5" thickBot="1" x14ac:dyDescent="0.3">
      <c r="A5" s="569"/>
      <c r="B5" s="572"/>
      <c r="C5" s="594"/>
      <c r="D5" s="560"/>
      <c r="E5" s="560"/>
      <c r="F5" s="598"/>
      <c r="G5" s="578"/>
      <c r="H5" s="551"/>
      <c r="I5" s="563"/>
      <c r="J5" s="563"/>
      <c r="K5" s="563"/>
      <c r="L5" s="563"/>
      <c r="M5" s="557"/>
      <c r="N5" s="357">
        <v>1</v>
      </c>
      <c r="O5" s="363">
        <v>2</v>
      </c>
      <c r="P5" s="357">
        <v>3</v>
      </c>
      <c r="Q5" s="361">
        <v>4</v>
      </c>
      <c r="R5" s="362">
        <v>5</v>
      </c>
      <c r="S5" s="361">
        <v>6</v>
      </c>
      <c r="T5" s="357">
        <v>7</v>
      </c>
      <c r="U5" s="361">
        <v>8</v>
      </c>
      <c r="AM5" s="64"/>
      <c r="AN5" s="64"/>
      <c r="AO5" s="64"/>
      <c r="AP5" s="64"/>
      <c r="AQ5" s="64"/>
      <c r="AR5" s="64"/>
      <c r="AS5" s="64"/>
    </row>
    <row r="6" spans="1:46" s="63" customFormat="1" ht="16.5" thickBot="1" x14ac:dyDescent="0.3">
      <c r="A6" s="569"/>
      <c r="B6" s="572"/>
      <c r="C6" s="594"/>
      <c r="D6" s="560"/>
      <c r="E6" s="560"/>
      <c r="F6" s="598"/>
      <c r="G6" s="578"/>
      <c r="H6" s="551"/>
      <c r="I6" s="563"/>
      <c r="J6" s="563"/>
      <c r="K6" s="563"/>
      <c r="L6" s="563"/>
      <c r="M6" s="558"/>
      <c r="N6" s="582" t="s">
        <v>269</v>
      </c>
      <c r="O6" s="583"/>
      <c r="P6" s="583"/>
      <c r="Q6" s="583"/>
      <c r="R6" s="583"/>
      <c r="S6" s="583"/>
      <c r="T6" s="583"/>
      <c r="U6" s="584"/>
      <c r="AM6" s="64" t="s">
        <v>268</v>
      </c>
      <c r="AN6" s="64" t="s">
        <v>267</v>
      </c>
      <c r="AO6" s="64" t="s">
        <v>266</v>
      </c>
      <c r="AP6" s="64" t="s">
        <v>265</v>
      </c>
      <c r="AQ6" s="64" t="s">
        <v>264</v>
      </c>
      <c r="AR6" s="64" t="s">
        <v>263</v>
      </c>
      <c r="AS6" s="64" t="s">
        <v>262</v>
      </c>
      <c r="AT6" s="63" t="s">
        <v>261</v>
      </c>
    </row>
    <row r="7" spans="1:46" s="63" customFormat="1" ht="16.5" thickBot="1" x14ac:dyDescent="0.3">
      <c r="A7" s="570"/>
      <c r="B7" s="573"/>
      <c r="C7" s="595"/>
      <c r="D7" s="561"/>
      <c r="E7" s="561"/>
      <c r="F7" s="599"/>
      <c r="G7" s="579"/>
      <c r="H7" s="552"/>
      <c r="I7" s="564"/>
      <c r="J7" s="564"/>
      <c r="K7" s="564"/>
      <c r="L7" s="564"/>
      <c r="M7" s="559"/>
      <c r="N7" s="357"/>
      <c r="O7" s="361"/>
      <c r="P7" s="357"/>
      <c r="Q7" s="361"/>
      <c r="R7" s="357"/>
      <c r="S7" s="361"/>
      <c r="T7" s="357"/>
      <c r="U7" s="361"/>
      <c r="AM7" s="64"/>
      <c r="AN7" s="64"/>
      <c r="AO7" s="64"/>
      <c r="AP7" s="64"/>
      <c r="AQ7" s="64"/>
      <c r="AR7" s="64"/>
      <c r="AS7" s="64"/>
    </row>
    <row r="8" spans="1:46" s="63" customFormat="1" ht="16.5" thickBot="1" x14ac:dyDescent="0.3">
      <c r="A8" s="359">
        <v>1</v>
      </c>
      <c r="B8" s="360">
        <v>2</v>
      </c>
      <c r="C8" s="62">
        <v>3</v>
      </c>
      <c r="D8" s="359">
        <v>4</v>
      </c>
      <c r="E8" s="359">
        <v>5</v>
      </c>
      <c r="F8" s="359">
        <v>6</v>
      </c>
      <c r="G8" s="359">
        <v>7</v>
      </c>
      <c r="H8" s="359">
        <v>8</v>
      </c>
      <c r="I8" s="359">
        <v>9</v>
      </c>
      <c r="J8" s="359">
        <v>10</v>
      </c>
      <c r="K8" s="359">
        <v>11</v>
      </c>
      <c r="L8" s="359">
        <v>12</v>
      </c>
      <c r="M8" s="358">
        <v>13</v>
      </c>
      <c r="N8" s="357">
        <v>14</v>
      </c>
      <c r="O8" s="357" t="s">
        <v>260</v>
      </c>
      <c r="P8" s="356" t="s">
        <v>259</v>
      </c>
      <c r="Q8" s="356" t="s">
        <v>258</v>
      </c>
      <c r="R8" s="357" t="s">
        <v>257</v>
      </c>
      <c r="S8" s="357" t="s">
        <v>256</v>
      </c>
      <c r="T8" s="356" t="s">
        <v>255</v>
      </c>
      <c r="U8" s="355" t="s">
        <v>254</v>
      </c>
      <c r="V8" s="354">
        <v>25</v>
      </c>
      <c r="W8" s="353">
        <v>26</v>
      </c>
      <c r="AM8" s="64"/>
      <c r="AN8" s="64"/>
      <c r="AO8" s="64"/>
      <c r="AP8" s="64"/>
      <c r="AQ8" s="64"/>
      <c r="AR8" s="64"/>
      <c r="AS8" s="64"/>
    </row>
    <row r="9" spans="1:46" s="63" customFormat="1" ht="16.5" thickBot="1" x14ac:dyDescent="0.3">
      <c r="A9" s="546" t="s">
        <v>253</v>
      </c>
      <c r="B9" s="547"/>
      <c r="C9" s="548"/>
      <c r="D9" s="548"/>
      <c r="E9" s="548"/>
      <c r="F9" s="548"/>
      <c r="G9" s="548"/>
      <c r="H9" s="548"/>
      <c r="I9" s="548"/>
      <c r="J9" s="548"/>
      <c r="K9" s="548"/>
      <c r="L9" s="548"/>
      <c r="M9" s="548"/>
      <c r="N9" s="547"/>
      <c r="O9" s="547"/>
      <c r="P9" s="547"/>
      <c r="Q9" s="547"/>
      <c r="R9" s="547"/>
      <c r="S9" s="547"/>
      <c r="T9" s="547"/>
      <c r="U9" s="549"/>
      <c r="AM9" s="64"/>
      <c r="AN9" s="64"/>
      <c r="AO9" s="64"/>
      <c r="AP9" s="64"/>
      <c r="AQ9" s="64"/>
      <c r="AR9" s="64"/>
      <c r="AS9" s="64"/>
    </row>
    <row r="10" spans="1:46" s="63" customFormat="1" ht="16.5" thickBot="1" x14ac:dyDescent="0.3">
      <c r="A10" s="537" t="s">
        <v>252</v>
      </c>
      <c r="B10" s="523"/>
      <c r="C10" s="523"/>
      <c r="D10" s="523"/>
      <c r="E10" s="523"/>
      <c r="F10" s="523"/>
      <c r="G10" s="523"/>
      <c r="H10" s="523"/>
      <c r="I10" s="523"/>
      <c r="J10" s="523"/>
      <c r="K10" s="523"/>
      <c r="L10" s="523"/>
      <c r="M10" s="523"/>
      <c r="N10" s="523"/>
      <c r="O10" s="523"/>
      <c r="P10" s="523"/>
      <c r="Q10" s="523"/>
      <c r="R10" s="523"/>
      <c r="S10" s="523"/>
      <c r="T10" s="523"/>
      <c r="U10" s="538"/>
      <c r="AM10" s="64"/>
      <c r="AN10" s="64"/>
      <c r="AO10" s="64"/>
      <c r="AP10" s="64"/>
      <c r="AQ10" s="64"/>
      <c r="AR10" s="64"/>
      <c r="AS10" s="64"/>
    </row>
    <row r="11" spans="1:46" s="134" customFormat="1" x14ac:dyDescent="0.25">
      <c r="A11" s="352" t="s">
        <v>251</v>
      </c>
      <c r="B11" s="351" t="s">
        <v>246</v>
      </c>
      <c r="C11" s="350"/>
      <c r="D11" s="349"/>
      <c r="E11" s="348"/>
      <c r="F11" s="347"/>
      <c r="G11" s="346">
        <f>G12+G13+G14+G15</f>
        <v>13.5</v>
      </c>
      <c r="H11" s="345">
        <f>SUM(H12:H15)</f>
        <v>405</v>
      </c>
      <c r="I11" s="344">
        <f>SUM(I12:I15)</f>
        <v>16</v>
      </c>
      <c r="J11" s="343"/>
      <c r="K11" s="343"/>
      <c r="L11" s="343">
        <v>16</v>
      </c>
      <c r="M11" s="342">
        <f>SUM(M12:M15)</f>
        <v>389</v>
      </c>
      <c r="N11" s="341"/>
      <c r="O11" s="339"/>
      <c r="P11" s="340"/>
      <c r="Q11" s="339"/>
      <c r="R11" s="340"/>
      <c r="S11" s="339"/>
      <c r="T11" s="340"/>
      <c r="U11" s="339"/>
      <c r="AK11" s="134" t="s">
        <v>108</v>
      </c>
      <c r="AL11" s="134">
        <f>AM27+AN27</f>
        <v>103</v>
      </c>
      <c r="AM11" s="136" t="b">
        <f t="shared" ref="AM11:AM25" si="0">ISBLANK(N11)</f>
        <v>1</v>
      </c>
      <c r="AN11" s="136" t="b">
        <f>ISBLANK(#REF!)</f>
        <v>0</v>
      </c>
      <c r="AO11" s="136" t="b">
        <f t="shared" ref="AO11:AO25" si="1">ISBLANK(P11)</f>
        <v>1</v>
      </c>
      <c r="AP11" s="136" t="b">
        <f>ISBLANK(#REF!)</f>
        <v>0</v>
      </c>
      <c r="AQ11" s="136" t="b">
        <f t="shared" ref="AQ11:AQ25" si="2">ISBLANK(R11)</f>
        <v>1</v>
      </c>
      <c r="AR11" s="136" t="b">
        <f>ISBLANK(#REF!)</f>
        <v>0</v>
      </c>
      <c r="AS11" s="136" t="b">
        <f t="shared" ref="AS11:AS25" si="3">ISBLANK(T11)</f>
        <v>1</v>
      </c>
      <c r="AT11" s="136" t="b">
        <f t="shared" ref="AT11:AT25" si="4">ISBLANK(U11)</f>
        <v>1</v>
      </c>
    </row>
    <row r="12" spans="1:46" s="134" customFormat="1" x14ac:dyDescent="0.25">
      <c r="A12" s="333" t="s">
        <v>250</v>
      </c>
      <c r="B12" s="332" t="s">
        <v>246</v>
      </c>
      <c r="C12" s="257"/>
      <c r="D12" s="337">
        <v>1</v>
      </c>
      <c r="E12" s="338"/>
      <c r="F12" s="336"/>
      <c r="G12" s="335">
        <v>4</v>
      </c>
      <c r="H12" s="142">
        <f t="shared" ref="H12:H25" si="5">G12*30</f>
        <v>120</v>
      </c>
      <c r="I12" s="281">
        <v>4</v>
      </c>
      <c r="J12" s="279"/>
      <c r="K12" s="279"/>
      <c r="L12" s="279" t="s">
        <v>94</v>
      </c>
      <c r="M12" s="148">
        <f t="shared" ref="M12:M26" si="6">H12-I12</f>
        <v>116</v>
      </c>
      <c r="N12" s="290" t="s">
        <v>94</v>
      </c>
      <c r="O12" s="287"/>
      <c r="P12" s="288"/>
      <c r="Q12" s="287"/>
      <c r="R12" s="288"/>
      <c r="S12" s="287"/>
      <c r="T12" s="288"/>
      <c r="U12" s="287"/>
      <c r="AK12" s="134" t="s">
        <v>105</v>
      </c>
      <c r="AL12" s="134">
        <f>AO27+AP27</f>
        <v>84.5</v>
      </c>
      <c r="AM12" s="136" t="b">
        <f t="shared" si="0"/>
        <v>0</v>
      </c>
      <c r="AN12" s="136" t="b">
        <f>ISBLANK(#REF!)</f>
        <v>0</v>
      </c>
      <c r="AO12" s="136" t="b">
        <f t="shared" si="1"/>
        <v>1</v>
      </c>
      <c r="AP12" s="136" t="b">
        <f>ISBLANK(#REF!)</f>
        <v>0</v>
      </c>
      <c r="AQ12" s="136" t="b">
        <f t="shared" si="2"/>
        <v>1</v>
      </c>
      <c r="AR12" s="136" t="b">
        <f>ISBLANK(#REF!)</f>
        <v>0</v>
      </c>
      <c r="AS12" s="136" t="b">
        <f t="shared" si="3"/>
        <v>1</v>
      </c>
      <c r="AT12" s="136" t="b">
        <f t="shared" si="4"/>
        <v>1</v>
      </c>
    </row>
    <row r="13" spans="1:46" s="134" customFormat="1" x14ac:dyDescent="0.25">
      <c r="A13" s="333" t="s">
        <v>249</v>
      </c>
      <c r="B13" s="332" t="s">
        <v>246</v>
      </c>
      <c r="C13" s="257"/>
      <c r="D13" s="337">
        <v>2</v>
      </c>
      <c r="E13" s="338"/>
      <c r="F13" s="336"/>
      <c r="G13" s="335">
        <v>3.5</v>
      </c>
      <c r="H13" s="142">
        <f t="shared" si="5"/>
        <v>105</v>
      </c>
      <c r="I13" s="281">
        <v>4</v>
      </c>
      <c r="J13" s="279"/>
      <c r="K13" s="279"/>
      <c r="L13" s="279" t="s">
        <v>94</v>
      </c>
      <c r="M13" s="148">
        <f t="shared" si="6"/>
        <v>101</v>
      </c>
      <c r="N13" s="290"/>
      <c r="O13" s="287" t="s">
        <v>94</v>
      </c>
      <c r="P13" s="288"/>
      <c r="Q13" s="287"/>
      <c r="R13" s="288"/>
      <c r="S13" s="287"/>
      <c r="T13" s="288"/>
      <c r="U13" s="287"/>
      <c r="AK13" s="134" t="s">
        <v>103</v>
      </c>
      <c r="AM13" s="136" t="b">
        <f t="shared" si="0"/>
        <v>1</v>
      </c>
      <c r="AN13" s="136" t="b">
        <f>ISBLANK(#REF!)</f>
        <v>0</v>
      </c>
      <c r="AO13" s="136" t="b">
        <f t="shared" si="1"/>
        <v>1</v>
      </c>
      <c r="AP13" s="136" t="b">
        <f>ISBLANK(#REF!)</f>
        <v>0</v>
      </c>
      <c r="AQ13" s="136" t="b">
        <f t="shared" si="2"/>
        <v>1</v>
      </c>
      <c r="AR13" s="136" t="b">
        <f>ISBLANK(#REF!)</f>
        <v>0</v>
      </c>
      <c r="AS13" s="136" t="b">
        <f t="shared" si="3"/>
        <v>1</v>
      </c>
      <c r="AT13" s="136" t="b">
        <f t="shared" si="4"/>
        <v>1</v>
      </c>
    </row>
    <row r="14" spans="1:46" s="134" customFormat="1" x14ac:dyDescent="0.25">
      <c r="A14" s="333" t="s">
        <v>248</v>
      </c>
      <c r="B14" s="332" t="s">
        <v>246</v>
      </c>
      <c r="C14" s="257"/>
      <c r="D14" s="337">
        <v>3</v>
      </c>
      <c r="E14" s="324"/>
      <c r="F14" s="336"/>
      <c r="G14" s="335">
        <f>'[1]семестровка 052'!D49</f>
        <v>3</v>
      </c>
      <c r="H14" s="142">
        <f t="shared" si="5"/>
        <v>90</v>
      </c>
      <c r="I14" s="281">
        <v>4</v>
      </c>
      <c r="J14" s="279"/>
      <c r="K14" s="279"/>
      <c r="L14" s="279" t="s">
        <v>94</v>
      </c>
      <c r="M14" s="148">
        <f t="shared" si="6"/>
        <v>86</v>
      </c>
      <c r="N14" s="290"/>
      <c r="O14" s="287"/>
      <c r="P14" s="288" t="s">
        <v>94</v>
      </c>
      <c r="Q14" s="287"/>
      <c r="R14" s="288"/>
      <c r="S14" s="287"/>
      <c r="T14" s="334"/>
      <c r="U14" s="289"/>
      <c r="AK14" s="134" t="s">
        <v>100</v>
      </c>
      <c r="AL14" s="134">
        <f>AS27</f>
        <v>3</v>
      </c>
      <c r="AM14" s="136" t="b">
        <f t="shared" si="0"/>
        <v>1</v>
      </c>
      <c r="AN14" s="136" t="b">
        <f>ISBLANK(#REF!)</f>
        <v>0</v>
      </c>
      <c r="AO14" s="136" t="b">
        <f t="shared" si="1"/>
        <v>0</v>
      </c>
      <c r="AP14" s="136" t="b">
        <f>ISBLANK(#REF!)</f>
        <v>0</v>
      </c>
      <c r="AQ14" s="136" t="b">
        <f t="shared" si="2"/>
        <v>1</v>
      </c>
      <c r="AR14" s="136" t="b">
        <f>ISBLANK(#REF!)</f>
        <v>0</v>
      </c>
      <c r="AS14" s="136" t="b">
        <f t="shared" si="3"/>
        <v>1</v>
      </c>
      <c r="AT14" s="136" t="b">
        <f t="shared" si="4"/>
        <v>1</v>
      </c>
    </row>
    <row r="15" spans="1:46" s="134" customFormat="1" x14ac:dyDescent="0.25">
      <c r="A15" s="333" t="s">
        <v>247</v>
      </c>
      <c r="B15" s="332" t="s">
        <v>246</v>
      </c>
      <c r="C15" s="331"/>
      <c r="D15" s="74" t="s">
        <v>245</v>
      </c>
      <c r="E15" s="74"/>
      <c r="F15" s="330"/>
      <c r="G15" s="329">
        <v>3</v>
      </c>
      <c r="H15" s="142">
        <f t="shared" si="5"/>
        <v>90</v>
      </c>
      <c r="I15" s="281">
        <v>4</v>
      </c>
      <c r="J15" s="328"/>
      <c r="K15" s="328"/>
      <c r="L15" s="328" t="s">
        <v>94</v>
      </c>
      <c r="M15" s="148">
        <f t="shared" si="6"/>
        <v>86</v>
      </c>
      <c r="N15" s="327"/>
      <c r="O15" s="325"/>
      <c r="P15" s="326"/>
      <c r="Q15" s="325" t="s">
        <v>94</v>
      </c>
      <c r="R15" s="326"/>
      <c r="S15" s="325"/>
      <c r="T15" s="326"/>
      <c r="U15" s="325"/>
      <c r="AL15" s="134">
        <f>SUM(AL11:AL14)</f>
        <v>190.5</v>
      </c>
      <c r="AM15" s="136" t="b">
        <f t="shared" si="0"/>
        <v>1</v>
      </c>
      <c r="AN15" s="136" t="b">
        <f>ISBLANK(#REF!)</f>
        <v>0</v>
      </c>
      <c r="AO15" s="136" t="b">
        <f t="shared" si="1"/>
        <v>1</v>
      </c>
      <c r="AP15" s="136" t="b">
        <f>ISBLANK(#REF!)</f>
        <v>0</v>
      </c>
      <c r="AQ15" s="136" t="b">
        <f t="shared" si="2"/>
        <v>1</v>
      </c>
      <c r="AR15" s="136" t="b">
        <f>ISBLANK(#REF!)</f>
        <v>0</v>
      </c>
      <c r="AS15" s="136" t="b">
        <f t="shared" si="3"/>
        <v>1</v>
      </c>
      <c r="AT15" s="136" t="b">
        <f t="shared" si="4"/>
        <v>1</v>
      </c>
    </row>
    <row r="16" spans="1:46" s="134" customFormat="1" x14ac:dyDescent="0.25">
      <c r="A16" s="263" t="s">
        <v>244</v>
      </c>
      <c r="B16" s="321" t="s">
        <v>243</v>
      </c>
      <c r="C16" s="257"/>
      <c r="D16" s="158" t="s">
        <v>60</v>
      </c>
      <c r="E16" s="324"/>
      <c r="F16" s="323"/>
      <c r="G16" s="271">
        <f>'[1]семестровка 052'!D12</f>
        <v>1</v>
      </c>
      <c r="H16" s="270">
        <f t="shared" si="5"/>
        <v>30</v>
      </c>
      <c r="I16" s="257">
        <v>4</v>
      </c>
      <c r="J16" s="256" t="s">
        <v>94</v>
      </c>
      <c r="K16" s="256"/>
      <c r="L16" s="256"/>
      <c r="M16" s="255">
        <f t="shared" si="6"/>
        <v>26</v>
      </c>
      <c r="N16" s="290" t="s">
        <v>94</v>
      </c>
      <c r="O16" s="287"/>
      <c r="P16" s="288"/>
      <c r="Q16" s="287"/>
      <c r="R16" s="288"/>
      <c r="S16" s="287"/>
      <c r="T16" s="288"/>
      <c r="U16" s="295"/>
      <c r="AM16" s="136" t="b">
        <f t="shared" si="0"/>
        <v>0</v>
      </c>
      <c r="AN16" s="136" t="b">
        <f>ISBLANK(#REF!)</f>
        <v>0</v>
      </c>
      <c r="AO16" s="136" t="b">
        <f t="shared" si="1"/>
        <v>1</v>
      </c>
      <c r="AP16" s="136" t="b">
        <f>ISBLANK(#REF!)</f>
        <v>0</v>
      </c>
      <c r="AQ16" s="136" t="b">
        <f t="shared" si="2"/>
        <v>1</v>
      </c>
      <c r="AR16" s="136" t="b">
        <f>ISBLANK(#REF!)</f>
        <v>0</v>
      </c>
      <c r="AS16" s="136" t="b">
        <f t="shared" si="3"/>
        <v>1</v>
      </c>
      <c r="AT16" s="136" t="b">
        <f t="shared" si="4"/>
        <v>1</v>
      </c>
    </row>
    <row r="17" spans="1:46" s="134" customFormat="1" ht="30.75" customHeight="1" x14ac:dyDescent="0.25">
      <c r="A17" s="263" t="s">
        <v>242</v>
      </c>
      <c r="B17" s="321" t="s">
        <v>241</v>
      </c>
      <c r="C17" s="257">
        <v>1</v>
      </c>
      <c r="D17" s="158"/>
      <c r="E17" s="324"/>
      <c r="F17" s="323"/>
      <c r="G17" s="271">
        <f>'[1]семестровка 052'!D13</f>
        <v>7</v>
      </c>
      <c r="H17" s="270">
        <f t="shared" si="5"/>
        <v>210</v>
      </c>
      <c r="I17" s="257">
        <v>8</v>
      </c>
      <c r="J17" s="256" t="s">
        <v>91</v>
      </c>
      <c r="K17" s="256"/>
      <c r="L17" s="256"/>
      <c r="M17" s="255">
        <f t="shared" si="6"/>
        <v>202</v>
      </c>
      <c r="N17" s="290" t="s">
        <v>91</v>
      </c>
      <c r="O17" s="287"/>
      <c r="P17" s="288"/>
      <c r="Q17" s="287"/>
      <c r="R17" s="288"/>
      <c r="S17" s="287"/>
      <c r="T17" s="288"/>
      <c r="U17" s="295"/>
      <c r="AM17" s="136" t="b">
        <f t="shared" si="0"/>
        <v>0</v>
      </c>
      <c r="AN17" s="136" t="b">
        <f>ISBLANK(#REF!)</f>
        <v>0</v>
      </c>
      <c r="AO17" s="136" t="b">
        <f t="shared" si="1"/>
        <v>1</v>
      </c>
      <c r="AP17" s="136" t="b">
        <f>ISBLANK(#REF!)</f>
        <v>0</v>
      </c>
      <c r="AQ17" s="136" t="b">
        <f t="shared" si="2"/>
        <v>1</v>
      </c>
      <c r="AR17" s="136" t="b">
        <f>ISBLANK(#REF!)</f>
        <v>0</v>
      </c>
      <c r="AS17" s="136" t="b">
        <f t="shared" si="3"/>
        <v>1</v>
      </c>
      <c r="AT17" s="136" t="b">
        <f t="shared" si="4"/>
        <v>1</v>
      </c>
    </row>
    <row r="18" spans="1:46" s="134" customFormat="1" ht="31.5" x14ac:dyDescent="0.25">
      <c r="A18" s="263" t="s">
        <v>240</v>
      </c>
      <c r="B18" s="321" t="s">
        <v>239</v>
      </c>
      <c r="C18" s="257"/>
      <c r="D18" s="256">
        <v>2</v>
      </c>
      <c r="E18" s="272"/>
      <c r="F18" s="277"/>
      <c r="G18" s="271">
        <v>3.5</v>
      </c>
      <c r="H18" s="270">
        <f t="shared" si="5"/>
        <v>105</v>
      </c>
      <c r="I18" s="257">
        <v>4</v>
      </c>
      <c r="J18" s="256"/>
      <c r="K18" s="256"/>
      <c r="L18" s="256" t="s">
        <v>94</v>
      </c>
      <c r="M18" s="255">
        <f t="shared" si="6"/>
        <v>101</v>
      </c>
      <c r="N18" s="290"/>
      <c r="O18" s="295" t="s">
        <v>94</v>
      </c>
      <c r="P18" s="288"/>
      <c r="Q18" s="287"/>
      <c r="R18" s="288"/>
      <c r="S18" s="287"/>
      <c r="T18" s="288"/>
      <c r="U18" s="287"/>
      <c r="AM18" s="136" t="b">
        <f t="shared" si="0"/>
        <v>1</v>
      </c>
      <c r="AN18" s="136" t="b">
        <f>ISBLANK(#REF!)</f>
        <v>0</v>
      </c>
      <c r="AO18" s="136" t="b">
        <f t="shared" si="1"/>
        <v>1</v>
      </c>
      <c r="AP18" s="136" t="b">
        <f>ISBLANK(#REF!)</f>
        <v>0</v>
      </c>
      <c r="AQ18" s="136" t="b">
        <f t="shared" si="2"/>
        <v>1</v>
      </c>
      <c r="AR18" s="136" t="b">
        <f>ISBLANK(#REF!)</f>
        <v>0</v>
      </c>
      <c r="AS18" s="136" t="b">
        <f t="shared" si="3"/>
        <v>1</v>
      </c>
      <c r="AT18" s="136" t="b">
        <f t="shared" si="4"/>
        <v>1</v>
      </c>
    </row>
    <row r="19" spans="1:46" s="322" customFormat="1" x14ac:dyDescent="0.25">
      <c r="A19" s="263" t="s">
        <v>238</v>
      </c>
      <c r="B19" s="321" t="s">
        <v>237</v>
      </c>
      <c r="C19" s="257">
        <v>2</v>
      </c>
      <c r="D19" s="256"/>
      <c r="E19" s="272"/>
      <c r="F19" s="277"/>
      <c r="G19" s="271">
        <v>5</v>
      </c>
      <c r="H19" s="270">
        <f t="shared" si="5"/>
        <v>150</v>
      </c>
      <c r="I19" s="257">
        <v>4</v>
      </c>
      <c r="J19" s="256" t="s">
        <v>94</v>
      </c>
      <c r="K19" s="256"/>
      <c r="L19" s="256"/>
      <c r="M19" s="255">
        <f t="shared" si="6"/>
        <v>146</v>
      </c>
      <c r="N19" s="290"/>
      <c r="O19" s="295" t="s">
        <v>94</v>
      </c>
      <c r="P19" s="288"/>
      <c r="Q19" s="287"/>
      <c r="R19" s="288"/>
      <c r="S19" s="287"/>
      <c r="T19" s="288"/>
      <c r="U19" s="287"/>
      <c r="AM19" s="136" t="b">
        <f t="shared" si="0"/>
        <v>1</v>
      </c>
      <c r="AN19" s="136" t="b">
        <f>ISBLANK(#REF!)</f>
        <v>0</v>
      </c>
      <c r="AO19" s="136" t="b">
        <f t="shared" si="1"/>
        <v>1</v>
      </c>
      <c r="AP19" s="136" t="b">
        <f>ISBLANK(#REF!)</f>
        <v>0</v>
      </c>
      <c r="AQ19" s="136" t="b">
        <f t="shared" si="2"/>
        <v>1</v>
      </c>
      <c r="AR19" s="136" t="b">
        <f>ISBLANK(#REF!)</f>
        <v>0</v>
      </c>
      <c r="AS19" s="136" t="b">
        <f t="shared" si="3"/>
        <v>1</v>
      </c>
      <c r="AT19" s="136" t="b">
        <f t="shared" si="4"/>
        <v>1</v>
      </c>
    </row>
    <row r="20" spans="1:46" s="134" customFormat="1" x14ac:dyDescent="0.25">
      <c r="A20" s="263" t="s">
        <v>236</v>
      </c>
      <c r="B20" s="321" t="s">
        <v>235</v>
      </c>
      <c r="C20" s="257">
        <v>1</v>
      </c>
      <c r="D20" s="256"/>
      <c r="E20" s="272"/>
      <c r="F20" s="277"/>
      <c r="G20" s="271">
        <v>6</v>
      </c>
      <c r="H20" s="270">
        <f t="shared" si="5"/>
        <v>180</v>
      </c>
      <c r="I20" s="257">
        <v>4</v>
      </c>
      <c r="J20" s="256" t="s">
        <v>94</v>
      </c>
      <c r="K20" s="256"/>
      <c r="L20" s="256"/>
      <c r="M20" s="255">
        <f t="shared" si="6"/>
        <v>176</v>
      </c>
      <c r="N20" s="122" t="s">
        <v>94</v>
      </c>
      <c r="O20" s="276"/>
      <c r="P20" s="105"/>
      <c r="Q20" s="121"/>
      <c r="R20" s="105"/>
      <c r="S20" s="121"/>
      <c r="T20" s="105"/>
      <c r="U20" s="121"/>
      <c r="AM20" s="136" t="b">
        <f t="shared" si="0"/>
        <v>0</v>
      </c>
      <c r="AN20" s="136" t="b">
        <f>ISBLANK(#REF!)</f>
        <v>0</v>
      </c>
      <c r="AO20" s="136" t="b">
        <f t="shared" si="1"/>
        <v>1</v>
      </c>
      <c r="AP20" s="136" t="b">
        <f>ISBLANK(#REF!)</f>
        <v>0</v>
      </c>
      <c r="AQ20" s="136" t="b">
        <f t="shared" si="2"/>
        <v>1</v>
      </c>
      <c r="AR20" s="136" t="b">
        <f>ISBLANK(#REF!)</f>
        <v>0</v>
      </c>
      <c r="AS20" s="136" t="b">
        <f t="shared" si="3"/>
        <v>1</v>
      </c>
      <c r="AT20" s="136" t="b">
        <f t="shared" si="4"/>
        <v>1</v>
      </c>
    </row>
    <row r="21" spans="1:46" s="134" customFormat="1" x14ac:dyDescent="0.25">
      <c r="A21" s="263" t="s">
        <v>234</v>
      </c>
      <c r="B21" s="320" t="s">
        <v>233</v>
      </c>
      <c r="C21" s="273"/>
      <c r="D21" s="256">
        <v>1</v>
      </c>
      <c r="E21" s="256"/>
      <c r="F21" s="255"/>
      <c r="G21" s="316">
        <v>6</v>
      </c>
      <c r="H21" s="270">
        <f t="shared" si="5"/>
        <v>180</v>
      </c>
      <c r="I21" s="257">
        <v>16</v>
      </c>
      <c r="J21" s="256" t="s">
        <v>91</v>
      </c>
      <c r="K21" s="256" t="s">
        <v>192</v>
      </c>
      <c r="L21" s="256"/>
      <c r="M21" s="255">
        <f t="shared" si="6"/>
        <v>164</v>
      </c>
      <c r="N21" s="122" t="s">
        <v>222</v>
      </c>
      <c r="O21" s="121"/>
      <c r="P21" s="105"/>
      <c r="Q21" s="121"/>
      <c r="R21" s="105"/>
      <c r="S21" s="121"/>
      <c r="T21" s="105"/>
      <c r="U21" s="121"/>
      <c r="AM21" s="136" t="b">
        <f t="shared" si="0"/>
        <v>0</v>
      </c>
      <c r="AN21" s="136" t="b">
        <f>ISBLANK(#REF!)</f>
        <v>0</v>
      </c>
      <c r="AO21" s="136" t="b">
        <f t="shared" si="1"/>
        <v>1</v>
      </c>
      <c r="AP21" s="136" t="b">
        <f>ISBLANK(#REF!)</f>
        <v>0</v>
      </c>
      <c r="AQ21" s="136" t="b">
        <f t="shared" si="2"/>
        <v>1</v>
      </c>
      <c r="AR21" s="136" t="b">
        <f>ISBLANK(#REF!)</f>
        <v>0</v>
      </c>
      <c r="AS21" s="136" t="b">
        <f t="shared" si="3"/>
        <v>1</v>
      </c>
      <c r="AT21" s="136" t="b">
        <f t="shared" si="4"/>
        <v>1</v>
      </c>
    </row>
    <row r="22" spans="1:46" s="134" customFormat="1" ht="16.5" thickBot="1" x14ac:dyDescent="0.3">
      <c r="A22" s="263" t="s">
        <v>232</v>
      </c>
      <c r="B22" s="320" t="s">
        <v>231</v>
      </c>
      <c r="C22" s="273">
        <v>1</v>
      </c>
      <c r="D22" s="256"/>
      <c r="E22" s="256"/>
      <c r="F22" s="255"/>
      <c r="G22" s="316">
        <f>'[1]семестровка 052'!D16</f>
        <v>6</v>
      </c>
      <c r="H22" s="270">
        <f t="shared" si="5"/>
        <v>180</v>
      </c>
      <c r="I22" s="257">
        <v>8</v>
      </c>
      <c r="J22" s="256" t="s">
        <v>94</v>
      </c>
      <c r="K22" s="256"/>
      <c r="L22" s="256" t="s">
        <v>94</v>
      </c>
      <c r="M22" s="255">
        <f t="shared" si="6"/>
        <v>172</v>
      </c>
      <c r="N22" s="290" t="s">
        <v>91</v>
      </c>
      <c r="O22" s="287"/>
      <c r="P22" s="288"/>
      <c r="Q22" s="287"/>
      <c r="R22" s="288"/>
      <c r="S22" s="287"/>
      <c r="T22" s="288"/>
      <c r="U22" s="287"/>
      <c r="AM22" s="136" t="b">
        <f t="shared" si="0"/>
        <v>0</v>
      </c>
      <c r="AN22" s="136" t="b">
        <f>ISBLANK(#REF!)</f>
        <v>0</v>
      </c>
      <c r="AO22" s="136" t="b">
        <f t="shared" si="1"/>
        <v>1</v>
      </c>
      <c r="AP22" s="136" t="b">
        <f>ISBLANK(#REF!)</f>
        <v>0</v>
      </c>
      <c r="AQ22" s="136" t="b">
        <f t="shared" si="2"/>
        <v>1</v>
      </c>
      <c r="AR22" s="136" t="b">
        <f>ISBLANK(#REF!)</f>
        <v>0</v>
      </c>
      <c r="AS22" s="136" t="b">
        <f t="shared" si="3"/>
        <v>1</v>
      </c>
      <c r="AT22" s="136" t="b">
        <f t="shared" si="4"/>
        <v>1</v>
      </c>
    </row>
    <row r="23" spans="1:46" s="134" customFormat="1" x14ac:dyDescent="0.25">
      <c r="A23" s="263" t="s">
        <v>230</v>
      </c>
      <c r="B23" s="319" t="s">
        <v>229</v>
      </c>
      <c r="C23" s="318"/>
      <c r="D23" s="314">
        <v>3</v>
      </c>
      <c r="E23" s="314"/>
      <c r="F23" s="317"/>
      <c r="G23" s="316">
        <v>4.5</v>
      </c>
      <c r="H23" s="315">
        <f t="shared" si="5"/>
        <v>135</v>
      </c>
      <c r="I23" s="112">
        <v>8</v>
      </c>
      <c r="J23" s="111" t="s">
        <v>94</v>
      </c>
      <c r="K23" s="111"/>
      <c r="L23" s="111" t="s">
        <v>94</v>
      </c>
      <c r="M23" s="255">
        <f t="shared" si="6"/>
        <v>127</v>
      </c>
      <c r="N23" s="313"/>
      <c r="O23" s="311"/>
      <c r="P23" s="312" t="s">
        <v>192</v>
      </c>
      <c r="Q23" s="311"/>
      <c r="R23" s="312"/>
      <c r="S23" s="311"/>
      <c r="T23" s="312"/>
      <c r="U23" s="311"/>
      <c r="AM23" s="136" t="b">
        <f t="shared" si="0"/>
        <v>1</v>
      </c>
      <c r="AN23" s="136" t="b">
        <f>ISBLANK(#REF!)</f>
        <v>0</v>
      </c>
      <c r="AO23" s="136" t="b">
        <f t="shared" si="1"/>
        <v>0</v>
      </c>
      <c r="AP23" s="136" t="b">
        <f>ISBLANK(#REF!)</f>
        <v>0</v>
      </c>
      <c r="AQ23" s="136" t="b">
        <f t="shared" si="2"/>
        <v>1</v>
      </c>
      <c r="AR23" s="136" t="b">
        <f>ISBLANK(#REF!)</f>
        <v>0</v>
      </c>
      <c r="AS23" s="136" t="b">
        <f t="shared" si="3"/>
        <v>1</v>
      </c>
      <c r="AT23" s="136" t="b">
        <f t="shared" si="4"/>
        <v>1</v>
      </c>
    </row>
    <row r="24" spans="1:46" s="134" customFormat="1" x14ac:dyDescent="0.25">
      <c r="A24" s="263" t="s">
        <v>228</v>
      </c>
      <c r="B24" s="319" t="s">
        <v>227</v>
      </c>
      <c r="C24" s="318"/>
      <c r="D24" s="314">
        <v>3</v>
      </c>
      <c r="E24" s="314"/>
      <c r="F24" s="317"/>
      <c r="G24" s="316">
        <v>4</v>
      </c>
      <c r="H24" s="315">
        <f t="shared" si="5"/>
        <v>120</v>
      </c>
      <c r="I24" s="257">
        <v>4</v>
      </c>
      <c r="J24" s="314" t="s">
        <v>94</v>
      </c>
      <c r="K24" s="314"/>
      <c r="L24" s="314"/>
      <c r="M24" s="255">
        <f t="shared" si="6"/>
        <v>116</v>
      </c>
      <c r="N24" s="313"/>
      <c r="O24" s="311"/>
      <c r="P24" s="312" t="s">
        <v>94</v>
      </c>
      <c r="Q24" s="311"/>
      <c r="R24" s="312"/>
      <c r="S24" s="311"/>
      <c r="T24" s="312"/>
      <c r="U24" s="311"/>
      <c r="AM24" s="136" t="b">
        <f t="shared" si="0"/>
        <v>1</v>
      </c>
      <c r="AN24" s="136" t="b">
        <f>ISBLANK(#REF!)</f>
        <v>0</v>
      </c>
      <c r="AO24" s="136" t="b">
        <f t="shared" si="1"/>
        <v>0</v>
      </c>
      <c r="AP24" s="136" t="b">
        <f>ISBLANK(#REF!)</f>
        <v>0</v>
      </c>
      <c r="AQ24" s="136" t="b">
        <f t="shared" si="2"/>
        <v>1</v>
      </c>
      <c r="AR24" s="136" t="b">
        <f>ISBLANK(#REF!)</f>
        <v>0</v>
      </c>
      <c r="AS24" s="136" t="b">
        <f t="shared" si="3"/>
        <v>1</v>
      </c>
      <c r="AT24" s="136" t="b">
        <f t="shared" si="4"/>
        <v>1</v>
      </c>
    </row>
    <row r="25" spans="1:46" s="134" customFormat="1" ht="31.5" x14ac:dyDescent="0.25">
      <c r="A25" s="251" t="s">
        <v>226</v>
      </c>
      <c r="B25" s="319" t="s">
        <v>225</v>
      </c>
      <c r="C25" s="318"/>
      <c r="D25" s="366">
        <v>7</v>
      </c>
      <c r="E25" s="366"/>
      <c r="F25" s="317"/>
      <c r="G25" s="316">
        <v>3</v>
      </c>
      <c r="H25" s="315">
        <f t="shared" si="5"/>
        <v>90</v>
      </c>
      <c r="I25" s="365">
        <v>8</v>
      </c>
      <c r="J25" s="366" t="s">
        <v>94</v>
      </c>
      <c r="K25" s="366"/>
      <c r="L25" s="366" t="s">
        <v>193</v>
      </c>
      <c r="M25" s="375">
        <f t="shared" si="6"/>
        <v>82</v>
      </c>
      <c r="N25" s="68"/>
      <c r="O25" s="68"/>
      <c r="P25" s="68"/>
      <c r="Q25" s="68"/>
      <c r="R25" s="68"/>
      <c r="S25" s="68"/>
      <c r="T25" s="68" t="s">
        <v>192</v>
      </c>
      <c r="U25" s="68"/>
      <c r="Z25" s="134" t="s">
        <v>224</v>
      </c>
      <c r="AM25" s="136" t="b">
        <f t="shared" si="0"/>
        <v>1</v>
      </c>
      <c r="AN25" s="136" t="b">
        <f>ISBLANK(#REF!)</f>
        <v>0</v>
      </c>
      <c r="AO25" s="136" t="b">
        <f t="shared" si="1"/>
        <v>1</v>
      </c>
      <c r="AP25" s="136" t="b">
        <f>ISBLANK(#REF!)</f>
        <v>0</v>
      </c>
      <c r="AQ25" s="136" t="b">
        <f t="shared" si="2"/>
        <v>1</v>
      </c>
      <c r="AR25" s="136" t="b">
        <f>ISBLANK(#REF!)</f>
        <v>0</v>
      </c>
      <c r="AS25" s="136" t="b">
        <f t="shared" si="3"/>
        <v>0</v>
      </c>
      <c r="AT25" s="136" t="b">
        <f t="shared" si="4"/>
        <v>1</v>
      </c>
    </row>
    <row r="26" spans="1:46" s="134" customFormat="1" x14ac:dyDescent="0.25">
      <c r="A26" s="82" t="s">
        <v>300</v>
      </c>
      <c r="B26" s="372" t="s">
        <v>301</v>
      </c>
      <c r="C26" s="373"/>
      <c r="D26" s="256" t="s">
        <v>302</v>
      </c>
      <c r="E26" s="256"/>
      <c r="F26" s="256"/>
      <c r="G26" s="374">
        <v>3</v>
      </c>
      <c r="H26" s="256">
        <v>90</v>
      </c>
      <c r="I26" s="256">
        <v>4</v>
      </c>
      <c r="J26" s="256" t="s">
        <v>94</v>
      </c>
      <c r="K26" s="256"/>
      <c r="L26" s="256"/>
      <c r="M26" s="272">
        <f t="shared" si="6"/>
        <v>86</v>
      </c>
      <c r="N26" s="68"/>
      <c r="O26" s="68"/>
      <c r="P26" s="68"/>
      <c r="Q26" s="68" t="s">
        <v>94</v>
      </c>
      <c r="R26" s="68"/>
      <c r="S26" s="68"/>
      <c r="T26" s="68"/>
      <c r="U26" s="68"/>
      <c r="AM26" s="136"/>
      <c r="AN26" s="136"/>
      <c r="AO26" s="136"/>
      <c r="AP26" s="136"/>
      <c r="AQ26" s="136"/>
      <c r="AR26" s="136"/>
      <c r="AS26" s="136"/>
      <c r="AT26" s="136"/>
    </row>
    <row r="27" spans="1:46" s="134" customFormat="1" ht="16.5" thickBot="1" x14ac:dyDescent="0.3">
      <c r="A27" s="518" t="s">
        <v>223</v>
      </c>
      <c r="B27" s="520"/>
      <c r="C27" s="368"/>
      <c r="D27" s="369"/>
      <c r="E27" s="367"/>
      <c r="F27" s="367"/>
      <c r="G27" s="370">
        <f>SUM(G16:G25)+G11</f>
        <v>59.5</v>
      </c>
      <c r="H27" s="371">
        <f>SUM(H16:H25)+H11</f>
        <v>1785</v>
      </c>
      <c r="I27" s="371">
        <f>SUM(I16:I25)+I11</f>
        <v>84</v>
      </c>
      <c r="J27" s="371">
        <v>44</v>
      </c>
      <c r="K27" s="371">
        <v>8</v>
      </c>
      <c r="L27" s="371">
        <v>32</v>
      </c>
      <c r="M27" s="371">
        <f>SUM(M16:M25)+M11</f>
        <v>1701</v>
      </c>
      <c r="N27" s="376" t="s">
        <v>86</v>
      </c>
      <c r="O27" s="376" t="s">
        <v>90</v>
      </c>
      <c r="P27" s="376" t="s">
        <v>222</v>
      </c>
      <c r="Q27" s="376" t="s">
        <v>91</v>
      </c>
      <c r="R27" s="376">
        <f>SUM(R11:R25)</f>
        <v>0</v>
      </c>
      <c r="S27" s="376">
        <f>SUM(S11:S25)</f>
        <v>0</v>
      </c>
      <c r="T27" s="376" t="s">
        <v>192</v>
      </c>
      <c r="U27" s="376">
        <f>SUM(U11:U25)</f>
        <v>0</v>
      </c>
      <c r="AM27" s="234">
        <f t="shared" ref="AM27:AT27" si="7">SUMIF(AM11:AM25,FALSE,$G11:$G25)</f>
        <v>30</v>
      </c>
      <c r="AN27" s="234">
        <f t="shared" si="7"/>
        <v>73</v>
      </c>
      <c r="AO27" s="234">
        <f t="shared" si="7"/>
        <v>11.5</v>
      </c>
      <c r="AP27" s="234">
        <f t="shared" si="7"/>
        <v>73</v>
      </c>
      <c r="AQ27" s="234">
        <f t="shared" si="7"/>
        <v>0</v>
      </c>
      <c r="AR27" s="234">
        <f t="shared" si="7"/>
        <v>73</v>
      </c>
      <c r="AS27" s="234">
        <f t="shared" si="7"/>
        <v>3</v>
      </c>
      <c r="AT27" s="234">
        <f t="shared" si="7"/>
        <v>0</v>
      </c>
    </row>
    <row r="28" spans="1:46" s="63" customFormat="1" ht="16.5" thickBot="1" x14ac:dyDescent="0.3">
      <c r="A28" s="539" t="s">
        <v>221</v>
      </c>
      <c r="B28" s="540"/>
      <c r="C28" s="540"/>
      <c r="D28" s="540"/>
      <c r="E28" s="540"/>
      <c r="F28" s="540"/>
      <c r="G28" s="540"/>
      <c r="H28" s="540"/>
      <c r="I28" s="540"/>
      <c r="J28" s="540"/>
      <c r="K28" s="540"/>
      <c r="L28" s="540"/>
      <c r="M28" s="540"/>
      <c r="N28" s="541"/>
      <c r="O28" s="541"/>
      <c r="P28" s="541"/>
      <c r="Q28" s="541"/>
      <c r="R28" s="541"/>
      <c r="S28" s="541"/>
      <c r="T28" s="541"/>
      <c r="U28" s="542"/>
      <c r="V28" s="310" t="e">
        <f>SUM(V16:V27)+#REF!+V11</f>
        <v>#REF!</v>
      </c>
      <c r="W28" s="309" t="e">
        <f>SUM(W16:W27)+#REF!+W11</f>
        <v>#REF!</v>
      </c>
      <c r="AM28" s="64"/>
      <c r="AN28" s="64"/>
      <c r="AO28" s="64"/>
      <c r="AP28" s="64"/>
      <c r="AQ28" s="64"/>
      <c r="AR28" s="64"/>
      <c r="AS28" s="64"/>
    </row>
    <row r="29" spans="1:46" ht="16.5" thickBot="1" x14ac:dyDescent="0.3">
      <c r="A29" s="232" t="s">
        <v>220</v>
      </c>
      <c r="B29" s="308" t="s">
        <v>219</v>
      </c>
      <c r="C29" s="307" t="s">
        <v>218</v>
      </c>
      <c r="D29" s="306"/>
      <c r="E29" s="306"/>
      <c r="F29" s="305"/>
      <c r="G29" s="304">
        <v>6.5</v>
      </c>
      <c r="H29" s="303">
        <f>G29*30</f>
        <v>195</v>
      </c>
      <c r="I29" s="112">
        <v>8</v>
      </c>
      <c r="J29" s="111" t="s">
        <v>94</v>
      </c>
      <c r="K29" s="111"/>
      <c r="L29" s="111" t="s">
        <v>94</v>
      </c>
      <c r="M29" s="302">
        <f>H29-I29</f>
        <v>187</v>
      </c>
      <c r="N29" s="301"/>
      <c r="O29" s="300" t="s">
        <v>91</v>
      </c>
      <c r="P29" s="299"/>
      <c r="Q29" s="296"/>
      <c r="R29" s="298"/>
      <c r="S29" s="296"/>
      <c r="T29" s="297"/>
      <c r="U29" s="296"/>
      <c r="AK29" s="134" t="s">
        <v>108</v>
      </c>
      <c r="AL29" s="131">
        <f>AM50+AN50</f>
        <v>107.5</v>
      </c>
      <c r="AM29" s="136" t="b">
        <f t="shared" ref="AM29:AM49" si="8">ISBLANK(N29)</f>
        <v>1</v>
      </c>
      <c r="AN29" s="136" t="b">
        <f>ISBLANK(#REF!)</f>
        <v>0</v>
      </c>
      <c r="AO29" s="136" t="b">
        <f t="shared" ref="AO29:AO49" si="9">ISBLANK(P29)</f>
        <v>1</v>
      </c>
      <c r="AP29" s="136" t="b">
        <f>ISBLANK(#REF!)</f>
        <v>0</v>
      </c>
      <c r="AQ29" s="136" t="b">
        <f t="shared" ref="AQ29:AQ49" si="10">ISBLANK(R29)</f>
        <v>1</v>
      </c>
      <c r="AR29" s="136" t="b">
        <f>ISBLANK(#REF!)</f>
        <v>0</v>
      </c>
      <c r="AS29" s="136" t="b">
        <f t="shared" ref="AS29:AS49" si="11">ISBLANK(T29)</f>
        <v>1</v>
      </c>
      <c r="AT29" s="136" t="b">
        <f t="shared" ref="AT29:AT49" si="12">ISBLANK(U29)</f>
        <v>1</v>
      </c>
    </row>
    <row r="30" spans="1:46" s="149" customFormat="1" ht="16.5" thickBot="1" x14ac:dyDescent="0.3">
      <c r="A30" s="275" t="s">
        <v>217</v>
      </c>
      <c r="B30" s="278" t="s">
        <v>216</v>
      </c>
      <c r="C30" s="257">
        <v>3</v>
      </c>
      <c r="D30" s="256"/>
      <c r="E30" s="272"/>
      <c r="F30" s="277"/>
      <c r="G30" s="271">
        <v>6</v>
      </c>
      <c r="H30" s="270">
        <f>G30*30</f>
        <v>180</v>
      </c>
      <c r="I30" s="112">
        <v>8</v>
      </c>
      <c r="J30" s="111" t="s">
        <v>94</v>
      </c>
      <c r="K30" s="111"/>
      <c r="L30" s="111" t="s">
        <v>94</v>
      </c>
      <c r="M30" s="255">
        <f>H30-I30</f>
        <v>172</v>
      </c>
      <c r="N30" s="290"/>
      <c r="O30" s="295"/>
      <c r="P30" s="288" t="s">
        <v>91</v>
      </c>
      <c r="Q30" s="287"/>
      <c r="R30" s="288"/>
      <c r="S30" s="287"/>
      <c r="T30" s="288"/>
      <c r="U30" s="287"/>
      <c r="AK30" s="134" t="s">
        <v>105</v>
      </c>
      <c r="AL30" s="294">
        <f>AO50+AP50</f>
        <v>126</v>
      </c>
      <c r="AM30" s="136" t="b">
        <f t="shared" si="8"/>
        <v>1</v>
      </c>
      <c r="AN30" s="136" t="b">
        <f>ISBLANK(#REF!)</f>
        <v>0</v>
      </c>
      <c r="AO30" s="136" t="b">
        <f t="shared" si="9"/>
        <v>0</v>
      </c>
      <c r="AP30" s="136" t="b">
        <f>ISBLANK(#REF!)</f>
        <v>0</v>
      </c>
      <c r="AQ30" s="136" t="b">
        <f t="shared" si="10"/>
        <v>1</v>
      </c>
      <c r="AR30" s="136" t="b">
        <f>ISBLANK(#REF!)</f>
        <v>0</v>
      </c>
      <c r="AS30" s="136" t="b">
        <f t="shared" si="11"/>
        <v>1</v>
      </c>
      <c r="AT30" s="136" t="b">
        <f t="shared" si="12"/>
        <v>1</v>
      </c>
    </row>
    <row r="31" spans="1:46" ht="16.5" thickBot="1" x14ac:dyDescent="0.3">
      <c r="A31" s="275" t="s">
        <v>215</v>
      </c>
      <c r="B31" s="274" t="s">
        <v>214</v>
      </c>
      <c r="C31" s="273">
        <v>4</v>
      </c>
      <c r="D31" s="256"/>
      <c r="E31" s="272"/>
      <c r="F31" s="255"/>
      <c r="G31" s="271">
        <v>5</v>
      </c>
      <c r="H31" s="270">
        <f>G31*30</f>
        <v>150</v>
      </c>
      <c r="I31" s="112">
        <v>8</v>
      </c>
      <c r="J31" s="111" t="s">
        <v>94</v>
      </c>
      <c r="K31" s="111"/>
      <c r="L31" s="111" t="s">
        <v>94</v>
      </c>
      <c r="M31" s="255">
        <f>H31-I31</f>
        <v>142</v>
      </c>
      <c r="N31" s="122"/>
      <c r="O31" s="121"/>
      <c r="P31" s="105"/>
      <c r="Q31" s="121" t="s">
        <v>91</v>
      </c>
      <c r="R31" s="105"/>
      <c r="S31" s="121"/>
      <c r="T31" s="105"/>
      <c r="U31" s="121"/>
      <c r="AK31" s="134" t="s">
        <v>103</v>
      </c>
      <c r="AL31" s="131">
        <f>AQ50+AR50</f>
        <v>126.5</v>
      </c>
      <c r="AM31" s="136" t="b">
        <f t="shared" si="8"/>
        <v>1</v>
      </c>
      <c r="AN31" s="136" t="b">
        <f>ISBLANK(#REF!)</f>
        <v>0</v>
      </c>
      <c r="AO31" s="136" t="b">
        <f t="shared" si="9"/>
        <v>1</v>
      </c>
      <c r="AP31" s="136" t="b">
        <f>ISBLANK(#REF!)</f>
        <v>0</v>
      </c>
      <c r="AQ31" s="136" t="b">
        <f t="shared" si="10"/>
        <v>1</v>
      </c>
      <c r="AR31" s="136" t="b">
        <f>ISBLANK(#REF!)</f>
        <v>0</v>
      </c>
      <c r="AS31" s="136" t="b">
        <f t="shared" si="11"/>
        <v>1</v>
      </c>
      <c r="AT31" s="136" t="b">
        <f t="shared" si="12"/>
        <v>1</v>
      </c>
    </row>
    <row r="32" spans="1:46" ht="16.5" thickBot="1" x14ac:dyDescent="0.3">
      <c r="A32" s="275" t="s">
        <v>213</v>
      </c>
      <c r="B32" s="274" t="s">
        <v>212</v>
      </c>
      <c r="C32" s="273">
        <v>3</v>
      </c>
      <c r="D32" s="256"/>
      <c r="E32" s="272"/>
      <c r="F32" s="255"/>
      <c r="G32" s="271">
        <v>5</v>
      </c>
      <c r="H32" s="270">
        <f>G32*30</f>
        <v>150</v>
      </c>
      <c r="I32" s="112">
        <v>8</v>
      </c>
      <c r="J32" s="111" t="s">
        <v>94</v>
      </c>
      <c r="K32" s="111"/>
      <c r="L32" s="111" t="s">
        <v>94</v>
      </c>
      <c r="M32" s="255">
        <f>H32-I32</f>
        <v>142</v>
      </c>
      <c r="N32" s="122"/>
      <c r="O32" s="121"/>
      <c r="P32" s="105" t="s">
        <v>91</v>
      </c>
      <c r="Q32" s="121"/>
      <c r="R32" s="105"/>
      <c r="S32" s="121"/>
      <c r="T32" s="105"/>
      <c r="U32" s="121"/>
      <c r="AK32" s="134" t="s">
        <v>100</v>
      </c>
      <c r="AL32" s="131">
        <f>AS50+AT50</f>
        <v>10.5</v>
      </c>
      <c r="AM32" s="136" t="b">
        <f t="shared" si="8"/>
        <v>1</v>
      </c>
      <c r="AN32" s="136" t="b">
        <f>ISBLANK(#REF!)</f>
        <v>0</v>
      </c>
      <c r="AO32" s="136" t="b">
        <f t="shared" si="9"/>
        <v>0</v>
      </c>
      <c r="AP32" s="136" t="b">
        <f>ISBLANK(#REF!)</f>
        <v>0</v>
      </c>
      <c r="AQ32" s="136" t="b">
        <f t="shared" si="10"/>
        <v>1</v>
      </c>
      <c r="AR32" s="136" t="b">
        <f>ISBLANK(#REF!)</f>
        <v>0</v>
      </c>
      <c r="AS32" s="136" t="b">
        <f t="shared" si="11"/>
        <v>1</v>
      </c>
      <c r="AT32" s="136" t="b">
        <f t="shared" si="12"/>
        <v>1</v>
      </c>
    </row>
    <row r="33" spans="1:46" x14ac:dyDescent="0.25">
      <c r="A33" s="275" t="s">
        <v>211</v>
      </c>
      <c r="B33" s="274" t="s">
        <v>210</v>
      </c>
      <c r="C33" s="273">
        <v>3</v>
      </c>
      <c r="D33" s="256"/>
      <c r="E33" s="272"/>
      <c r="F33" s="255"/>
      <c r="G33" s="271">
        <v>6</v>
      </c>
      <c r="H33" s="270">
        <f>G33*30</f>
        <v>180</v>
      </c>
      <c r="I33" s="112">
        <v>8</v>
      </c>
      <c r="J33" s="111" t="s">
        <v>94</v>
      </c>
      <c r="K33" s="111"/>
      <c r="L33" s="111" t="s">
        <v>94</v>
      </c>
      <c r="M33" s="255">
        <f>H33-I33</f>
        <v>172</v>
      </c>
      <c r="N33" s="122"/>
      <c r="O33" s="121"/>
      <c r="P33" s="105" t="s">
        <v>91</v>
      </c>
      <c r="Q33" s="121"/>
      <c r="R33" s="105"/>
      <c r="S33" s="121"/>
      <c r="T33" s="105"/>
      <c r="U33" s="121"/>
      <c r="AL33" s="131">
        <f>SUM(AL29:AL32)</f>
        <v>370.5</v>
      </c>
      <c r="AM33" s="136" t="b">
        <f t="shared" si="8"/>
        <v>1</v>
      </c>
      <c r="AN33" s="136" t="b">
        <f>ISBLANK(#REF!)</f>
        <v>0</v>
      </c>
      <c r="AO33" s="136" t="b">
        <f t="shared" si="9"/>
        <v>0</v>
      </c>
      <c r="AP33" s="136" t="b">
        <f>ISBLANK(#REF!)</f>
        <v>0</v>
      </c>
      <c r="AQ33" s="136" t="b">
        <f t="shared" si="10"/>
        <v>1</v>
      </c>
      <c r="AR33" s="136" t="b">
        <f>ISBLANK(#REF!)</f>
        <v>0</v>
      </c>
      <c r="AS33" s="136" t="b">
        <f t="shared" si="11"/>
        <v>1</v>
      </c>
      <c r="AT33" s="136" t="b">
        <f t="shared" si="12"/>
        <v>1</v>
      </c>
    </row>
    <row r="34" spans="1:46" ht="16.5" thickBot="1" x14ac:dyDescent="0.3">
      <c r="A34" s="275" t="s">
        <v>209</v>
      </c>
      <c r="B34" s="278" t="s">
        <v>207</v>
      </c>
      <c r="C34" s="257"/>
      <c r="D34" s="256"/>
      <c r="E34" s="272"/>
      <c r="F34" s="277"/>
      <c r="G34" s="271">
        <f>G35+G36</f>
        <v>8</v>
      </c>
      <c r="H34" s="293">
        <f>H35+H36</f>
        <v>240</v>
      </c>
      <c r="I34" s="292">
        <f>I35+I36</f>
        <v>12</v>
      </c>
      <c r="J34" s="183" t="s">
        <v>94</v>
      </c>
      <c r="K34" s="183">
        <f>K35+K36</f>
        <v>0</v>
      </c>
      <c r="L34" s="183" t="s">
        <v>91</v>
      </c>
      <c r="M34" s="291">
        <f>M35+M36</f>
        <v>228</v>
      </c>
      <c r="N34" s="290"/>
      <c r="O34" s="289"/>
      <c r="P34" s="288"/>
      <c r="Q34" s="287"/>
      <c r="R34" s="288"/>
      <c r="S34" s="287"/>
      <c r="T34" s="288"/>
      <c r="U34" s="287"/>
      <c r="AM34" s="136" t="b">
        <f t="shared" si="8"/>
        <v>1</v>
      </c>
      <c r="AN34" s="136" t="b">
        <f>ISBLANK(#REF!)</f>
        <v>0</v>
      </c>
      <c r="AO34" s="136" t="b">
        <f t="shared" si="9"/>
        <v>1</v>
      </c>
      <c r="AP34" s="136" t="b">
        <f>ISBLANK(#REF!)</f>
        <v>0</v>
      </c>
      <c r="AQ34" s="136" t="b">
        <f t="shared" si="10"/>
        <v>1</v>
      </c>
      <c r="AR34" s="136" t="b">
        <f>ISBLANK(#REF!)</f>
        <v>0</v>
      </c>
      <c r="AS34" s="136" t="b">
        <f t="shared" si="11"/>
        <v>1</v>
      </c>
      <c r="AT34" s="136" t="b">
        <f t="shared" si="12"/>
        <v>1</v>
      </c>
    </row>
    <row r="35" spans="1:46" x14ac:dyDescent="0.25">
      <c r="A35" s="286" t="s">
        <v>208</v>
      </c>
      <c r="B35" s="285" t="s">
        <v>207</v>
      </c>
      <c r="C35" s="284">
        <v>2</v>
      </c>
      <c r="D35" s="140"/>
      <c r="E35" s="140"/>
      <c r="F35" s="283"/>
      <c r="G35" s="282">
        <v>6.5</v>
      </c>
      <c r="H35" s="142">
        <f t="shared" ref="H35:H42" si="13">G35*30</f>
        <v>195</v>
      </c>
      <c r="I35" s="112">
        <v>8</v>
      </c>
      <c r="J35" s="111" t="s">
        <v>94</v>
      </c>
      <c r="K35" s="111"/>
      <c r="L35" s="111" t="s">
        <v>94</v>
      </c>
      <c r="M35" s="148">
        <f t="shared" ref="M35:M42" si="14">H35-I35</f>
        <v>187</v>
      </c>
      <c r="N35" s="122"/>
      <c r="O35" s="121" t="s">
        <v>91</v>
      </c>
      <c r="P35" s="105"/>
      <c r="Q35" s="121"/>
      <c r="R35" s="105"/>
      <c r="S35" s="121"/>
      <c r="T35" s="122"/>
      <c r="U35" s="121"/>
      <c r="AM35" s="136" t="b">
        <f t="shared" si="8"/>
        <v>1</v>
      </c>
      <c r="AN35" s="136" t="b">
        <f>ISBLANK(#REF!)</f>
        <v>0</v>
      </c>
      <c r="AO35" s="136" t="b">
        <f t="shared" si="9"/>
        <v>1</v>
      </c>
      <c r="AP35" s="136" t="b">
        <f>ISBLANK(#REF!)</f>
        <v>0</v>
      </c>
      <c r="AQ35" s="136" t="b">
        <f t="shared" si="10"/>
        <v>1</v>
      </c>
      <c r="AR35" s="136" t="b">
        <f>ISBLANK(#REF!)</f>
        <v>0</v>
      </c>
      <c r="AS35" s="136" t="b">
        <f t="shared" si="11"/>
        <v>1</v>
      </c>
      <c r="AT35" s="136" t="b">
        <f t="shared" si="12"/>
        <v>1</v>
      </c>
    </row>
    <row r="36" spans="1:46" ht="16.5" thickBot="1" x14ac:dyDescent="0.3">
      <c r="A36" s="286" t="s">
        <v>206</v>
      </c>
      <c r="B36" s="285" t="s">
        <v>205</v>
      </c>
      <c r="C36" s="284"/>
      <c r="D36" s="129"/>
      <c r="E36" s="128"/>
      <c r="F36" s="283" t="s">
        <v>204</v>
      </c>
      <c r="G36" s="282">
        <v>1.5</v>
      </c>
      <c r="H36" s="142">
        <f t="shared" si="13"/>
        <v>45</v>
      </c>
      <c r="I36" s="281">
        <v>4</v>
      </c>
      <c r="J36" s="279"/>
      <c r="K36" s="279"/>
      <c r="L36" s="279" t="s">
        <v>94</v>
      </c>
      <c r="M36" s="148">
        <f t="shared" si="14"/>
        <v>41</v>
      </c>
      <c r="N36" s="122"/>
      <c r="O36" s="121"/>
      <c r="P36" s="105" t="s">
        <v>94</v>
      </c>
      <c r="Q36" s="121"/>
      <c r="R36" s="105"/>
      <c r="S36" s="121"/>
      <c r="T36" s="122"/>
      <c r="U36" s="121"/>
      <c r="AM36" s="136" t="b">
        <f t="shared" si="8"/>
        <v>1</v>
      </c>
      <c r="AN36" s="136" t="b">
        <f>ISBLANK(#REF!)</f>
        <v>0</v>
      </c>
      <c r="AO36" s="136" t="b">
        <f t="shared" si="9"/>
        <v>0</v>
      </c>
      <c r="AP36" s="136" t="b">
        <f>ISBLANK(#REF!)</f>
        <v>0</v>
      </c>
      <c r="AQ36" s="136" t="b">
        <f t="shared" si="10"/>
        <v>1</v>
      </c>
      <c r="AR36" s="136" t="b">
        <f>ISBLANK(#REF!)</f>
        <v>0</v>
      </c>
      <c r="AS36" s="136" t="b">
        <f t="shared" si="11"/>
        <v>1</v>
      </c>
      <c r="AT36" s="136" t="b">
        <f t="shared" si="12"/>
        <v>1</v>
      </c>
    </row>
    <row r="37" spans="1:46" ht="16.5" thickBot="1" x14ac:dyDescent="0.3">
      <c r="A37" s="275" t="s">
        <v>203</v>
      </c>
      <c r="B37" s="278" t="s">
        <v>202</v>
      </c>
      <c r="C37" s="257">
        <v>4</v>
      </c>
      <c r="D37" s="256"/>
      <c r="E37" s="272"/>
      <c r="F37" s="277"/>
      <c r="G37" s="271">
        <v>5.5</v>
      </c>
      <c r="H37" s="270">
        <f t="shared" si="13"/>
        <v>165</v>
      </c>
      <c r="I37" s="112">
        <v>8</v>
      </c>
      <c r="J37" s="111" t="s">
        <v>94</v>
      </c>
      <c r="K37" s="111"/>
      <c r="L37" s="111" t="s">
        <v>94</v>
      </c>
      <c r="M37" s="255">
        <f t="shared" si="14"/>
        <v>157</v>
      </c>
      <c r="N37" s="122"/>
      <c r="O37" s="276"/>
      <c r="P37" s="105"/>
      <c r="Q37" s="121" t="s">
        <v>91</v>
      </c>
      <c r="R37" s="105"/>
      <c r="S37" s="121"/>
      <c r="T37" s="105"/>
      <c r="U37" s="121"/>
      <c r="AM37" s="136" t="b">
        <f t="shared" si="8"/>
        <v>1</v>
      </c>
      <c r="AN37" s="136" t="b">
        <f>ISBLANK(#REF!)</f>
        <v>0</v>
      </c>
      <c r="AO37" s="136" t="b">
        <f t="shared" si="9"/>
        <v>1</v>
      </c>
      <c r="AP37" s="136" t="b">
        <f>ISBLANK(#REF!)</f>
        <v>0</v>
      </c>
      <c r="AQ37" s="136" t="b">
        <f t="shared" si="10"/>
        <v>1</v>
      </c>
      <c r="AR37" s="136" t="b">
        <f>ISBLANK(#REF!)</f>
        <v>0</v>
      </c>
      <c r="AS37" s="136" t="b">
        <f t="shared" si="11"/>
        <v>1</v>
      </c>
      <c r="AT37" s="136" t="b">
        <f t="shared" si="12"/>
        <v>1</v>
      </c>
    </row>
    <row r="38" spans="1:46" ht="16.5" thickBot="1" x14ac:dyDescent="0.3">
      <c r="A38" s="275" t="s">
        <v>201</v>
      </c>
      <c r="B38" s="278" t="s">
        <v>200</v>
      </c>
      <c r="C38" s="257">
        <v>2</v>
      </c>
      <c r="D38" s="256"/>
      <c r="E38" s="272"/>
      <c r="F38" s="277"/>
      <c r="G38" s="271">
        <v>5</v>
      </c>
      <c r="H38" s="270">
        <f t="shared" si="13"/>
        <v>150</v>
      </c>
      <c r="I38" s="112">
        <v>8</v>
      </c>
      <c r="J38" s="111" t="s">
        <v>94</v>
      </c>
      <c r="K38" s="111"/>
      <c r="L38" s="111" t="s">
        <v>94</v>
      </c>
      <c r="M38" s="255">
        <f t="shared" si="14"/>
        <v>142</v>
      </c>
      <c r="N38" s="122"/>
      <c r="O38" s="276" t="s">
        <v>91</v>
      </c>
      <c r="P38" s="105"/>
      <c r="Q38" s="121"/>
      <c r="R38" s="105"/>
      <c r="S38" s="121"/>
      <c r="T38" s="105"/>
      <c r="U38" s="121"/>
      <c r="AM38" s="136" t="b">
        <f t="shared" si="8"/>
        <v>1</v>
      </c>
      <c r="AN38" s="136" t="b">
        <f>ISBLANK(#REF!)</f>
        <v>0</v>
      </c>
      <c r="AO38" s="136" t="b">
        <f t="shared" si="9"/>
        <v>1</v>
      </c>
      <c r="AP38" s="136" t="b">
        <f>ISBLANK(#REF!)</f>
        <v>0</v>
      </c>
      <c r="AQ38" s="136" t="b">
        <f t="shared" si="10"/>
        <v>1</v>
      </c>
      <c r="AR38" s="136" t="b">
        <f>ISBLANK(#REF!)</f>
        <v>0</v>
      </c>
      <c r="AS38" s="136" t="b">
        <f t="shared" si="11"/>
        <v>1</v>
      </c>
      <c r="AT38" s="136" t="b">
        <f t="shared" si="12"/>
        <v>1</v>
      </c>
    </row>
    <row r="39" spans="1:46" ht="16.5" thickBot="1" x14ac:dyDescent="0.3">
      <c r="A39" s="275" t="s">
        <v>199</v>
      </c>
      <c r="B39" s="274" t="s">
        <v>198</v>
      </c>
      <c r="C39" s="273">
        <v>5</v>
      </c>
      <c r="D39" s="256"/>
      <c r="E39" s="272"/>
      <c r="F39" s="255"/>
      <c r="G39" s="271">
        <v>5</v>
      </c>
      <c r="H39" s="270">
        <f t="shared" si="13"/>
        <v>150</v>
      </c>
      <c r="I39" s="112">
        <v>8</v>
      </c>
      <c r="J39" s="111" t="s">
        <v>94</v>
      </c>
      <c r="K39" s="111"/>
      <c r="L39" s="111" t="s">
        <v>94</v>
      </c>
      <c r="M39" s="255">
        <f t="shared" si="14"/>
        <v>142</v>
      </c>
      <c r="N39" s="122"/>
      <c r="O39" s="121"/>
      <c r="P39" s="105"/>
      <c r="Q39" s="121"/>
      <c r="R39" s="121" t="s">
        <v>91</v>
      </c>
      <c r="S39" s="121"/>
      <c r="T39" s="105"/>
      <c r="U39" s="121"/>
      <c r="AM39" s="136" t="b">
        <f t="shared" si="8"/>
        <v>1</v>
      </c>
      <c r="AN39" s="136" t="b">
        <f>ISBLANK(#REF!)</f>
        <v>0</v>
      </c>
      <c r="AO39" s="136" t="b">
        <f t="shared" si="9"/>
        <v>1</v>
      </c>
      <c r="AP39" s="136" t="b">
        <f>ISBLANK(#REF!)</f>
        <v>0</v>
      </c>
      <c r="AQ39" s="136" t="b">
        <f t="shared" si="10"/>
        <v>0</v>
      </c>
      <c r="AR39" s="136" t="b">
        <f>ISBLANK(#REF!)</f>
        <v>0</v>
      </c>
      <c r="AS39" s="136" t="b">
        <f t="shared" si="11"/>
        <v>1</v>
      </c>
      <c r="AT39" s="136" t="b">
        <f t="shared" si="12"/>
        <v>1</v>
      </c>
    </row>
    <row r="40" spans="1:46" ht="32.25" thickBot="1" x14ac:dyDescent="0.3">
      <c r="A40" s="275" t="s">
        <v>197</v>
      </c>
      <c r="B40" s="274" t="s">
        <v>196</v>
      </c>
      <c r="C40" s="273"/>
      <c r="D40" s="256">
        <v>5</v>
      </c>
      <c r="E40" s="272"/>
      <c r="F40" s="255"/>
      <c r="G40" s="271">
        <v>4</v>
      </c>
      <c r="H40" s="270">
        <f t="shared" si="13"/>
        <v>120</v>
      </c>
      <c r="I40" s="112">
        <v>8</v>
      </c>
      <c r="J40" s="111" t="s">
        <v>94</v>
      </c>
      <c r="K40" s="111"/>
      <c r="L40" s="111" t="s">
        <v>193</v>
      </c>
      <c r="M40" s="255">
        <f t="shared" si="14"/>
        <v>112</v>
      </c>
      <c r="N40" s="122"/>
      <c r="O40" s="121"/>
      <c r="P40" s="105"/>
      <c r="Q40" s="121"/>
      <c r="R40" s="121" t="s">
        <v>192</v>
      </c>
      <c r="S40" s="121"/>
      <c r="T40" s="105"/>
      <c r="U40" s="121"/>
      <c r="AM40" s="136" t="b">
        <f t="shared" si="8"/>
        <v>1</v>
      </c>
      <c r="AN40" s="136" t="b">
        <f>ISBLANK(#REF!)</f>
        <v>0</v>
      </c>
      <c r="AO40" s="136" t="b">
        <f t="shared" si="9"/>
        <v>1</v>
      </c>
      <c r="AP40" s="136" t="b">
        <f>ISBLANK(#REF!)</f>
        <v>0</v>
      </c>
      <c r="AQ40" s="136" t="b">
        <f t="shared" si="10"/>
        <v>0</v>
      </c>
      <c r="AR40" s="136" t="b">
        <f>ISBLANK(#REF!)</f>
        <v>0</v>
      </c>
      <c r="AS40" s="136" t="b">
        <f t="shared" si="11"/>
        <v>1</v>
      </c>
      <c r="AT40" s="136" t="b">
        <f t="shared" si="12"/>
        <v>1</v>
      </c>
    </row>
    <row r="41" spans="1:46" ht="16.5" thickBot="1" x14ac:dyDescent="0.3">
      <c r="A41" s="275" t="s">
        <v>195</v>
      </c>
      <c r="B41" s="274" t="s">
        <v>194</v>
      </c>
      <c r="C41" s="273"/>
      <c r="D41" s="256">
        <v>5</v>
      </c>
      <c r="E41" s="272"/>
      <c r="F41" s="255"/>
      <c r="G41" s="271">
        <v>4</v>
      </c>
      <c r="H41" s="270">
        <f t="shared" si="13"/>
        <v>120</v>
      </c>
      <c r="I41" s="112">
        <v>8</v>
      </c>
      <c r="J41" s="111" t="s">
        <v>94</v>
      </c>
      <c r="K41" s="111"/>
      <c r="L41" s="111" t="s">
        <v>193</v>
      </c>
      <c r="M41" s="255">
        <f t="shared" si="14"/>
        <v>112</v>
      </c>
      <c r="N41" s="122"/>
      <c r="O41" s="121"/>
      <c r="P41" s="105"/>
      <c r="Q41" s="121"/>
      <c r="R41" s="121" t="s">
        <v>192</v>
      </c>
      <c r="S41" s="121"/>
      <c r="T41" s="105"/>
      <c r="U41" s="121"/>
      <c r="AM41" s="136" t="b">
        <f t="shared" si="8"/>
        <v>1</v>
      </c>
      <c r="AN41" s="136" t="b">
        <f>ISBLANK(#REF!)</f>
        <v>0</v>
      </c>
      <c r="AO41" s="136" t="b">
        <f t="shared" si="9"/>
        <v>1</v>
      </c>
      <c r="AP41" s="136" t="b">
        <f>ISBLANK(#REF!)</f>
        <v>0</v>
      </c>
      <c r="AQ41" s="136" t="b">
        <f t="shared" si="10"/>
        <v>0</v>
      </c>
      <c r="AR41" s="136" t="b">
        <f>ISBLANK(#REF!)</f>
        <v>0</v>
      </c>
      <c r="AS41" s="136" t="b">
        <f t="shared" si="11"/>
        <v>1</v>
      </c>
      <c r="AT41" s="136" t="b">
        <f t="shared" si="12"/>
        <v>1</v>
      </c>
    </row>
    <row r="42" spans="1:46" x14ac:dyDescent="0.25">
      <c r="A42" s="275" t="s">
        <v>191</v>
      </c>
      <c r="B42" s="274" t="s">
        <v>190</v>
      </c>
      <c r="C42" s="273">
        <v>5</v>
      </c>
      <c r="D42" s="256"/>
      <c r="E42" s="272"/>
      <c r="F42" s="255"/>
      <c r="G42" s="271">
        <v>6</v>
      </c>
      <c r="H42" s="270">
        <f t="shared" si="13"/>
        <v>180</v>
      </c>
      <c r="I42" s="112">
        <v>8</v>
      </c>
      <c r="J42" s="111" t="s">
        <v>94</v>
      </c>
      <c r="K42" s="111"/>
      <c r="L42" s="111" t="s">
        <v>94</v>
      </c>
      <c r="M42" s="255">
        <f t="shared" si="14"/>
        <v>172</v>
      </c>
      <c r="N42" s="122"/>
      <c r="O42" s="121"/>
      <c r="P42" s="105"/>
      <c r="Q42" s="121"/>
      <c r="R42" s="121" t="s">
        <v>91</v>
      </c>
      <c r="S42" s="121"/>
      <c r="T42" s="105"/>
      <c r="U42" s="121"/>
      <c r="AM42" s="136" t="b">
        <f t="shared" si="8"/>
        <v>1</v>
      </c>
      <c r="AN42" s="136" t="b">
        <f>ISBLANK(#REF!)</f>
        <v>0</v>
      </c>
      <c r="AO42" s="136" t="b">
        <f t="shared" si="9"/>
        <v>1</v>
      </c>
      <c r="AP42" s="136" t="b">
        <f>ISBLANK(#REF!)</f>
        <v>0</v>
      </c>
      <c r="AQ42" s="136" t="b">
        <f t="shared" si="10"/>
        <v>0</v>
      </c>
      <c r="AR42" s="136" t="b">
        <f>ISBLANK(#REF!)</f>
        <v>0</v>
      </c>
      <c r="AS42" s="136" t="b">
        <f t="shared" si="11"/>
        <v>1</v>
      </c>
      <c r="AT42" s="136" t="b">
        <f t="shared" si="12"/>
        <v>1</v>
      </c>
    </row>
    <row r="43" spans="1:46" ht="16.5" thickBot="1" x14ac:dyDescent="0.3">
      <c r="A43" s="275" t="s">
        <v>189</v>
      </c>
      <c r="B43" s="278" t="s">
        <v>187</v>
      </c>
      <c r="C43" s="257"/>
      <c r="D43" s="256"/>
      <c r="E43" s="272"/>
      <c r="F43" s="277"/>
      <c r="G43" s="271">
        <f>G44+G45</f>
        <v>6.5</v>
      </c>
      <c r="H43" s="293">
        <f>H44+H45</f>
        <v>195</v>
      </c>
      <c r="I43" s="292">
        <f>I44+I45</f>
        <v>12</v>
      </c>
      <c r="J43" s="183">
        <v>4</v>
      </c>
      <c r="K43" s="183">
        <f>K44+K45</f>
        <v>0</v>
      </c>
      <c r="L43" s="183">
        <v>8</v>
      </c>
      <c r="M43" s="291">
        <f>M44+M45</f>
        <v>183</v>
      </c>
      <c r="N43" s="290"/>
      <c r="O43" s="289"/>
      <c r="P43" s="288"/>
      <c r="Q43" s="287"/>
      <c r="R43" s="288"/>
      <c r="S43" s="287"/>
      <c r="T43" s="288"/>
      <c r="U43" s="287"/>
      <c r="AM43" s="136" t="b">
        <f t="shared" si="8"/>
        <v>1</v>
      </c>
      <c r="AN43" s="136" t="b">
        <f>ISBLANK(#REF!)</f>
        <v>0</v>
      </c>
      <c r="AO43" s="136" t="b">
        <f t="shared" si="9"/>
        <v>1</v>
      </c>
      <c r="AP43" s="136" t="b">
        <f>ISBLANK(#REF!)</f>
        <v>0</v>
      </c>
      <c r="AQ43" s="136" t="b">
        <f t="shared" si="10"/>
        <v>1</v>
      </c>
      <c r="AR43" s="136" t="b">
        <f>ISBLANK(#REF!)</f>
        <v>0</v>
      </c>
      <c r="AS43" s="136" t="b">
        <f t="shared" si="11"/>
        <v>1</v>
      </c>
      <c r="AT43" s="136" t="b">
        <f t="shared" si="12"/>
        <v>1</v>
      </c>
    </row>
    <row r="44" spans="1:46" x14ac:dyDescent="0.25">
      <c r="A44" s="286" t="s">
        <v>188</v>
      </c>
      <c r="B44" s="285" t="s">
        <v>187</v>
      </c>
      <c r="C44" s="284">
        <v>6</v>
      </c>
      <c r="D44" s="140"/>
      <c r="E44" s="140"/>
      <c r="F44" s="283"/>
      <c r="G44" s="282">
        <v>5.5</v>
      </c>
      <c r="H44" s="142">
        <f t="shared" ref="H44:H49" si="15">G44*30</f>
        <v>165</v>
      </c>
      <c r="I44" s="112">
        <v>8</v>
      </c>
      <c r="J44" s="111" t="s">
        <v>94</v>
      </c>
      <c r="K44" s="111"/>
      <c r="L44" s="111" t="s">
        <v>94</v>
      </c>
      <c r="M44" s="148">
        <f t="shared" ref="M44:M49" si="16">H44-I44</f>
        <v>157</v>
      </c>
      <c r="N44" s="122"/>
      <c r="O44" s="121"/>
      <c r="P44" s="105"/>
      <c r="Q44" s="121"/>
      <c r="R44" s="105"/>
      <c r="S44" s="121" t="s">
        <v>91</v>
      </c>
      <c r="T44" s="122"/>
      <c r="U44" s="121"/>
      <c r="AM44" s="136" t="b">
        <f t="shared" si="8"/>
        <v>1</v>
      </c>
      <c r="AN44" s="136" t="b">
        <f>ISBLANK(#REF!)</f>
        <v>0</v>
      </c>
      <c r="AO44" s="136" t="b">
        <f t="shared" si="9"/>
        <v>1</v>
      </c>
      <c r="AP44" s="136" t="b">
        <f>ISBLANK(#REF!)</f>
        <v>0</v>
      </c>
      <c r="AQ44" s="136" t="b">
        <f t="shared" si="10"/>
        <v>1</v>
      </c>
      <c r="AR44" s="136" t="b">
        <f>ISBLANK(#REF!)</f>
        <v>0</v>
      </c>
      <c r="AS44" s="136" t="b">
        <f t="shared" si="11"/>
        <v>1</v>
      </c>
      <c r="AT44" s="136" t="b">
        <f t="shared" si="12"/>
        <v>1</v>
      </c>
    </row>
    <row r="45" spans="1:46" ht="16.5" thickBot="1" x14ac:dyDescent="0.3">
      <c r="A45" s="286" t="s">
        <v>186</v>
      </c>
      <c r="B45" s="285" t="s">
        <v>185</v>
      </c>
      <c r="C45" s="284"/>
      <c r="D45" s="129"/>
      <c r="E45" s="128"/>
      <c r="F45" s="283" t="s">
        <v>170</v>
      </c>
      <c r="G45" s="282">
        <v>1</v>
      </c>
      <c r="H45" s="142">
        <f t="shared" si="15"/>
        <v>30</v>
      </c>
      <c r="I45" s="281">
        <v>4</v>
      </c>
      <c r="J45" s="279"/>
      <c r="K45" s="279"/>
      <c r="L45" s="279" t="s">
        <v>94</v>
      </c>
      <c r="M45" s="148">
        <f t="shared" si="16"/>
        <v>26</v>
      </c>
      <c r="N45" s="122"/>
      <c r="O45" s="121"/>
      <c r="P45" s="105"/>
      <c r="Q45" s="280"/>
      <c r="R45" s="105"/>
      <c r="S45" s="121" t="s">
        <v>94</v>
      </c>
      <c r="T45" s="122"/>
      <c r="U45" s="121"/>
      <c r="AM45" s="136" t="b">
        <f t="shared" si="8"/>
        <v>1</v>
      </c>
      <c r="AN45" s="136" t="b">
        <f>ISBLANK(#REF!)</f>
        <v>0</v>
      </c>
      <c r="AO45" s="136" t="b">
        <f t="shared" si="9"/>
        <v>1</v>
      </c>
      <c r="AP45" s="136" t="b">
        <f>ISBLANK(#REF!)</f>
        <v>0</v>
      </c>
      <c r="AQ45" s="136" t="b">
        <f t="shared" si="10"/>
        <v>1</v>
      </c>
      <c r="AR45" s="136" t="b">
        <f>ISBLANK(#REF!)</f>
        <v>0</v>
      </c>
      <c r="AS45" s="136" t="b">
        <f t="shared" si="11"/>
        <v>1</v>
      </c>
      <c r="AT45" s="136" t="b">
        <f t="shared" si="12"/>
        <v>1</v>
      </c>
    </row>
    <row r="46" spans="1:46" ht="16.5" thickBot="1" x14ac:dyDescent="0.3">
      <c r="A46" s="275" t="s">
        <v>184</v>
      </c>
      <c r="B46" s="278" t="s">
        <v>183</v>
      </c>
      <c r="C46" s="257">
        <v>6</v>
      </c>
      <c r="D46" s="256"/>
      <c r="E46" s="272"/>
      <c r="F46" s="277"/>
      <c r="G46" s="271">
        <v>5</v>
      </c>
      <c r="H46" s="270">
        <f t="shared" si="15"/>
        <v>150</v>
      </c>
      <c r="I46" s="112">
        <v>8</v>
      </c>
      <c r="J46" s="111" t="s">
        <v>94</v>
      </c>
      <c r="K46" s="111"/>
      <c r="L46" s="111" t="s">
        <v>94</v>
      </c>
      <c r="M46" s="255">
        <f t="shared" si="16"/>
        <v>142</v>
      </c>
      <c r="N46" s="122"/>
      <c r="O46" s="276"/>
      <c r="P46" s="105"/>
      <c r="Q46" s="121"/>
      <c r="R46" s="105"/>
      <c r="S46" s="121" t="s">
        <v>91</v>
      </c>
      <c r="T46" s="105"/>
      <c r="U46" s="121"/>
      <c r="AM46" s="136" t="b">
        <f t="shared" si="8"/>
        <v>1</v>
      </c>
      <c r="AN46" s="136" t="b">
        <f>ISBLANK(#REF!)</f>
        <v>0</v>
      </c>
      <c r="AO46" s="136" t="b">
        <f t="shared" si="9"/>
        <v>1</v>
      </c>
      <c r="AP46" s="136" t="b">
        <f>ISBLANK(#REF!)</f>
        <v>0</v>
      </c>
      <c r="AQ46" s="136" t="b">
        <f t="shared" si="10"/>
        <v>1</v>
      </c>
      <c r="AR46" s="136" t="b">
        <f>ISBLANK(#REF!)</f>
        <v>0</v>
      </c>
      <c r="AS46" s="136" t="b">
        <f t="shared" si="11"/>
        <v>1</v>
      </c>
      <c r="AT46" s="136" t="b">
        <f t="shared" si="12"/>
        <v>1</v>
      </c>
    </row>
    <row r="47" spans="1:46" ht="16.5" thickBot="1" x14ac:dyDescent="0.3">
      <c r="A47" s="275" t="s">
        <v>182</v>
      </c>
      <c r="B47" s="274" t="s">
        <v>181</v>
      </c>
      <c r="C47" s="273">
        <v>6</v>
      </c>
      <c r="D47" s="256"/>
      <c r="E47" s="272"/>
      <c r="F47" s="255"/>
      <c r="G47" s="271">
        <v>5</v>
      </c>
      <c r="H47" s="270">
        <f t="shared" si="15"/>
        <v>150</v>
      </c>
      <c r="I47" s="112">
        <v>8</v>
      </c>
      <c r="J47" s="111" t="s">
        <v>94</v>
      </c>
      <c r="K47" s="111"/>
      <c r="L47" s="111" t="s">
        <v>94</v>
      </c>
      <c r="M47" s="255">
        <f t="shared" si="16"/>
        <v>142</v>
      </c>
      <c r="N47" s="122"/>
      <c r="O47" s="121"/>
      <c r="P47" s="105"/>
      <c r="Q47" s="121"/>
      <c r="R47" s="105"/>
      <c r="S47" s="121" t="s">
        <v>91</v>
      </c>
      <c r="T47" s="105"/>
      <c r="U47" s="121"/>
      <c r="AM47" s="136" t="b">
        <f t="shared" si="8"/>
        <v>1</v>
      </c>
      <c r="AN47" s="136" t="b">
        <f>ISBLANK(#REF!)</f>
        <v>0</v>
      </c>
      <c r="AO47" s="136" t="b">
        <f t="shared" si="9"/>
        <v>1</v>
      </c>
      <c r="AP47" s="136" t="b">
        <f>ISBLANK(#REF!)</f>
        <v>0</v>
      </c>
      <c r="AQ47" s="136" t="b">
        <f t="shared" si="10"/>
        <v>1</v>
      </c>
      <c r="AR47" s="136" t="b">
        <f>ISBLANK(#REF!)</f>
        <v>0</v>
      </c>
      <c r="AS47" s="136" t="b">
        <f t="shared" si="11"/>
        <v>1</v>
      </c>
      <c r="AT47" s="136" t="b">
        <f t="shared" si="12"/>
        <v>1</v>
      </c>
    </row>
    <row r="48" spans="1:46" ht="32.25" thickBot="1" x14ac:dyDescent="0.3">
      <c r="A48" s="275" t="s">
        <v>180</v>
      </c>
      <c r="B48" s="278" t="s">
        <v>179</v>
      </c>
      <c r="C48" s="257">
        <v>7</v>
      </c>
      <c r="D48" s="256"/>
      <c r="E48" s="272"/>
      <c r="F48" s="277"/>
      <c r="G48" s="271">
        <v>6</v>
      </c>
      <c r="H48" s="270">
        <f t="shared" si="15"/>
        <v>180</v>
      </c>
      <c r="I48" s="112">
        <v>8</v>
      </c>
      <c r="J48" s="111" t="s">
        <v>94</v>
      </c>
      <c r="K48" s="111"/>
      <c r="L48" s="111" t="s">
        <v>94</v>
      </c>
      <c r="M48" s="255">
        <f t="shared" si="16"/>
        <v>172</v>
      </c>
      <c r="N48" s="122"/>
      <c r="O48" s="276"/>
      <c r="P48" s="105"/>
      <c r="Q48" s="121"/>
      <c r="R48" s="105"/>
      <c r="S48" s="121"/>
      <c r="T48" s="105" t="s">
        <v>91</v>
      </c>
      <c r="U48" s="121"/>
      <c r="AM48" s="136" t="b">
        <f t="shared" si="8"/>
        <v>1</v>
      </c>
      <c r="AN48" s="136" t="b">
        <f>ISBLANK(#REF!)</f>
        <v>0</v>
      </c>
      <c r="AO48" s="136" t="b">
        <f t="shared" si="9"/>
        <v>1</v>
      </c>
      <c r="AP48" s="136" t="b">
        <f>ISBLANK(#REF!)</f>
        <v>0</v>
      </c>
      <c r="AQ48" s="136" t="b">
        <f t="shared" si="10"/>
        <v>1</v>
      </c>
      <c r="AR48" s="136" t="b">
        <f>ISBLANK(#REF!)</f>
        <v>0</v>
      </c>
      <c r="AS48" s="136" t="b">
        <f t="shared" si="11"/>
        <v>0</v>
      </c>
      <c r="AT48" s="136" t="b">
        <f t="shared" si="12"/>
        <v>1</v>
      </c>
    </row>
    <row r="49" spans="1:46" ht="16.5" thickBot="1" x14ac:dyDescent="0.3">
      <c r="A49" s="275" t="s">
        <v>178</v>
      </c>
      <c r="B49" s="274" t="s">
        <v>177</v>
      </c>
      <c r="C49" s="273"/>
      <c r="D49" s="256">
        <v>7</v>
      </c>
      <c r="E49" s="272"/>
      <c r="F49" s="255"/>
      <c r="G49" s="271">
        <v>4.5</v>
      </c>
      <c r="H49" s="270">
        <f t="shared" si="15"/>
        <v>135</v>
      </c>
      <c r="I49" s="112">
        <v>8</v>
      </c>
      <c r="J49" s="111" t="s">
        <v>94</v>
      </c>
      <c r="K49" s="111"/>
      <c r="L49" s="111" t="s">
        <v>94</v>
      </c>
      <c r="M49" s="255">
        <f t="shared" si="16"/>
        <v>127</v>
      </c>
      <c r="N49" s="122"/>
      <c r="O49" s="121"/>
      <c r="P49" s="105"/>
      <c r="Q49" s="121"/>
      <c r="R49" s="105"/>
      <c r="S49" s="121"/>
      <c r="T49" s="105" t="s">
        <v>91</v>
      </c>
      <c r="U49" s="121"/>
      <c r="AM49" s="136" t="b">
        <f t="shared" si="8"/>
        <v>1</v>
      </c>
      <c r="AN49" s="136" t="b">
        <f>ISBLANK(#REF!)</f>
        <v>0</v>
      </c>
      <c r="AO49" s="136" t="b">
        <f t="shared" si="9"/>
        <v>1</v>
      </c>
      <c r="AP49" s="136" t="b">
        <f>ISBLANK(#REF!)</f>
        <v>0</v>
      </c>
      <c r="AQ49" s="136" t="b">
        <f t="shared" si="10"/>
        <v>1</v>
      </c>
      <c r="AR49" s="136" t="b">
        <f>ISBLANK(#REF!)</f>
        <v>0</v>
      </c>
      <c r="AS49" s="136" t="b">
        <f t="shared" si="11"/>
        <v>0</v>
      </c>
      <c r="AT49" s="136" t="b">
        <f t="shared" si="12"/>
        <v>1</v>
      </c>
    </row>
    <row r="50" spans="1:46" s="63" customFormat="1" ht="16.5" thickBot="1" x14ac:dyDescent="0.3">
      <c r="A50" s="509" t="s">
        <v>176</v>
      </c>
      <c r="B50" s="510"/>
      <c r="C50" s="510"/>
      <c r="D50" s="510"/>
      <c r="E50" s="510"/>
      <c r="F50" s="511"/>
      <c r="G50" s="104">
        <f>SUM(G29:G49)-G35-G36-G44-G45</f>
        <v>93</v>
      </c>
      <c r="H50" s="269">
        <f>SUM(H29:H49)-H35-H36-H44-H45</f>
        <v>2790</v>
      </c>
      <c r="I50" s="269">
        <f>SUM(I29:I49)-I35-I36-I44-I45</f>
        <v>144</v>
      </c>
      <c r="J50" s="269">
        <v>68</v>
      </c>
      <c r="K50" s="269"/>
      <c r="L50" s="269">
        <v>76</v>
      </c>
      <c r="M50" s="269">
        <f>SUM(M29:M49)-M35-M36-M44-M45</f>
        <v>2646</v>
      </c>
      <c r="N50" s="96">
        <f>SUM(N29:N49)</f>
        <v>0</v>
      </c>
      <c r="O50" s="96" t="s">
        <v>89</v>
      </c>
      <c r="P50" s="96" t="s">
        <v>83</v>
      </c>
      <c r="Q50" s="96" t="s">
        <v>160</v>
      </c>
      <c r="R50" s="96" t="s">
        <v>161</v>
      </c>
      <c r="S50" s="96" t="s">
        <v>83</v>
      </c>
      <c r="T50" s="96" t="s">
        <v>160</v>
      </c>
      <c r="U50" s="96">
        <f>SUM(U29:U49)</f>
        <v>0</v>
      </c>
      <c r="AK50" s="63" t="s">
        <v>62</v>
      </c>
      <c r="AM50" s="103">
        <f t="shared" ref="AM50:AT50" si="17">SUMIF(AM29:AM49,FALSE,$G29:$G49)</f>
        <v>0</v>
      </c>
      <c r="AN50" s="103">
        <f t="shared" si="17"/>
        <v>107.5</v>
      </c>
      <c r="AO50" s="103">
        <f t="shared" si="17"/>
        <v>18.5</v>
      </c>
      <c r="AP50" s="103">
        <f t="shared" si="17"/>
        <v>107.5</v>
      </c>
      <c r="AQ50" s="103">
        <f t="shared" si="17"/>
        <v>19</v>
      </c>
      <c r="AR50" s="103">
        <f t="shared" si="17"/>
        <v>107.5</v>
      </c>
      <c r="AS50" s="103">
        <f t="shared" si="17"/>
        <v>10.5</v>
      </c>
      <c r="AT50" s="103">
        <f t="shared" si="17"/>
        <v>0</v>
      </c>
    </row>
    <row r="51" spans="1:46" s="63" customFormat="1" x14ac:dyDescent="0.25">
      <c r="A51" s="543" t="s">
        <v>175</v>
      </c>
      <c r="B51" s="544"/>
      <c r="C51" s="544"/>
      <c r="D51" s="544"/>
      <c r="E51" s="544"/>
      <c r="F51" s="544"/>
      <c r="G51" s="544"/>
      <c r="H51" s="544"/>
      <c r="I51" s="527"/>
      <c r="J51" s="527"/>
      <c r="K51" s="527"/>
      <c r="L51" s="527"/>
      <c r="M51" s="527"/>
      <c r="N51" s="544"/>
      <c r="O51" s="544"/>
      <c r="P51" s="544"/>
      <c r="Q51" s="544"/>
      <c r="R51" s="544"/>
      <c r="S51" s="544"/>
      <c r="T51" s="544"/>
      <c r="U51" s="545"/>
      <c r="AM51" s="64"/>
      <c r="AN51" s="64"/>
      <c r="AO51" s="64"/>
      <c r="AP51" s="64"/>
      <c r="AQ51" s="64"/>
      <c r="AR51" s="64"/>
      <c r="AS51" s="64"/>
    </row>
    <row r="52" spans="1:46" s="63" customFormat="1" ht="31.5" x14ac:dyDescent="0.25">
      <c r="A52" s="263" t="s">
        <v>174</v>
      </c>
      <c r="B52" s="268" t="s">
        <v>173</v>
      </c>
      <c r="C52" s="267"/>
      <c r="D52" s="266">
        <v>4</v>
      </c>
      <c r="E52" s="266"/>
      <c r="F52" s="265"/>
      <c r="G52" s="264">
        <v>4.5</v>
      </c>
      <c r="H52" s="258">
        <f>G52*30</f>
        <v>135</v>
      </c>
      <c r="I52" s="257">
        <f>J52+K52+L52</f>
        <v>0</v>
      </c>
      <c r="J52" s="256"/>
      <c r="K52" s="256"/>
      <c r="L52" s="256"/>
      <c r="M52" s="255">
        <f>H52-I52</f>
        <v>135</v>
      </c>
      <c r="N52" s="254"/>
      <c r="O52" s="252"/>
      <c r="P52" s="253"/>
      <c r="Q52" s="252"/>
      <c r="R52" s="253"/>
      <c r="S52" s="252"/>
      <c r="T52" s="253"/>
      <c r="U52" s="252"/>
      <c r="AK52" s="134" t="s">
        <v>108</v>
      </c>
      <c r="AM52" s="64"/>
      <c r="AN52" s="136"/>
      <c r="AO52" s="64"/>
      <c r="AP52" s="136" t="b">
        <f>ISBLANK(#REF!)</f>
        <v>0</v>
      </c>
      <c r="AQ52" s="64"/>
      <c r="AR52" s="136" t="b">
        <f>ISBLANK(#REF!)</f>
        <v>0</v>
      </c>
      <c r="AS52" s="64"/>
      <c r="AT52" s="136" t="b">
        <f>ISBLANK(U52)</f>
        <v>1</v>
      </c>
    </row>
    <row r="53" spans="1:46" x14ac:dyDescent="0.25">
      <c r="A53" s="263" t="s">
        <v>172</v>
      </c>
      <c r="B53" s="262" t="s">
        <v>171</v>
      </c>
      <c r="C53" s="261"/>
      <c r="D53" s="70">
        <v>6</v>
      </c>
      <c r="E53" s="70"/>
      <c r="F53" s="260"/>
      <c r="G53" s="259">
        <v>4.5</v>
      </c>
      <c r="H53" s="258">
        <f>G53*30</f>
        <v>135</v>
      </c>
      <c r="I53" s="257">
        <f>J53+K53+L53</f>
        <v>0</v>
      </c>
      <c r="J53" s="256"/>
      <c r="K53" s="256"/>
      <c r="L53" s="256"/>
      <c r="M53" s="255">
        <f>H53-I53</f>
        <v>135</v>
      </c>
      <c r="N53" s="254"/>
      <c r="O53" s="252"/>
      <c r="P53" s="253"/>
      <c r="Q53" s="252"/>
      <c r="R53" s="253"/>
      <c r="S53" s="252"/>
      <c r="T53" s="253"/>
      <c r="U53" s="252"/>
      <c r="AK53" s="134" t="s">
        <v>105</v>
      </c>
      <c r="AL53" s="131">
        <v>4.5</v>
      </c>
      <c r="AN53" s="136"/>
      <c r="AP53" s="136" t="b">
        <f>ISBLANK(#REF!)</f>
        <v>0</v>
      </c>
      <c r="AR53" s="136" t="b">
        <f>ISBLANK(#REF!)</f>
        <v>0</v>
      </c>
      <c r="AT53" s="136" t="b">
        <f>ISBLANK(U53)</f>
        <v>1</v>
      </c>
    </row>
    <row r="54" spans="1:46" s="63" customFormat="1" ht="16.5" thickBot="1" x14ac:dyDescent="0.3">
      <c r="A54" s="251" t="s">
        <v>169</v>
      </c>
      <c r="B54" s="250" t="s">
        <v>168</v>
      </c>
      <c r="C54" s="249"/>
      <c r="D54" s="248">
        <v>8</v>
      </c>
      <c r="E54" s="248"/>
      <c r="F54" s="247"/>
      <c r="G54" s="246">
        <v>6</v>
      </c>
      <c r="H54" s="245">
        <f>G54*30</f>
        <v>180</v>
      </c>
      <c r="I54" s="244">
        <f>J54+K54+L54</f>
        <v>0</v>
      </c>
      <c r="J54" s="243"/>
      <c r="K54" s="243"/>
      <c r="L54" s="243"/>
      <c r="M54" s="242">
        <f>H54-I54</f>
        <v>180</v>
      </c>
      <c r="N54" s="241"/>
      <c r="O54" s="150"/>
      <c r="P54" s="240"/>
      <c r="Q54" s="150"/>
      <c r="R54" s="240"/>
      <c r="S54" s="150"/>
      <c r="T54" s="240"/>
      <c r="U54" s="239" t="s">
        <v>164</v>
      </c>
      <c r="AK54" s="134" t="s">
        <v>103</v>
      </c>
      <c r="AL54" s="83">
        <v>4.5</v>
      </c>
      <c r="AM54" s="64"/>
      <c r="AN54" s="136"/>
      <c r="AO54" s="64"/>
      <c r="AP54" s="136" t="b">
        <f>ISBLANK(#REF!)</f>
        <v>0</v>
      </c>
      <c r="AQ54" s="64"/>
      <c r="AR54" s="136" t="b">
        <f>ISBLANK(#REF!)</f>
        <v>0</v>
      </c>
      <c r="AS54" s="64"/>
      <c r="AT54" s="136" t="b">
        <f>ISBLANK(U54)</f>
        <v>0</v>
      </c>
    </row>
    <row r="55" spans="1:46" s="63" customFormat="1" ht="16.5" thickBot="1" x14ac:dyDescent="0.3">
      <c r="A55" s="526" t="s">
        <v>167</v>
      </c>
      <c r="B55" s="527"/>
      <c r="C55" s="527"/>
      <c r="D55" s="527"/>
      <c r="E55" s="527"/>
      <c r="F55" s="528"/>
      <c r="G55" s="238">
        <f t="shared" ref="G55:U55" si="18">SUM(G52:G54)</f>
        <v>15</v>
      </c>
      <c r="H55" s="237">
        <f t="shared" si="18"/>
        <v>450</v>
      </c>
      <c r="I55" s="236">
        <f t="shared" si="18"/>
        <v>0</v>
      </c>
      <c r="J55" s="236">
        <f t="shared" si="18"/>
        <v>0</v>
      </c>
      <c r="K55" s="236">
        <f t="shared" si="18"/>
        <v>0</v>
      </c>
      <c r="L55" s="236">
        <f t="shared" si="18"/>
        <v>0</v>
      </c>
      <c r="M55" s="236">
        <f t="shared" si="18"/>
        <v>450</v>
      </c>
      <c r="N55" s="235">
        <f t="shared" si="18"/>
        <v>0</v>
      </c>
      <c r="O55" s="235">
        <f t="shared" si="18"/>
        <v>0</v>
      </c>
      <c r="P55" s="235">
        <f t="shared" si="18"/>
        <v>0</v>
      </c>
      <c r="Q55" s="235">
        <f t="shared" si="18"/>
        <v>0</v>
      </c>
      <c r="R55" s="235">
        <f t="shared" si="18"/>
        <v>0</v>
      </c>
      <c r="S55" s="235">
        <f t="shared" si="18"/>
        <v>0</v>
      </c>
      <c r="T55" s="235">
        <f t="shared" si="18"/>
        <v>0</v>
      </c>
      <c r="U55" s="235">
        <f t="shared" si="18"/>
        <v>0</v>
      </c>
      <c r="AK55" s="134" t="s">
        <v>100</v>
      </c>
      <c r="AL55" s="83">
        <v>12</v>
      </c>
      <c r="AM55" s="234"/>
      <c r="AN55" s="234"/>
      <c r="AO55" s="234"/>
      <c r="AP55" s="103">
        <v>4.5</v>
      </c>
      <c r="AQ55" s="103"/>
      <c r="AR55" s="103">
        <v>4.5</v>
      </c>
      <c r="AS55" s="103"/>
      <c r="AT55" s="233">
        <v>6</v>
      </c>
    </row>
    <row r="56" spans="1:46" s="63" customFormat="1" ht="16.5" customHeight="1" thickBot="1" x14ac:dyDescent="0.3">
      <c r="A56" s="526" t="s">
        <v>166</v>
      </c>
      <c r="B56" s="527"/>
      <c r="C56" s="527"/>
      <c r="D56" s="527"/>
      <c r="E56" s="527"/>
      <c r="F56" s="527"/>
      <c r="G56" s="527"/>
      <c r="H56" s="527"/>
      <c r="I56" s="527"/>
      <c r="J56" s="527"/>
      <c r="K56" s="527"/>
      <c r="L56" s="527"/>
      <c r="M56" s="527"/>
      <c r="N56" s="527"/>
      <c r="O56" s="527"/>
      <c r="P56" s="527"/>
      <c r="Q56" s="527"/>
      <c r="R56" s="527"/>
      <c r="S56" s="527"/>
      <c r="T56" s="527"/>
      <c r="U56" s="528"/>
      <c r="AM56" s="64"/>
      <c r="AN56" s="64"/>
      <c r="AO56" s="64"/>
      <c r="AP56" s="64"/>
      <c r="AQ56" s="64"/>
      <c r="AR56" s="64"/>
      <c r="AS56" s="64"/>
    </row>
    <row r="57" spans="1:46" ht="16.5" customHeight="1" x14ac:dyDescent="0.25">
      <c r="A57" s="232" t="s">
        <v>165</v>
      </c>
      <c r="B57" s="231" t="s">
        <v>51</v>
      </c>
      <c r="C57" s="230"/>
      <c r="D57" s="229"/>
      <c r="E57" s="229"/>
      <c r="F57" s="228"/>
      <c r="G57" s="227">
        <v>6</v>
      </c>
      <c r="H57" s="226">
        <f>G57*30</f>
        <v>180</v>
      </c>
      <c r="I57" s="225">
        <f>J57+K57+L57</f>
        <v>0</v>
      </c>
      <c r="J57" s="224"/>
      <c r="K57" s="224"/>
      <c r="L57" s="224"/>
      <c r="M57" s="223">
        <f>H57-I57</f>
        <v>180</v>
      </c>
      <c r="N57" s="222"/>
      <c r="O57" s="221"/>
      <c r="P57" s="220"/>
      <c r="Q57" s="221"/>
      <c r="R57" s="220"/>
      <c r="S57" s="221"/>
      <c r="T57" s="220"/>
      <c r="U57" s="219" t="s">
        <v>164</v>
      </c>
      <c r="AT57" s="136" t="b">
        <f>ISBLANK(U57)</f>
        <v>0</v>
      </c>
    </row>
    <row r="58" spans="1:46" ht="16.5" thickBot="1" x14ac:dyDescent="0.3">
      <c r="A58" s="529" t="s">
        <v>163</v>
      </c>
      <c r="B58" s="530"/>
      <c r="C58" s="530"/>
      <c r="D58" s="530"/>
      <c r="E58" s="530"/>
      <c r="F58" s="531"/>
      <c r="G58" s="218">
        <f>SUM(G57:G57)</f>
        <v>6</v>
      </c>
      <c r="H58" s="217">
        <f>SUM(H57:H57)</f>
        <v>180</v>
      </c>
      <c r="I58" s="217">
        <f>I57</f>
        <v>0</v>
      </c>
      <c r="J58" s="217">
        <f>J57</f>
        <v>0</v>
      </c>
      <c r="K58" s="217">
        <f>K57</f>
        <v>0</v>
      </c>
      <c r="L58" s="217">
        <f>L57</f>
        <v>0</v>
      </c>
      <c r="M58" s="217">
        <f>SUM(M57:M57)</f>
        <v>180</v>
      </c>
      <c r="N58" s="216">
        <f t="shared" ref="N58:T58" si="19">N57</f>
        <v>0</v>
      </c>
      <c r="O58" s="216">
        <f t="shared" si="19"/>
        <v>0</v>
      </c>
      <c r="P58" s="216">
        <f t="shared" si="19"/>
        <v>0</v>
      </c>
      <c r="Q58" s="216">
        <f t="shared" si="19"/>
        <v>0</v>
      </c>
      <c r="R58" s="216">
        <f t="shared" si="19"/>
        <v>0</v>
      </c>
      <c r="S58" s="216">
        <f t="shared" si="19"/>
        <v>0</v>
      </c>
      <c r="T58" s="216">
        <f t="shared" si="19"/>
        <v>0</v>
      </c>
      <c r="U58" s="215">
        <v>0</v>
      </c>
      <c r="AT58" s="214">
        <v>6</v>
      </c>
    </row>
    <row r="59" spans="1:46" ht="16.5" thickBot="1" x14ac:dyDescent="0.3">
      <c r="A59" s="532" t="s">
        <v>162</v>
      </c>
      <c r="B59" s="533"/>
      <c r="C59" s="533"/>
      <c r="D59" s="533"/>
      <c r="E59" s="533"/>
      <c r="F59" s="533"/>
      <c r="G59" s="213">
        <f>G58+G55+G50+G27</f>
        <v>173.5</v>
      </c>
      <c r="H59" s="212">
        <f>H58+H55+H50+H27</f>
        <v>5205</v>
      </c>
      <c r="I59" s="212">
        <f>I50+I27+I55+I58</f>
        <v>228</v>
      </c>
      <c r="J59" s="212">
        <f>J50+J27+J55+J58</f>
        <v>112</v>
      </c>
      <c r="K59" s="212">
        <f>K50+K27+K55+K58</f>
        <v>8</v>
      </c>
      <c r="L59" s="212">
        <f>L50+L27+L55+L58</f>
        <v>108</v>
      </c>
      <c r="M59" s="212">
        <f>M50+M27+M55+M58</f>
        <v>4977</v>
      </c>
      <c r="N59" s="94" t="s">
        <v>86</v>
      </c>
      <c r="O59" s="94" t="s">
        <v>87</v>
      </c>
      <c r="P59" s="94" t="s">
        <v>86</v>
      </c>
      <c r="Q59" s="94" t="s">
        <v>89</v>
      </c>
      <c r="R59" s="94" t="s">
        <v>161</v>
      </c>
      <c r="S59" s="94" t="s">
        <v>83</v>
      </c>
      <c r="T59" s="94" t="s">
        <v>160</v>
      </c>
      <c r="U59" s="94">
        <f>U50+U27+U55+U58</f>
        <v>0</v>
      </c>
      <c r="AP59" s="54">
        <f>AP55</f>
        <v>4.5</v>
      </c>
      <c r="AQ59" s="54">
        <f>AQ55</f>
        <v>0</v>
      </c>
      <c r="AR59" s="54">
        <f>AR55</f>
        <v>4.5</v>
      </c>
      <c r="AS59" s="54">
        <f>AS55</f>
        <v>0</v>
      </c>
      <c r="AT59" s="53">
        <v>12</v>
      </c>
    </row>
    <row r="60" spans="1:46" x14ac:dyDescent="0.25">
      <c r="A60" s="534" t="s">
        <v>159</v>
      </c>
      <c r="B60" s="535"/>
      <c r="C60" s="535"/>
      <c r="D60" s="535"/>
      <c r="E60" s="535"/>
      <c r="F60" s="535"/>
      <c r="G60" s="535"/>
      <c r="H60" s="535"/>
      <c r="I60" s="535"/>
      <c r="J60" s="535"/>
      <c r="K60" s="535"/>
      <c r="L60" s="535"/>
      <c r="M60" s="535"/>
      <c r="N60" s="535"/>
      <c r="O60" s="535"/>
      <c r="P60" s="535"/>
      <c r="Q60" s="535"/>
      <c r="R60" s="535"/>
      <c r="S60" s="535"/>
      <c r="T60" s="535"/>
      <c r="U60" s="536"/>
    </row>
    <row r="61" spans="1:46" ht="16.5" thickBot="1" x14ac:dyDescent="0.3">
      <c r="A61" s="521" t="s">
        <v>158</v>
      </c>
      <c r="B61" s="522"/>
      <c r="C61" s="522"/>
      <c r="D61" s="522"/>
      <c r="E61" s="522"/>
      <c r="F61" s="522"/>
      <c r="G61" s="522"/>
      <c r="H61" s="522"/>
      <c r="I61" s="522"/>
      <c r="J61" s="522"/>
      <c r="K61" s="522"/>
      <c r="L61" s="522"/>
      <c r="M61" s="522"/>
      <c r="N61" s="522"/>
      <c r="O61" s="522"/>
      <c r="P61" s="522"/>
      <c r="Q61" s="522"/>
      <c r="R61" s="522"/>
      <c r="S61" s="522"/>
      <c r="T61" s="522"/>
      <c r="U61" s="524"/>
    </row>
    <row r="62" spans="1:46" ht="16.5" thickBot="1" x14ac:dyDescent="0.3">
      <c r="A62" s="525" t="s">
        <v>157</v>
      </c>
      <c r="B62" s="180" t="s">
        <v>156</v>
      </c>
      <c r="C62" s="211"/>
      <c r="D62" s="210">
        <v>4</v>
      </c>
      <c r="E62" s="210"/>
      <c r="F62" s="209"/>
      <c r="G62" s="208">
        <v>4.5</v>
      </c>
      <c r="H62" s="208">
        <f>G62*30</f>
        <v>135</v>
      </c>
      <c r="I62" s="207">
        <v>4</v>
      </c>
      <c r="J62" s="206" t="s">
        <v>94</v>
      </c>
      <c r="K62" s="206"/>
      <c r="L62" s="206"/>
      <c r="M62" s="204">
        <f>H62-I62</f>
        <v>131</v>
      </c>
      <c r="N62" s="205"/>
      <c r="O62" s="173"/>
      <c r="P62" s="205"/>
      <c r="Q62" s="173" t="s">
        <v>94</v>
      </c>
      <c r="R62" s="205"/>
      <c r="S62" s="173"/>
      <c r="T62" s="205"/>
      <c r="U62" s="173"/>
      <c r="AK62" s="134" t="s">
        <v>108</v>
      </c>
      <c r="AL62" s="53">
        <f>AM74+AN74</f>
        <v>22</v>
      </c>
      <c r="AM62" s="136" t="b">
        <f>ISBLANK(N62)</f>
        <v>1</v>
      </c>
      <c r="AN62" s="136" t="b">
        <f>ISBLANK(#REF!)</f>
        <v>0</v>
      </c>
      <c r="AO62" s="136" t="b">
        <f>ISBLANK(P62)</f>
        <v>1</v>
      </c>
      <c r="AP62" s="136" t="b">
        <f>ISBLANK(#REF!)</f>
        <v>0</v>
      </c>
      <c r="AQ62" s="136" t="b">
        <f>ISBLANK(R62)</f>
        <v>1</v>
      </c>
      <c r="AR62" s="136" t="b">
        <f>ISBLANK(#REF!)</f>
        <v>0</v>
      </c>
      <c r="AS62" s="136" t="b">
        <f>ISBLANK(T62)</f>
        <v>1</v>
      </c>
      <c r="AT62" s="136" t="b">
        <f>ISBLANK(U62)</f>
        <v>1</v>
      </c>
    </row>
    <row r="63" spans="1:46" ht="16.5" thickBot="1" x14ac:dyDescent="0.3">
      <c r="A63" s="515"/>
      <c r="B63" s="202" t="s">
        <v>292</v>
      </c>
      <c r="C63" s="155"/>
      <c r="D63" s="154">
        <v>4</v>
      </c>
      <c r="E63" s="154"/>
      <c r="F63" s="203"/>
      <c r="G63" s="208">
        <v>4.5</v>
      </c>
      <c r="H63" s="179">
        <v>105</v>
      </c>
      <c r="I63" s="198">
        <v>4</v>
      </c>
      <c r="J63" s="197" t="s">
        <v>94</v>
      </c>
      <c r="K63" s="197"/>
      <c r="L63" s="197"/>
      <c r="M63" s="204">
        <f>H63-I63</f>
        <v>101</v>
      </c>
      <c r="N63" s="174"/>
      <c r="O63" s="175"/>
      <c r="P63" s="174"/>
      <c r="Q63" s="173" t="s">
        <v>94</v>
      </c>
      <c r="R63" s="174"/>
      <c r="S63" s="175"/>
      <c r="T63" s="174"/>
      <c r="U63" s="175"/>
      <c r="AK63" s="134" t="s">
        <v>105</v>
      </c>
      <c r="AL63" s="53">
        <f>AO74+AP74</f>
        <v>22</v>
      </c>
    </row>
    <row r="64" spans="1:46" ht="16.5" thickBot="1" x14ac:dyDescent="0.3">
      <c r="A64" s="514" t="s">
        <v>155</v>
      </c>
      <c r="B64" s="202" t="s">
        <v>154</v>
      </c>
      <c r="C64" s="155"/>
      <c r="D64" s="154">
        <v>4</v>
      </c>
      <c r="E64" s="154"/>
      <c r="F64" s="203"/>
      <c r="G64" s="208">
        <v>4.5</v>
      </c>
      <c r="H64" s="179">
        <f>G64*30</f>
        <v>135</v>
      </c>
      <c r="I64" s="198">
        <v>4</v>
      </c>
      <c r="J64" s="197" t="s">
        <v>94</v>
      </c>
      <c r="K64" s="197"/>
      <c r="L64" s="197"/>
      <c r="M64" s="204">
        <f>H64-I64</f>
        <v>131</v>
      </c>
      <c r="N64" s="174"/>
      <c r="O64" s="175"/>
      <c r="P64" s="174"/>
      <c r="Q64" s="173" t="s">
        <v>94</v>
      </c>
      <c r="R64" s="174"/>
      <c r="S64" s="175"/>
      <c r="T64" s="174"/>
      <c r="U64" s="175"/>
      <c r="AK64" s="134" t="s">
        <v>103</v>
      </c>
      <c r="AL64" s="53">
        <f>AQ74+AR74</f>
        <v>25</v>
      </c>
      <c r="AM64" s="136" t="b">
        <f>ISBLANK(N64)</f>
        <v>1</v>
      </c>
      <c r="AN64" s="136" t="b">
        <f>ISBLANK(#REF!)</f>
        <v>0</v>
      </c>
      <c r="AO64" s="136" t="b">
        <f>ISBLANK(P64)</f>
        <v>1</v>
      </c>
      <c r="AP64" s="136" t="b">
        <f>ISBLANK(#REF!)</f>
        <v>0</v>
      </c>
      <c r="AQ64" s="136" t="b">
        <f>ISBLANK(R64)</f>
        <v>1</v>
      </c>
      <c r="AR64" s="136" t="b">
        <f>ISBLANK(#REF!)</f>
        <v>0</v>
      </c>
      <c r="AS64" s="136" t="b">
        <f>ISBLANK(T64)</f>
        <v>1</v>
      </c>
      <c r="AT64" s="136" t="b">
        <f>ISBLANK(U64)</f>
        <v>1</v>
      </c>
    </row>
    <row r="65" spans="1:46" x14ac:dyDescent="0.25">
      <c r="A65" s="515"/>
      <c r="B65" s="202" t="s">
        <v>153</v>
      </c>
      <c r="C65" s="155"/>
      <c r="D65" s="154">
        <v>4</v>
      </c>
      <c r="E65" s="154"/>
      <c r="F65" s="203"/>
      <c r="G65" s="208">
        <v>4.5</v>
      </c>
      <c r="H65" s="179">
        <v>105</v>
      </c>
      <c r="I65" s="198">
        <v>4</v>
      </c>
      <c r="J65" s="197" t="s">
        <v>94</v>
      </c>
      <c r="K65" s="197"/>
      <c r="L65" s="197"/>
      <c r="M65" s="204">
        <f>H65-I65</f>
        <v>101</v>
      </c>
      <c r="N65" s="174"/>
      <c r="O65" s="175"/>
      <c r="P65" s="174"/>
      <c r="Q65" s="173" t="s">
        <v>94</v>
      </c>
      <c r="R65" s="174"/>
      <c r="S65" s="175"/>
      <c r="T65" s="174"/>
      <c r="U65" s="175"/>
      <c r="AK65" s="134" t="s">
        <v>100</v>
      </c>
      <c r="AL65" s="53">
        <f>AS74+AT74</f>
        <v>6</v>
      </c>
    </row>
    <row r="66" spans="1:46" ht="31.5" x14ac:dyDescent="0.25">
      <c r="A66" s="514" t="s">
        <v>152</v>
      </c>
      <c r="B66" s="202" t="s">
        <v>151</v>
      </c>
      <c r="C66" s="155"/>
      <c r="D66" s="154">
        <v>5</v>
      </c>
      <c r="E66" s="154"/>
      <c r="F66" s="203"/>
      <c r="G66" s="179">
        <v>3</v>
      </c>
      <c r="H66" s="179">
        <f>G66*30</f>
        <v>90</v>
      </c>
      <c r="I66" s="198">
        <v>4</v>
      </c>
      <c r="J66" s="197"/>
      <c r="K66" s="197"/>
      <c r="L66" s="197" t="s">
        <v>94</v>
      </c>
      <c r="M66" s="196">
        <f>H66-I66</f>
        <v>86</v>
      </c>
      <c r="N66" s="174"/>
      <c r="O66" s="175"/>
      <c r="P66" s="174"/>
      <c r="Q66" s="175"/>
      <c r="R66" s="174" t="s">
        <v>94</v>
      </c>
      <c r="S66" s="175"/>
      <c r="T66" s="174"/>
      <c r="U66" s="175"/>
      <c r="Y66" s="53" t="s">
        <v>150</v>
      </c>
      <c r="AF66" s="53">
        <v>6.5</v>
      </c>
      <c r="AL66" s="53">
        <f>SUM(AL62:AL65)</f>
        <v>75</v>
      </c>
      <c r="AM66" s="136" t="b">
        <f>ISBLANK(N66)</f>
        <v>1</v>
      </c>
      <c r="AN66" s="136" t="b">
        <f>ISBLANK(#REF!)</f>
        <v>0</v>
      </c>
      <c r="AO66" s="136" t="b">
        <f>ISBLANK(P66)</f>
        <v>1</v>
      </c>
      <c r="AP66" s="136" t="b">
        <f>ISBLANK(#REF!)</f>
        <v>0</v>
      </c>
      <c r="AQ66" s="136" t="b">
        <f>ISBLANK(R66)</f>
        <v>0</v>
      </c>
      <c r="AR66" s="136" t="b">
        <f>ISBLANK(#REF!)</f>
        <v>0</v>
      </c>
      <c r="AS66" s="136" t="b">
        <f>ISBLANK(T66)</f>
        <v>1</v>
      </c>
      <c r="AT66" s="136" t="b">
        <f>ISBLANK(U66)</f>
        <v>1</v>
      </c>
    </row>
    <row r="67" spans="1:46" x14ac:dyDescent="0.25">
      <c r="A67" s="515"/>
      <c r="B67" s="202" t="s">
        <v>149</v>
      </c>
      <c r="C67" s="155"/>
      <c r="D67" s="154">
        <v>5</v>
      </c>
      <c r="E67" s="154"/>
      <c r="F67" s="203"/>
      <c r="G67" s="179">
        <v>3</v>
      </c>
      <c r="H67" s="179">
        <v>90</v>
      </c>
      <c r="I67" s="198">
        <v>4</v>
      </c>
      <c r="J67" s="197" t="s">
        <v>94</v>
      </c>
      <c r="K67" s="197"/>
      <c r="L67" s="197"/>
      <c r="M67" s="196">
        <v>45</v>
      </c>
      <c r="N67" s="174"/>
      <c r="O67" s="175"/>
      <c r="P67" s="174"/>
      <c r="Q67" s="175"/>
      <c r="R67" s="174" t="s">
        <v>94</v>
      </c>
      <c r="S67" s="175"/>
      <c r="T67" s="174"/>
      <c r="U67" s="175"/>
      <c r="AF67" s="53">
        <f>AF66/60*100</f>
        <v>10.833333333333334</v>
      </c>
      <c r="AK67" s="53" t="s">
        <v>33</v>
      </c>
    </row>
    <row r="68" spans="1:46" ht="31.5" x14ac:dyDescent="0.25">
      <c r="A68" s="514" t="s">
        <v>148</v>
      </c>
      <c r="B68" s="202" t="s">
        <v>147</v>
      </c>
      <c r="C68" s="155"/>
      <c r="D68" s="154">
        <v>6</v>
      </c>
      <c r="E68" s="154"/>
      <c r="F68" s="203"/>
      <c r="G68" s="179">
        <v>4</v>
      </c>
      <c r="H68" s="179">
        <f>G68*30</f>
        <v>120</v>
      </c>
      <c r="I68" s="198">
        <v>4</v>
      </c>
      <c r="J68" s="197"/>
      <c r="K68" s="197"/>
      <c r="L68" s="197" t="s">
        <v>94</v>
      </c>
      <c r="M68" s="196">
        <f>H68-I68</f>
        <v>116</v>
      </c>
      <c r="N68" s="174"/>
      <c r="O68" s="175"/>
      <c r="P68" s="174"/>
      <c r="Q68" s="175"/>
      <c r="R68" s="174"/>
      <c r="S68" s="174" t="s">
        <v>94</v>
      </c>
      <c r="T68" s="174"/>
      <c r="U68" s="175"/>
      <c r="AM68" s="136" t="b">
        <f>ISBLANK(N68)</f>
        <v>1</v>
      </c>
      <c r="AN68" s="136" t="b">
        <f>ISBLANK(#REF!)</f>
        <v>0</v>
      </c>
      <c r="AO68" s="136" t="b">
        <f>ISBLANK(P68)</f>
        <v>1</v>
      </c>
      <c r="AP68" s="136" t="b">
        <f>ISBLANK(#REF!)</f>
        <v>0</v>
      </c>
      <c r="AQ68" s="136" t="b">
        <f>ISBLANK(R68)</f>
        <v>1</v>
      </c>
      <c r="AR68" s="136" t="b">
        <f>ISBLANK(#REF!)</f>
        <v>0</v>
      </c>
      <c r="AS68" s="136" t="b">
        <f>ISBLANK(T68)</f>
        <v>1</v>
      </c>
      <c r="AT68" s="136" t="b">
        <f>ISBLANK(U68)</f>
        <v>1</v>
      </c>
    </row>
    <row r="69" spans="1:46" ht="16.5" customHeight="1" x14ac:dyDescent="0.25">
      <c r="A69" s="515"/>
      <c r="B69" s="130" t="s">
        <v>146</v>
      </c>
      <c r="C69" s="201"/>
      <c r="D69" s="200">
        <v>6</v>
      </c>
      <c r="E69" s="200"/>
      <c r="F69" s="199"/>
      <c r="G69" s="126">
        <v>4</v>
      </c>
      <c r="H69" s="179">
        <v>120</v>
      </c>
      <c r="I69" s="198">
        <v>4</v>
      </c>
      <c r="J69" s="197" t="s">
        <v>94</v>
      </c>
      <c r="K69" s="197"/>
      <c r="L69" s="197"/>
      <c r="M69" s="196">
        <v>116</v>
      </c>
      <c r="N69" s="168"/>
      <c r="O69" s="146"/>
      <c r="P69" s="168"/>
      <c r="Q69" s="146"/>
      <c r="R69" s="168"/>
      <c r="S69" s="174" t="s">
        <v>94</v>
      </c>
      <c r="T69" s="168"/>
      <c r="U69" s="146"/>
    </row>
    <row r="70" spans="1:46" ht="31.5" x14ac:dyDescent="0.25">
      <c r="A70" s="514" t="s">
        <v>145</v>
      </c>
      <c r="B70" s="202" t="s">
        <v>144</v>
      </c>
      <c r="C70" s="155"/>
      <c r="D70" s="154">
        <v>7</v>
      </c>
      <c r="E70" s="154"/>
      <c r="F70" s="203"/>
      <c r="G70" s="179">
        <v>3</v>
      </c>
      <c r="H70" s="179">
        <f>G70*30</f>
        <v>90</v>
      </c>
      <c r="I70" s="198">
        <v>4</v>
      </c>
      <c r="J70" s="197"/>
      <c r="K70" s="197"/>
      <c r="L70" s="197" t="s">
        <v>94</v>
      </c>
      <c r="M70" s="196">
        <f>H70-I70</f>
        <v>86</v>
      </c>
      <c r="N70" s="174"/>
      <c r="O70" s="175"/>
      <c r="P70" s="174"/>
      <c r="Q70" s="175"/>
      <c r="R70" s="174"/>
      <c r="S70" s="175"/>
      <c r="T70" s="174" t="s">
        <v>94</v>
      </c>
      <c r="U70" s="175"/>
      <c r="AM70" s="136" t="b">
        <f>ISBLANK(N70)</f>
        <v>1</v>
      </c>
      <c r="AN70" s="136" t="b">
        <f>ISBLANK(#REF!)</f>
        <v>0</v>
      </c>
      <c r="AO70" s="136" t="b">
        <f>ISBLANK(P70)</f>
        <v>1</v>
      </c>
      <c r="AP70" s="136" t="b">
        <f>ISBLANK(#REF!)</f>
        <v>0</v>
      </c>
      <c r="AQ70" s="136" t="b">
        <f>ISBLANK(R70)</f>
        <v>1</v>
      </c>
      <c r="AR70" s="136" t="b">
        <f>ISBLANK(#REF!)</f>
        <v>0</v>
      </c>
      <c r="AS70" s="136" t="b">
        <f>ISBLANK(T70)</f>
        <v>0</v>
      </c>
      <c r="AT70" s="136" t="b">
        <f>ISBLANK(U70)</f>
        <v>1</v>
      </c>
    </row>
    <row r="71" spans="1:46" ht="16.5" customHeight="1" x14ac:dyDescent="0.25">
      <c r="A71" s="515"/>
      <c r="B71" s="130" t="s">
        <v>297</v>
      </c>
      <c r="C71" s="201"/>
      <c r="D71" s="200">
        <v>7</v>
      </c>
      <c r="E71" s="200"/>
      <c r="F71" s="199"/>
      <c r="G71" s="126">
        <v>3</v>
      </c>
      <c r="H71" s="179">
        <v>90</v>
      </c>
      <c r="I71" s="198">
        <v>4</v>
      </c>
      <c r="J71" s="197" t="s">
        <v>94</v>
      </c>
      <c r="K71" s="197"/>
      <c r="L71" s="197"/>
      <c r="M71" s="196">
        <v>86</v>
      </c>
      <c r="N71" s="168"/>
      <c r="O71" s="146"/>
      <c r="P71" s="168"/>
      <c r="Q71" s="146"/>
      <c r="R71" s="168"/>
      <c r="S71" s="146"/>
      <c r="T71" s="174" t="s">
        <v>94</v>
      </c>
      <c r="U71" s="146"/>
    </row>
    <row r="72" spans="1:46" ht="31.5" x14ac:dyDescent="0.25">
      <c r="A72" s="516" t="s">
        <v>143</v>
      </c>
      <c r="B72" s="202" t="s">
        <v>142</v>
      </c>
      <c r="C72" s="201"/>
      <c r="D72" s="200">
        <v>8</v>
      </c>
      <c r="E72" s="200"/>
      <c r="F72" s="199"/>
      <c r="G72" s="126">
        <v>3</v>
      </c>
      <c r="H72" s="179">
        <f>G72*30</f>
        <v>90</v>
      </c>
      <c r="I72" s="198">
        <v>4</v>
      </c>
      <c r="J72" s="197"/>
      <c r="K72" s="197"/>
      <c r="L72" s="197" t="s">
        <v>94</v>
      </c>
      <c r="M72" s="196">
        <f>H72-I72</f>
        <v>86</v>
      </c>
      <c r="N72" s="168"/>
      <c r="O72" s="146"/>
      <c r="P72" s="168"/>
      <c r="Q72" s="146"/>
      <c r="R72" s="168"/>
      <c r="S72" s="146"/>
      <c r="T72" s="168"/>
      <c r="U72" s="174" t="s">
        <v>94</v>
      </c>
      <c r="AM72" s="136" t="b">
        <f>ISBLANK(N72)</f>
        <v>1</v>
      </c>
      <c r="AN72" s="136" t="b">
        <f>ISBLANK(#REF!)</f>
        <v>0</v>
      </c>
      <c r="AO72" s="136" t="b">
        <f>ISBLANK(P72)</f>
        <v>1</v>
      </c>
      <c r="AP72" s="136" t="b">
        <f>ISBLANK(#REF!)</f>
        <v>0</v>
      </c>
      <c r="AQ72" s="136" t="b">
        <f>ISBLANK(R72)</f>
        <v>1</v>
      </c>
      <c r="AR72" s="136" t="b">
        <f>ISBLANK(#REF!)</f>
        <v>0</v>
      </c>
      <c r="AS72" s="136" t="b">
        <f>ISBLANK(T72)</f>
        <v>1</v>
      </c>
      <c r="AT72" s="136" t="b">
        <f>ISBLANK(U72)</f>
        <v>0</v>
      </c>
    </row>
    <row r="73" spans="1:46" ht="16.5" thickBot="1" x14ac:dyDescent="0.3">
      <c r="A73" s="517"/>
      <c r="B73" s="119" t="s">
        <v>141</v>
      </c>
      <c r="C73" s="195"/>
      <c r="D73" s="194">
        <v>8</v>
      </c>
      <c r="E73" s="194"/>
      <c r="F73" s="193"/>
      <c r="G73" s="114">
        <v>3</v>
      </c>
      <c r="H73" s="192">
        <v>90</v>
      </c>
      <c r="I73" s="191">
        <v>4</v>
      </c>
      <c r="J73" s="190" t="s">
        <v>94</v>
      </c>
      <c r="K73" s="190"/>
      <c r="L73" s="190"/>
      <c r="M73" s="189">
        <f>H72-I73</f>
        <v>86</v>
      </c>
      <c r="N73" s="187"/>
      <c r="O73" s="188"/>
      <c r="P73" s="187"/>
      <c r="Q73" s="188"/>
      <c r="R73" s="187"/>
      <c r="S73" s="188"/>
      <c r="T73" s="187"/>
      <c r="U73" s="174" t="s">
        <v>94</v>
      </c>
    </row>
    <row r="74" spans="1:46" ht="16.5" thickBot="1" x14ac:dyDescent="0.3">
      <c r="A74" s="518" t="s">
        <v>140</v>
      </c>
      <c r="B74" s="519"/>
      <c r="C74" s="519"/>
      <c r="D74" s="519"/>
      <c r="E74" s="519"/>
      <c r="F74" s="520"/>
      <c r="G74" s="186">
        <f>G62+G64+G66+G68+G70+G72</f>
        <v>22</v>
      </c>
      <c r="H74" s="185">
        <f>H62+H64+H66+H68+H70+H72</f>
        <v>660</v>
      </c>
      <c r="I74" s="185">
        <f>I62+I64+I66+I68+I70+I72</f>
        <v>24</v>
      </c>
      <c r="J74" s="185">
        <v>8</v>
      </c>
      <c r="K74" s="185"/>
      <c r="L74" s="185">
        <v>16</v>
      </c>
      <c r="M74" s="185">
        <f>M62+M64+M66+M68+M70+M72</f>
        <v>636</v>
      </c>
      <c r="N74" s="184">
        <f>N62+N64+N66+N68+N70+N72</f>
        <v>0</v>
      </c>
      <c r="O74" s="184">
        <f>O62+O64+O66+O68+O70+O72</f>
        <v>0</v>
      </c>
      <c r="P74" s="184">
        <f>P62+P64+P66+P68+P70+P72</f>
        <v>0</v>
      </c>
      <c r="Q74" s="184" t="s">
        <v>91</v>
      </c>
      <c r="R74" s="184" t="s">
        <v>94</v>
      </c>
      <c r="S74" s="184" t="s">
        <v>94</v>
      </c>
      <c r="T74" s="184" t="s">
        <v>94</v>
      </c>
      <c r="U74" s="184" t="s">
        <v>94</v>
      </c>
      <c r="AM74" s="103">
        <f t="shared" ref="AM74:AT74" si="20">SUMIF(AM62:AM73,FALSE,$G62:$G73)</f>
        <v>0</v>
      </c>
      <c r="AN74" s="103">
        <f t="shared" si="20"/>
        <v>22</v>
      </c>
      <c r="AO74" s="103">
        <f t="shared" si="20"/>
        <v>0</v>
      </c>
      <c r="AP74" s="103">
        <f t="shared" si="20"/>
        <v>22</v>
      </c>
      <c r="AQ74" s="103">
        <f t="shared" si="20"/>
        <v>3</v>
      </c>
      <c r="AR74" s="103">
        <f t="shared" si="20"/>
        <v>22</v>
      </c>
      <c r="AS74" s="103">
        <f t="shared" si="20"/>
        <v>3</v>
      </c>
      <c r="AT74" s="103">
        <f t="shared" si="20"/>
        <v>3</v>
      </c>
    </row>
    <row r="75" spans="1:46" ht="16.5" thickBot="1" x14ac:dyDescent="0.3">
      <c r="A75" s="521" t="s">
        <v>139</v>
      </c>
      <c r="B75" s="522"/>
      <c r="C75" s="523"/>
      <c r="D75" s="523"/>
      <c r="E75" s="523"/>
      <c r="F75" s="523"/>
      <c r="G75" s="523"/>
      <c r="H75" s="523"/>
      <c r="I75" s="523"/>
      <c r="J75" s="523"/>
      <c r="K75" s="523"/>
      <c r="L75" s="523"/>
      <c r="M75" s="523"/>
      <c r="N75" s="523"/>
      <c r="O75" s="523"/>
      <c r="P75" s="523"/>
      <c r="Q75" s="523"/>
      <c r="R75" s="523"/>
      <c r="S75" s="523"/>
      <c r="T75" s="523"/>
      <c r="U75" s="524"/>
    </row>
    <row r="76" spans="1:46" s="149" customFormat="1" ht="16.5" thickBot="1" x14ac:dyDescent="0.3">
      <c r="A76" s="507" t="s">
        <v>138</v>
      </c>
      <c r="B76" s="508"/>
      <c r="C76" s="183"/>
      <c r="D76" s="183" t="s">
        <v>137</v>
      </c>
      <c r="E76" s="183"/>
      <c r="F76" s="183"/>
      <c r="G76" s="183">
        <f>G77+G79</f>
        <v>8</v>
      </c>
      <c r="H76" s="183">
        <f>H77+H79</f>
        <v>240</v>
      </c>
      <c r="I76" s="183">
        <v>8</v>
      </c>
      <c r="J76" s="183" t="s">
        <v>91</v>
      </c>
      <c r="K76" s="183">
        <f>K77+K79</f>
        <v>0</v>
      </c>
      <c r="L76" s="183"/>
      <c r="M76" s="183">
        <f>M77+M79</f>
        <v>232</v>
      </c>
      <c r="N76" s="182"/>
      <c r="O76" s="182"/>
      <c r="P76" s="182"/>
      <c r="Q76" s="182"/>
      <c r="R76" s="182" t="s">
        <v>91</v>
      </c>
      <c r="S76" s="182"/>
      <c r="T76" s="182"/>
      <c r="U76" s="181"/>
      <c r="AM76" s="136" t="b">
        <f>ISBLANK(N76)</f>
        <v>1</v>
      </c>
      <c r="AN76" s="136" t="b">
        <f>ISBLANK(#REF!)</f>
        <v>0</v>
      </c>
      <c r="AO76" s="136" t="b">
        <f>ISBLANK(P76)</f>
        <v>1</v>
      </c>
      <c r="AP76" s="136" t="b">
        <f>ISBLANK(#REF!)</f>
        <v>0</v>
      </c>
      <c r="AQ76" s="136" t="b">
        <f>ISBLANK(R76)</f>
        <v>0</v>
      </c>
      <c r="AR76" s="136" t="b">
        <f>ISBLANK(#REF!)</f>
        <v>0</v>
      </c>
      <c r="AS76" s="136" t="b">
        <f>ISBLANK(T76)</f>
        <v>1</v>
      </c>
      <c r="AT76" s="136" t="b">
        <f>ISBLANK(U76)</f>
        <v>1</v>
      </c>
    </row>
    <row r="77" spans="1:46" ht="16.5" thickBot="1" x14ac:dyDescent="0.3">
      <c r="A77" s="120" t="s">
        <v>136</v>
      </c>
      <c r="B77" s="180" t="s">
        <v>135</v>
      </c>
      <c r="C77" s="154"/>
      <c r="D77" s="154">
        <v>5</v>
      </c>
      <c r="E77" s="154"/>
      <c r="F77" s="154"/>
      <c r="G77" s="179">
        <v>4</v>
      </c>
      <c r="H77" s="178">
        <f>G77*30</f>
        <v>120</v>
      </c>
      <c r="I77" s="155">
        <v>4</v>
      </c>
      <c r="J77" s="154" t="s">
        <v>94</v>
      </c>
      <c r="K77" s="154"/>
      <c r="L77" s="154"/>
      <c r="M77" s="177">
        <f>H77-I77</f>
        <v>116</v>
      </c>
      <c r="N77" s="176"/>
      <c r="O77" s="175"/>
      <c r="P77" s="174"/>
      <c r="Q77" s="175"/>
      <c r="R77" s="174" t="s">
        <v>94</v>
      </c>
      <c r="S77" s="175"/>
      <c r="T77" s="174"/>
      <c r="U77" s="173"/>
    </row>
    <row r="78" spans="1:46" x14ac:dyDescent="0.25">
      <c r="A78" s="120" t="s">
        <v>134</v>
      </c>
      <c r="B78" s="130" t="s">
        <v>133</v>
      </c>
      <c r="C78" s="75"/>
      <c r="D78" s="140">
        <v>5</v>
      </c>
      <c r="E78" s="127"/>
      <c r="F78" s="128"/>
      <c r="G78" s="126">
        <v>4</v>
      </c>
      <c r="H78" s="147">
        <v>120</v>
      </c>
      <c r="I78" s="172">
        <v>4</v>
      </c>
      <c r="J78" s="154" t="s">
        <v>94</v>
      </c>
      <c r="K78" s="171"/>
      <c r="L78" s="171"/>
      <c r="M78" s="170">
        <v>116</v>
      </c>
      <c r="N78" s="169"/>
      <c r="O78" s="146"/>
      <c r="P78" s="168"/>
      <c r="Q78" s="146"/>
      <c r="R78" s="168" t="s">
        <v>94</v>
      </c>
      <c r="S78" s="146"/>
      <c r="T78" s="168"/>
      <c r="U78" s="146"/>
    </row>
    <row r="79" spans="1:46" x14ac:dyDescent="0.25">
      <c r="A79" s="167" t="s">
        <v>132</v>
      </c>
      <c r="B79" s="130" t="s">
        <v>131</v>
      </c>
      <c r="C79" s="75"/>
      <c r="D79" s="129">
        <v>5</v>
      </c>
      <c r="E79" s="127"/>
      <c r="F79" s="128"/>
      <c r="G79" s="126">
        <v>4</v>
      </c>
      <c r="H79" s="125">
        <f>G79*30</f>
        <v>120</v>
      </c>
      <c r="I79" s="166">
        <v>4</v>
      </c>
      <c r="J79" s="154" t="s">
        <v>94</v>
      </c>
      <c r="K79" s="129"/>
      <c r="L79" s="129"/>
      <c r="M79" s="124">
        <f>H79-I79</f>
        <v>116</v>
      </c>
      <c r="N79" s="122"/>
      <c r="O79" s="121"/>
      <c r="P79" s="105"/>
      <c r="Q79" s="121"/>
      <c r="R79" s="105" t="s">
        <v>94</v>
      </c>
      <c r="S79" s="121"/>
      <c r="T79" s="105"/>
      <c r="U79" s="146"/>
    </row>
    <row r="80" spans="1:46" ht="16.5" thickBot="1" x14ac:dyDescent="0.3">
      <c r="A80" s="167" t="s">
        <v>130</v>
      </c>
      <c r="B80" s="130" t="s">
        <v>129</v>
      </c>
      <c r="C80" s="75"/>
      <c r="D80" s="140">
        <v>5</v>
      </c>
      <c r="E80" s="127"/>
      <c r="F80" s="128"/>
      <c r="G80" s="126">
        <v>4</v>
      </c>
      <c r="H80" s="125">
        <v>120</v>
      </c>
      <c r="I80" s="166">
        <v>4</v>
      </c>
      <c r="J80" s="154" t="s">
        <v>94</v>
      </c>
      <c r="K80" s="129"/>
      <c r="L80" s="129"/>
      <c r="M80" s="124">
        <v>116</v>
      </c>
      <c r="N80" s="122"/>
      <c r="O80" s="121"/>
      <c r="P80" s="105"/>
      <c r="Q80" s="121"/>
      <c r="R80" s="105" t="s">
        <v>94</v>
      </c>
      <c r="S80" s="121"/>
      <c r="T80" s="105"/>
      <c r="U80" s="146"/>
    </row>
    <row r="81" spans="1:46" s="149" customFormat="1" ht="16.5" thickBot="1" x14ac:dyDescent="0.3">
      <c r="A81" s="507" t="s">
        <v>128</v>
      </c>
      <c r="B81" s="508"/>
      <c r="C81" s="141"/>
      <c r="D81" s="153" t="s">
        <v>127</v>
      </c>
      <c r="E81" s="152"/>
      <c r="F81" s="151"/>
      <c r="G81" s="138">
        <v>5</v>
      </c>
      <c r="H81" s="165">
        <v>150</v>
      </c>
      <c r="I81" s="164">
        <v>8</v>
      </c>
      <c r="J81" s="163" t="s">
        <v>91</v>
      </c>
      <c r="K81" s="162"/>
      <c r="L81" s="162"/>
      <c r="M81" s="161">
        <f>H81-I81</f>
        <v>142</v>
      </c>
      <c r="N81" s="157"/>
      <c r="O81" s="160"/>
      <c r="P81" s="159"/>
      <c r="Q81" s="160"/>
      <c r="R81" s="159"/>
      <c r="S81" s="158" t="s">
        <v>91</v>
      </c>
      <c r="T81" s="157"/>
      <c r="U81" s="150"/>
      <c r="AM81" s="136" t="b">
        <f>ISBLANK(N81)</f>
        <v>1</v>
      </c>
      <c r="AN81" s="136" t="b">
        <f>ISBLANK(#REF!)</f>
        <v>0</v>
      </c>
      <c r="AO81" s="136" t="b">
        <f>ISBLANK(P81)</f>
        <v>1</v>
      </c>
      <c r="AP81" s="136" t="b">
        <f>ISBLANK(#REF!)</f>
        <v>0</v>
      </c>
      <c r="AQ81" s="136" t="b">
        <f>ISBLANK(R81)</f>
        <v>1</v>
      </c>
      <c r="AR81" s="136" t="b">
        <f>ISBLANK(#REF!)</f>
        <v>0</v>
      </c>
      <c r="AS81" s="136" t="b">
        <f>ISBLANK(T81)</f>
        <v>1</v>
      </c>
      <c r="AT81" s="136" t="b">
        <f>ISBLANK(U81)</f>
        <v>1</v>
      </c>
    </row>
    <row r="82" spans="1:46" ht="16.5" thickBot="1" x14ac:dyDescent="0.3">
      <c r="A82" s="120" t="s">
        <v>126</v>
      </c>
      <c r="B82" s="130" t="s">
        <v>296</v>
      </c>
      <c r="C82" s="75"/>
      <c r="D82" s="129">
        <v>6</v>
      </c>
      <c r="E82" s="127"/>
      <c r="F82" s="128"/>
      <c r="G82" s="126">
        <v>5</v>
      </c>
      <c r="H82" s="125">
        <f>G82*30</f>
        <v>150</v>
      </c>
      <c r="I82" s="155">
        <v>4</v>
      </c>
      <c r="J82" s="154" t="s">
        <v>94</v>
      </c>
      <c r="K82" s="129"/>
      <c r="L82" s="129"/>
      <c r="M82" s="124">
        <f>H82-I82</f>
        <v>146</v>
      </c>
      <c r="N82" s="122"/>
      <c r="O82" s="121"/>
      <c r="P82" s="105"/>
      <c r="Q82" s="121"/>
      <c r="R82" s="105"/>
      <c r="S82" s="156" t="s">
        <v>94</v>
      </c>
      <c r="T82" s="122"/>
      <c r="U82" s="146"/>
    </row>
    <row r="83" spans="1:46" ht="16.5" thickBot="1" x14ac:dyDescent="0.3">
      <c r="A83" s="120" t="s">
        <v>125</v>
      </c>
      <c r="B83" s="130" t="s">
        <v>124</v>
      </c>
      <c r="C83" s="75"/>
      <c r="D83" s="140">
        <v>6</v>
      </c>
      <c r="E83" s="127"/>
      <c r="F83" s="128"/>
      <c r="G83" s="126">
        <v>5</v>
      </c>
      <c r="H83" s="125">
        <v>150</v>
      </c>
      <c r="I83" s="155">
        <v>4</v>
      </c>
      <c r="J83" s="154" t="s">
        <v>94</v>
      </c>
      <c r="K83" s="129"/>
      <c r="L83" s="129"/>
      <c r="M83" s="124">
        <v>146</v>
      </c>
      <c r="N83" s="122"/>
      <c r="O83" s="121"/>
      <c r="P83" s="105"/>
      <c r="Q83" s="121"/>
      <c r="R83" s="105"/>
      <c r="S83" s="121" t="s">
        <v>94</v>
      </c>
      <c r="T83" s="105"/>
      <c r="U83" s="146"/>
    </row>
    <row r="84" spans="1:46" s="149" customFormat="1" ht="16.5" thickBot="1" x14ac:dyDescent="0.3">
      <c r="A84" s="507" t="s">
        <v>123</v>
      </c>
      <c r="B84" s="508"/>
      <c r="C84" s="141" t="s">
        <v>122</v>
      </c>
      <c r="D84" s="153"/>
      <c r="E84" s="152"/>
      <c r="F84" s="151"/>
      <c r="G84" s="138">
        <f>G85+G87+G89</f>
        <v>13.5</v>
      </c>
      <c r="H84" s="139">
        <f>H85+H87+H89</f>
        <v>405</v>
      </c>
      <c r="I84" s="139">
        <f>I85+I87+I89</f>
        <v>24</v>
      </c>
      <c r="J84" s="139" t="s">
        <v>90</v>
      </c>
      <c r="K84" s="139"/>
      <c r="L84" s="139" t="s">
        <v>90</v>
      </c>
      <c r="M84" s="139">
        <f>M85+M87+M89</f>
        <v>381</v>
      </c>
      <c r="N84" s="137"/>
      <c r="O84" s="137"/>
      <c r="P84" s="137"/>
      <c r="Q84" s="137"/>
      <c r="R84" s="137"/>
      <c r="S84" s="137"/>
      <c r="T84" s="137" t="s">
        <v>89</v>
      </c>
      <c r="U84" s="150"/>
      <c r="AM84" s="136" t="b">
        <f>ISBLANK(N84)</f>
        <v>1</v>
      </c>
      <c r="AN84" s="136" t="b">
        <f>ISBLANK(#REF!)</f>
        <v>0</v>
      </c>
      <c r="AO84" s="136" t="b">
        <f>ISBLANK(P84)</f>
        <v>1</v>
      </c>
      <c r="AP84" s="136" t="b">
        <f>ISBLANK(#REF!)</f>
        <v>0</v>
      </c>
      <c r="AQ84" s="136" t="b">
        <f>ISBLANK(R84)</f>
        <v>1</v>
      </c>
      <c r="AR84" s="136" t="b">
        <f>ISBLANK(#REF!)</f>
        <v>0</v>
      </c>
      <c r="AS84" s="136" t="b">
        <f>ISBLANK(T84)</f>
        <v>0</v>
      </c>
      <c r="AT84" s="136" t="b">
        <f>ISBLANK(U84)</f>
        <v>1</v>
      </c>
    </row>
    <row r="85" spans="1:46" ht="16.5" thickBot="1" x14ac:dyDescent="0.3">
      <c r="A85" s="120" t="s">
        <v>121</v>
      </c>
      <c r="B85" s="130" t="s">
        <v>120</v>
      </c>
      <c r="C85" s="75">
        <v>7</v>
      </c>
      <c r="D85" s="140"/>
      <c r="E85" s="127"/>
      <c r="F85" s="128"/>
      <c r="G85" s="126">
        <v>4.5</v>
      </c>
      <c r="H85" s="125">
        <f>G85*30</f>
        <v>135</v>
      </c>
      <c r="I85" s="112">
        <v>8</v>
      </c>
      <c r="J85" s="111" t="s">
        <v>94</v>
      </c>
      <c r="K85" s="111"/>
      <c r="L85" s="111" t="s">
        <v>94</v>
      </c>
      <c r="M85" s="124">
        <f>H85-I85</f>
        <v>127</v>
      </c>
      <c r="N85" s="122"/>
      <c r="O85" s="123"/>
      <c r="P85" s="105"/>
      <c r="Q85" s="121"/>
      <c r="R85" s="122"/>
      <c r="S85" s="121"/>
      <c r="T85" s="105" t="s">
        <v>91</v>
      </c>
      <c r="U85" s="146"/>
    </row>
    <row r="86" spans="1:46" ht="16.5" thickBot="1" x14ac:dyDescent="0.3">
      <c r="A86" s="120" t="s">
        <v>119</v>
      </c>
      <c r="B86" s="130" t="s">
        <v>118</v>
      </c>
      <c r="C86" s="75">
        <v>7</v>
      </c>
      <c r="D86" s="140"/>
      <c r="E86" s="127"/>
      <c r="F86" s="128"/>
      <c r="G86" s="126">
        <v>4.5</v>
      </c>
      <c r="H86" s="125">
        <v>135</v>
      </c>
      <c r="I86" s="112">
        <v>8</v>
      </c>
      <c r="J86" s="111" t="s">
        <v>94</v>
      </c>
      <c r="K86" s="111"/>
      <c r="L86" s="111" t="s">
        <v>94</v>
      </c>
      <c r="M86" s="148">
        <v>127</v>
      </c>
      <c r="N86" s="122"/>
      <c r="O86" s="123"/>
      <c r="P86" s="105"/>
      <c r="Q86" s="121"/>
      <c r="R86" s="122"/>
      <c r="S86" s="121"/>
      <c r="T86" s="105" t="s">
        <v>91</v>
      </c>
      <c r="U86" s="146"/>
    </row>
    <row r="87" spans="1:46" ht="16.5" thickBot="1" x14ac:dyDescent="0.3">
      <c r="A87" s="120" t="s">
        <v>117</v>
      </c>
      <c r="B87" s="130" t="s">
        <v>116</v>
      </c>
      <c r="C87" s="75">
        <v>7</v>
      </c>
      <c r="D87" s="140"/>
      <c r="E87" s="127"/>
      <c r="F87" s="127"/>
      <c r="G87" s="126">
        <v>4.5</v>
      </c>
      <c r="H87" s="144">
        <f>G87*30</f>
        <v>135</v>
      </c>
      <c r="I87" s="112">
        <v>8</v>
      </c>
      <c r="J87" s="111" t="s">
        <v>94</v>
      </c>
      <c r="K87" s="111"/>
      <c r="L87" s="111" t="s">
        <v>94</v>
      </c>
      <c r="M87" s="124">
        <f>H87-I87</f>
        <v>127</v>
      </c>
      <c r="N87" s="122"/>
      <c r="O87" s="123"/>
      <c r="P87" s="105"/>
      <c r="Q87" s="121"/>
      <c r="R87" s="122"/>
      <c r="S87" s="121"/>
      <c r="T87" s="105" t="s">
        <v>91</v>
      </c>
      <c r="U87" s="146"/>
    </row>
    <row r="88" spans="1:46" ht="16.5" thickBot="1" x14ac:dyDescent="0.3">
      <c r="A88" s="120" t="s">
        <v>115</v>
      </c>
      <c r="B88" s="130" t="s">
        <v>114</v>
      </c>
      <c r="C88" s="75">
        <v>7</v>
      </c>
      <c r="D88" s="140"/>
      <c r="E88" s="127"/>
      <c r="F88" s="127"/>
      <c r="G88" s="126">
        <v>4.5</v>
      </c>
      <c r="H88" s="147">
        <v>135</v>
      </c>
      <c r="I88" s="112">
        <v>8</v>
      </c>
      <c r="J88" s="111" t="s">
        <v>94</v>
      </c>
      <c r="K88" s="111"/>
      <c r="L88" s="111" t="s">
        <v>94</v>
      </c>
      <c r="M88" s="132">
        <v>127</v>
      </c>
      <c r="N88" s="122"/>
      <c r="O88" s="123"/>
      <c r="P88" s="105"/>
      <c r="Q88" s="121"/>
      <c r="R88" s="122"/>
      <c r="S88" s="121"/>
      <c r="T88" s="105" t="s">
        <v>91</v>
      </c>
      <c r="U88" s="146"/>
    </row>
    <row r="89" spans="1:46" ht="16.5" thickBot="1" x14ac:dyDescent="0.3">
      <c r="A89" s="120" t="s">
        <v>113</v>
      </c>
      <c r="B89" s="145" t="s">
        <v>293</v>
      </c>
      <c r="C89" s="75">
        <v>7</v>
      </c>
      <c r="D89" s="140"/>
      <c r="E89" s="127"/>
      <c r="F89" s="128"/>
      <c r="G89" s="126">
        <v>4.5</v>
      </c>
      <c r="H89" s="144">
        <f>G89*30</f>
        <v>135</v>
      </c>
      <c r="I89" s="112">
        <v>8</v>
      </c>
      <c r="J89" s="111" t="s">
        <v>94</v>
      </c>
      <c r="K89" s="111"/>
      <c r="L89" s="111" t="s">
        <v>94</v>
      </c>
      <c r="M89" s="124">
        <f>H89-I89</f>
        <v>127</v>
      </c>
      <c r="N89" s="122"/>
      <c r="O89" s="123"/>
      <c r="P89" s="105"/>
      <c r="Q89" s="121"/>
      <c r="R89" s="122"/>
      <c r="S89" s="121"/>
      <c r="T89" s="105" t="s">
        <v>91</v>
      </c>
      <c r="U89" s="121"/>
    </row>
    <row r="90" spans="1:46" ht="16.5" thickBot="1" x14ac:dyDescent="0.3">
      <c r="A90" s="120" t="s">
        <v>112</v>
      </c>
      <c r="B90" s="143" t="s">
        <v>111</v>
      </c>
      <c r="C90" s="75">
        <v>7</v>
      </c>
      <c r="D90" s="140"/>
      <c r="E90" s="127"/>
      <c r="F90" s="128"/>
      <c r="G90" s="126">
        <v>4.5</v>
      </c>
      <c r="H90" s="142">
        <v>135</v>
      </c>
      <c r="I90" s="112">
        <v>8</v>
      </c>
      <c r="J90" s="111" t="s">
        <v>94</v>
      </c>
      <c r="K90" s="111"/>
      <c r="L90" s="111" t="s">
        <v>94</v>
      </c>
      <c r="M90" s="124">
        <v>127</v>
      </c>
      <c r="N90" s="122"/>
      <c r="O90" s="123"/>
      <c r="P90" s="105"/>
      <c r="Q90" s="121"/>
      <c r="R90" s="122"/>
      <c r="S90" s="121"/>
      <c r="T90" s="105" t="s">
        <v>91</v>
      </c>
      <c r="U90" s="121"/>
    </row>
    <row r="91" spans="1:46" ht="16.5" thickBot="1" x14ac:dyDescent="0.3">
      <c r="A91" s="507" t="s">
        <v>110</v>
      </c>
      <c r="B91" s="508"/>
      <c r="C91" s="141" t="s">
        <v>109</v>
      </c>
      <c r="D91" s="140"/>
      <c r="E91" s="127"/>
      <c r="F91" s="128"/>
      <c r="G91" s="138">
        <f>G92+G94+G96</f>
        <v>15</v>
      </c>
      <c r="H91" s="138">
        <f>H92+H94+H96</f>
        <v>450</v>
      </c>
      <c r="I91" s="138">
        <f>I92+I94+I96</f>
        <v>24</v>
      </c>
      <c r="J91" s="139" t="s">
        <v>90</v>
      </c>
      <c r="K91" s="139"/>
      <c r="L91" s="139" t="s">
        <v>90</v>
      </c>
      <c r="M91" s="138">
        <f>M92+M94+M96</f>
        <v>426</v>
      </c>
      <c r="N91" s="137"/>
      <c r="O91" s="137"/>
      <c r="P91" s="137"/>
      <c r="Q91" s="137"/>
      <c r="R91" s="137"/>
      <c r="S91" s="137"/>
      <c r="T91" s="137"/>
      <c r="U91" s="137" t="s">
        <v>89</v>
      </c>
      <c r="AK91" s="134" t="s">
        <v>108</v>
      </c>
      <c r="AL91" s="131"/>
      <c r="AM91" s="136" t="b">
        <f>ISBLANK(N91)</f>
        <v>1</v>
      </c>
      <c r="AN91" s="136" t="b">
        <f>ISBLANK(#REF!)</f>
        <v>0</v>
      </c>
      <c r="AO91" s="136" t="b">
        <f>ISBLANK(P91)</f>
        <v>1</v>
      </c>
      <c r="AP91" s="136" t="b">
        <f>ISBLANK(#REF!)</f>
        <v>0</v>
      </c>
      <c r="AQ91" s="136" t="b">
        <f>ISBLANK(R91)</f>
        <v>1</v>
      </c>
      <c r="AR91" s="136" t="b">
        <f>ISBLANK(#REF!)</f>
        <v>0</v>
      </c>
      <c r="AS91" s="136" t="b">
        <f>ISBLANK(T91)</f>
        <v>1</v>
      </c>
      <c r="AT91" s="136" t="b">
        <f>ISBLANK(U91)</f>
        <v>0</v>
      </c>
    </row>
    <row r="92" spans="1:46" ht="16.5" thickBot="1" x14ac:dyDescent="0.3">
      <c r="A92" s="120" t="s">
        <v>107</v>
      </c>
      <c r="B92" s="130" t="s">
        <v>106</v>
      </c>
      <c r="C92" s="75">
        <v>8</v>
      </c>
      <c r="D92" s="129"/>
      <c r="E92" s="128"/>
      <c r="F92" s="127"/>
      <c r="G92" s="126">
        <v>5</v>
      </c>
      <c r="H92" s="125">
        <f>G92*30</f>
        <v>150</v>
      </c>
      <c r="I92" s="112">
        <v>8</v>
      </c>
      <c r="J92" s="111" t="s">
        <v>94</v>
      </c>
      <c r="K92" s="111"/>
      <c r="L92" s="111" t="s">
        <v>94</v>
      </c>
      <c r="M92" s="124">
        <f>H92-I92</f>
        <v>142</v>
      </c>
      <c r="N92" s="122"/>
      <c r="O92" s="123"/>
      <c r="P92" s="105"/>
      <c r="Q92" s="121"/>
      <c r="R92" s="122"/>
      <c r="S92" s="121"/>
      <c r="T92" s="105"/>
      <c r="U92" s="105" t="s">
        <v>91</v>
      </c>
      <c r="AK92" s="134" t="s">
        <v>105</v>
      </c>
      <c r="AL92" s="131"/>
    </row>
    <row r="93" spans="1:46" ht="16.5" thickBot="1" x14ac:dyDescent="0.3">
      <c r="A93" s="120" t="s">
        <v>104</v>
      </c>
      <c r="B93" s="130" t="s">
        <v>294</v>
      </c>
      <c r="C93" s="75">
        <v>8</v>
      </c>
      <c r="D93" s="129"/>
      <c r="E93" s="128"/>
      <c r="F93" s="127"/>
      <c r="G93" s="126">
        <v>5</v>
      </c>
      <c r="H93" s="135">
        <v>150</v>
      </c>
      <c r="I93" s="112">
        <v>8</v>
      </c>
      <c r="J93" s="111" t="s">
        <v>94</v>
      </c>
      <c r="K93" s="111"/>
      <c r="L93" s="111" t="s">
        <v>94</v>
      </c>
      <c r="M93" s="132">
        <v>142</v>
      </c>
      <c r="N93" s="122"/>
      <c r="O93" s="123"/>
      <c r="P93" s="105"/>
      <c r="Q93" s="121"/>
      <c r="R93" s="122"/>
      <c r="S93" s="121"/>
      <c r="T93" s="105"/>
      <c r="U93" s="105" t="s">
        <v>91</v>
      </c>
      <c r="AK93" s="134" t="s">
        <v>103</v>
      </c>
      <c r="AL93" s="131">
        <f>AQ98+AR98</f>
        <v>49.5</v>
      </c>
    </row>
    <row r="94" spans="1:46" ht="16.5" thickBot="1" x14ac:dyDescent="0.3">
      <c r="A94" s="120" t="s">
        <v>102</v>
      </c>
      <c r="B94" s="130" t="s">
        <v>101</v>
      </c>
      <c r="C94" s="75">
        <v>8</v>
      </c>
      <c r="D94" s="129"/>
      <c r="E94" s="128"/>
      <c r="F94" s="127"/>
      <c r="G94" s="126">
        <v>5</v>
      </c>
      <c r="H94" s="125">
        <f>G94*30</f>
        <v>150</v>
      </c>
      <c r="I94" s="112">
        <v>8</v>
      </c>
      <c r="J94" s="111" t="s">
        <v>94</v>
      </c>
      <c r="K94" s="111"/>
      <c r="L94" s="111" t="s">
        <v>94</v>
      </c>
      <c r="M94" s="124">
        <f>H94-I94</f>
        <v>142</v>
      </c>
      <c r="N94" s="122"/>
      <c r="O94" s="123"/>
      <c r="P94" s="105"/>
      <c r="Q94" s="121"/>
      <c r="R94" s="122"/>
      <c r="S94" s="121"/>
      <c r="T94" s="105"/>
      <c r="U94" s="105" t="s">
        <v>91</v>
      </c>
      <c r="AK94" s="134" t="s">
        <v>100</v>
      </c>
      <c r="AL94" s="131">
        <f>AS98+AT98</f>
        <v>28.5</v>
      </c>
    </row>
    <row r="95" spans="1:46" ht="16.5" thickBot="1" x14ac:dyDescent="0.3">
      <c r="A95" s="120" t="s">
        <v>99</v>
      </c>
      <c r="B95" s="130" t="s">
        <v>98</v>
      </c>
      <c r="C95" s="75">
        <v>8</v>
      </c>
      <c r="D95" s="129"/>
      <c r="E95" s="128"/>
      <c r="F95" s="127"/>
      <c r="G95" s="126">
        <v>5</v>
      </c>
      <c r="H95" s="133">
        <v>150</v>
      </c>
      <c r="I95" s="112">
        <v>8</v>
      </c>
      <c r="J95" s="111" t="s">
        <v>94</v>
      </c>
      <c r="K95" s="111"/>
      <c r="L95" s="111" t="s">
        <v>94</v>
      </c>
      <c r="M95" s="132">
        <v>142</v>
      </c>
      <c r="N95" s="122"/>
      <c r="O95" s="123"/>
      <c r="P95" s="105"/>
      <c r="Q95" s="121"/>
      <c r="R95" s="122"/>
      <c r="S95" s="121"/>
      <c r="T95" s="105"/>
      <c r="U95" s="105" t="s">
        <v>91</v>
      </c>
      <c r="AL95" s="131">
        <f>SUM(AL91:AL94)</f>
        <v>78</v>
      </c>
    </row>
    <row r="96" spans="1:46" ht="16.5" thickBot="1" x14ac:dyDescent="0.3">
      <c r="A96" s="120" t="s">
        <v>97</v>
      </c>
      <c r="B96" s="130" t="s">
        <v>96</v>
      </c>
      <c r="C96" s="75">
        <v>8</v>
      </c>
      <c r="D96" s="129"/>
      <c r="E96" s="128"/>
      <c r="F96" s="127"/>
      <c r="G96" s="126">
        <v>5</v>
      </c>
      <c r="H96" s="125">
        <f>G96*30</f>
        <v>150</v>
      </c>
      <c r="I96" s="112">
        <v>8</v>
      </c>
      <c r="J96" s="111" t="s">
        <v>94</v>
      </c>
      <c r="K96" s="111"/>
      <c r="L96" s="111" t="s">
        <v>94</v>
      </c>
      <c r="M96" s="124">
        <f>H96-I96</f>
        <v>142</v>
      </c>
      <c r="N96" s="122"/>
      <c r="O96" s="123"/>
      <c r="P96" s="105"/>
      <c r="Q96" s="121"/>
      <c r="R96" s="122"/>
      <c r="S96" s="121"/>
      <c r="T96" s="105"/>
      <c r="U96" s="105" t="s">
        <v>91</v>
      </c>
    </row>
    <row r="97" spans="1:47" ht="16.5" thickBot="1" x14ac:dyDescent="0.3">
      <c r="A97" s="120" t="s">
        <v>95</v>
      </c>
      <c r="B97" s="119" t="s">
        <v>295</v>
      </c>
      <c r="C97" s="118">
        <v>8</v>
      </c>
      <c r="D97" s="117"/>
      <c r="E97" s="116"/>
      <c r="F97" s="115"/>
      <c r="G97" s="114">
        <v>5</v>
      </c>
      <c r="H97" s="113">
        <v>150</v>
      </c>
      <c r="I97" s="112">
        <v>8</v>
      </c>
      <c r="J97" s="111" t="s">
        <v>94</v>
      </c>
      <c r="K97" s="111"/>
      <c r="L97" s="111" t="s">
        <v>94</v>
      </c>
      <c r="M97" s="110">
        <v>142</v>
      </c>
      <c r="N97" s="108"/>
      <c r="O97" s="109"/>
      <c r="P97" s="106"/>
      <c r="Q97" s="107"/>
      <c r="R97" s="108"/>
      <c r="S97" s="107"/>
      <c r="T97" s="106"/>
      <c r="U97" s="105" t="s">
        <v>91</v>
      </c>
    </row>
    <row r="98" spans="1:47" ht="16.5" thickBot="1" x14ac:dyDescent="0.3">
      <c r="A98" s="509" t="s">
        <v>93</v>
      </c>
      <c r="B98" s="510"/>
      <c r="C98" s="510"/>
      <c r="D98" s="510"/>
      <c r="E98" s="510"/>
      <c r="F98" s="511"/>
      <c r="G98" s="104">
        <f>G76+G81+G84+G91</f>
        <v>41.5</v>
      </c>
      <c r="H98" s="104">
        <f>H76+H81+H84+H91</f>
        <v>1245</v>
      </c>
      <c r="I98" s="104">
        <f>I76+I81+I84+I91</f>
        <v>64</v>
      </c>
      <c r="J98" s="104">
        <v>40</v>
      </c>
      <c r="K98" s="104">
        <f>K76+K81+K84+K91</f>
        <v>0</v>
      </c>
      <c r="L98" s="104">
        <v>24</v>
      </c>
      <c r="M98" s="104">
        <f>M76+M81+M84+M91</f>
        <v>1181</v>
      </c>
      <c r="N98" s="96"/>
      <c r="O98" s="96"/>
      <c r="P98" s="96"/>
      <c r="Q98" s="96" t="s">
        <v>91</v>
      </c>
      <c r="R98" s="96" t="s">
        <v>91</v>
      </c>
      <c r="S98" s="96" t="s">
        <v>91</v>
      </c>
      <c r="T98" s="96" t="s">
        <v>89</v>
      </c>
      <c r="U98" s="96" t="s">
        <v>89</v>
      </c>
      <c r="AM98" s="103">
        <f t="shared" ref="AM98:AT98" si="21">SUMIF(AM76:AM97,FALSE,$G76:$G97)</f>
        <v>0</v>
      </c>
      <c r="AN98" s="103">
        <f t="shared" si="21"/>
        <v>41.5</v>
      </c>
      <c r="AO98" s="103">
        <f t="shared" si="21"/>
        <v>0</v>
      </c>
      <c r="AP98" s="103">
        <f t="shared" si="21"/>
        <v>41.5</v>
      </c>
      <c r="AQ98" s="103">
        <f t="shared" si="21"/>
        <v>8</v>
      </c>
      <c r="AR98" s="103">
        <f t="shared" si="21"/>
        <v>41.5</v>
      </c>
      <c r="AS98" s="103">
        <f t="shared" si="21"/>
        <v>13.5</v>
      </c>
      <c r="AT98" s="103">
        <f t="shared" si="21"/>
        <v>15</v>
      </c>
    </row>
    <row r="99" spans="1:47" s="63" customFormat="1" ht="16.5" thickBot="1" x14ac:dyDescent="0.3">
      <c r="A99" s="507" t="s">
        <v>92</v>
      </c>
      <c r="B99" s="512"/>
      <c r="C99" s="512"/>
      <c r="D99" s="512"/>
      <c r="E99" s="512"/>
      <c r="F99" s="513"/>
      <c r="G99" s="100">
        <f t="shared" ref="G99:P99" si="22">G98+G74</f>
        <v>63.5</v>
      </c>
      <c r="H99" s="99">
        <f t="shared" si="22"/>
        <v>1905</v>
      </c>
      <c r="I99" s="99">
        <f t="shared" si="22"/>
        <v>88</v>
      </c>
      <c r="J99" s="99">
        <f t="shared" si="22"/>
        <v>48</v>
      </c>
      <c r="K99" s="99">
        <f t="shared" si="22"/>
        <v>0</v>
      </c>
      <c r="L99" s="99">
        <f t="shared" si="22"/>
        <v>40</v>
      </c>
      <c r="M99" s="99">
        <f t="shared" si="22"/>
        <v>1817</v>
      </c>
      <c r="N99" s="96">
        <f t="shared" si="22"/>
        <v>0</v>
      </c>
      <c r="O99" s="96">
        <f t="shared" si="22"/>
        <v>0</v>
      </c>
      <c r="P99" s="96">
        <f t="shared" si="22"/>
        <v>0</v>
      </c>
      <c r="Q99" s="96" t="s">
        <v>91</v>
      </c>
      <c r="R99" s="96" t="s">
        <v>90</v>
      </c>
      <c r="S99" s="96" t="s">
        <v>90</v>
      </c>
      <c r="T99" s="96" t="s">
        <v>83</v>
      </c>
      <c r="U99" s="96" t="s">
        <v>89</v>
      </c>
      <c r="V99" s="102">
        <v>22</v>
      </c>
      <c r="W99" s="101">
        <v>22</v>
      </c>
      <c r="AM99" s="64"/>
      <c r="AN99" s="64"/>
      <c r="AO99" s="64"/>
      <c r="AP99" s="64"/>
      <c r="AQ99" s="64"/>
      <c r="AR99" s="64"/>
      <c r="AS99" s="64"/>
    </row>
    <row r="100" spans="1:47" s="63" customFormat="1" ht="16.5" thickBot="1" x14ac:dyDescent="0.3">
      <c r="A100" s="504" t="s">
        <v>88</v>
      </c>
      <c r="B100" s="504"/>
      <c r="C100" s="504"/>
      <c r="D100" s="504"/>
      <c r="E100" s="504"/>
      <c r="F100" s="504"/>
      <c r="G100" s="100">
        <f t="shared" ref="G100:M100" si="23">G99+G59</f>
        <v>237</v>
      </c>
      <c r="H100" s="99">
        <f t="shared" si="23"/>
        <v>7110</v>
      </c>
      <c r="I100" s="99">
        <f t="shared" si="23"/>
        <v>316</v>
      </c>
      <c r="J100" s="99">
        <f t="shared" si="23"/>
        <v>160</v>
      </c>
      <c r="K100" s="99">
        <f t="shared" si="23"/>
        <v>8</v>
      </c>
      <c r="L100" s="99">
        <f t="shared" si="23"/>
        <v>148</v>
      </c>
      <c r="M100" s="99">
        <f t="shared" si="23"/>
        <v>6794</v>
      </c>
      <c r="N100" s="94" t="s">
        <v>86</v>
      </c>
      <c r="O100" s="94" t="s">
        <v>87</v>
      </c>
      <c r="P100" s="94" t="s">
        <v>86</v>
      </c>
      <c r="Q100" s="96" t="s">
        <v>303</v>
      </c>
      <c r="R100" s="96" t="s">
        <v>85</v>
      </c>
      <c r="S100" s="96" t="s">
        <v>81</v>
      </c>
      <c r="T100" s="96" t="s">
        <v>84</v>
      </c>
      <c r="U100" s="96" t="s">
        <v>83</v>
      </c>
      <c r="V100" s="98">
        <f>V99</f>
        <v>22</v>
      </c>
      <c r="W100" s="97">
        <f>W99</f>
        <v>22</v>
      </c>
      <c r="AM100" s="64"/>
      <c r="AN100" s="64"/>
      <c r="AO100" s="64"/>
      <c r="AP100" s="64"/>
      <c r="AQ100" s="64"/>
      <c r="AR100" s="64"/>
      <c r="AS100" s="64"/>
    </row>
    <row r="101" spans="1:47" s="63" customFormat="1" ht="16.5" hidden="1" thickBot="1" x14ac:dyDescent="0.3">
      <c r="A101" s="505" t="s">
        <v>82</v>
      </c>
      <c r="B101" s="505"/>
      <c r="C101" s="505"/>
      <c r="D101" s="505"/>
      <c r="E101" s="505"/>
      <c r="F101" s="505"/>
      <c r="G101" s="505"/>
      <c r="H101" s="505"/>
      <c r="I101" s="505"/>
      <c r="J101" s="505"/>
      <c r="K101" s="505"/>
      <c r="L101" s="505"/>
      <c r="M101" s="505"/>
      <c r="N101" s="96" t="str">
        <f>N100</f>
        <v>40/4</v>
      </c>
      <c r="O101" s="96" t="str">
        <f>O100</f>
        <v>36/0</v>
      </c>
      <c r="P101" s="96" t="str">
        <f>P100</f>
        <v>40/4</v>
      </c>
      <c r="Q101" s="96" t="str">
        <f>Q100</f>
        <v>32/0</v>
      </c>
      <c r="R101" s="96" t="str">
        <f>R100</f>
        <v>36/8</v>
      </c>
      <c r="S101" s="96" t="s">
        <v>81</v>
      </c>
      <c r="T101" s="96" t="str">
        <f>T100</f>
        <v>44/0</v>
      </c>
      <c r="U101" s="96" t="str">
        <f>U100</f>
        <v>28/0</v>
      </c>
      <c r="AM101" s="64"/>
      <c r="AN101" s="64"/>
      <c r="AO101" s="64"/>
      <c r="AP101" s="64"/>
      <c r="AQ101" s="64"/>
      <c r="AR101" s="64"/>
      <c r="AS101" s="64"/>
    </row>
    <row r="102" spans="1:47" s="63" customFormat="1" ht="16.5" thickBot="1" x14ac:dyDescent="0.3">
      <c r="A102" s="506" t="s">
        <v>80</v>
      </c>
      <c r="B102" s="506"/>
      <c r="C102" s="506"/>
      <c r="D102" s="506"/>
      <c r="E102" s="506"/>
      <c r="F102" s="506"/>
      <c r="G102" s="506"/>
      <c r="H102" s="506"/>
      <c r="I102" s="506"/>
      <c r="J102" s="506"/>
      <c r="K102" s="506"/>
      <c r="L102" s="506"/>
      <c r="M102" s="506"/>
      <c r="N102" s="96">
        <v>3</v>
      </c>
      <c r="O102" s="95">
        <v>4</v>
      </c>
      <c r="P102" s="95">
        <v>3</v>
      </c>
      <c r="Q102" s="95">
        <v>3</v>
      </c>
      <c r="R102" s="95">
        <v>3</v>
      </c>
      <c r="S102" s="95">
        <v>3</v>
      </c>
      <c r="T102" s="95">
        <v>3</v>
      </c>
      <c r="U102" s="95">
        <v>3</v>
      </c>
      <c r="AM102" s="64"/>
      <c r="AN102" s="64"/>
      <c r="AO102" s="64"/>
      <c r="AP102" s="64"/>
      <c r="AQ102" s="64"/>
      <c r="AR102" s="64"/>
      <c r="AS102" s="64"/>
    </row>
    <row r="103" spans="1:47" s="63" customFormat="1" ht="16.5" thickBot="1" x14ac:dyDescent="0.3">
      <c r="A103" s="506" t="s">
        <v>79</v>
      </c>
      <c r="B103" s="506"/>
      <c r="C103" s="506"/>
      <c r="D103" s="506"/>
      <c r="E103" s="506"/>
      <c r="F103" s="506"/>
      <c r="G103" s="506"/>
      <c r="H103" s="506"/>
      <c r="I103" s="506"/>
      <c r="J103" s="506"/>
      <c r="K103" s="506"/>
      <c r="L103" s="506"/>
      <c r="M103" s="506"/>
      <c r="N103" s="94">
        <v>3</v>
      </c>
      <c r="O103" s="93">
        <v>2</v>
      </c>
      <c r="P103" s="93">
        <v>3</v>
      </c>
      <c r="Q103" s="93">
        <v>4</v>
      </c>
      <c r="R103" s="93">
        <v>4</v>
      </c>
      <c r="S103" s="93">
        <v>3</v>
      </c>
      <c r="T103" s="93">
        <v>4</v>
      </c>
      <c r="U103" s="93">
        <v>2</v>
      </c>
      <c r="AM103" s="64"/>
      <c r="AN103" s="64"/>
      <c r="AO103" s="64"/>
      <c r="AP103" s="64"/>
      <c r="AQ103" s="64"/>
      <c r="AR103" s="64"/>
      <c r="AS103" s="64"/>
    </row>
    <row r="104" spans="1:47" s="63" customFormat="1" ht="16.5" thickBot="1" x14ac:dyDescent="0.3">
      <c r="A104" s="506" t="s">
        <v>78</v>
      </c>
      <c r="B104" s="506"/>
      <c r="C104" s="506"/>
      <c r="D104" s="506"/>
      <c r="E104" s="506"/>
      <c r="F104" s="506"/>
      <c r="G104" s="506"/>
      <c r="H104" s="506"/>
      <c r="I104" s="506"/>
      <c r="J104" s="506"/>
      <c r="K104" s="506"/>
      <c r="L104" s="506"/>
      <c r="M104" s="506"/>
      <c r="N104" s="92"/>
      <c r="O104" s="89"/>
      <c r="P104" s="91"/>
      <c r="Q104" s="91"/>
      <c r="R104" s="91"/>
      <c r="S104" s="91"/>
      <c r="T104" s="91"/>
      <c r="U104" s="91"/>
      <c r="AM104" s="64" t="s">
        <v>77</v>
      </c>
      <c r="AN104" s="64" t="s">
        <v>76</v>
      </c>
      <c r="AO104" s="64" t="s">
        <v>75</v>
      </c>
      <c r="AP104" s="64" t="s">
        <v>74</v>
      </c>
      <c r="AQ104" s="64" t="s">
        <v>73</v>
      </c>
      <c r="AR104" s="64" t="s">
        <v>72</v>
      </c>
      <c r="AS104" s="64" t="s">
        <v>71</v>
      </c>
      <c r="AT104" s="64" t="s">
        <v>70</v>
      </c>
    </row>
    <row r="105" spans="1:47" s="63" customFormat="1" ht="16.5" thickBot="1" x14ac:dyDescent="0.3">
      <c r="A105" s="498" t="s">
        <v>69</v>
      </c>
      <c r="B105" s="498"/>
      <c r="C105" s="498"/>
      <c r="D105" s="498"/>
      <c r="E105" s="498"/>
      <c r="F105" s="498"/>
      <c r="G105" s="498"/>
      <c r="H105" s="498"/>
      <c r="I105" s="498"/>
      <c r="J105" s="498"/>
      <c r="K105" s="498"/>
      <c r="L105" s="498"/>
      <c r="M105" s="498"/>
      <c r="N105" s="90"/>
      <c r="O105" s="89"/>
      <c r="P105" s="88"/>
      <c r="Q105" s="87">
        <v>1</v>
      </c>
      <c r="R105" s="87"/>
      <c r="S105" s="87">
        <v>1</v>
      </c>
      <c r="T105" s="87"/>
      <c r="U105" s="87"/>
      <c r="AL105" s="63" t="s">
        <v>68</v>
      </c>
      <c r="AM105" s="64"/>
      <c r="AN105" s="64"/>
      <c r="AO105" s="64"/>
      <c r="AP105" s="64"/>
      <c r="AQ105" s="64"/>
      <c r="AR105" s="64"/>
      <c r="AS105" s="64"/>
    </row>
    <row r="106" spans="1:47" s="63" customFormat="1" ht="16.5" thickBot="1" x14ac:dyDescent="0.3">
      <c r="A106" s="499" t="s">
        <v>67</v>
      </c>
      <c r="B106" s="500"/>
      <c r="C106" s="500"/>
      <c r="D106" s="500"/>
      <c r="E106" s="500"/>
      <c r="F106" s="500"/>
      <c r="G106" s="500"/>
      <c r="H106" s="500"/>
      <c r="I106" s="500"/>
      <c r="J106" s="500"/>
      <c r="K106" s="500"/>
      <c r="L106" s="500"/>
      <c r="M106" s="501"/>
      <c r="N106" s="502" t="s">
        <v>66</v>
      </c>
      <c r="O106" s="503"/>
      <c r="P106" s="490">
        <f>G59/G100*100</f>
        <v>73.206751054852333</v>
      </c>
      <c r="Q106" s="491"/>
      <c r="R106" s="490" t="s">
        <v>65</v>
      </c>
      <c r="S106" s="491"/>
      <c r="T106" s="490">
        <f>G99/G100*100</f>
        <v>26.793248945147681</v>
      </c>
      <c r="U106" s="491"/>
      <c r="AL106" s="59" t="s">
        <v>64</v>
      </c>
      <c r="AM106" s="64">
        <f t="shared" ref="AM106:AT106" si="24">AM27</f>
        <v>30</v>
      </c>
      <c r="AN106" s="64">
        <f t="shared" si="24"/>
        <v>73</v>
      </c>
      <c r="AO106" s="64">
        <f t="shared" si="24"/>
        <v>11.5</v>
      </c>
      <c r="AP106" s="64">
        <f t="shared" si="24"/>
        <v>73</v>
      </c>
      <c r="AQ106" s="64">
        <f t="shared" si="24"/>
        <v>0</v>
      </c>
      <c r="AR106" s="64">
        <f t="shared" si="24"/>
        <v>73</v>
      </c>
      <c r="AS106" s="64">
        <f t="shared" si="24"/>
        <v>3</v>
      </c>
      <c r="AT106" s="64">
        <f t="shared" si="24"/>
        <v>0</v>
      </c>
      <c r="AU106" s="83">
        <f>SUM(AM106:AT106)</f>
        <v>263.5</v>
      </c>
    </row>
    <row r="107" spans="1:47" s="63" customFormat="1" x14ac:dyDescent="0.25">
      <c r="A107" s="86"/>
      <c r="B107" s="86"/>
      <c r="C107" s="86"/>
      <c r="D107" s="86"/>
      <c r="E107" s="86"/>
      <c r="F107" s="86"/>
      <c r="G107" s="86"/>
      <c r="H107" s="86"/>
      <c r="I107" s="86"/>
      <c r="J107" s="86"/>
      <c r="K107" s="86"/>
      <c r="L107" s="86"/>
      <c r="M107" s="86"/>
      <c r="N107" s="85"/>
      <c r="O107" s="85"/>
      <c r="P107" s="85"/>
      <c r="Q107" s="85"/>
      <c r="R107" s="85"/>
      <c r="S107" s="85"/>
      <c r="T107" s="85"/>
      <c r="U107" s="85"/>
      <c r="AL107" s="59" t="s">
        <v>63</v>
      </c>
      <c r="AM107" s="64">
        <f t="shared" ref="AM107:AT107" si="25">AM50</f>
        <v>0</v>
      </c>
      <c r="AN107" s="64">
        <f t="shared" si="25"/>
        <v>107.5</v>
      </c>
      <c r="AO107" s="64">
        <f t="shared" si="25"/>
        <v>18.5</v>
      </c>
      <c r="AP107" s="64">
        <f t="shared" si="25"/>
        <v>107.5</v>
      </c>
      <c r="AQ107" s="64">
        <f t="shared" si="25"/>
        <v>19</v>
      </c>
      <c r="AR107" s="64">
        <f t="shared" si="25"/>
        <v>107.5</v>
      </c>
      <c r="AS107" s="64">
        <f t="shared" si="25"/>
        <v>10.5</v>
      </c>
      <c r="AT107" s="64">
        <f t="shared" si="25"/>
        <v>0</v>
      </c>
      <c r="AU107" s="83">
        <f>SUM(AM107:AT107)</f>
        <v>370.5</v>
      </c>
    </row>
    <row r="108" spans="1:47" x14ac:dyDescent="0.25">
      <c r="AL108" s="55" t="s">
        <v>62</v>
      </c>
      <c r="AM108" s="84"/>
      <c r="AN108" s="84"/>
      <c r="AO108" s="84"/>
      <c r="AP108" s="84">
        <v>4.5</v>
      </c>
      <c r="AQ108" s="84">
        <v>0</v>
      </c>
      <c r="AR108" s="84">
        <v>4.5</v>
      </c>
      <c r="AS108" s="84">
        <v>0</v>
      </c>
      <c r="AT108" s="84">
        <v>12</v>
      </c>
      <c r="AU108" s="83">
        <f>SUM(AM108:AT108)</f>
        <v>21</v>
      </c>
    </row>
    <row r="109" spans="1:47" ht="47.25" x14ac:dyDescent="0.25">
      <c r="A109" s="82" t="s">
        <v>60</v>
      </c>
      <c r="B109" s="81" t="s">
        <v>61</v>
      </c>
      <c r="C109" s="80"/>
      <c r="D109" s="79"/>
      <c r="E109" s="74"/>
      <c r="F109" s="73"/>
      <c r="G109" s="78">
        <f t="shared" ref="G109:M109" si="26">SUM(G110:G113)</f>
        <v>18</v>
      </c>
      <c r="H109" s="78">
        <f t="shared" si="26"/>
        <v>540</v>
      </c>
      <c r="I109" s="78">
        <f t="shared" si="26"/>
        <v>294</v>
      </c>
      <c r="J109" s="78">
        <f t="shared" si="26"/>
        <v>0</v>
      </c>
      <c r="K109" s="78">
        <f t="shared" si="26"/>
        <v>0</v>
      </c>
      <c r="L109" s="78">
        <f t="shared" si="26"/>
        <v>294</v>
      </c>
      <c r="M109" s="78">
        <f t="shared" si="26"/>
        <v>246</v>
      </c>
      <c r="N109" s="68"/>
      <c r="O109" s="68"/>
      <c r="P109" s="68"/>
      <c r="Q109" s="68"/>
      <c r="R109" s="67"/>
      <c r="S109" s="67"/>
      <c r="T109" s="67"/>
      <c r="U109" s="66"/>
      <c r="AL109" s="55"/>
    </row>
    <row r="110" spans="1:47" x14ac:dyDescent="0.25">
      <c r="A110" s="77"/>
      <c r="B110" s="76" t="s">
        <v>57</v>
      </c>
      <c r="C110" s="75">
        <v>2</v>
      </c>
      <c r="D110" s="75" t="s">
        <v>60</v>
      </c>
      <c r="E110" s="74"/>
      <c r="F110" s="73"/>
      <c r="G110" s="72">
        <v>6</v>
      </c>
      <c r="H110" s="70">
        <f>G110*30</f>
        <v>180</v>
      </c>
      <c r="I110" s="71">
        <f>J110+K110+L110</f>
        <v>99</v>
      </c>
      <c r="J110" s="70"/>
      <c r="K110" s="70"/>
      <c r="L110" s="70">
        <v>99</v>
      </c>
      <c r="M110" s="69">
        <f>H110-I110</f>
        <v>81</v>
      </c>
      <c r="N110" s="68">
        <v>3</v>
      </c>
      <c r="O110" s="68">
        <v>3</v>
      </c>
      <c r="P110" s="68"/>
      <c r="Q110" s="68"/>
      <c r="R110" s="67"/>
      <c r="S110" s="67"/>
      <c r="T110" s="67"/>
      <c r="U110" s="66"/>
      <c r="AL110" s="55"/>
    </row>
    <row r="111" spans="1:47" x14ac:dyDescent="0.25">
      <c r="A111" s="77"/>
      <c r="B111" s="76" t="s">
        <v>57</v>
      </c>
      <c r="C111" s="75">
        <v>4</v>
      </c>
      <c r="D111" s="75" t="s">
        <v>59</v>
      </c>
      <c r="E111" s="74"/>
      <c r="F111" s="73"/>
      <c r="G111" s="72">
        <v>6</v>
      </c>
      <c r="H111" s="70">
        <f>G111*30</f>
        <v>180</v>
      </c>
      <c r="I111" s="71">
        <f>J111+K111+L111</f>
        <v>99</v>
      </c>
      <c r="J111" s="70"/>
      <c r="K111" s="70"/>
      <c r="L111" s="70">
        <v>99</v>
      </c>
      <c r="M111" s="69">
        <f>H111-I111</f>
        <v>81</v>
      </c>
      <c r="N111" s="68"/>
      <c r="O111" s="68"/>
      <c r="P111" s="68">
        <v>3</v>
      </c>
      <c r="Q111" s="68">
        <v>3</v>
      </c>
      <c r="R111" s="67"/>
      <c r="S111" s="67"/>
      <c r="T111" s="67"/>
      <c r="U111" s="66"/>
      <c r="AL111" s="55"/>
    </row>
    <row r="112" spans="1:47" x14ac:dyDescent="0.25">
      <c r="A112" s="77"/>
      <c r="B112" s="76" t="s">
        <v>57</v>
      </c>
      <c r="C112" s="75">
        <v>6</v>
      </c>
      <c r="D112" s="75" t="s">
        <v>58</v>
      </c>
      <c r="E112" s="74"/>
      <c r="F112" s="73"/>
      <c r="G112" s="72">
        <v>4</v>
      </c>
      <c r="H112" s="70">
        <f>G112*30</f>
        <v>120</v>
      </c>
      <c r="I112" s="71">
        <f>J112+K112+L112</f>
        <v>66</v>
      </c>
      <c r="J112" s="70"/>
      <c r="K112" s="70"/>
      <c r="L112" s="70">
        <v>66</v>
      </c>
      <c r="M112" s="69">
        <f>H112-I112</f>
        <v>54</v>
      </c>
      <c r="N112" s="68"/>
      <c r="O112" s="68"/>
      <c r="P112" s="68"/>
      <c r="Q112" s="68"/>
      <c r="R112" s="67">
        <v>2</v>
      </c>
      <c r="S112" s="67">
        <v>2</v>
      </c>
      <c r="T112" s="67"/>
      <c r="U112" s="66"/>
      <c r="AL112" s="55"/>
    </row>
    <row r="113" spans="1:47" x14ac:dyDescent="0.25">
      <c r="A113" s="77"/>
      <c r="B113" s="76" t="s">
        <v>57</v>
      </c>
      <c r="C113" s="75">
        <v>7</v>
      </c>
      <c r="D113" s="75"/>
      <c r="E113" s="74"/>
      <c r="F113" s="73"/>
      <c r="G113" s="72">
        <v>2</v>
      </c>
      <c r="H113" s="70">
        <f>G113*30</f>
        <v>60</v>
      </c>
      <c r="I113" s="71">
        <f>J113+K113+L113</f>
        <v>30</v>
      </c>
      <c r="J113" s="70"/>
      <c r="K113" s="70"/>
      <c r="L113" s="70">
        <v>30</v>
      </c>
      <c r="M113" s="69">
        <f>H113-I113</f>
        <v>30</v>
      </c>
      <c r="N113" s="68"/>
      <c r="O113" s="68"/>
      <c r="P113" s="68"/>
      <c r="Q113" s="68"/>
      <c r="R113" s="67"/>
      <c r="S113" s="67"/>
      <c r="T113" s="67">
        <v>2</v>
      </c>
      <c r="U113" s="66"/>
    </row>
    <row r="115" spans="1:47" s="63" customFormat="1" x14ac:dyDescent="0.25">
      <c r="B115" s="65" t="s">
        <v>56</v>
      </c>
      <c r="C115" s="65"/>
      <c r="D115" s="493"/>
      <c r="E115" s="493"/>
      <c r="F115" s="494"/>
      <c r="G115" s="494"/>
      <c r="H115" s="65"/>
      <c r="I115" s="495"/>
      <c r="J115" s="496"/>
      <c r="K115" s="496"/>
      <c r="N115" s="59"/>
      <c r="O115" s="59"/>
      <c r="P115" s="59"/>
      <c r="Q115" s="59"/>
      <c r="R115" s="59"/>
      <c r="S115" s="59"/>
      <c r="T115" s="59"/>
      <c r="U115" s="59"/>
      <c r="AM115" s="64"/>
      <c r="AN115" s="64"/>
      <c r="AO115" s="64"/>
      <c r="AP115" s="64"/>
      <c r="AQ115" s="64"/>
      <c r="AR115" s="64"/>
      <c r="AS115" s="64"/>
    </row>
    <row r="116" spans="1:47" s="63" customFormat="1" x14ac:dyDescent="0.25">
      <c r="N116" s="59"/>
      <c r="O116" s="59"/>
      <c r="P116" s="59"/>
      <c r="Q116" s="59"/>
      <c r="R116" s="59"/>
      <c r="S116" s="59"/>
      <c r="T116" s="59"/>
      <c r="U116" s="59"/>
      <c r="AM116" s="64"/>
      <c r="AN116" s="64"/>
      <c r="AO116" s="64"/>
      <c r="AP116" s="64"/>
      <c r="AQ116" s="64"/>
      <c r="AR116" s="64"/>
      <c r="AS116" s="64"/>
    </row>
    <row r="117" spans="1:47" s="63" customFormat="1" x14ac:dyDescent="0.25">
      <c r="B117" s="65" t="s">
        <v>55</v>
      </c>
      <c r="C117" s="65"/>
      <c r="D117" s="493"/>
      <c r="E117" s="493"/>
      <c r="F117" s="494"/>
      <c r="G117" s="494"/>
      <c r="H117" s="65"/>
      <c r="I117" s="495"/>
      <c r="J117" s="497"/>
      <c r="K117" s="497"/>
      <c r="N117" s="59"/>
      <c r="O117" s="59"/>
      <c r="P117" s="59"/>
      <c r="Q117" s="59"/>
      <c r="R117" s="59"/>
      <c r="S117" s="59"/>
      <c r="T117" s="59"/>
      <c r="U117" s="59"/>
      <c r="AM117" s="64"/>
      <c r="AN117" s="64"/>
      <c r="AO117" s="64"/>
      <c r="AP117" s="64"/>
      <c r="AQ117" s="64"/>
      <c r="AR117" s="64"/>
      <c r="AS117" s="64"/>
    </row>
    <row r="118" spans="1:47" s="63" customFormat="1" x14ac:dyDescent="0.25">
      <c r="N118" s="59"/>
      <c r="O118" s="59"/>
      <c r="P118" s="59"/>
      <c r="Q118" s="59"/>
      <c r="R118" s="59"/>
      <c r="S118" s="59"/>
      <c r="T118" s="59"/>
      <c r="U118" s="59"/>
      <c r="AM118" s="64"/>
      <c r="AN118" s="64"/>
      <c r="AO118" s="64"/>
      <c r="AP118" s="64"/>
      <c r="AQ118" s="64"/>
      <c r="AR118" s="64"/>
      <c r="AS118" s="64"/>
    </row>
    <row r="119" spans="1:47" s="63" customFormat="1" x14ac:dyDescent="0.25">
      <c r="B119" s="65" t="s">
        <v>54</v>
      </c>
      <c r="C119" s="65"/>
      <c r="D119" s="493"/>
      <c r="E119" s="493"/>
      <c r="F119" s="494"/>
      <c r="G119" s="494"/>
      <c r="H119" s="65"/>
      <c r="I119" s="495"/>
      <c r="J119" s="497"/>
      <c r="K119" s="497"/>
      <c r="N119" s="59"/>
      <c r="O119" s="59"/>
      <c r="P119" s="59"/>
      <c r="Q119" s="59"/>
      <c r="R119" s="59"/>
      <c r="S119" s="59"/>
      <c r="T119" s="59"/>
      <c r="U119" s="59"/>
      <c r="AM119" s="64"/>
      <c r="AN119" s="64"/>
      <c r="AO119" s="64"/>
      <c r="AP119" s="64"/>
      <c r="AQ119" s="64"/>
      <c r="AR119" s="64"/>
      <c r="AS119" s="64"/>
    </row>
    <row r="120" spans="1:47" x14ac:dyDescent="0.25">
      <c r="A120" s="62"/>
      <c r="B120" s="61"/>
      <c r="C120" s="492" t="s">
        <v>33</v>
      </c>
      <c r="D120" s="492"/>
      <c r="E120" s="492"/>
      <c r="F120" s="492"/>
      <c r="G120" s="492"/>
      <c r="H120" s="492"/>
      <c r="I120" s="492"/>
      <c r="J120" s="492"/>
      <c r="K120" s="492"/>
      <c r="L120" s="60"/>
      <c r="M120" s="60"/>
      <c r="N120" s="59"/>
      <c r="O120" s="59"/>
      <c r="P120" s="59"/>
      <c r="Q120" s="59"/>
      <c r="R120" s="59"/>
      <c r="S120" s="59"/>
      <c r="T120" s="59"/>
      <c r="U120" s="59"/>
    </row>
    <row r="128" spans="1:47" s="57" customFormat="1" x14ac:dyDescent="0.25">
      <c r="A128" s="58"/>
      <c r="B128" s="53"/>
      <c r="C128" s="56" t="s">
        <v>33</v>
      </c>
      <c r="F128" s="56"/>
      <c r="G128" s="56"/>
      <c r="H128" s="56"/>
      <c r="I128" s="53"/>
      <c r="J128" s="53"/>
      <c r="K128" s="53"/>
      <c r="L128" s="53"/>
      <c r="M128" s="53"/>
      <c r="N128" s="55"/>
      <c r="O128" s="55"/>
      <c r="P128" s="55"/>
      <c r="Q128" s="55"/>
      <c r="R128" s="55"/>
      <c r="S128" s="55"/>
      <c r="T128" s="55"/>
      <c r="U128" s="55"/>
      <c r="V128" s="53"/>
      <c r="W128" s="53"/>
      <c r="X128" s="53"/>
      <c r="Y128" s="53"/>
      <c r="Z128" s="53"/>
      <c r="AA128" s="53"/>
      <c r="AB128" s="53"/>
      <c r="AC128" s="53"/>
      <c r="AD128" s="53"/>
      <c r="AE128" s="53"/>
      <c r="AF128" s="53"/>
      <c r="AG128" s="53"/>
      <c r="AH128" s="53"/>
      <c r="AI128" s="53"/>
      <c r="AJ128" s="53"/>
      <c r="AK128" s="53"/>
      <c r="AL128" s="53"/>
      <c r="AM128" s="54"/>
      <c r="AN128" s="54"/>
      <c r="AO128" s="54"/>
      <c r="AP128" s="54"/>
      <c r="AQ128" s="54"/>
      <c r="AR128" s="54"/>
      <c r="AS128" s="54"/>
      <c r="AT128" s="53"/>
      <c r="AU128" s="53"/>
    </row>
  </sheetData>
  <mergeCells count="68">
    <mergeCell ref="A1:U1"/>
    <mergeCell ref="A2:A7"/>
    <mergeCell ref="B2:B7"/>
    <mergeCell ref="C2:F2"/>
    <mergeCell ref="G2:G7"/>
    <mergeCell ref="N4:O4"/>
    <mergeCell ref="P4:Q4"/>
    <mergeCell ref="R4:S4"/>
    <mergeCell ref="T4:U4"/>
    <mergeCell ref="N6:U6"/>
    <mergeCell ref="H2:M2"/>
    <mergeCell ref="N2:U3"/>
    <mergeCell ref="C3:C7"/>
    <mergeCell ref="D3:D7"/>
    <mergeCell ref="E3:F3"/>
    <mergeCell ref="F4:F7"/>
    <mergeCell ref="A9:U9"/>
    <mergeCell ref="H3:H7"/>
    <mergeCell ref="I3:L3"/>
    <mergeCell ref="M3:M7"/>
    <mergeCell ref="E4:E7"/>
    <mergeCell ref="I4:I7"/>
    <mergeCell ref="J4:J7"/>
    <mergeCell ref="K4:K7"/>
    <mergeCell ref="L4:L7"/>
    <mergeCell ref="A10:U10"/>
    <mergeCell ref="A27:B27"/>
    <mergeCell ref="A28:U28"/>
    <mergeCell ref="A50:F50"/>
    <mergeCell ref="A51:U51"/>
    <mergeCell ref="A55:F55"/>
    <mergeCell ref="A56:U56"/>
    <mergeCell ref="A58:F58"/>
    <mergeCell ref="A59:F59"/>
    <mergeCell ref="A60:U60"/>
    <mergeCell ref="A61:U61"/>
    <mergeCell ref="A62:A63"/>
    <mergeCell ref="A64:A65"/>
    <mergeCell ref="A66:A67"/>
    <mergeCell ref="A68:A69"/>
    <mergeCell ref="A70:A71"/>
    <mergeCell ref="A72:A73"/>
    <mergeCell ref="A74:F74"/>
    <mergeCell ref="A75:U75"/>
    <mergeCell ref="A76:B76"/>
    <mergeCell ref="A81:B81"/>
    <mergeCell ref="A84:B84"/>
    <mergeCell ref="A91:B91"/>
    <mergeCell ref="A98:F98"/>
    <mergeCell ref="A99:F99"/>
    <mergeCell ref="A100:F100"/>
    <mergeCell ref="A101:M101"/>
    <mergeCell ref="A102:M102"/>
    <mergeCell ref="A103:M103"/>
    <mergeCell ref="A104:M104"/>
    <mergeCell ref="A105:M105"/>
    <mergeCell ref="A106:M106"/>
    <mergeCell ref="N106:O106"/>
    <mergeCell ref="P106:Q106"/>
    <mergeCell ref="R106:S106"/>
    <mergeCell ref="T106:U106"/>
    <mergeCell ref="C120:K120"/>
    <mergeCell ref="D115:G115"/>
    <mergeCell ref="I115:K115"/>
    <mergeCell ref="D117:G117"/>
    <mergeCell ref="I117:K117"/>
    <mergeCell ref="D119:G119"/>
    <mergeCell ref="I119:K119"/>
  </mergeCells>
  <pageMargins left="0.70866141732283472" right="0.70866141732283472" top="0.74803149606299213" bottom="0.74803149606299213" header="0.31496062992125984" footer="0.31496062992125984"/>
  <pageSetup paperSize="9" scale="66" fitToHeight="0" orientation="landscape" r:id="rId1"/>
  <rowBreaks count="2" manualBreakCount="2">
    <brk id="41" max="16383" man="1"/>
    <brk id="8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Титул  заочне</vt:lpstr>
      <vt:lpstr> план 052  (заочн)</vt:lpstr>
      <vt:lpstr>' план 052  (заочн)'!Область_печати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2021-10-08T10:01:31Z</cp:lastPrinted>
  <dcterms:created xsi:type="dcterms:W3CDTF">2021-08-21T09:42:44Z</dcterms:created>
  <dcterms:modified xsi:type="dcterms:W3CDTF">2025-06-05T08:07:00Z</dcterms:modified>
</cp:coreProperties>
</file>