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5\"/>
    </mc:Choice>
  </mc:AlternateContent>
  <bookViews>
    <workbookView xWindow="0" yWindow="0" windowWidth="28800" windowHeight="11865"/>
  </bookViews>
  <sheets>
    <sheet name="Титул 2023 заочне" sheetId="3" r:id="rId1"/>
    <sheet name="План 075" sheetId="1" r:id="rId2"/>
  </sheets>
  <definedNames>
    <definedName name="_xlnm._FilterDatabase" localSheetId="1" hidden="1">'План 075'!$Q$1:$Q$150</definedName>
    <definedName name="_xlnm.Print_Area" localSheetId="1">'План 075'!$A$1:$AC$150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" i="1" l="1"/>
  <c r="H118" i="1"/>
  <c r="H117" i="1" l="1"/>
  <c r="M117" i="1" s="1"/>
  <c r="H110" i="1"/>
  <c r="H103" i="1"/>
  <c r="H100" i="1"/>
  <c r="G53" i="1" l="1"/>
  <c r="M44" i="1"/>
  <c r="H44" i="1"/>
  <c r="I44" i="1"/>
  <c r="G44" i="1"/>
  <c r="H81" i="1" l="1"/>
  <c r="H77" i="1"/>
  <c r="L53" i="1"/>
  <c r="K53" i="1"/>
  <c r="J53" i="1"/>
  <c r="I53" i="1"/>
  <c r="AQ51" i="1"/>
  <c r="AP51" i="1"/>
  <c r="AN51" i="1"/>
  <c r="AM51" i="1"/>
  <c r="AK51" i="1"/>
  <c r="AJ51" i="1"/>
  <c r="AH51" i="1"/>
  <c r="AG51" i="1"/>
  <c r="H51" i="1"/>
  <c r="M51" i="1" s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M49" i="1"/>
  <c r="H49" i="1"/>
  <c r="H47" i="1"/>
  <c r="M45" i="1"/>
  <c r="H45" i="1"/>
  <c r="M46" i="1"/>
  <c r="H46" i="1"/>
  <c r="M47" i="1" l="1"/>
  <c r="W37" i="3" l="1"/>
  <c r="W34" i="3"/>
  <c r="T38" i="3" l="1"/>
  <c r="Q38" i="3"/>
  <c r="N38" i="3"/>
  <c r="J38" i="3"/>
  <c r="G38" i="3"/>
  <c r="E38" i="3"/>
  <c r="W36" i="3"/>
  <c r="W35" i="3"/>
  <c r="W38" i="3" l="1"/>
  <c r="I140" i="1" l="1"/>
  <c r="H140" i="1"/>
  <c r="I139" i="1"/>
  <c r="H139" i="1"/>
  <c r="I138" i="1"/>
  <c r="H138" i="1"/>
  <c r="I137" i="1"/>
  <c r="H137" i="1"/>
  <c r="I37" i="1"/>
  <c r="M137" i="1" l="1"/>
  <c r="M138" i="1"/>
  <c r="M139" i="1"/>
  <c r="M140" i="1"/>
  <c r="G28" i="1"/>
  <c r="H24" i="1"/>
  <c r="M24" i="1" s="1"/>
  <c r="H23" i="1"/>
  <c r="M23" i="1" s="1"/>
  <c r="H22" i="1"/>
  <c r="M22" i="1" s="1"/>
  <c r="H21" i="1"/>
  <c r="M21" i="1" s="1"/>
  <c r="H16" i="1"/>
  <c r="M16" i="1" s="1"/>
  <c r="H17" i="1"/>
  <c r="M17" i="1" s="1"/>
  <c r="H18" i="1"/>
  <c r="M18" i="1" s="1"/>
  <c r="H19" i="1"/>
  <c r="M19" i="1" s="1"/>
  <c r="H20" i="1"/>
  <c r="M20" i="1" s="1"/>
  <c r="H15" i="1"/>
  <c r="M15" i="1" s="1"/>
  <c r="H14" i="1"/>
  <c r="M14" i="1" s="1"/>
  <c r="H13" i="1"/>
  <c r="M13" i="1" s="1"/>
  <c r="H12" i="1"/>
  <c r="M12" i="1" s="1"/>
  <c r="M136" i="1" l="1"/>
  <c r="L136" i="1"/>
  <c r="K136" i="1"/>
  <c r="J136" i="1"/>
  <c r="I136" i="1"/>
  <c r="H136" i="1"/>
  <c r="G136" i="1"/>
  <c r="M135" i="1"/>
  <c r="I134" i="1"/>
  <c r="H134" i="1"/>
  <c r="I133" i="1"/>
  <c r="H133" i="1"/>
  <c r="L132" i="1"/>
  <c r="J132" i="1"/>
  <c r="I132" i="1"/>
  <c r="H132" i="1"/>
  <c r="G132" i="1"/>
  <c r="AC125" i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U122" i="1"/>
  <c r="R122" i="1"/>
  <c r="Q122" i="1"/>
  <c r="P122" i="1"/>
  <c r="O122" i="1"/>
  <c r="N122" i="1"/>
  <c r="G122" i="1"/>
  <c r="H120" i="1"/>
  <c r="AQ119" i="1"/>
  <c r="AP119" i="1"/>
  <c r="AN119" i="1"/>
  <c r="AM119" i="1"/>
  <c r="AK119" i="1"/>
  <c r="AJ119" i="1"/>
  <c r="AH119" i="1"/>
  <c r="AG119" i="1"/>
  <c r="H119" i="1"/>
  <c r="H116" i="1"/>
  <c r="M116" i="1" s="1"/>
  <c r="AQ115" i="1"/>
  <c r="AP115" i="1"/>
  <c r="AN115" i="1"/>
  <c r="AM115" i="1"/>
  <c r="AK115" i="1"/>
  <c r="AJ115" i="1"/>
  <c r="AH115" i="1"/>
  <c r="AG115" i="1"/>
  <c r="H115" i="1"/>
  <c r="M115" i="1" s="1"/>
  <c r="H114" i="1"/>
  <c r="M114" i="1" s="1"/>
  <c r="AQ113" i="1"/>
  <c r="AP113" i="1"/>
  <c r="AN113" i="1"/>
  <c r="AM113" i="1"/>
  <c r="AK113" i="1"/>
  <c r="AJ113" i="1"/>
  <c r="AH113" i="1"/>
  <c r="AG113" i="1"/>
  <c r="H113" i="1"/>
  <c r="M113" i="1" s="1"/>
  <c r="H112" i="1"/>
  <c r="M112" i="1" s="1"/>
  <c r="AQ111" i="1"/>
  <c r="AP111" i="1"/>
  <c r="AN111" i="1"/>
  <c r="AM111" i="1"/>
  <c r="AK111" i="1"/>
  <c r="AJ111" i="1"/>
  <c r="AH111" i="1"/>
  <c r="AG111" i="1"/>
  <c r="H111" i="1"/>
  <c r="M111" i="1" s="1"/>
  <c r="H109" i="1"/>
  <c r="AQ108" i="1"/>
  <c r="AP108" i="1"/>
  <c r="AN108" i="1"/>
  <c r="AM108" i="1"/>
  <c r="AK108" i="1"/>
  <c r="AJ108" i="1"/>
  <c r="AH108" i="1"/>
  <c r="AG108" i="1"/>
  <c r="H108" i="1"/>
  <c r="H107" i="1"/>
  <c r="AQ106" i="1"/>
  <c r="AP106" i="1"/>
  <c r="AN106" i="1"/>
  <c r="AM106" i="1"/>
  <c r="AK106" i="1"/>
  <c r="AJ106" i="1"/>
  <c r="AH106" i="1"/>
  <c r="AG106" i="1"/>
  <c r="H106" i="1"/>
  <c r="H105" i="1"/>
  <c r="AQ104" i="1"/>
  <c r="AP104" i="1"/>
  <c r="AN104" i="1"/>
  <c r="AM104" i="1"/>
  <c r="AK104" i="1"/>
  <c r="AJ104" i="1"/>
  <c r="AH104" i="1"/>
  <c r="AG104" i="1"/>
  <c r="H104" i="1"/>
  <c r="H102" i="1"/>
  <c r="AQ101" i="1"/>
  <c r="AP101" i="1"/>
  <c r="AN101" i="1"/>
  <c r="AM101" i="1"/>
  <c r="AK101" i="1"/>
  <c r="AJ101" i="1"/>
  <c r="AH101" i="1"/>
  <c r="AG101" i="1"/>
  <c r="H101" i="1"/>
  <c r="H99" i="1"/>
  <c r="AQ98" i="1"/>
  <c r="AP98" i="1"/>
  <c r="AN98" i="1"/>
  <c r="AM98" i="1"/>
  <c r="AK98" i="1"/>
  <c r="AJ98" i="1"/>
  <c r="AH98" i="1"/>
  <c r="AG98" i="1"/>
  <c r="H98" i="1"/>
  <c r="H97" i="1"/>
  <c r="AQ96" i="1"/>
  <c r="AQ122" i="1" s="1"/>
  <c r="AP96" i="1"/>
  <c r="AP122" i="1" s="1"/>
  <c r="AN96" i="1"/>
  <c r="AN122" i="1" s="1"/>
  <c r="AM96" i="1"/>
  <c r="AM122" i="1" s="1"/>
  <c r="AK96" i="1"/>
  <c r="AK122" i="1" s="1"/>
  <c r="AJ96" i="1"/>
  <c r="AJ122" i="1" s="1"/>
  <c r="AH96" i="1"/>
  <c r="AH122" i="1" s="1"/>
  <c r="AG96" i="1"/>
  <c r="AG122" i="1" s="1"/>
  <c r="I122" i="1"/>
  <c r="H96" i="1"/>
  <c r="H95" i="1"/>
  <c r="H94" i="1"/>
  <c r="H93" i="1"/>
  <c r="H92" i="1"/>
  <c r="H91" i="1"/>
  <c r="AO89" i="1"/>
  <c r="AL89" i="1"/>
  <c r="AI89" i="1"/>
  <c r="AC89" i="1"/>
  <c r="AB89" i="1"/>
  <c r="AA89" i="1"/>
  <c r="Z89" i="1"/>
  <c r="Y89" i="1"/>
  <c r="G89" i="1"/>
  <c r="H88" i="1"/>
  <c r="H87" i="1"/>
  <c r="AQ86" i="1"/>
  <c r="AP86" i="1"/>
  <c r="AN86" i="1"/>
  <c r="AM86" i="1"/>
  <c r="AK86" i="1"/>
  <c r="AJ86" i="1"/>
  <c r="AH86" i="1"/>
  <c r="AG86" i="1"/>
  <c r="H86" i="1"/>
  <c r="H85" i="1"/>
  <c r="H84" i="1"/>
  <c r="AQ83" i="1"/>
  <c r="AP83" i="1"/>
  <c r="AN83" i="1"/>
  <c r="AM83" i="1"/>
  <c r="AK83" i="1"/>
  <c r="AJ83" i="1"/>
  <c r="AH83" i="1"/>
  <c r="AG83" i="1"/>
  <c r="H83" i="1"/>
  <c r="H82" i="1"/>
  <c r="H80" i="1"/>
  <c r="AQ79" i="1"/>
  <c r="AP79" i="1"/>
  <c r="AN79" i="1"/>
  <c r="AM79" i="1"/>
  <c r="AK79" i="1"/>
  <c r="AJ79" i="1"/>
  <c r="AH79" i="1"/>
  <c r="AG79" i="1"/>
  <c r="H79" i="1"/>
  <c r="H78" i="1"/>
  <c r="H76" i="1"/>
  <c r="AQ75" i="1"/>
  <c r="AP75" i="1"/>
  <c r="AN75" i="1"/>
  <c r="AM75" i="1"/>
  <c r="AK75" i="1"/>
  <c r="AJ75" i="1"/>
  <c r="AH75" i="1"/>
  <c r="AG75" i="1"/>
  <c r="H75" i="1"/>
  <c r="H74" i="1"/>
  <c r="H73" i="1"/>
  <c r="H72" i="1"/>
  <c r="AQ71" i="1"/>
  <c r="AP71" i="1"/>
  <c r="AN71" i="1"/>
  <c r="AM71" i="1"/>
  <c r="AK71" i="1"/>
  <c r="AJ71" i="1"/>
  <c r="AH71" i="1"/>
  <c r="AG71" i="1"/>
  <c r="I89" i="1"/>
  <c r="H71" i="1"/>
  <c r="H70" i="1"/>
  <c r="H69" i="1"/>
  <c r="H68" i="1"/>
  <c r="H67" i="1"/>
  <c r="AQ66" i="1"/>
  <c r="AP66" i="1"/>
  <c r="AN66" i="1"/>
  <c r="AM66" i="1"/>
  <c r="AK66" i="1"/>
  <c r="AJ66" i="1"/>
  <c r="AH66" i="1"/>
  <c r="AG66" i="1"/>
  <c r="H66" i="1"/>
  <c r="X62" i="1"/>
  <c r="W62" i="1"/>
  <c r="V62" i="1"/>
  <c r="U62" i="1"/>
  <c r="T62" i="1"/>
  <c r="S62" i="1"/>
  <c r="R62" i="1"/>
  <c r="Q62" i="1"/>
  <c r="P62" i="1"/>
  <c r="N62" i="1"/>
  <c r="L62" i="1"/>
  <c r="K62" i="1"/>
  <c r="J62" i="1"/>
  <c r="G62" i="1"/>
  <c r="I61" i="1"/>
  <c r="I62" i="1" s="1"/>
  <c r="H61" i="1"/>
  <c r="H62" i="1" s="1"/>
  <c r="AF59" i="1"/>
  <c r="AI130" i="1" s="1"/>
  <c r="X59" i="1"/>
  <c r="W59" i="1"/>
  <c r="V59" i="1"/>
  <c r="U59" i="1"/>
  <c r="T59" i="1"/>
  <c r="S59" i="1"/>
  <c r="R59" i="1"/>
  <c r="Q59" i="1"/>
  <c r="P59" i="1"/>
  <c r="N59" i="1"/>
  <c r="L59" i="1"/>
  <c r="K59" i="1"/>
  <c r="J59" i="1"/>
  <c r="G59" i="1"/>
  <c r="AF58" i="1"/>
  <c r="AI129" i="1" s="1"/>
  <c r="I58" i="1"/>
  <c r="H58" i="1"/>
  <c r="AF57" i="1"/>
  <c r="AI128" i="1" s="1"/>
  <c r="I57" i="1"/>
  <c r="H57" i="1"/>
  <c r="AF56" i="1"/>
  <c r="AI127" i="1" s="1"/>
  <c r="I56" i="1"/>
  <c r="H56" i="1"/>
  <c r="I55" i="1"/>
  <c r="H55" i="1"/>
  <c r="AO53" i="1"/>
  <c r="AL53" i="1"/>
  <c r="AI53" i="1"/>
  <c r="AC53" i="1"/>
  <c r="AB53" i="1"/>
  <c r="AA53" i="1"/>
  <c r="Z53" i="1"/>
  <c r="Y53" i="1"/>
  <c r="U53" i="1"/>
  <c r="R53" i="1"/>
  <c r="P53" i="1"/>
  <c r="N53" i="1"/>
  <c r="AQ52" i="1"/>
  <c r="AP52" i="1"/>
  <c r="AN52" i="1"/>
  <c r="AM52" i="1"/>
  <c r="AK52" i="1"/>
  <c r="AJ52" i="1"/>
  <c r="AH52" i="1"/>
  <c r="AG52" i="1"/>
  <c r="H52" i="1"/>
  <c r="M52" i="1" s="1"/>
  <c r="H48" i="1"/>
  <c r="M48" i="1" s="1"/>
  <c r="AQ47" i="1"/>
  <c r="AP47" i="1"/>
  <c r="AN47" i="1"/>
  <c r="AM47" i="1"/>
  <c r="AK47" i="1"/>
  <c r="AJ47" i="1"/>
  <c r="AH47" i="1"/>
  <c r="AG47" i="1"/>
  <c r="AQ43" i="1"/>
  <c r="AP43" i="1"/>
  <c r="AN43" i="1"/>
  <c r="AM43" i="1"/>
  <c r="AK43" i="1"/>
  <c r="AJ43" i="1"/>
  <c r="AH43" i="1"/>
  <c r="AG43" i="1"/>
  <c r="H43" i="1"/>
  <c r="AQ42" i="1"/>
  <c r="AP42" i="1"/>
  <c r="AN42" i="1"/>
  <c r="AM42" i="1"/>
  <c r="AK42" i="1"/>
  <c r="AJ42" i="1"/>
  <c r="AH42" i="1"/>
  <c r="AG42" i="1"/>
  <c r="H42" i="1"/>
  <c r="M42" i="1" s="1"/>
  <c r="AQ41" i="1"/>
  <c r="AP41" i="1"/>
  <c r="AN41" i="1"/>
  <c r="AM41" i="1"/>
  <c r="AK41" i="1"/>
  <c r="AJ41" i="1"/>
  <c r="AH41" i="1"/>
  <c r="AG41" i="1"/>
  <c r="H41" i="1"/>
  <c r="AQ40" i="1"/>
  <c r="AP40" i="1"/>
  <c r="AN40" i="1"/>
  <c r="AM40" i="1"/>
  <c r="AK40" i="1"/>
  <c r="AJ40" i="1"/>
  <c r="AH40" i="1"/>
  <c r="AG40" i="1"/>
  <c r="H40" i="1"/>
  <c r="M40" i="1" s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AQ37" i="1"/>
  <c r="AP37" i="1"/>
  <c r="AN37" i="1"/>
  <c r="AM37" i="1"/>
  <c r="AK37" i="1"/>
  <c r="AJ37" i="1"/>
  <c r="AH37" i="1"/>
  <c r="AG37" i="1"/>
  <c r="G37" i="1"/>
  <c r="AQ36" i="1"/>
  <c r="AP36" i="1"/>
  <c r="AN36" i="1"/>
  <c r="AM36" i="1"/>
  <c r="AK36" i="1"/>
  <c r="AJ36" i="1"/>
  <c r="AH36" i="1"/>
  <c r="AG36" i="1"/>
  <c r="H36" i="1"/>
  <c r="AQ35" i="1"/>
  <c r="AP35" i="1"/>
  <c r="AN35" i="1"/>
  <c r="AM35" i="1"/>
  <c r="AK35" i="1"/>
  <c r="AJ35" i="1"/>
  <c r="AH35" i="1"/>
  <c r="AG35" i="1"/>
  <c r="H35" i="1"/>
  <c r="M35" i="1" s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M33" i="1" s="1"/>
  <c r="AQ32" i="1"/>
  <c r="AP32" i="1"/>
  <c r="AN32" i="1"/>
  <c r="AM32" i="1"/>
  <c r="AK32" i="1"/>
  <c r="AJ32" i="1"/>
  <c r="AH32" i="1"/>
  <c r="AG32" i="1"/>
  <c r="H32" i="1"/>
  <c r="M32" i="1" s="1"/>
  <c r="AQ31" i="1"/>
  <c r="AP31" i="1"/>
  <c r="AN31" i="1"/>
  <c r="AM31" i="1"/>
  <c r="AK31" i="1"/>
  <c r="AJ31" i="1"/>
  <c r="AH31" i="1"/>
  <c r="AG31" i="1"/>
  <c r="H31" i="1"/>
  <c r="M31" i="1" s="1"/>
  <c r="AQ30" i="1"/>
  <c r="AP30" i="1"/>
  <c r="AN30" i="1"/>
  <c r="AM30" i="1"/>
  <c r="AK30" i="1"/>
  <c r="AJ30" i="1"/>
  <c r="AH30" i="1"/>
  <c r="AG30" i="1"/>
  <c r="H30" i="1"/>
  <c r="AO28" i="1"/>
  <c r="AL28" i="1"/>
  <c r="AI28" i="1"/>
  <c r="AC28" i="1"/>
  <c r="AB28" i="1"/>
  <c r="AA28" i="1"/>
  <c r="Z28" i="1"/>
  <c r="Y28" i="1"/>
  <c r="AQ27" i="1"/>
  <c r="AP27" i="1"/>
  <c r="AN27" i="1"/>
  <c r="AM27" i="1"/>
  <c r="AK27" i="1"/>
  <c r="AJ27" i="1"/>
  <c r="AH27" i="1"/>
  <c r="AG27" i="1"/>
  <c r="H27" i="1"/>
  <c r="M27" i="1" s="1"/>
  <c r="AQ26" i="1"/>
  <c r="AP26" i="1"/>
  <c r="AN26" i="1"/>
  <c r="AM26" i="1"/>
  <c r="AK26" i="1"/>
  <c r="AJ26" i="1"/>
  <c r="AH26" i="1"/>
  <c r="AG26" i="1"/>
  <c r="H26" i="1"/>
  <c r="AQ25" i="1"/>
  <c r="AP25" i="1"/>
  <c r="AN25" i="1"/>
  <c r="AM25" i="1"/>
  <c r="AK25" i="1"/>
  <c r="AJ25" i="1"/>
  <c r="AH25" i="1"/>
  <c r="AG25" i="1"/>
  <c r="H25" i="1"/>
  <c r="AQ24" i="1"/>
  <c r="AP24" i="1"/>
  <c r="AN24" i="1"/>
  <c r="AM24" i="1"/>
  <c r="AK24" i="1"/>
  <c r="AJ24" i="1"/>
  <c r="AH24" i="1"/>
  <c r="AG24" i="1"/>
  <c r="AQ23" i="1"/>
  <c r="AP23" i="1"/>
  <c r="AN23" i="1"/>
  <c r="AM23" i="1"/>
  <c r="AK23" i="1"/>
  <c r="AJ23" i="1"/>
  <c r="AH23" i="1"/>
  <c r="AG23" i="1"/>
  <c r="AQ22" i="1"/>
  <c r="AP22" i="1"/>
  <c r="AN22" i="1"/>
  <c r="AM22" i="1"/>
  <c r="AK22" i="1"/>
  <c r="AJ22" i="1"/>
  <c r="AH22" i="1"/>
  <c r="AG22" i="1"/>
  <c r="AQ21" i="1"/>
  <c r="AP21" i="1"/>
  <c r="AN21" i="1"/>
  <c r="AM21" i="1"/>
  <c r="AK21" i="1"/>
  <c r="AJ21" i="1"/>
  <c r="AH21" i="1"/>
  <c r="AG21" i="1"/>
  <c r="AQ20" i="1"/>
  <c r="AP20" i="1"/>
  <c r="AN20" i="1"/>
  <c r="AM20" i="1"/>
  <c r="AK20" i="1"/>
  <c r="AJ20" i="1"/>
  <c r="AH20" i="1"/>
  <c r="AG20" i="1"/>
  <c r="AQ19" i="1"/>
  <c r="AP19" i="1"/>
  <c r="AN19" i="1"/>
  <c r="AM19" i="1"/>
  <c r="AK19" i="1"/>
  <c r="AJ19" i="1"/>
  <c r="AH19" i="1"/>
  <c r="AG19" i="1"/>
  <c r="AQ18" i="1"/>
  <c r="AP18" i="1"/>
  <c r="AN18" i="1"/>
  <c r="AM18" i="1"/>
  <c r="AK18" i="1"/>
  <c r="AJ18" i="1"/>
  <c r="AH18" i="1"/>
  <c r="AG18" i="1"/>
  <c r="AQ17" i="1"/>
  <c r="AP17" i="1"/>
  <c r="AN17" i="1"/>
  <c r="AM17" i="1"/>
  <c r="AK17" i="1"/>
  <c r="AJ17" i="1"/>
  <c r="AH17" i="1"/>
  <c r="AG17" i="1"/>
  <c r="AQ16" i="1"/>
  <c r="AP16" i="1"/>
  <c r="AN16" i="1"/>
  <c r="AM16" i="1"/>
  <c r="AK16" i="1"/>
  <c r="AJ16" i="1"/>
  <c r="AH16" i="1"/>
  <c r="AG16" i="1"/>
  <c r="AQ15" i="1"/>
  <c r="AP15" i="1"/>
  <c r="AN15" i="1"/>
  <c r="AM15" i="1"/>
  <c r="AK15" i="1"/>
  <c r="AJ15" i="1"/>
  <c r="AH15" i="1"/>
  <c r="AG15" i="1"/>
  <c r="AQ14" i="1"/>
  <c r="AP14" i="1"/>
  <c r="AN14" i="1"/>
  <c r="AM14" i="1"/>
  <c r="AK14" i="1"/>
  <c r="AJ14" i="1"/>
  <c r="AH14" i="1"/>
  <c r="AG14" i="1"/>
  <c r="AQ13" i="1"/>
  <c r="AP13" i="1"/>
  <c r="AN13" i="1"/>
  <c r="AM13" i="1"/>
  <c r="AK13" i="1"/>
  <c r="AJ13" i="1"/>
  <c r="AH13" i="1"/>
  <c r="AG13" i="1"/>
  <c r="AQ12" i="1"/>
  <c r="AP12" i="1"/>
  <c r="AN12" i="1"/>
  <c r="AM12" i="1"/>
  <c r="AK12" i="1"/>
  <c r="AJ12" i="1"/>
  <c r="AH12" i="1"/>
  <c r="AG12" i="1"/>
  <c r="I11" i="1"/>
  <c r="AQ11" i="1"/>
  <c r="AP11" i="1"/>
  <c r="AN11" i="1"/>
  <c r="AM11" i="1"/>
  <c r="AK11" i="1"/>
  <c r="AJ11" i="1"/>
  <c r="AH11" i="1"/>
  <c r="AG11" i="1"/>
  <c r="L11" i="1"/>
  <c r="H11" i="1"/>
  <c r="H53" i="1" l="1"/>
  <c r="H37" i="1"/>
  <c r="H28" i="1"/>
  <c r="AH53" i="1"/>
  <c r="AK53" i="1"/>
  <c r="AN53" i="1"/>
  <c r="AK28" i="1"/>
  <c r="AN28" i="1"/>
  <c r="AQ28" i="1"/>
  <c r="I59" i="1"/>
  <c r="M57" i="1"/>
  <c r="AG89" i="1"/>
  <c r="AJ89" i="1"/>
  <c r="AM89" i="1"/>
  <c r="AP89" i="1"/>
  <c r="G123" i="1"/>
  <c r="Z123" i="1"/>
  <c r="AB123" i="1"/>
  <c r="AG28" i="1"/>
  <c r="AM28" i="1"/>
  <c r="AP28" i="1"/>
  <c r="AG53" i="1"/>
  <c r="AM53" i="1"/>
  <c r="G63" i="1"/>
  <c r="H59" i="1"/>
  <c r="M56" i="1"/>
  <c r="AI131" i="1"/>
  <c r="M58" i="1"/>
  <c r="H122" i="1"/>
  <c r="Y123" i="1"/>
  <c r="AA123" i="1"/>
  <c r="AC123" i="1"/>
  <c r="M133" i="1"/>
  <c r="M134" i="1"/>
  <c r="AF99" i="1"/>
  <c r="AK130" i="1" s="1"/>
  <c r="AF98" i="1"/>
  <c r="AK129" i="1" s="1"/>
  <c r="AF97" i="1"/>
  <c r="AK128" i="1" s="1"/>
  <c r="AQ89" i="1"/>
  <c r="W125" i="1"/>
  <c r="U125" i="1"/>
  <c r="AH89" i="1"/>
  <c r="AK89" i="1"/>
  <c r="AK147" i="1" s="1"/>
  <c r="AN89" i="1"/>
  <c r="V125" i="1"/>
  <c r="T125" i="1"/>
  <c r="N125" i="1"/>
  <c r="R125" i="1"/>
  <c r="O125" i="1"/>
  <c r="S125" i="1"/>
  <c r="AP53" i="1"/>
  <c r="AQ53" i="1"/>
  <c r="M43" i="1"/>
  <c r="M41" i="1"/>
  <c r="M39" i="1"/>
  <c r="M38" i="1"/>
  <c r="M36" i="1"/>
  <c r="M53" i="1" s="1"/>
  <c r="AJ53" i="1"/>
  <c r="M34" i="1"/>
  <c r="M30" i="1"/>
  <c r="AJ28" i="1"/>
  <c r="Q125" i="1"/>
  <c r="AH28" i="1"/>
  <c r="AF10" i="1" s="1"/>
  <c r="J63" i="1"/>
  <c r="L63" i="1"/>
  <c r="K63" i="1"/>
  <c r="P125" i="1"/>
  <c r="I28" i="1"/>
  <c r="X125" i="1"/>
  <c r="M55" i="1"/>
  <c r="AF60" i="1"/>
  <c r="AR122" i="1"/>
  <c r="AF96" i="1"/>
  <c r="M61" i="1"/>
  <c r="M62" i="1" s="1"/>
  <c r="I123" i="1"/>
  <c r="M89" i="1"/>
  <c r="H89" i="1"/>
  <c r="H123" i="1" s="1"/>
  <c r="M122" i="1"/>
  <c r="AF66" i="1" l="1"/>
  <c r="AJ129" i="1" s="1"/>
  <c r="AF64" i="1"/>
  <c r="AJ127" i="1" s="1"/>
  <c r="AF32" i="1"/>
  <c r="AH129" i="1" s="1"/>
  <c r="AP147" i="1"/>
  <c r="G124" i="1"/>
  <c r="W130" i="1" s="1"/>
  <c r="AG147" i="1"/>
  <c r="AF12" i="1"/>
  <c r="AG129" i="1" s="1"/>
  <c r="AL129" i="1" s="1"/>
  <c r="H63" i="1"/>
  <c r="H124" i="1" s="1"/>
  <c r="AF65" i="1"/>
  <c r="AJ128" i="1" s="1"/>
  <c r="AF67" i="1"/>
  <c r="AJ130" i="1" s="1"/>
  <c r="AF31" i="1"/>
  <c r="AH128" i="1" s="1"/>
  <c r="AF13" i="1"/>
  <c r="AG130" i="1" s="1"/>
  <c r="M59" i="1"/>
  <c r="AJ147" i="1"/>
  <c r="AR53" i="1"/>
  <c r="AM147" i="1"/>
  <c r="AF33" i="1"/>
  <c r="AH130" i="1" s="1"/>
  <c r="AF30" i="1"/>
  <c r="AH127" i="1" s="1"/>
  <c r="AF11" i="1"/>
  <c r="AG128" i="1" s="1"/>
  <c r="AL128" i="1" s="1"/>
  <c r="M132" i="1"/>
  <c r="AR89" i="1"/>
  <c r="AN147" i="1"/>
  <c r="AH147" i="1"/>
  <c r="AQ147" i="1"/>
  <c r="I63" i="1"/>
  <c r="AR28" i="1"/>
  <c r="AG127" i="1"/>
  <c r="M123" i="1"/>
  <c r="I124" i="1"/>
  <c r="M11" i="1"/>
  <c r="M28" i="1"/>
  <c r="AK127" i="1"/>
  <c r="AK131" i="1" s="1"/>
  <c r="AF101" i="1"/>
  <c r="Y63" i="1"/>
  <c r="Q130" i="1" l="1"/>
  <c r="Y130" i="1" s="1"/>
  <c r="AF70" i="1"/>
  <c r="AJ131" i="1"/>
  <c r="AL130" i="1"/>
  <c r="AH131" i="1"/>
  <c r="AF34" i="1"/>
  <c r="AF14" i="1"/>
  <c r="M63" i="1"/>
  <c r="M124" i="1" s="1"/>
  <c r="AG131" i="1"/>
  <c r="AL127" i="1"/>
</calcChain>
</file>

<file path=xl/sharedStrings.xml><?xml version="1.0" encoding="utf-8"?>
<sst xmlns="http://schemas.openxmlformats.org/spreadsheetml/2006/main" count="843" uniqueCount="348">
  <si>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</si>
  <si>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</si>
  <si>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</si>
  <si>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</si>
  <si>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</si>
  <si>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</si>
  <si>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</si>
  <si>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</si>
  <si>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</si>
  <si>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</si>
  <si>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</si>
  <si>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</si>
  <si>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</si>
  <si>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</si>
  <si>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</si>
  <si>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</si>
  <si>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</si>
  <si>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</si>
  <si>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</si>
  <si>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</si>
  <si>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</si>
  <si>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</si>
  <si>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</si>
  <si>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</si>
  <si>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</si>
  <si>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</si>
  <si>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</si>
  <si>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</si>
  <si>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</si>
  <si>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</si>
  <si>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</si>
  <si>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</si>
  <si>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</si>
  <si>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</si>
  <si>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</si>
  <si>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</si>
  <si>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</si>
  <si>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</si>
  <si>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</si>
  <si>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</si>
  <si>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</si>
  <si>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</si>
  <si>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</si>
  <si>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</si>
  <si>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</si>
  <si>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</si>
  <si>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</si>
  <si>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</si>
  <si>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</si>
  <si>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Вища математика</t>
  </si>
  <si>
    <t>1.1.7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</si>
  <si>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</si>
  <si>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</si>
  <si>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</si>
  <si>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</si>
  <si>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</si>
  <si>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</si>
  <si>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1.1.12</t>
  </si>
  <si>
    <t>Психологія</t>
  </si>
  <si>
    <t>1.1.13</t>
  </si>
  <si>
    <t>Правознавство</t>
  </si>
  <si>
    <t>Разом:</t>
  </si>
  <si>
    <t>1.2 Цикл професійної підготовки</t>
  </si>
  <si>
    <t>1.2.1</t>
  </si>
  <si>
    <t>Аналіз ринкової кон'юнктури</t>
  </si>
  <si>
    <t>1.2.2</t>
  </si>
  <si>
    <t>1.2.3</t>
  </si>
  <si>
    <t>Економіка підприємства</t>
  </si>
  <si>
    <t>5</t>
  </si>
  <si>
    <t>1.2.4</t>
  </si>
  <si>
    <t>Менеджмент</t>
  </si>
  <si>
    <t>1.2.5</t>
  </si>
  <si>
    <t>1.2.6</t>
  </si>
  <si>
    <t>Бухгалтерський облік</t>
  </si>
  <si>
    <t>1.2.8</t>
  </si>
  <si>
    <t>Фінанси</t>
  </si>
  <si>
    <t>1.2.9</t>
  </si>
  <si>
    <t>Маркетинг</t>
  </si>
  <si>
    <t>Маркетинг (розділ 1)</t>
  </si>
  <si>
    <t>Маркетинг (розділ 2)</t>
  </si>
  <si>
    <t>Курсова робота "Маркетинг"</t>
  </si>
  <si>
    <t>5д</t>
  </si>
  <si>
    <t>1.2.10</t>
  </si>
  <si>
    <t>Маркетингові дослідження</t>
  </si>
  <si>
    <t>1.2.11</t>
  </si>
  <si>
    <t>Маркетингова товарна політика</t>
  </si>
  <si>
    <t>1.2.13</t>
  </si>
  <si>
    <t>1.2.14</t>
  </si>
  <si>
    <t>1.2.15</t>
  </si>
  <si>
    <t>Логістика</t>
  </si>
  <si>
    <t>1.2.16</t>
  </si>
  <si>
    <t>Маркетингова  політика  комунікацій</t>
  </si>
  <si>
    <t>1.2.17</t>
  </si>
  <si>
    <t>Маркетингова  цінова політика</t>
  </si>
  <si>
    <t>1.2.18</t>
  </si>
  <si>
    <t>Маркетингова  політика  розподілу</t>
  </si>
  <si>
    <t>Поведінка споживачів</t>
  </si>
  <si>
    <t>Разом п.1.2</t>
  </si>
  <si>
    <t>1.3. Практична підготовка</t>
  </si>
  <si>
    <t>1.3.1</t>
  </si>
  <si>
    <t>Навчальна практика "Вступ до фаху"</t>
  </si>
  <si>
    <t>1.3 та 1.4</t>
  </si>
  <si>
    <t>1.3.2</t>
  </si>
  <si>
    <t>Виробнича практика (ознайомча)</t>
  </si>
  <si>
    <t>4д</t>
  </si>
  <si>
    <t>1.3.3</t>
  </si>
  <si>
    <t>Виробнича практика (маркетингова)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</si>
  <si>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</si>
  <si>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</si>
  <si>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</si>
  <si>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</si>
  <si>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</si>
  <si>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</si>
  <si>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</si>
  <si>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</si>
  <si>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</si>
  <si>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</si>
  <si>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</si>
  <si>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</si>
  <si>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</si>
  <si>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+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</si>
  <si>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</si>
  <si>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</si>
  <si>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</si>
  <si>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</si>
  <si>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</si>
  <si>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Конституційне право</t>
  </si>
  <si>
    <t>2.1.2</t>
  </si>
  <si>
    <t>Основи адміністративного права</t>
  </si>
  <si>
    <t>2.1.3</t>
  </si>
  <si>
    <t>Договірне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</si>
  <si>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</si>
  <si>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</si>
  <si>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</si>
  <si>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</si>
  <si>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</si>
  <si>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</si>
  <si>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</si>
  <si>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</si>
  <si>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</si>
  <si>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</si>
  <si>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</si>
  <si>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Іноземна мова за професійним спрямуванням (розділ 3)</t>
  </si>
  <si>
    <t>2.1.10</t>
  </si>
  <si>
    <t>Разом п.2.1</t>
  </si>
  <si>
    <t>2.2.  Цикл професійної підготовки</t>
  </si>
  <si>
    <t>Вибіркові дисципліни 4 семестру</t>
  </si>
  <si>
    <t>4, 4</t>
  </si>
  <si>
    <t>Вибіркові дисципліни 6 семестру</t>
  </si>
  <si>
    <t>6, 6, 6</t>
  </si>
  <si>
    <t>Вибіркові дисципліни 7 семестру</t>
  </si>
  <si>
    <t>7,7,7</t>
  </si>
  <si>
    <t>2.2.1</t>
  </si>
  <si>
    <t>Статистика</t>
  </si>
  <si>
    <t>2.2.2</t>
  </si>
  <si>
    <t>2.2.3</t>
  </si>
  <si>
    <t>Гроші та кредит</t>
  </si>
  <si>
    <t>2.2.4</t>
  </si>
  <si>
    <t>2.2.5</t>
  </si>
  <si>
    <t>2.2.6</t>
  </si>
  <si>
    <t>Електронна комерція</t>
  </si>
  <si>
    <t>2.2.7</t>
  </si>
  <si>
    <t>Інфраструктура товарного ринку</t>
  </si>
  <si>
    <t>6</t>
  </si>
  <si>
    <t>2.2.8</t>
  </si>
  <si>
    <t>2.2.9</t>
  </si>
  <si>
    <t>Теорія проектного аналізу</t>
  </si>
  <si>
    <t>2.2.10</t>
  </si>
  <si>
    <t>2.2.11</t>
  </si>
  <si>
    <t>Корпоративна соціальна відповілальність</t>
  </si>
  <si>
    <t>2.2.12</t>
  </si>
  <si>
    <t>Іміджмейкінг</t>
  </si>
  <si>
    <t>2.2.13</t>
  </si>
  <si>
    <t xml:space="preserve">Маркетинг послуг </t>
  </si>
  <si>
    <t>7</t>
  </si>
  <si>
    <t>2.2.14</t>
  </si>
  <si>
    <t>Управління продажами та мерчендайзинг</t>
  </si>
  <si>
    <t>2.2.15</t>
  </si>
  <si>
    <t>2.2.16</t>
  </si>
  <si>
    <t>Реклама та зв'язки з громадськістю</t>
  </si>
  <si>
    <t>2.2.17</t>
  </si>
  <si>
    <t xml:space="preserve">Бізнес айдентика </t>
  </si>
  <si>
    <t>2.2.18</t>
  </si>
  <si>
    <t>2.2.19</t>
  </si>
  <si>
    <t>Маркетинг технологій</t>
  </si>
  <si>
    <t>2.2.20</t>
  </si>
  <si>
    <t xml:space="preserve"> Працевлаштування та ділова кар єра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</si>
  <si>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</si>
  <si>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</si>
  <si>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</si>
  <si>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</si>
  <si>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</si>
  <si>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цикл 1.1</t>
  </si>
  <si>
    <t>цикл 1.2</t>
  </si>
  <si>
    <t>цикл 1.3
+1.4</t>
  </si>
  <si>
    <t>цикл 2.1</t>
  </si>
  <si>
    <t>цикл 2.2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</si>
  <si>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</si>
  <si>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</si>
  <si>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</si>
  <si>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</si>
  <si>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</si>
  <si>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</si>
  <si>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</si>
  <si>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</si>
  <si>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</si>
  <si>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</si>
  <si>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</si>
  <si>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</si>
  <si>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</si>
  <si>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</si>
  <si>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</si>
  <si>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</si>
  <si>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</si>
  <si>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</si>
  <si>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</si>
  <si>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</si>
  <si>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</si>
  <si>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</si>
  <si>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</si>
  <si>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4/0</t>
  </si>
  <si>
    <t>8/0</t>
  </si>
  <si>
    <t>12/0</t>
  </si>
  <si>
    <t>4/4</t>
  </si>
  <si>
    <t>16/4</t>
  </si>
  <si>
    <t>12/4</t>
  </si>
  <si>
    <t>0/4</t>
  </si>
  <si>
    <t>8/4</t>
  </si>
  <si>
    <t>12/8</t>
  </si>
  <si>
    <t>16/0</t>
  </si>
  <si>
    <t>52/12</t>
  </si>
  <si>
    <t>40/12</t>
  </si>
  <si>
    <t>6/0</t>
  </si>
  <si>
    <t>0/2</t>
  </si>
  <si>
    <t>6/2</t>
  </si>
  <si>
    <t>8/2</t>
  </si>
  <si>
    <t>2/0</t>
  </si>
  <si>
    <t>14/6</t>
  </si>
  <si>
    <t>44/12</t>
  </si>
  <si>
    <t>28/0</t>
  </si>
  <si>
    <t>24/0</t>
  </si>
  <si>
    <t>20/0</t>
  </si>
  <si>
    <t>56/12</t>
  </si>
  <si>
    <t>42/6</t>
  </si>
  <si>
    <t xml:space="preserve">1 </t>
  </si>
  <si>
    <t>4/8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</si>
  <si>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</si>
  <si>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</si>
  <si>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</si>
  <si>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</si>
  <si>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</si>
  <si>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</si>
  <si>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</si>
  <si>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</si>
  <si>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</si>
  <si>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</si>
  <si>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</si>
  <si>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</si>
  <si>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</si>
  <si>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</si>
  <si>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</si>
  <si>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</si>
  <si>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</si>
  <si>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</si>
  <si>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</si>
  <si>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</si>
  <si>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</si>
  <si>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</si>
  <si>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</si>
  <si>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</si>
  <si>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</si>
  <si>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</si>
  <si>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</si>
  <si>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</si>
  <si>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</si>
  <si>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</si>
  <si>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А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</si>
  <si>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</si>
  <si>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</si>
  <si>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</si>
  <si>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</si>
  <si>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</si>
  <si>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</si>
  <si>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</si>
  <si>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</si>
  <si>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</si>
  <si>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</si>
  <si>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</si>
  <si>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</si>
  <si>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</si>
  <si>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</si>
  <si>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</si>
  <si>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</si>
  <si>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Виробнича 1 (ознайомча)</t>
  </si>
  <si>
    <t>Атестація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</si>
  <si>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</si>
  <si>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</si>
  <si>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С/П</t>
  </si>
  <si>
    <r>
      <t>спеціальність:</t>
    </r>
    <r>
      <rPr>
        <b/>
        <sz val="20"/>
        <rFont val="Times New Roman"/>
        <family val="1"/>
        <charset val="204"/>
      </rPr>
      <t xml:space="preserve"> 075 Маркетинг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</si>
  <si>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07 Управління та адміністрування</t>
    </r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</si>
  <si>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</si>
  <si>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Виробнича 2 (маркетингова)</t>
  </si>
  <si>
    <t>30/4</t>
  </si>
  <si>
    <t>10/6</t>
  </si>
  <si>
    <t>46 /4</t>
  </si>
  <si>
    <t>46/4</t>
  </si>
  <si>
    <t>34/6</t>
  </si>
  <si>
    <t>Організація підприємницької діяльності</t>
  </si>
  <si>
    <t>Іноземна мова за професійним спрямуванням (розділ 4)</t>
  </si>
  <si>
    <t>Ділове листування іноземною мовою</t>
  </si>
  <si>
    <t>Д</t>
  </si>
  <si>
    <t>1.1.11</t>
  </si>
  <si>
    <t>1.2.7</t>
  </si>
  <si>
    <t>1.2.8.1</t>
  </si>
  <si>
    <t>1.2.8.2</t>
  </si>
  <si>
    <t>1.2.8.3</t>
  </si>
  <si>
    <t xml:space="preserve">1.2. 12 </t>
  </si>
  <si>
    <t>Маркетинг персоналу та HR-брендинг</t>
  </si>
  <si>
    <t>Логіка та критичне мислення</t>
  </si>
  <si>
    <t>Соціальний маркетинг</t>
  </si>
  <si>
    <t>2.1.11</t>
  </si>
  <si>
    <t>Риторика та ораторське мистецтво</t>
  </si>
  <si>
    <t>2.1.12</t>
  </si>
  <si>
    <t>2.1.13</t>
  </si>
  <si>
    <t>О.Є. Бурцева</t>
  </si>
  <si>
    <t>1.2. 12.1</t>
  </si>
  <si>
    <t>1.2. 12.2</t>
  </si>
  <si>
    <t>Курсова робота "Маркетинг промислового  виробництва"</t>
  </si>
  <si>
    <t>Н/П</t>
  </si>
  <si>
    <t>Культура ведення бізнесу</t>
  </si>
  <si>
    <t>Контролінг маркетингу</t>
  </si>
  <si>
    <t>Ризикологія</t>
  </si>
  <si>
    <t>Маркетинг  іновацій</t>
  </si>
  <si>
    <t>Зовнішньоекономічна діяльність промислових підприємств</t>
  </si>
  <si>
    <t>Рекламна діяльність</t>
  </si>
  <si>
    <t>Основи конкурентоспроможності</t>
  </si>
  <si>
    <t xml:space="preserve">Безпека життєдіяльності та основи охорони праці </t>
  </si>
  <si>
    <t>2.2.21</t>
  </si>
  <si>
    <t>Тренінг з організації командної взаємодії</t>
  </si>
  <si>
    <t>Моделювання та прогнозування в маркетингу</t>
  </si>
  <si>
    <t>44/0</t>
  </si>
  <si>
    <t>32/0</t>
  </si>
  <si>
    <t xml:space="preserve"> Маркетинг промислового виробництва</t>
  </si>
  <si>
    <t>Інформаційні системи і технології 
у маркетингу</t>
  </si>
  <si>
    <t>Кваліфікація:  бакалавр  маркетингу</t>
  </si>
  <si>
    <t>Професійна етика</t>
  </si>
  <si>
    <t>протокол № 9</t>
  </si>
  <si>
    <t>" 25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</si>
</sst>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i/>
      <sz val="12"/>
      <name val="Times New Roman"/>
      <family val="1"/>
      <charset val="204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2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4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 applyProtection="1">
      <alignment vertical="center"/>
    </xf>
    <xf numFmtId="167" fontId="7" fillId="3" borderId="0" xfId="1" applyNumberFormat="1" applyFont="1" applyFill="1" applyBorder="1" applyAlignment="1" applyProtection="1">
      <alignment vertical="center"/>
    </xf>
    <xf numFmtId="164" fontId="8" fillId="0" borderId="4" xfId="1" applyNumberFormat="1" applyFont="1" applyFill="1" applyBorder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164" fontId="7" fillId="4" borderId="0" xfId="1" applyNumberFormat="1" applyFont="1" applyFill="1" applyBorder="1" applyAlignment="1" applyProtection="1">
      <alignment vertical="center"/>
    </xf>
    <xf numFmtId="167" fontId="7" fillId="4" borderId="0" xfId="1" applyNumberFormat="1" applyFont="1" applyFill="1" applyBorder="1" applyAlignment="1" applyProtection="1">
      <alignment vertical="center"/>
    </xf>
    <xf numFmtId="164" fontId="8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6" fillId="4" borderId="0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64" fontId="7" fillId="5" borderId="0" xfId="1" applyNumberFormat="1" applyFont="1" applyFill="1" applyBorder="1" applyAlignment="1" applyProtection="1">
      <alignment vertical="center"/>
    </xf>
    <xf numFmtId="164" fontId="8" fillId="5" borderId="4" xfId="1" applyNumberFormat="1" applyFont="1" applyFill="1" applyBorder="1" applyAlignment="1" applyProtection="1">
      <alignment vertical="center"/>
    </xf>
    <xf numFmtId="164" fontId="7" fillId="5" borderId="4" xfId="1" applyNumberFormat="1" applyFont="1" applyFill="1" applyBorder="1" applyAlignment="1" applyProtection="1">
      <alignment vertical="center"/>
    </xf>
    <xf numFmtId="0" fontId="6" fillId="0" borderId="44" xfId="1" applyFont="1" applyFill="1" applyBorder="1" applyAlignment="1">
      <alignment horizontal="center" vertical="center" wrapText="1"/>
    </xf>
    <xf numFmtId="168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" fontId="10" fillId="0" borderId="58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Fill="1" applyBorder="1" applyAlignment="1">
      <alignment horizontal="center" vertical="center" wrapText="1"/>
    </xf>
    <xf numFmtId="167" fontId="4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vertical="center" wrapText="1"/>
    </xf>
    <xf numFmtId="164" fontId="11" fillId="4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4" fillId="0" borderId="59" xfId="0" applyNumberFormat="1" applyFont="1" applyFill="1" applyBorder="1" applyAlignment="1" applyProtection="1">
      <alignment horizontal="center" vertical="center"/>
    </xf>
    <xf numFmtId="164" fontId="11" fillId="4" borderId="4" xfId="1" applyNumberFormat="1" applyFont="1" applyFill="1" applyBorder="1" applyAlignment="1" applyProtection="1">
      <alignment vertical="center"/>
    </xf>
    <xf numFmtId="0" fontId="6" fillId="0" borderId="38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164" fontId="11" fillId="6" borderId="0" xfId="1" applyNumberFormat="1" applyFont="1" applyFill="1" applyBorder="1" applyAlignment="1" applyProtection="1">
      <alignment vertical="center"/>
    </xf>
    <xf numFmtId="164" fontId="8" fillId="6" borderId="4" xfId="1" applyNumberFormat="1" applyFont="1" applyFill="1" applyBorder="1" applyAlignment="1" applyProtection="1">
      <alignment vertical="center"/>
    </xf>
    <xf numFmtId="164" fontId="11" fillId="6" borderId="4" xfId="1" applyNumberFormat="1" applyFont="1" applyFill="1" applyBorder="1" applyAlignment="1" applyProtection="1">
      <alignment vertical="center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2" borderId="58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167" fontId="11" fillId="0" borderId="4" xfId="1" applyNumberFormat="1" applyFont="1" applyFill="1" applyBorder="1" applyAlignment="1" applyProtection="1">
      <alignment vertical="center"/>
    </xf>
    <xf numFmtId="167" fontId="11" fillId="0" borderId="0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0" xfId="1" applyNumberFormat="1" applyFont="1" applyFill="1" applyBorder="1" applyAlignment="1" applyProtection="1">
      <alignment horizontal="center" vertical="center"/>
    </xf>
    <xf numFmtId="1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68" fontId="6" fillId="0" borderId="63" xfId="1" applyNumberFormat="1" applyFont="1" applyFill="1" applyBorder="1" applyAlignment="1" applyProtection="1">
      <alignment horizontal="center" vertical="center"/>
    </xf>
    <xf numFmtId="168" fontId="6" fillId="0" borderId="61" xfId="1" applyNumberFormat="1" applyFont="1" applyFill="1" applyBorder="1" applyAlignment="1" applyProtection="1">
      <alignment horizontal="center"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4" fillId="4" borderId="4" xfId="1" applyNumberFormat="1" applyFont="1" applyFill="1" applyBorder="1" applyAlignment="1" applyProtection="1">
      <alignment vertical="center"/>
    </xf>
    <xf numFmtId="0" fontId="6" fillId="0" borderId="64" xfId="0" applyNumberFormat="1" applyFont="1" applyFill="1" applyBorder="1" applyAlignment="1" applyProtection="1">
      <alignment horizontal="left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166" fontId="12" fillId="0" borderId="67" xfId="0" applyNumberFormat="1" applyFont="1" applyFill="1" applyBorder="1" applyAlignment="1" applyProtection="1">
      <alignment horizontal="center" vertical="center"/>
    </xf>
    <xf numFmtId="168" fontId="6" fillId="0" borderId="64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8" xfId="1" applyNumberFormat="1" applyFont="1" applyFill="1" applyBorder="1" applyAlignment="1" applyProtection="1">
      <alignment horizontal="center" vertical="center"/>
    </xf>
    <xf numFmtId="168" fontId="6" fillId="0" borderId="69" xfId="1" applyNumberFormat="1" applyFont="1" applyFill="1" applyBorder="1" applyAlignment="1" applyProtection="1">
      <alignment horizontal="center" vertical="center"/>
    </xf>
    <xf numFmtId="1" fontId="6" fillId="0" borderId="67" xfId="1" applyNumberFormat="1" applyFont="1" applyFill="1" applyBorder="1" applyAlignment="1" applyProtection="1">
      <alignment horizontal="center" vertical="center"/>
    </xf>
    <xf numFmtId="168" fontId="6" fillId="0" borderId="65" xfId="1" applyNumberFormat="1" applyFont="1" applyFill="1" applyBorder="1" applyAlignment="1" applyProtection="1">
      <alignment horizontal="center" vertical="center"/>
    </xf>
    <xf numFmtId="168" fontId="4" fillId="4" borderId="0" xfId="1" applyNumberFormat="1" applyFont="1" applyFill="1" applyBorder="1" applyAlignment="1" applyProtection="1">
      <alignment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2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59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2" fillId="0" borderId="19" xfId="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7" fontId="11" fillId="4" borderId="0" xfId="1" applyNumberFormat="1" applyFont="1" applyFill="1" applyBorder="1" applyAlignment="1" applyProtection="1">
      <alignment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5" xfId="1" applyNumberFormat="1" applyFont="1" applyFill="1" applyBorder="1" applyAlignment="1" applyProtection="1">
      <alignment horizontal="center" vertical="center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6" fontId="4" fillId="0" borderId="64" xfId="1" applyNumberFormat="1" applyFont="1" applyFill="1" applyBorder="1" applyAlignment="1" applyProtection="1">
      <alignment horizontal="center" vertical="center"/>
    </xf>
    <xf numFmtId="166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4" fontId="11" fillId="7" borderId="0" xfId="1" applyNumberFormat="1" applyFont="1" applyFill="1" applyBorder="1" applyAlignment="1" applyProtection="1">
      <alignment vertical="center"/>
    </xf>
    <xf numFmtId="164" fontId="8" fillId="7" borderId="4" xfId="1" applyNumberFormat="1" applyFont="1" applyFill="1" applyBorder="1" applyAlignment="1" applyProtection="1">
      <alignment vertical="center"/>
    </xf>
    <xf numFmtId="164" fontId="11" fillId="7" borderId="4" xfId="1" applyNumberFormat="1" applyFont="1" applyFill="1" applyBorder="1" applyAlignment="1" applyProtection="1">
      <alignment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" fontId="6" fillId="2" borderId="22" xfId="1" applyNumberFormat="1" applyFont="1" applyFill="1" applyBorder="1" applyAlignment="1">
      <alignment horizontal="center" vertical="center" wrapText="1"/>
    </xf>
    <xf numFmtId="1" fontId="6" fillId="2" borderId="37" xfId="1" applyNumberFormat="1" applyFont="1" applyFill="1" applyBorder="1" applyAlignment="1">
      <alignment horizontal="center" vertical="center" wrapText="1"/>
    </xf>
    <xf numFmtId="0" fontId="4" fillId="0" borderId="76" xfId="1" applyFont="1" applyFill="1" applyBorder="1" applyAlignment="1">
      <alignment horizontal="center" vertical="center" wrapText="1"/>
    </xf>
    <xf numFmtId="164" fontId="13" fillId="7" borderId="0" xfId="1" applyNumberFormat="1" applyFont="1" applyFill="1" applyBorder="1" applyAlignment="1" applyProtection="1">
      <alignment vertical="center"/>
    </xf>
    <xf numFmtId="164" fontId="14" fillId="7" borderId="0" xfId="1" applyNumberFormat="1" applyFont="1" applyFill="1" applyBorder="1" applyAlignment="1" applyProtection="1">
      <alignment vertical="center"/>
    </xf>
    <xf numFmtId="167" fontId="13" fillId="7" borderId="0" xfId="1" applyNumberFormat="1" applyFont="1" applyFill="1" applyBorder="1" applyAlignment="1" applyProtection="1">
      <alignment vertical="center"/>
    </xf>
    <xf numFmtId="164" fontId="15" fillId="7" borderId="4" xfId="1" applyNumberFormat="1" applyFont="1" applyFill="1" applyBorder="1" applyAlignment="1" applyProtection="1">
      <alignment vertical="center"/>
    </xf>
    <xf numFmtId="164" fontId="13" fillId="7" borderId="4" xfId="1" applyNumberFormat="1" applyFont="1" applyFill="1" applyBorder="1" applyAlignment="1" applyProtection="1">
      <alignment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67" fontId="11" fillId="7" borderId="0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6" fillId="8" borderId="37" xfId="1" applyNumberFormat="1" applyFont="1" applyFill="1" applyBorder="1" applyAlignment="1" applyProtection="1">
      <alignment horizontal="center" vertical="center"/>
    </xf>
    <xf numFmtId="168" fontId="16" fillId="8" borderId="0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/>
    </xf>
    <xf numFmtId="1" fontId="6" fillId="0" borderId="77" xfId="1" applyNumberFormat="1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8" fontId="6" fillId="0" borderId="4" xfId="1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79" xfId="0" applyNumberFormat="1" applyFont="1" applyFill="1" applyBorder="1" applyAlignment="1">
      <alignment horizontal="center" vertical="center" wrapText="1"/>
    </xf>
    <xf numFmtId="49" fontId="17" fillId="0" borderId="79" xfId="0" applyNumberFormat="1" applyFont="1" applyFill="1" applyBorder="1" applyAlignment="1">
      <alignment horizontal="center" vertical="center" wrapText="1"/>
    </xf>
    <xf numFmtId="165" fontId="6" fillId="0" borderId="80" xfId="0" applyNumberFormat="1" applyFont="1" applyFill="1" applyBorder="1" applyAlignment="1" applyProtection="1">
      <alignment horizontal="center" vertical="center" wrapText="1"/>
    </xf>
    <xf numFmtId="168" fontId="4" fillId="0" borderId="81" xfId="0" applyNumberFormat="1" applyFont="1" applyFill="1" applyBorder="1" applyAlignment="1" applyProtection="1">
      <alignment horizontal="center" vertical="center"/>
    </xf>
    <xf numFmtId="0" fontId="4" fillId="0" borderId="82" xfId="0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 wrapText="1"/>
    </xf>
    <xf numFmtId="165" fontId="4" fillId="0" borderId="67" xfId="0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8" fontId="4" fillId="0" borderId="83" xfId="0" applyNumberFormat="1" applyFont="1" applyFill="1" applyBorder="1" applyAlignment="1" applyProtection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49" fontId="7" fillId="0" borderId="4" xfId="1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7" fillId="0" borderId="14" xfId="1" applyNumberFormat="1" applyFont="1" applyFill="1" applyBorder="1" applyAlignment="1" applyProtection="1">
      <alignment vertical="center"/>
    </xf>
    <xf numFmtId="49" fontId="6" fillId="0" borderId="44" xfId="1" applyNumberFormat="1" applyFont="1" applyFill="1" applyBorder="1" applyAlignment="1">
      <alignment horizontal="center" vertical="center" wrapText="1"/>
    </xf>
    <xf numFmtId="49" fontId="4" fillId="0" borderId="68" xfId="1" applyNumberFormat="1" applyFont="1" applyFill="1" applyBorder="1" applyAlignment="1" applyProtection="1">
      <alignment horizontal="center" vertical="center"/>
    </xf>
    <xf numFmtId="49" fontId="4" fillId="0" borderId="69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horizontal="center" vertical="center"/>
    </xf>
    <xf numFmtId="49" fontId="4" fillId="0" borderId="65" xfId="1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 applyProtection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4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7" fillId="0" borderId="0" xfId="0" applyFont="1" applyBorder="1" applyAlignment="1"/>
    <xf numFmtId="0" fontId="27" fillId="0" borderId="0" xfId="0" applyFont="1"/>
    <xf numFmtId="0" fontId="24" fillId="0" borderId="0" xfId="0" applyFont="1" applyBorder="1" applyAlignment="1">
      <alignment horizontal="left" wrapText="1"/>
    </xf>
    <xf numFmtId="0" fontId="30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51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/>
    </xf>
    <xf numFmtId="0" fontId="27" fillId="0" borderId="70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8" fillId="0" borderId="0" xfId="2" applyFont="1"/>
    <xf numFmtId="0" fontId="33" fillId="0" borderId="0" xfId="2" applyFont="1"/>
    <xf numFmtId="0" fontId="2" fillId="0" borderId="0" xfId="2" applyFont="1"/>
    <xf numFmtId="0" fontId="27" fillId="0" borderId="0" xfId="2" applyFont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4" fillId="0" borderId="9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75" xfId="1" applyNumberFormat="1" applyFont="1" applyFill="1" applyBorder="1" applyAlignment="1">
      <alignment vertical="center" wrapText="1"/>
    </xf>
    <xf numFmtId="49" fontId="6" fillId="0" borderId="17" xfId="1" applyNumberFormat="1" applyFont="1" applyFill="1" applyBorder="1" applyAlignment="1">
      <alignment vertical="center" wrapText="1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14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1" fontId="4" fillId="0" borderId="66" xfId="1" applyNumberFormat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166" fontId="6" fillId="0" borderId="27" xfId="1" applyNumberFormat="1" applyFont="1" applyFill="1" applyBorder="1" applyAlignment="1" applyProtection="1">
      <alignment horizontal="center" vertical="center"/>
    </xf>
    <xf numFmtId="166" fontId="6" fillId="0" borderId="78" xfId="1" applyNumberFormat="1" applyFont="1" applyFill="1" applyBorder="1" applyAlignment="1" applyProtection="1">
      <alignment horizontal="center" vertical="center"/>
    </xf>
    <xf numFmtId="0" fontId="4" fillId="0" borderId="46" xfId="1" applyFont="1" applyFill="1" applyBorder="1" applyAlignment="1">
      <alignment horizontal="center" vertical="center" wrapText="1"/>
    </xf>
    <xf numFmtId="166" fontId="6" fillId="0" borderId="30" xfId="1" applyNumberFormat="1" applyFont="1" applyFill="1" applyBorder="1" applyAlignment="1" applyProtection="1">
      <alignment horizontal="center" vertical="center"/>
    </xf>
    <xf numFmtId="166" fontId="6" fillId="0" borderId="78" xfId="1" applyNumberFormat="1" applyFont="1" applyFill="1" applyBorder="1" applyAlignment="1" applyProtection="1">
      <alignment horizontal="center" vertical="center" wrapText="1"/>
    </xf>
    <xf numFmtId="166" fontId="6" fillId="0" borderId="42" xfId="1" applyNumberFormat="1" applyFont="1" applyFill="1" applyBorder="1" applyAlignment="1" applyProtection="1">
      <alignment horizontal="center" vertical="center"/>
    </xf>
    <xf numFmtId="166" fontId="6" fillId="0" borderId="97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0" fontId="4" fillId="0" borderId="68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49" fontId="4" fillId="0" borderId="66" xfId="1" applyNumberFormat="1" applyFont="1" applyFill="1" applyBorder="1" applyAlignment="1">
      <alignment vertical="center" wrapText="1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98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6" fillId="0" borderId="0" xfId="0" applyFont="1" applyFill="1" applyAlignment="1">
      <alignment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0" fontId="25" fillId="0" borderId="0" xfId="2" applyFont="1" applyBorder="1" applyAlignment="1">
      <alignment horizontal="center"/>
    </xf>
    <xf numFmtId="0" fontId="24" fillId="0" borderId="0" xfId="0" applyFont="1" applyBorder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38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28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85" xfId="2" applyFont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8" fillId="0" borderId="4" xfId="2" applyFont="1" applyBorder="1" applyAlignment="1">
      <alignment horizontal="center" vertical="center" wrapText="1"/>
    </xf>
    <xf numFmtId="0" fontId="33" fillId="0" borderId="4" xfId="0" applyFont="1" applyBorder="1" applyAlignment="1">
      <alignment wrapText="1"/>
    </xf>
    <xf numFmtId="49" fontId="33" fillId="0" borderId="16" xfId="2" applyNumberFormat="1" applyFont="1" applyBorder="1" applyAlignment="1" applyProtection="1">
      <alignment horizontal="left" vertical="center" wrapText="1"/>
      <protection locked="0"/>
    </xf>
    <xf numFmtId="0" fontId="33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1" fontId="33" fillId="0" borderId="16" xfId="0" applyNumberFormat="1" applyFont="1" applyFill="1" applyBorder="1" applyAlignment="1">
      <alignment horizontal="center" vertical="center" wrapText="1"/>
    </xf>
    <xf numFmtId="1" fontId="34" fillId="0" borderId="17" xfId="0" applyNumberFormat="1" applyFont="1" applyFill="1" applyBorder="1" applyAlignment="1">
      <alignment horizontal="center" vertical="center" wrapText="1"/>
    </xf>
    <xf numFmtId="1" fontId="34" fillId="0" borderId="18" xfId="0" applyNumberFormat="1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49" fontId="28" fillId="0" borderId="85" xfId="2" applyNumberFormat="1" applyFont="1" applyBorder="1" applyAlignment="1">
      <alignment horizontal="center" vertical="center" wrapText="1"/>
    </xf>
    <xf numFmtId="0" fontId="33" fillId="0" borderId="87" xfId="0" applyFont="1" applyBorder="1" applyAlignment="1">
      <alignment vertical="center" wrapText="1"/>
    </xf>
    <xf numFmtId="0" fontId="30" fillId="0" borderId="87" xfId="0" applyFont="1" applyBorder="1" applyAlignment="1">
      <alignment vertical="center" wrapText="1"/>
    </xf>
    <xf numFmtId="0" fontId="30" fillId="0" borderId="88" xfId="0" applyFont="1" applyBorder="1" applyAlignment="1">
      <alignment vertical="center" wrapText="1"/>
    </xf>
    <xf numFmtId="0" fontId="33" fillId="0" borderId="89" xfId="0" applyFont="1" applyBorder="1" applyAlignment="1">
      <alignment vertical="center" wrapText="1"/>
    </xf>
    <xf numFmtId="0" fontId="33" fillId="0" borderId="69" xfId="0" applyFont="1" applyBorder="1" applyAlignment="1">
      <alignment vertical="center" wrapText="1"/>
    </xf>
    <xf numFmtId="0" fontId="30" fillId="0" borderId="69" xfId="0" applyFont="1" applyBorder="1" applyAlignment="1">
      <alignment vertical="center" wrapText="1"/>
    </xf>
    <xf numFmtId="0" fontId="30" fillId="0" borderId="68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3" fillId="0" borderId="4" xfId="2" applyFont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49" fontId="33" fillId="0" borderId="17" xfId="2" applyNumberFormat="1" applyFont="1" applyBorder="1" applyAlignment="1" applyProtection="1">
      <alignment horizontal="left" vertical="center" wrapText="1"/>
      <protection locked="0"/>
    </xf>
    <xf numFmtId="49" fontId="33" fillId="0" borderId="18" xfId="2" applyNumberFormat="1" applyFont="1" applyBorder="1" applyAlignment="1" applyProtection="1">
      <alignment horizontal="left" vertical="center" wrapText="1"/>
      <protection locked="0"/>
    </xf>
    <xf numFmtId="0" fontId="33" fillId="0" borderId="85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 vertical="center" wrapText="1"/>
    </xf>
    <xf numFmtId="49" fontId="33" fillId="0" borderId="85" xfId="2" applyNumberFormat="1" applyFont="1" applyBorder="1" applyAlignment="1">
      <alignment horizontal="left" vertical="center" wrapText="1"/>
    </xf>
    <xf numFmtId="0" fontId="30" fillId="0" borderId="89" xfId="0" applyFont="1" applyBorder="1" applyAlignment="1">
      <alignment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85" xfId="2" applyFont="1" applyFill="1" applyBorder="1" applyAlignment="1">
      <alignment horizontal="center" vertical="center" wrapText="1"/>
    </xf>
    <xf numFmtId="0" fontId="33" fillId="0" borderId="87" xfId="2" applyFont="1" applyFill="1" applyBorder="1" applyAlignment="1">
      <alignment horizontal="center" vertical="center" wrapText="1"/>
    </xf>
    <xf numFmtId="0" fontId="33" fillId="0" borderId="88" xfId="2" applyFont="1" applyFill="1" applyBorder="1" applyAlignment="1">
      <alignment horizontal="center" vertical="center" wrapText="1"/>
    </xf>
    <xf numFmtId="0" fontId="33" fillId="0" borderId="32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33" fillId="0" borderId="90" xfId="2" applyFont="1" applyFill="1" applyBorder="1" applyAlignment="1">
      <alignment horizontal="center" vertical="center" wrapText="1"/>
    </xf>
    <xf numFmtId="0" fontId="33" fillId="0" borderId="89" xfId="2" applyFont="1" applyFill="1" applyBorder="1" applyAlignment="1">
      <alignment horizontal="center" vertical="center" wrapText="1"/>
    </xf>
    <xf numFmtId="0" fontId="33" fillId="0" borderId="69" xfId="2" applyFont="1" applyFill="1" applyBorder="1" applyAlignment="1">
      <alignment horizontal="center" vertical="center" wrapText="1"/>
    </xf>
    <xf numFmtId="0" fontId="33" fillId="0" borderId="68" xfId="2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 wrapText="1"/>
    </xf>
    <xf numFmtId="49" fontId="33" fillId="0" borderId="16" xfId="2" applyNumberFormat="1" applyFont="1" applyBorder="1" applyAlignment="1">
      <alignment horizontal="left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6" fillId="0" borderId="69" xfId="0" applyFont="1" applyFill="1" applyBorder="1" applyAlignment="1" applyProtection="1">
      <alignment horizontal="right" vertical="center"/>
    </xf>
    <xf numFmtId="0" fontId="18" fillId="0" borderId="6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4" fontId="19" fillId="0" borderId="0" xfId="1" applyNumberFormat="1" applyFont="1" applyFill="1" applyBorder="1" applyAlignment="1" applyProtection="1">
      <alignment horizontal="left"/>
    </xf>
    <xf numFmtId="0" fontId="5" fillId="2" borderId="4" xfId="1" applyNumberFormat="1" applyFont="1" applyFill="1" applyBorder="1" applyAlignment="1" applyProtection="1">
      <alignment horizontal="center" vertical="center"/>
    </xf>
    <xf numFmtId="168" fontId="17" fillId="0" borderId="20" xfId="1" applyNumberFormat="1" applyFont="1" applyFill="1" applyBorder="1" applyAlignment="1" applyProtection="1">
      <alignment horizontal="center" vertical="center"/>
    </xf>
    <xf numFmtId="168" fontId="17" fillId="0" borderId="21" xfId="1" applyNumberFormat="1" applyFont="1" applyFill="1" applyBorder="1" applyAlignment="1" applyProtection="1">
      <alignment horizontal="center" vertical="center"/>
    </xf>
    <xf numFmtId="0" fontId="17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8" fontId="17" fillId="0" borderId="43" xfId="1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78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166" fontId="6" fillId="0" borderId="33" xfId="1" applyNumberFormat="1" applyFont="1" applyFill="1" applyBorder="1" applyAlignment="1" applyProtection="1">
      <alignment horizontal="left" vertical="center" wrapText="1"/>
    </xf>
    <xf numFmtId="166" fontId="6" fillId="0" borderId="36" xfId="1" applyNumberFormat="1" applyFont="1" applyFill="1" applyBorder="1" applyAlignment="1" applyProtection="1">
      <alignment horizontal="left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8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77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70" zoomScaleNormal="100" zoomScaleSheetLayoutView="70" workbookViewId="0">
      <selection activeCell="A5" sqref="A5"/>
    </sheetView>
  </sheetViews>
  <sheetFormatPr defaultColWidth="3.28515625" defaultRowHeight="15.75" x14ac:dyDescent="0.25"/>
  <cols>
    <col min="1" max="1" width="6.5703125" style="367" customWidth="1"/>
    <col min="2" max="2" width="5.140625" style="367" customWidth="1"/>
    <col min="3" max="3" width="4.42578125" style="367" customWidth="1"/>
    <col min="4" max="4" width="6.42578125" style="367" customWidth="1"/>
    <col min="5" max="5" width="4.28515625" style="367" customWidth="1"/>
    <col min="6" max="6" width="4.42578125" style="367" customWidth="1"/>
    <col min="7" max="7" width="3.7109375" style="367" customWidth="1"/>
    <col min="8" max="8" width="3.85546875" style="367" customWidth="1"/>
    <col min="9" max="9" width="4" style="367" customWidth="1"/>
    <col min="10" max="10" width="4.140625" style="367" customWidth="1"/>
    <col min="11" max="11" width="4.7109375" style="367" customWidth="1"/>
    <col min="12" max="12" width="4.85546875" style="367" customWidth="1"/>
    <col min="13" max="13" width="4" style="367" customWidth="1"/>
    <col min="14" max="14" width="5" style="367" customWidth="1"/>
    <col min="15" max="15" width="5.140625" style="367" customWidth="1"/>
    <col min="16" max="16" width="5.7109375" style="367" customWidth="1"/>
    <col min="17" max="17" width="4" style="367" customWidth="1"/>
    <col min="18" max="18" width="5.140625" style="367" customWidth="1"/>
    <col min="19" max="19" width="3.85546875" style="367" customWidth="1"/>
    <col min="20" max="20" width="4.85546875" style="367" customWidth="1"/>
    <col min="21" max="21" width="6.42578125" style="367" customWidth="1"/>
    <col min="22" max="22" width="6" style="367" customWidth="1"/>
    <col min="23" max="23" width="6.7109375" style="367" customWidth="1"/>
    <col min="24" max="24" width="6.140625" style="367" customWidth="1"/>
    <col min="25" max="25" width="7" style="367" customWidth="1"/>
    <col min="26" max="26" width="6.85546875" style="367" customWidth="1"/>
    <col min="27" max="27" width="6.7109375" style="367" customWidth="1"/>
    <col min="28" max="28" width="6" style="367" customWidth="1"/>
    <col min="29" max="29" width="7.5703125" style="367" customWidth="1"/>
    <col min="30" max="30" width="7.140625" style="367" customWidth="1"/>
    <col min="31" max="31" width="5.7109375" style="367" customWidth="1"/>
    <col min="32" max="32" width="7.42578125" style="367" customWidth="1"/>
    <col min="33" max="33" width="7" style="367" customWidth="1"/>
    <col min="34" max="34" width="7.42578125" style="367" customWidth="1"/>
    <col min="35" max="35" width="7.85546875" style="367" customWidth="1"/>
    <col min="36" max="36" width="8.140625" style="367" customWidth="1"/>
    <col min="37" max="37" width="7.85546875" style="367" customWidth="1"/>
    <col min="38" max="38" width="6.7109375" style="367" customWidth="1"/>
    <col min="39" max="39" width="6" style="367" customWidth="1"/>
    <col min="40" max="40" width="8.140625" style="367" customWidth="1"/>
    <col min="41" max="41" width="7.42578125" style="367" customWidth="1"/>
    <col min="42" max="42" width="5.140625" style="367" customWidth="1"/>
    <col min="43" max="43" width="4.5703125" style="367" customWidth="1"/>
    <col min="44" max="44" width="4.7109375" style="367" customWidth="1"/>
    <col min="45" max="45" width="3.85546875" style="367" customWidth="1"/>
    <col min="46" max="46" width="4.5703125" style="367" customWidth="1"/>
    <col min="47" max="47" width="5.42578125" style="367" customWidth="1"/>
    <col min="48" max="48" width="4.42578125" style="367" customWidth="1"/>
    <col min="49" max="49" width="6.7109375" style="367" customWidth="1"/>
    <col min="50" max="50" width="4.7109375" style="367" customWidth="1"/>
    <col min="51" max="51" width="5.42578125" style="367" customWidth="1"/>
    <col min="52" max="52" width="5.5703125" style="367" customWidth="1"/>
    <col min="53" max="53" width="4" style="367" customWidth="1"/>
    <col min="54" max="16384" width="3.28515625" style="367"/>
  </cols>
  <sheetData>
    <row r="1" spans="1:53" ht="30" x14ac:dyDescent="0.4">
      <c r="A1" s="449" t="s">
        <v>246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50" t="s">
        <v>247</v>
      </c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366"/>
    </row>
    <row r="2" spans="1:53" ht="30" x14ac:dyDescent="0.4">
      <c r="A2" s="449" t="s">
        <v>248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</row>
    <row r="3" spans="1:53" ht="30.75" x14ac:dyDescent="0.45">
      <c r="A3" s="451" t="s">
        <v>346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2" t="s">
        <v>249</v>
      </c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452"/>
      <c r="AJ3" s="452"/>
      <c r="AK3" s="452"/>
      <c r="AL3" s="452"/>
      <c r="AM3" s="452"/>
      <c r="AN3" s="453" t="s">
        <v>344</v>
      </c>
      <c r="AO3" s="453"/>
      <c r="AP3" s="453"/>
      <c r="AQ3" s="453"/>
      <c r="AR3" s="453"/>
      <c r="AS3" s="453"/>
      <c r="AT3" s="453"/>
      <c r="AU3" s="453"/>
      <c r="AV3" s="453"/>
      <c r="AW3" s="453"/>
      <c r="AX3" s="453"/>
      <c r="AY3" s="453"/>
      <c r="AZ3" s="453"/>
      <c r="BA3" s="453"/>
    </row>
    <row r="4" spans="1:53" ht="30.75" x14ac:dyDescent="0.45">
      <c r="A4" s="454" t="s">
        <v>347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453"/>
      <c r="AO4" s="453"/>
      <c r="AP4" s="453"/>
      <c r="AQ4" s="453"/>
      <c r="AR4" s="453"/>
      <c r="AS4" s="453"/>
      <c r="AT4" s="453"/>
      <c r="AU4" s="453"/>
      <c r="AV4" s="453"/>
      <c r="AW4" s="453"/>
      <c r="AX4" s="453"/>
      <c r="AY4" s="453"/>
      <c r="AZ4" s="453"/>
      <c r="BA4" s="453"/>
    </row>
    <row r="5" spans="1:53" ht="27.75" x14ac:dyDescent="0.4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460" t="s">
        <v>250</v>
      </c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1"/>
      <c r="AE5" s="461"/>
      <c r="AF5" s="461"/>
      <c r="AG5" s="461"/>
      <c r="AH5" s="461"/>
      <c r="AI5" s="461"/>
      <c r="AJ5" s="461"/>
      <c r="AK5" s="461"/>
      <c r="AL5" s="461"/>
      <c r="AM5" s="461"/>
    </row>
    <row r="6" spans="1:53" s="372" customFormat="1" ht="27.75" x14ac:dyDescent="0.4">
      <c r="A6" s="449" t="s">
        <v>251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462"/>
      <c r="AP6" s="462"/>
      <c r="AQ6" s="462"/>
      <c r="AR6" s="462"/>
      <c r="AS6" s="462"/>
      <c r="AT6" s="462"/>
      <c r="AU6" s="462"/>
      <c r="AV6" s="462"/>
      <c r="AW6" s="462"/>
      <c r="AX6" s="462"/>
      <c r="AY6" s="462"/>
      <c r="AZ6" s="462"/>
      <c r="BA6" s="462"/>
    </row>
    <row r="7" spans="1:53" s="372" customFormat="1" ht="27.75" x14ac:dyDescent="0.4">
      <c r="A7" s="449" t="s">
        <v>252</v>
      </c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55" t="s">
        <v>253</v>
      </c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5"/>
      <c r="AF7" s="455"/>
      <c r="AG7" s="455"/>
      <c r="AH7" s="455"/>
      <c r="AI7" s="455"/>
      <c r="AJ7" s="455"/>
      <c r="AK7" s="455"/>
      <c r="AL7" s="455"/>
      <c r="AM7" s="373"/>
      <c r="AN7" s="463" t="s">
        <v>254</v>
      </c>
      <c r="AO7" s="464"/>
      <c r="AP7" s="464"/>
      <c r="AQ7" s="464"/>
      <c r="AR7" s="464"/>
      <c r="AS7" s="464"/>
      <c r="AT7" s="464"/>
      <c r="AU7" s="464"/>
      <c r="AV7" s="464"/>
      <c r="AW7" s="464"/>
      <c r="AX7" s="464"/>
      <c r="AY7" s="464"/>
      <c r="AZ7" s="464"/>
      <c r="BA7" s="464"/>
    </row>
    <row r="8" spans="1:53" s="372" customFormat="1" ht="26.25" x14ac:dyDescent="0.4">
      <c r="P8" s="455" t="s">
        <v>299</v>
      </c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373"/>
      <c r="AN8" s="456" t="s">
        <v>255</v>
      </c>
      <c r="AO8" s="456"/>
      <c r="AP8" s="456"/>
      <c r="AQ8" s="456"/>
      <c r="AR8" s="456"/>
      <c r="AS8" s="456"/>
      <c r="AT8" s="456"/>
      <c r="AU8" s="456"/>
      <c r="AV8" s="456"/>
      <c r="AW8" s="456"/>
      <c r="AX8" s="456"/>
      <c r="AY8" s="456"/>
      <c r="AZ8" s="456"/>
      <c r="BA8" s="456"/>
    </row>
    <row r="9" spans="1:53" s="372" customFormat="1" ht="26.25" x14ac:dyDescent="0.4">
      <c r="P9" s="455" t="s">
        <v>298</v>
      </c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H9" s="455"/>
      <c r="AI9" s="455"/>
      <c r="AJ9" s="455"/>
      <c r="AK9" s="455"/>
      <c r="AL9" s="455"/>
      <c r="AM9" s="373"/>
      <c r="AN9" s="456"/>
      <c r="AO9" s="456"/>
      <c r="AP9" s="456"/>
      <c r="AQ9" s="456"/>
      <c r="AR9" s="456"/>
      <c r="AS9" s="456"/>
      <c r="AT9" s="456"/>
      <c r="AU9" s="456"/>
      <c r="AV9" s="456"/>
      <c r="AW9" s="456"/>
      <c r="AX9" s="456"/>
      <c r="AY9" s="456"/>
      <c r="AZ9" s="456"/>
      <c r="BA9" s="456"/>
    </row>
    <row r="10" spans="1:53" s="372" customFormat="1" ht="26.25" x14ac:dyDescent="0.4">
      <c r="P10" s="457" t="s">
        <v>256</v>
      </c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8"/>
      <c r="AM10" s="458"/>
      <c r="AN10" s="456"/>
      <c r="AO10" s="456"/>
      <c r="AP10" s="456"/>
      <c r="AQ10" s="456"/>
      <c r="AR10" s="456"/>
      <c r="AS10" s="456"/>
      <c r="AT10" s="456"/>
      <c r="AU10" s="456"/>
      <c r="AV10" s="456"/>
      <c r="AW10" s="456"/>
      <c r="AX10" s="456"/>
      <c r="AY10" s="456"/>
      <c r="AZ10" s="456"/>
      <c r="BA10" s="456"/>
    </row>
    <row r="11" spans="1:53" s="372" customFormat="1" ht="26.25" x14ac:dyDescent="0.4">
      <c r="P11" s="457" t="s">
        <v>296</v>
      </c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7"/>
      <c r="AE11" s="457"/>
      <c r="AF11" s="457"/>
      <c r="AG11" s="457"/>
      <c r="AH11" s="457"/>
      <c r="AI11" s="457"/>
      <c r="AJ11" s="457"/>
      <c r="AK11" s="457"/>
      <c r="AL11" s="457"/>
      <c r="AM11" s="457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</row>
    <row r="12" spans="1:53" s="372" customFormat="1" ht="26.25" x14ac:dyDescent="0.4"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6"/>
      <c r="AM12" s="376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</row>
    <row r="13" spans="1:53" s="372" customFormat="1" ht="26.25" x14ac:dyDescent="0.4"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6"/>
      <c r="AM13" s="376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</row>
    <row r="14" spans="1:53" s="372" customFormat="1" ht="18.75" x14ac:dyDescent="0.3"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</row>
    <row r="15" spans="1:53" s="372" customFormat="1" ht="22.5" x14ac:dyDescent="0.3">
      <c r="A15" s="459" t="s">
        <v>257</v>
      </c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  <c r="AA15" s="459"/>
      <c r="AB15" s="459"/>
      <c r="AC15" s="459"/>
      <c r="AD15" s="459"/>
      <c r="AE15" s="459"/>
      <c r="AF15" s="459"/>
      <c r="AG15" s="459"/>
      <c r="AH15" s="459"/>
      <c r="AI15" s="459"/>
      <c r="AJ15" s="459"/>
      <c r="AK15" s="459"/>
      <c r="AL15" s="459"/>
      <c r="AM15" s="459"/>
      <c r="AN15" s="459"/>
      <c r="AO15" s="459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</row>
    <row r="16" spans="1:53" s="372" customFormat="1" ht="19.5" thickBot="1" x14ac:dyDescent="0.35">
      <c r="A16" s="378"/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  <c r="AM16" s="378"/>
      <c r="AN16" s="378"/>
      <c r="AO16" s="378"/>
      <c r="AP16" s="378"/>
      <c r="AQ16" s="378"/>
      <c r="AR16" s="378"/>
      <c r="AS16" s="378"/>
      <c r="AT16" s="378"/>
      <c r="AU16" s="378"/>
      <c r="AV16" s="378"/>
      <c r="AW16" s="378"/>
      <c r="AX16" s="378"/>
      <c r="AY16" s="378"/>
      <c r="AZ16" s="378"/>
      <c r="BA16" s="378"/>
    </row>
    <row r="17" spans="1:53" x14ac:dyDescent="0.25">
      <c r="A17" s="475" t="s">
        <v>258</v>
      </c>
      <c r="B17" s="468" t="s">
        <v>259</v>
      </c>
      <c r="C17" s="469"/>
      <c r="D17" s="469"/>
      <c r="E17" s="470"/>
      <c r="F17" s="468" t="s">
        <v>260</v>
      </c>
      <c r="G17" s="469"/>
      <c r="H17" s="469"/>
      <c r="I17" s="470"/>
      <c r="J17" s="465" t="s">
        <v>261</v>
      </c>
      <c r="K17" s="466"/>
      <c r="L17" s="466"/>
      <c r="M17" s="466"/>
      <c r="N17" s="465" t="s">
        <v>262</v>
      </c>
      <c r="O17" s="466"/>
      <c r="P17" s="466"/>
      <c r="Q17" s="466"/>
      <c r="R17" s="467"/>
      <c r="S17" s="465" t="s">
        <v>263</v>
      </c>
      <c r="T17" s="471"/>
      <c r="U17" s="471"/>
      <c r="V17" s="471"/>
      <c r="W17" s="467"/>
      <c r="X17" s="465" t="s">
        <v>264</v>
      </c>
      <c r="Y17" s="466"/>
      <c r="Z17" s="466"/>
      <c r="AA17" s="467"/>
      <c r="AB17" s="468" t="s">
        <v>265</v>
      </c>
      <c r="AC17" s="469"/>
      <c r="AD17" s="469"/>
      <c r="AE17" s="470"/>
      <c r="AF17" s="468" t="s">
        <v>266</v>
      </c>
      <c r="AG17" s="469"/>
      <c r="AH17" s="469"/>
      <c r="AI17" s="470"/>
      <c r="AJ17" s="465" t="s">
        <v>267</v>
      </c>
      <c r="AK17" s="471"/>
      <c r="AL17" s="471"/>
      <c r="AM17" s="471"/>
      <c r="AN17" s="467"/>
      <c r="AO17" s="465" t="s">
        <v>268</v>
      </c>
      <c r="AP17" s="466"/>
      <c r="AQ17" s="466"/>
      <c r="AR17" s="466"/>
      <c r="AS17" s="472" t="s">
        <v>269</v>
      </c>
      <c r="AT17" s="473"/>
      <c r="AU17" s="473"/>
      <c r="AV17" s="473"/>
      <c r="AW17" s="474"/>
      <c r="AX17" s="465" t="s">
        <v>270</v>
      </c>
      <c r="AY17" s="466"/>
      <c r="AZ17" s="466"/>
      <c r="BA17" s="467"/>
    </row>
    <row r="18" spans="1:53" s="383" customFormat="1" ht="16.5" thickBot="1" x14ac:dyDescent="0.3">
      <c r="A18" s="476"/>
      <c r="B18" s="379">
        <v>1</v>
      </c>
      <c r="C18" s="380">
        <v>2</v>
      </c>
      <c r="D18" s="380">
        <v>3</v>
      </c>
      <c r="E18" s="381">
        <v>4</v>
      </c>
      <c r="F18" s="379">
        <v>5</v>
      </c>
      <c r="G18" s="380">
        <v>6</v>
      </c>
      <c r="H18" s="380">
        <v>7</v>
      </c>
      <c r="I18" s="381">
        <v>8</v>
      </c>
      <c r="J18" s="379">
        <v>9</v>
      </c>
      <c r="K18" s="380">
        <v>10</v>
      </c>
      <c r="L18" s="380">
        <v>11</v>
      </c>
      <c r="M18" s="382">
        <v>12</v>
      </c>
      <c r="N18" s="379">
        <v>13</v>
      </c>
      <c r="O18" s="380">
        <v>14</v>
      </c>
      <c r="P18" s="380">
        <v>15</v>
      </c>
      <c r="Q18" s="380">
        <v>16</v>
      </c>
      <c r="R18" s="381">
        <v>17</v>
      </c>
      <c r="S18" s="379">
        <v>18</v>
      </c>
      <c r="T18" s="380">
        <v>19</v>
      </c>
      <c r="U18" s="380">
        <v>20</v>
      </c>
      <c r="V18" s="380">
        <v>21</v>
      </c>
      <c r="W18" s="381">
        <v>22</v>
      </c>
      <c r="X18" s="379">
        <v>23</v>
      </c>
      <c r="Y18" s="380">
        <v>24</v>
      </c>
      <c r="Z18" s="380">
        <v>25</v>
      </c>
      <c r="AA18" s="381">
        <v>26</v>
      </c>
      <c r="AB18" s="379">
        <v>27</v>
      </c>
      <c r="AC18" s="380">
        <v>28</v>
      </c>
      <c r="AD18" s="380">
        <v>29</v>
      </c>
      <c r="AE18" s="381">
        <v>30</v>
      </c>
      <c r="AF18" s="379">
        <v>31</v>
      </c>
      <c r="AG18" s="380">
        <v>32</v>
      </c>
      <c r="AH18" s="380">
        <v>33</v>
      </c>
      <c r="AI18" s="381">
        <v>34</v>
      </c>
      <c r="AJ18" s="379">
        <v>35</v>
      </c>
      <c r="AK18" s="380">
        <v>36</v>
      </c>
      <c r="AL18" s="380">
        <v>37</v>
      </c>
      <c r="AM18" s="380">
        <v>38</v>
      </c>
      <c r="AN18" s="381">
        <v>39</v>
      </c>
      <c r="AO18" s="379">
        <v>40</v>
      </c>
      <c r="AP18" s="380">
        <v>41</v>
      </c>
      <c r="AQ18" s="380">
        <v>42</v>
      </c>
      <c r="AR18" s="382">
        <v>43</v>
      </c>
      <c r="AS18" s="379">
        <v>44</v>
      </c>
      <c r="AT18" s="380">
        <v>45</v>
      </c>
      <c r="AU18" s="380">
        <v>46</v>
      </c>
      <c r="AV18" s="380">
        <v>47</v>
      </c>
      <c r="AW18" s="381">
        <v>48</v>
      </c>
      <c r="AX18" s="379">
        <v>49</v>
      </c>
      <c r="AY18" s="380">
        <v>50</v>
      </c>
      <c r="AZ18" s="380">
        <v>51</v>
      </c>
      <c r="BA18" s="381">
        <v>52</v>
      </c>
    </row>
    <row r="19" spans="1:53" ht="19.5" thickBot="1" x14ac:dyDescent="0.35">
      <c r="A19" s="384">
        <v>1</v>
      </c>
      <c r="B19" s="405" t="s">
        <v>271</v>
      </c>
      <c r="C19" s="154" t="s">
        <v>272</v>
      </c>
      <c r="D19" s="155" t="s">
        <v>272</v>
      </c>
      <c r="E19" s="155" t="s">
        <v>272</v>
      </c>
      <c r="F19" s="385" t="s">
        <v>272</v>
      </c>
      <c r="G19" s="154" t="s">
        <v>272</v>
      </c>
      <c r="H19" s="155" t="s">
        <v>272</v>
      </c>
      <c r="I19" s="155" t="s">
        <v>272</v>
      </c>
      <c r="J19" s="385" t="s">
        <v>272</v>
      </c>
      <c r="K19" s="154" t="s">
        <v>272</v>
      </c>
      <c r="L19" s="155" t="s">
        <v>272</v>
      </c>
      <c r="M19" s="154" t="s">
        <v>272</v>
      </c>
      <c r="N19" s="155" t="s">
        <v>272</v>
      </c>
      <c r="O19" s="155" t="s">
        <v>272</v>
      </c>
      <c r="P19" s="385" t="s">
        <v>272</v>
      </c>
      <c r="Q19" s="406" t="s">
        <v>273</v>
      </c>
      <c r="R19" s="407" t="s">
        <v>328</v>
      </c>
      <c r="S19" s="408" t="s">
        <v>274</v>
      </c>
      <c r="T19" s="409" t="s">
        <v>274</v>
      </c>
      <c r="U19" s="154" t="s">
        <v>272</v>
      </c>
      <c r="V19" s="155" t="s">
        <v>272</v>
      </c>
      <c r="W19" s="155" t="s">
        <v>272</v>
      </c>
      <c r="X19" s="385" t="s">
        <v>272</v>
      </c>
      <c r="Y19" s="154" t="s">
        <v>272</v>
      </c>
      <c r="Z19" s="155" t="s">
        <v>272</v>
      </c>
      <c r="AA19" s="155" t="s">
        <v>272</v>
      </c>
      <c r="AB19" s="385" t="s">
        <v>272</v>
      </c>
      <c r="AC19" s="154" t="s">
        <v>272</v>
      </c>
      <c r="AD19" s="155" t="s">
        <v>272</v>
      </c>
      <c r="AE19" s="155" t="s">
        <v>272</v>
      </c>
      <c r="AF19" s="385" t="s">
        <v>272</v>
      </c>
      <c r="AG19" s="154" t="s">
        <v>272</v>
      </c>
      <c r="AH19" s="155" t="s">
        <v>272</v>
      </c>
      <c r="AI19" s="155" t="s">
        <v>272</v>
      </c>
      <c r="AJ19" s="385" t="s">
        <v>272</v>
      </c>
      <c r="AK19" s="154" t="s">
        <v>272</v>
      </c>
      <c r="AL19" s="155" t="s">
        <v>272</v>
      </c>
      <c r="AM19" s="154" t="s">
        <v>272</v>
      </c>
      <c r="AN19" s="155" t="s">
        <v>272</v>
      </c>
      <c r="AO19" s="155" t="s">
        <v>272</v>
      </c>
      <c r="AP19" s="385" t="s">
        <v>272</v>
      </c>
      <c r="AQ19" s="409" t="s">
        <v>273</v>
      </c>
      <c r="AR19" s="410" t="s">
        <v>297</v>
      </c>
      <c r="AS19" s="411" t="s">
        <v>274</v>
      </c>
      <c r="AT19" s="409" t="s">
        <v>274</v>
      </c>
      <c r="AU19" s="409" t="s">
        <v>274</v>
      </c>
      <c r="AV19" s="412" t="s">
        <v>274</v>
      </c>
      <c r="AW19" s="408" t="s">
        <v>274</v>
      </c>
      <c r="AX19" s="409" t="s">
        <v>274</v>
      </c>
      <c r="AY19" s="409" t="s">
        <v>274</v>
      </c>
      <c r="AZ19" s="409" t="s">
        <v>274</v>
      </c>
      <c r="BA19" s="410" t="s">
        <v>274</v>
      </c>
    </row>
    <row r="20" spans="1:53" ht="19.5" thickBot="1" x14ac:dyDescent="0.35">
      <c r="A20" s="386">
        <v>2</v>
      </c>
      <c r="B20" s="405" t="s">
        <v>271</v>
      </c>
      <c r="C20" s="154" t="s">
        <v>272</v>
      </c>
      <c r="D20" s="155" t="s">
        <v>272</v>
      </c>
      <c r="E20" s="155" t="s">
        <v>272</v>
      </c>
      <c r="F20" s="385" t="s">
        <v>272</v>
      </c>
      <c r="G20" s="154" t="s">
        <v>272</v>
      </c>
      <c r="H20" s="155" t="s">
        <v>272</v>
      </c>
      <c r="I20" s="155" t="s">
        <v>272</v>
      </c>
      <c r="J20" s="385" t="s">
        <v>272</v>
      </c>
      <c r="K20" s="154" t="s">
        <v>272</v>
      </c>
      <c r="L20" s="155" t="s">
        <v>272</v>
      </c>
      <c r="M20" s="154" t="s">
        <v>272</v>
      </c>
      <c r="N20" s="155" t="s">
        <v>272</v>
      </c>
      <c r="O20" s="155" t="s">
        <v>272</v>
      </c>
      <c r="P20" s="385" t="s">
        <v>272</v>
      </c>
      <c r="Q20" s="406" t="s">
        <v>273</v>
      </c>
      <c r="R20" s="407" t="s">
        <v>328</v>
      </c>
      <c r="S20" s="408" t="s">
        <v>274</v>
      </c>
      <c r="T20" s="409" t="s">
        <v>274</v>
      </c>
      <c r="U20" s="154" t="s">
        <v>272</v>
      </c>
      <c r="V20" s="155" t="s">
        <v>272</v>
      </c>
      <c r="W20" s="155" t="s">
        <v>272</v>
      </c>
      <c r="X20" s="385" t="s">
        <v>272</v>
      </c>
      <c r="Y20" s="154" t="s">
        <v>272</v>
      </c>
      <c r="Z20" s="155" t="s">
        <v>272</v>
      </c>
      <c r="AA20" s="155" t="s">
        <v>272</v>
      </c>
      <c r="AB20" s="385" t="s">
        <v>272</v>
      </c>
      <c r="AC20" s="154" t="s">
        <v>272</v>
      </c>
      <c r="AD20" s="155" t="s">
        <v>272</v>
      </c>
      <c r="AE20" s="155" t="s">
        <v>272</v>
      </c>
      <c r="AF20" s="385" t="s">
        <v>272</v>
      </c>
      <c r="AG20" s="154" t="s">
        <v>272</v>
      </c>
      <c r="AH20" s="155" t="s">
        <v>272</v>
      </c>
      <c r="AI20" s="155" t="s">
        <v>272</v>
      </c>
      <c r="AJ20" s="385" t="s">
        <v>272</v>
      </c>
      <c r="AK20" s="154" t="s">
        <v>272</v>
      </c>
      <c r="AL20" s="155" t="s">
        <v>272</v>
      </c>
      <c r="AM20" s="154" t="s">
        <v>272</v>
      </c>
      <c r="AN20" s="155" t="s">
        <v>272</v>
      </c>
      <c r="AO20" s="155" t="s">
        <v>272</v>
      </c>
      <c r="AP20" s="385" t="s">
        <v>272</v>
      </c>
      <c r="AQ20" s="409" t="s">
        <v>273</v>
      </c>
      <c r="AR20" s="410" t="s">
        <v>297</v>
      </c>
      <c r="AS20" s="411" t="s">
        <v>274</v>
      </c>
      <c r="AT20" s="409" t="s">
        <v>274</v>
      </c>
      <c r="AU20" s="409" t="s">
        <v>274</v>
      </c>
      <c r="AV20" s="412" t="s">
        <v>274</v>
      </c>
      <c r="AW20" s="408" t="s">
        <v>274</v>
      </c>
      <c r="AX20" s="409" t="s">
        <v>274</v>
      </c>
      <c r="AY20" s="409" t="s">
        <v>274</v>
      </c>
      <c r="AZ20" s="409" t="s">
        <v>274</v>
      </c>
      <c r="BA20" s="410" t="s">
        <v>274</v>
      </c>
    </row>
    <row r="21" spans="1:53" ht="19.5" thickBot="1" x14ac:dyDescent="0.35">
      <c r="A21" s="386">
        <v>3</v>
      </c>
      <c r="B21" s="405" t="s">
        <v>271</v>
      </c>
      <c r="C21" s="154" t="s">
        <v>272</v>
      </c>
      <c r="D21" s="155" t="s">
        <v>272</v>
      </c>
      <c r="E21" s="155" t="s">
        <v>272</v>
      </c>
      <c r="F21" s="385" t="s">
        <v>272</v>
      </c>
      <c r="G21" s="154" t="s">
        <v>272</v>
      </c>
      <c r="H21" s="155" t="s">
        <v>272</v>
      </c>
      <c r="I21" s="155" t="s">
        <v>272</v>
      </c>
      <c r="J21" s="385" t="s">
        <v>272</v>
      </c>
      <c r="K21" s="154" t="s">
        <v>272</v>
      </c>
      <c r="L21" s="155" t="s">
        <v>272</v>
      </c>
      <c r="M21" s="154" t="s">
        <v>272</v>
      </c>
      <c r="N21" s="155" t="s">
        <v>272</v>
      </c>
      <c r="O21" s="155" t="s">
        <v>272</v>
      </c>
      <c r="P21" s="385" t="s">
        <v>272</v>
      </c>
      <c r="Q21" s="406" t="s">
        <v>273</v>
      </c>
      <c r="R21" s="407" t="s">
        <v>328</v>
      </c>
      <c r="S21" s="408" t="s">
        <v>274</v>
      </c>
      <c r="T21" s="409" t="s">
        <v>274</v>
      </c>
      <c r="U21" s="154" t="s">
        <v>272</v>
      </c>
      <c r="V21" s="155" t="s">
        <v>272</v>
      </c>
      <c r="W21" s="155" t="s">
        <v>272</v>
      </c>
      <c r="X21" s="385" t="s">
        <v>272</v>
      </c>
      <c r="Y21" s="154" t="s">
        <v>272</v>
      </c>
      <c r="Z21" s="155" t="s">
        <v>272</v>
      </c>
      <c r="AA21" s="155" t="s">
        <v>272</v>
      </c>
      <c r="AB21" s="385" t="s">
        <v>272</v>
      </c>
      <c r="AC21" s="154" t="s">
        <v>272</v>
      </c>
      <c r="AD21" s="155" t="s">
        <v>272</v>
      </c>
      <c r="AE21" s="155" t="s">
        <v>272</v>
      </c>
      <c r="AF21" s="385" t="s">
        <v>272</v>
      </c>
      <c r="AG21" s="154" t="s">
        <v>272</v>
      </c>
      <c r="AH21" s="155" t="s">
        <v>272</v>
      </c>
      <c r="AI21" s="155" t="s">
        <v>272</v>
      </c>
      <c r="AJ21" s="385" t="s">
        <v>272</v>
      </c>
      <c r="AK21" s="154" t="s">
        <v>272</v>
      </c>
      <c r="AL21" s="155" t="s">
        <v>272</v>
      </c>
      <c r="AM21" s="154" t="s">
        <v>272</v>
      </c>
      <c r="AN21" s="155" t="s">
        <v>272</v>
      </c>
      <c r="AO21" s="155" t="s">
        <v>272</v>
      </c>
      <c r="AP21" s="385" t="s">
        <v>272</v>
      </c>
      <c r="AQ21" s="409" t="s">
        <v>273</v>
      </c>
      <c r="AR21" s="410" t="s">
        <v>297</v>
      </c>
      <c r="AS21" s="411" t="s">
        <v>274</v>
      </c>
      <c r="AT21" s="409" t="s">
        <v>274</v>
      </c>
      <c r="AU21" s="409" t="s">
        <v>274</v>
      </c>
      <c r="AV21" s="412" t="s">
        <v>274</v>
      </c>
      <c r="AW21" s="408" t="s">
        <v>274</v>
      </c>
      <c r="AX21" s="409" t="s">
        <v>274</v>
      </c>
      <c r="AY21" s="409" t="s">
        <v>274</v>
      </c>
      <c r="AZ21" s="409" t="s">
        <v>274</v>
      </c>
      <c r="BA21" s="410" t="s">
        <v>274</v>
      </c>
    </row>
    <row r="22" spans="1:53" ht="19.5" thickBot="1" x14ac:dyDescent="0.35">
      <c r="A22" s="387">
        <v>4</v>
      </c>
      <c r="B22" s="405" t="s">
        <v>271</v>
      </c>
      <c r="C22" s="154" t="s">
        <v>272</v>
      </c>
      <c r="D22" s="155" t="s">
        <v>272</v>
      </c>
      <c r="E22" s="155" t="s">
        <v>272</v>
      </c>
      <c r="F22" s="385" t="s">
        <v>272</v>
      </c>
      <c r="G22" s="154" t="s">
        <v>272</v>
      </c>
      <c r="H22" s="155" t="s">
        <v>272</v>
      </c>
      <c r="I22" s="155" t="s">
        <v>272</v>
      </c>
      <c r="J22" s="385" t="s">
        <v>272</v>
      </c>
      <c r="K22" s="154" t="s">
        <v>272</v>
      </c>
      <c r="L22" s="155" t="s">
        <v>272</v>
      </c>
      <c r="M22" s="154" t="s">
        <v>272</v>
      </c>
      <c r="N22" s="155" t="s">
        <v>272</v>
      </c>
      <c r="O22" s="155" t="s">
        <v>272</v>
      </c>
      <c r="P22" s="385" t="s">
        <v>272</v>
      </c>
      <c r="Q22" s="406" t="s">
        <v>273</v>
      </c>
      <c r="R22" s="407" t="s">
        <v>271</v>
      </c>
      <c r="S22" s="408" t="s">
        <v>274</v>
      </c>
      <c r="T22" s="409" t="s">
        <v>274</v>
      </c>
      <c r="U22" s="154" t="s">
        <v>272</v>
      </c>
      <c r="V22" s="155" t="s">
        <v>272</v>
      </c>
      <c r="W22" s="155" t="s">
        <v>272</v>
      </c>
      <c r="X22" s="385" t="s">
        <v>272</v>
      </c>
      <c r="Y22" s="154" t="s">
        <v>272</v>
      </c>
      <c r="Z22" s="155" t="s">
        <v>272</v>
      </c>
      <c r="AA22" s="155" t="s">
        <v>272</v>
      </c>
      <c r="AB22" s="385" t="s">
        <v>272</v>
      </c>
      <c r="AC22" s="154" t="s">
        <v>272</v>
      </c>
      <c r="AD22" s="155" t="s">
        <v>272</v>
      </c>
      <c r="AE22" s="155" t="s">
        <v>272</v>
      </c>
      <c r="AF22" s="385" t="s">
        <v>272</v>
      </c>
      <c r="AG22" s="154" t="s">
        <v>272</v>
      </c>
      <c r="AH22" s="154" t="s">
        <v>273</v>
      </c>
      <c r="AI22" s="154" t="s">
        <v>273</v>
      </c>
      <c r="AJ22" s="154" t="s">
        <v>275</v>
      </c>
      <c r="AK22" s="388" t="s">
        <v>275</v>
      </c>
      <c r="AL22" s="389" t="s">
        <v>275</v>
      </c>
      <c r="AM22" s="390" t="s">
        <v>275</v>
      </c>
      <c r="AN22" s="389" t="s">
        <v>310</v>
      </c>
      <c r="AO22" s="390" t="s">
        <v>310</v>
      </c>
      <c r="AP22" s="388" t="s">
        <v>276</v>
      </c>
      <c r="AQ22" s="388" t="s">
        <v>276</v>
      </c>
      <c r="AR22" s="389"/>
      <c r="AS22" s="477"/>
      <c r="AT22" s="478"/>
      <c r="AU22" s="478"/>
      <c r="AV22" s="478"/>
      <c r="AW22" s="479"/>
      <c r="AX22" s="391"/>
      <c r="AY22" s="416"/>
      <c r="AZ22" s="416"/>
      <c r="BA22" s="417"/>
    </row>
    <row r="23" spans="1:53" ht="18.75" x14ac:dyDescent="0.3">
      <c r="A23" s="392"/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93"/>
      <c r="AG23" s="393"/>
      <c r="AH23" s="393"/>
      <c r="AI23" s="393"/>
      <c r="AJ23" s="323"/>
      <c r="AK23" s="323"/>
      <c r="AL23" s="323"/>
      <c r="AM23" s="323"/>
      <c r="AN23" s="323"/>
      <c r="AO23" s="323"/>
      <c r="AP23" s="323"/>
      <c r="AQ23" s="323"/>
      <c r="AR23" s="323"/>
      <c r="AS23" s="394"/>
      <c r="AT23" s="395"/>
      <c r="AU23" s="395"/>
      <c r="AV23" s="395"/>
      <c r="AW23" s="395"/>
      <c r="AX23" s="395"/>
      <c r="AY23" s="395"/>
      <c r="AZ23" s="395"/>
      <c r="BA23" s="395"/>
    </row>
    <row r="24" spans="1:53" ht="18.75" x14ac:dyDescent="0.3">
      <c r="A24" s="392"/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93"/>
      <c r="AG24" s="393"/>
      <c r="AH24" s="393"/>
      <c r="AI24" s="393"/>
      <c r="AJ24" s="323"/>
      <c r="AK24" s="323"/>
      <c r="AL24" s="323"/>
      <c r="AM24" s="323"/>
      <c r="AN24" s="323"/>
      <c r="AO24" s="323"/>
      <c r="AP24" s="323"/>
      <c r="AQ24" s="323"/>
      <c r="AR24" s="323"/>
      <c r="AS24" s="394"/>
      <c r="AT24" s="395"/>
      <c r="AU24" s="395"/>
      <c r="AV24" s="395"/>
      <c r="AW24" s="395"/>
      <c r="AX24" s="395"/>
      <c r="AY24" s="395"/>
      <c r="AZ24" s="395"/>
      <c r="BA24" s="395"/>
    </row>
    <row r="25" spans="1:53" ht="18.75" x14ac:dyDescent="0.3">
      <c r="A25" s="392"/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93"/>
      <c r="AG25" s="393"/>
      <c r="AH25" s="393"/>
      <c r="AI25" s="393"/>
      <c r="AJ25" s="323"/>
      <c r="AK25" s="323"/>
      <c r="AL25" s="323"/>
      <c r="AM25" s="323"/>
      <c r="AN25" s="323"/>
      <c r="AO25" s="323"/>
      <c r="AP25" s="323"/>
      <c r="AQ25" s="323"/>
      <c r="AR25" s="323"/>
      <c r="AS25" s="394"/>
      <c r="AT25" s="395"/>
      <c r="AU25" s="395"/>
      <c r="AV25" s="395"/>
      <c r="AW25" s="395"/>
      <c r="AX25" s="395"/>
      <c r="AY25" s="395"/>
      <c r="AZ25" s="395"/>
      <c r="BA25" s="395"/>
    </row>
    <row r="26" spans="1:53" x14ac:dyDescent="0.25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 t="s">
        <v>219</v>
      </c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6"/>
      <c r="BA26" s="396"/>
    </row>
    <row r="27" spans="1:53" s="396" customFormat="1" ht="20.25" x14ac:dyDescent="0.3">
      <c r="A27" s="480" t="s">
        <v>300</v>
      </c>
      <c r="B27" s="480"/>
      <c r="C27" s="480"/>
      <c r="D27" s="480"/>
      <c r="E27" s="480"/>
      <c r="F27" s="480"/>
      <c r="G27" s="480"/>
      <c r="H27" s="480"/>
      <c r="I27" s="480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1"/>
      <c r="U27" s="481"/>
      <c r="V27" s="481"/>
      <c r="W27" s="481"/>
      <c r="X27" s="481"/>
      <c r="Y27" s="481"/>
      <c r="Z27" s="481"/>
      <c r="AA27" s="481"/>
      <c r="AB27" s="481"/>
      <c r="AC27" s="481"/>
      <c r="AD27" s="481"/>
      <c r="AE27" s="481"/>
      <c r="AF27" s="481"/>
      <c r="AG27" s="481"/>
      <c r="AH27" s="481"/>
      <c r="AI27" s="481"/>
      <c r="AJ27" s="481"/>
      <c r="AK27" s="481"/>
      <c r="AL27" s="481"/>
      <c r="AM27" s="481"/>
      <c r="AN27" s="481"/>
      <c r="AO27" s="481"/>
      <c r="AP27" s="481"/>
      <c r="AQ27" s="481"/>
      <c r="AR27" s="481"/>
      <c r="AS27" s="481"/>
      <c r="AT27" s="481"/>
      <c r="AU27" s="481"/>
      <c r="AV27" s="397"/>
      <c r="AW27" s="397"/>
      <c r="AX27" s="397"/>
      <c r="AY27" s="397"/>
      <c r="AZ27" s="397"/>
      <c r="BA27" s="367"/>
    </row>
    <row r="28" spans="1:53" x14ac:dyDescent="0.25">
      <c r="AV28" s="397"/>
      <c r="AW28" s="397"/>
      <c r="AX28" s="397"/>
      <c r="AY28" s="397"/>
      <c r="AZ28" s="397"/>
    </row>
    <row r="29" spans="1:53" ht="20.25" x14ac:dyDescent="0.3">
      <c r="A29" s="398" t="s">
        <v>277</v>
      </c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482" t="s">
        <v>278</v>
      </c>
      <c r="AB29" s="482"/>
      <c r="AC29" s="482"/>
      <c r="AD29" s="482"/>
      <c r="AE29" s="482"/>
      <c r="AF29" s="482"/>
      <c r="AG29" s="482"/>
      <c r="AH29" s="482"/>
      <c r="AI29" s="482"/>
      <c r="AJ29" s="482"/>
      <c r="AK29" s="482"/>
      <c r="AL29" s="482"/>
      <c r="AM29" s="482"/>
      <c r="AN29" s="398"/>
      <c r="AO29" s="482" t="s">
        <v>279</v>
      </c>
      <c r="AP29" s="482"/>
      <c r="AQ29" s="482"/>
      <c r="AR29" s="482"/>
      <c r="AS29" s="482"/>
      <c r="AT29" s="482"/>
      <c r="AU29" s="482"/>
      <c r="AV29" s="482"/>
      <c r="AW29" s="482"/>
      <c r="AX29" s="482"/>
      <c r="AY29" s="482"/>
      <c r="AZ29" s="482"/>
      <c r="BA29" s="482"/>
    </row>
    <row r="30" spans="1:53" ht="18.75" x14ac:dyDescent="0.3">
      <c r="A30" s="400"/>
      <c r="B30" s="401"/>
      <c r="C30" s="401"/>
      <c r="D30" s="401"/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  <c r="AU30" s="401"/>
      <c r="AV30" s="401"/>
      <c r="AW30" s="401"/>
      <c r="AX30" s="401"/>
      <c r="AY30" s="401"/>
      <c r="AZ30" s="401"/>
      <c r="BA30" s="372"/>
    </row>
    <row r="31" spans="1:53" ht="15.75" customHeight="1" x14ac:dyDescent="0.25">
      <c r="A31" s="483" t="s">
        <v>258</v>
      </c>
      <c r="B31" s="484"/>
      <c r="C31" s="485" t="s">
        <v>280</v>
      </c>
      <c r="D31" s="485"/>
      <c r="E31" s="485" t="s">
        <v>281</v>
      </c>
      <c r="F31" s="485"/>
      <c r="G31" s="483" t="s">
        <v>282</v>
      </c>
      <c r="H31" s="483"/>
      <c r="I31" s="483"/>
      <c r="J31" s="483" t="s">
        <v>283</v>
      </c>
      <c r="K31" s="484"/>
      <c r="L31" s="484"/>
      <c r="M31" s="484"/>
      <c r="N31" s="483" t="s">
        <v>284</v>
      </c>
      <c r="O31" s="484"/>
      <c r="P31" s="484"/>
      <c r="Q31" s="483" t="s">
        <v>285</v>
      </c>
      <c r="R31" s="513"/>
      <c r="S31" s="513"/>
      <c r="T31" s="483" t="s">
        <v>286</v>
      </c>
      <c r="U31" s="484"/>
      <c r="V31" s="484"/>
      <c r="W31" s="483" t="s">
        <v>287</v>
      </c>
      <c r="X31" s="484"/>
      <c r="Y31" s="484"/>
      <c r="Z31" s="395"/>
      <c r="AA31" s="514" t="s">
        <v>288</v>
      </c>
      <c r="AB31" s="515"/>
      <c r="AC31" s="515"/>
      <c r="AD31" s="515"/>
      <c r="AE31" s="515"/>
      <c r="AF31" s="516"/>
      <c r="AG31" s="517"/>
      <c r="AH31" s="503" t="s">
        <v>289</v>
      </c>
      <c r="AI31" s="522"/>
      <c r="AJ31" s="522"/>
      <c r="AK31" s="486" t="s">
        <v>290</v>
      </c>
      <c r="AL31" s="487"/>
      <c r="AM31" s="488"/>
      <c r="AN31" s="402"/>
      <c r="AO31" s="492" t="s">
        <v>291</v>
      </c>
      <c r="AP31" s="493"/>
      <c r="AQ31" s="493"/>
      <c r="AR31" s="493"/>
      <c r="AS31" s="494" t="s">
        <v>292</v>
      </c>
      <c r="AT31" s="495"/>
      <c r="AU31" s="495"/>
      <c r="AV31" s="495"/>
      <c r="AW31" s="496"/>
      <c r="AX31" s="503" t="s">
        <v>289</v>
      </c>
      <c r="AY31" s="503"/>
      <c r="AZ31" s="503"/>
      <c r="BA31" s="504"/>
    </row>
    <row r="32" spans="1:53" ht="27" customHeight="1" x14ac:dyDescent="0.25">
      <c r="A32" s="484"/>
      <c r="B32" s="484"/>
      <c r="C32" s="485"/>
      <c r="D32" s="485"/>
      <c r="E32" s="485"/>
      <c r="F32" s="485"/>
      <c r="G32" s="483"/>
      <c r="H32" s="483"/>
      <c r="I32" s="483"/>
      <c r="J32" s="484"/>
      <c r="K32" s="484"/>
      <c r="L32" s="484"/>
      <c r="M32" s="484"/>
      <c r="N32" s="484"/>
      <c r="O32" s="484"/>
      <c r="P32" s="484"/>
      <c r="Q32" s="513"/>
      <c r="R32" s="513"/>
      <c r="S32" s="513"/>
      <c r="T32" s="484"/>
      <c r="U32" s="484"/>
      <c r="V32" s="484"/>
      <c r="W32" s="484"/>
      <c r="X32" s="484"/>
      <c r="Y32" s="484"/>
      <c r="Z32" s="395"/>
      <c r="AA32" s="518"/>
      <c r="AB32" s="519"/>
      <c r="AC32" s="519"/>
      <c r="AD32" s="519"/>
      <c r="AE32" s="519"/>
      <c r="AF32" s="520"/>
      <c r="AG32" s="521"/>
      <c r="AH32" s="522"/>
      <c r="AI32" s="522"/>
      <c r="AJ32" s="522"/>
      <c r="AK32" s="489"/>
      <c r="AL32" s="490"/>
      <c r="AM32" s="491"/>
      <c r="AN32" s="402"/>
      <c r="AO32" s="493"/>
      <c r="AP32" s="493"/>
      <c r="AQ32" s="493"/>
      <c r="AR32" s="493"/>
      <c r="AS32" s="497"/>
      <c r="AT32" s="498"/>
      <c r="AU32" s="498"/>
      <c r="AV32" s="498"/>
      <c r="AW32" s="499"/>
      <c r="AX32" s="503"/>
      <c r="AY32" s="503"/>
      <c r="AZ32" s="503"/>
      <c r="BA32" s="504"/>
    </row>
    <row r="33" spans="1:53" ht="41.25" customHeight="1" x14ac:dyDescent="0.25">
      <c r="A33" s="484"/>
      <c r="B33" s="484"/>
      <c r="C33" s="485"/>
      <c r="D33" s="485"/>
      <c r="E33" s="485"/>
      <c r="F33" s="485"/>
      <c r="G33" s="483"/>
      <c r="H33" s="483"/>
      <c r="I33" s="483"/>
      <c r="J33" s="484"/>
      <c r="K33" s="484"/>
      <c r="L33" s="484"/>
      <c r="M33" s="484"/>
      <c r="N33" s="484"/>
      <c r="O33" s="484"/>
      <c r="P33" s="484"/>
      <c r="Q33" s="513"/>
      <c r="R33" s="513"/>
      <c r="S33" s="513"/>
      <c r="T33" s="484"/>
      <c r="U33" s="484"/>
      <c r="V33" s="484"/>
      <c r="W33" s="484"/>
      <c r="X33" s="484"/>
      <c r="Y33" s="484"/>
      <c r="Z33" s="395"/>
      <c r="AA33" s="505" t="s">
        <v>100</v>
      </c>
      <c r="AB33" s="506"/>
      <c r="AC33" s="506"/>
      <c r="AD33" s="506"/>
      <c r="AE33" s="506"/>
      <c r="AF33" s="507"/>
      <c r="AG33" s="508"/>
      <c r="AH33" s="509">
        <v>2</v>
      </c>
      <c r="AI33" s="510"/>
      <c r="AJ33" s="511"/>
      <c r="AK33" s="512">
        <v>2</v>
      </c>
      <c r="AL33" s="512"/>
      <c r="AM33" s="512"/>
      <c r="AN33" s="402"/>
      <c r="AO33" s="493"/>
      <c r="AP33" s="493"/>
      <c r="AQ33" s="493"/>
      <c r="AR33" s="493"/>
      <c r="AS33" s="497"/>
      <c r="AT33" s="498"/>
      <c r="AU33" s="498"/>
      <c r="AV33" s="498"/>
      <c r="AW33" s="499"/>
      <c r="AX33" s="503"/>
      <c r="AY33" s="503"/>
      <c r="AZ33" s="503"/>
      <c r="BA33" s="504"/>
    </row>
    <row r="34" spans="1:53" ht="20.25" x14ac:dyDescent="0.3">
      <c r="A34" s="527">
        <v>1</v>
      </c>
      <c r="B34" s="527"/>
      <c r="C34" s="528">
        <v>2</v>
      </c>
      <c r="D34" s="528"/>
      <c r="E34" s="525">
        <v>35</v>
      </c>
      <c r="F34" s="525"/>
      <c r="G34" s="525">
        <v>2</v>
      </c>
      <c r="H34" s="525"/>
      <c r="I34" s="525"/>
      <c r="J34" s="525">
        <v>2</v>
      </c>
      <c r="K34" s="525"/>
      <c r="L34" s="525"/>
      <c r="M34" s="525"/>
      <c r="N34" s="525"/>
      <c r="O34" s="525"/>
      <c r="P34" s="525"/>
      <c r="Q34" s="523"/>
      <c r="R34" s="524"/>
      <c r="S34" s="524"/>
      <c r="T34" s="525">
        <v>11</v>
      </c>
      <c r="U34" s="526"/>
      <c r="V34" s="526"/>
      <c r="W34" s="525">
        <f>E34+G34+N34+Q34+T34+C34+J34</f>
        <v>52</v>
      </c>
      <c r="X34" s="526"/>
      <c r="Y34" s="526"/>
      <c r="Z34" s="395"/>
      <c r="AA34" s="505" t="s">
        <v>293</v>
      </c>
      <c r="AB34" s="506"/>
      <c r="AC34" s="506"/>
      <c r="AD34" s="506"/>
      <c r="AE34" s="506"/>
      <c r="AF34" s="507"/>
      <c r="AG34" s="508"/>
      <c r="AH34" s="509">
        <v>4</v>
      </c>
      <c r="AI34" s="510"/>
      <c r="AJ34" s="511"/>
      <c r="AK34" s="512">
        <v>2</v>
      </c>
      <c r="AL34" s="512"/>
      <c r="AM34" s="512"/>
      <c r="AN34" s="402"/>
      <c r="AO34" s="493"/>
      <c r="AP34" s="493"/>
      <c r="AQ34" s="493"/>
      <c r="AR34" s="493"/>
      <c r="AS34" s="500"/>
      <c r="AT34" s="501"/>
      <c r="AU34" s="501"/>
      <c r="AV34" s="501"/>
      <c r="AW34" s="502"/>
      <c r="AX34" s="503"/>
      <c r="AY34" s="503"/>
      <c r="AZ34" s="503"/>
      <c r="BA34" s="504"/>
    </row>
    <row r="35" spans="1:53" ht="20.25" x14ac:dyDescent="0.3">
      <c r="A35" s="527">
        <v>2</v>
      </c>
      <c r="B35" s="527"/>
      <c r="C35" s="528">
        <v>2</v>
      </c>
      <c r="D35" s="528"/>
      <c r="E35" s="525">
        <v>35</v>
      </c>
      <c r="F35" s="525"/>
      <c r="G35" s="525">
        <v>2</v>
      </c>
      <c r="H35" s="525"/>
      <c r="I35" s="525"/>
      <c r="J35" s="525">
        <v>2</v>
      </c>
      <c r="K35" s="525"/>
      <c r="L35" s="525"/>
      <c r="M35" s="525"/>
      <c r="N35" s="525"/>
      <c r="O35" s="525"/>
      <c r="P35" s="525"/>
      <c r="Q35" s="523"/>
      <c r="R35" s="524"/>
      <c r="S35" s="524"/>
      <c r="T35" s="525">
        <v>11</v>
      </c>
      <c r="U35" s="526"/>
      <c r="V35" s="526"/>
      <c r="W35" s="525">
        <f>E35+G35+J35+N35+Q35+T35+C35</f>
        <v>52</v>
      </c>
      <c r="X35" s="526"/>
      <c r="Y35" s="526"/>
      <c r="Z35" s="395"/>
      <c r="AA35" s="505" t="s">
        <v>301</v>
      </c>
      <c r="AB35" s="532"/>
      <c r="AC35" s="532"/>
      <c r="AD35" s="532"/>
      <c r="AE35" s="532"/>
      <c r="AF35" s="532"/>
      <c r="AG35" s="533"/>
      <c r="AH35" s="534">
        <v>6</v>
      </c>
      <c r="AI35" s="535"/>
      <c r="AJ35" s="536"/>
      <c r="AK35" s="512">
        <v>2</v>
      </c>
      <c r="AL35" s="512"/>
      <c r="AM35" s="512"/>
      <c r="AN35" s="402"/>
      <c r="AO35" s="512" t="s">
        <v>294</v>
      </c>
      <c r="AP35" s="512"/>
      <c r="AQ35" s="512"/>
      <c r="AR35" s="512"/>
      <c r="AS35" s="548" t="s">
        <v>114</v>
      </c>
      <c r="AT35" s="549"/>
      <c r="AU35" s="549"/>
      <c r="AV35" s="549"/>
      <c r="AW35" s="550"/>
      <c r="AX35" s="529">
        <v>8</v>
      </c>
      <c r="AY35" s="529"/>
      <c r="AZ35" s="529"/>
      <c r="BA35" s="529"/>
    </row>
    <row r="36" spans="1:53" ht="20.25" x14ac:dyDescent="0.3">
      <c r="A36" s="527">
        <v>3</v>
      </c>
      <c r="B36" s="527"/>
      <c r="C36" s="528">
        <v>2</v>
      </c>
      <c r="D36" s="528"/>
      <c r="E36" s="530">
        <v>35</v>
      </c>
      <c r="F36" s="531"/>
      <c r="G36" s="525">
        <v>2</v>
      </c>
      <c r="H36" s="525"/>
      <c r="I36" s="525"/>
      <c r="J36" s="525">
        <v>2</v>
      </c>
      <c r="K36" s="525"/>
      <c r="L36" s="525"/>
      <c r="M36" s="525"/>
      <c r="N36" s="525"/>
      <c r="O36" s="525"/>
      <c r="P36" s="525"/>
      <c r="Q36" s="523"/>
      <c r="R36" s="524"/>
      <c r="S36" s="524"/>
      <c r="T36" s="525">
        <v>11</v>
      </c>
      <c r="U36" s="526"/>
      <c r="V36" s="526"/>
      <c r="W36" s="525">
        <f t="shared" ref="W36" si="0">E36+G36+J36+N36+Q36+T36+C36</f>
        <v>52</v>
      </c>
      <c r="X36" s="526"/>
      <c r="Y36" s="526"/>
      <c r="Z36" s="395"/>
      <c r="AA36" s="540" t="s">
        <v>295</v>
      </c>
      <c r="AB36" s="516"/>
      <c r="AC36" s="516"/>
      <c r="AD36" s="516"/>
      <c r="AE36" s="516"/>
      <c r="AF36" s="516"/>
      <c r="AG36" s="517"/>
      <c r="AH36" s="534">
        <v>8</v>
      </c>
      <c r="AI36" s="542"/>
      <c r="AJ36" s="543"/>
      <c r="AK36" s="512">
        <v>4</v>
      </c>
      <c r="AL36" s="558"/>
      <c r="AM36" s="558"/>
      <c r="AN36" s="402"/>
      <c r="AO36" s="512"/>
      <c r="AP36" s="512"/>
      <c r="AQ36" s="512"/>
      <c r="AR36" s="512"/>
      <c r="AS36" s="551"/>
      <c r="AT36" s="552"/>
      <c r="AU36" s="552"/>
      <c r="AV36" s="552"/>
      <c r="AW36" s="553"/>
      <c r="AX36" s="529"/>
      <c r="AY36" s="529"/>
      <c r="AZ36" s="529"/>
      <c r="BA36" s="529"/>
    </row>
    <row r="37" spans="1:53" ht="20.25" customHeight="1" x14ac:dyDescent="0.3">
      <c r="A37" s="527">
        <v>4</v>
      </c>
      <c r="B37" s="527"/>
      <c r="C37" s="528">
        <v>2</v>
      </c>
      <c r="D37" s="528"/>
      <c r="E37" s="530">
        <v>27</v>
      </c>
      <c r="F37" s="531"/>
      <c r="G37" s="525">
        <v>3</v>
      </c>
      <c r="H37" s="525"/>
      <c r="I37" s="525"/>
      <c r="J37" s="525">
        <v>4</v>
      </c>
      <c r="K37" s="525"/>
      <c r="L37" s="525"/>
      <c r="M37" s="525"/>
      <c r="N37" s="525">
        <v>2</v>
      </c>
      <c r="O37" s="525"/>
      <c r="P37" s="525"/>
      <c r="Q37" s="560">
        <v>2</v>
      </c>
      <c r="R37" s="524"/>
      <c r="S37" s="524"/>
      <c r="T37" s="561">
        <v>2</v>
      </c>
      <c r="U37" s="525"/>
      <c r="V37" s="525"/>
      <c r="W37" s="525">
        <f>E37+G37+J37+N37+Q37+T37+C37</f>
        <v>42</v>
      </c>
      <c r="X37" s="526"/>
      <c r="Y37" s="526"/>
      <c r="Z37" s="395"/>
      <c r="AA37" s="541"/>
      <c r="AB37" s="520"/>
      <c r="AC37" s="520"/>
      <c r="AD37" s="520"/>
      <c r="AE37" s="520"/>
      <c r="AF37" s="520"/>
      <c r="AG37" s="521"/>
      <c r="AH37" s="544"/>
      <c r="AI37" s="545"/>
      <c r="AJ37" s="546"/>
      <c r="AK37" s="558"/>
      <c r="AL37" s="558"/>
      <c r="AM37" s="558"/>
      <c r="AN37" s="403"/>
      <c r="AO37" s="512"/>
      <c r="AP37" s="512"/>
      <c r="AQ37" s="512"/>
      <c r="AR37" s="512"/>
      <c r="AS37" s="551"/>
      <c r="AT37" s="552"/>
      <c r="AU37" s="552"/>
      <c r="AV37" s="552"/>
      <c r="AW37" s="553"/>
      <c r="AX37" s="529"/>
      <c r="AY37" s="529"/>
      <c r="AZ37" s="529"/>
      <c r="BA37" s="529"/>
    </row>
    <row r="38" spans="1:53" ht="20.25" x14ac:dyDescent="0.25">
      <c r="A38" s="512" t="s">
        <v>15</v>
      </c>
      <c r="B38" s="512"/>
      <c r="C38" s="528"/>
      <c r="D38" s="528"/>
      <c r="E38" s="537">
        <f>SUM(D34:F37)</f>
        <v>132</v>
      </c>
      <c r="F38" s="538"/>
      <c r="G38" s="512">
        <f>SUM(G34:I37)</f>
        <v>9</v>
      </c>
      <c r="H38" s="512"/>
      <c r="I38" s="512"/>
      <c r="J38" s="539">
        <f>SUM(J34:M37)</f>
        <v>10</v>
      </c>
      <c r="K38" s="539"/>
      <c r="L38" s="539"/>
      <c r="M38" s="539"/>
      <c r="N38" s="539">
        <f>SUM(N34:P37)</f>
        <v>2</v>
      </c>
      <c r="O38" s="539"/>
      <c r="P38" s="539"/>
      <c r="Q38" s="529">
        <f>SUM(Q34:S37)</f>
        <v>2</v>
      </c>
      <c r="R38" s="557"/>
      <c r="S38" s="557"/>
      <c r="T38" s="512">
        <f>SUM(T34:V37)</f>
        <v>35</v>
      </c>
      <c r="U38" s="558"/>
      <c r="V38" s="558"/>
      <c r="W38" s="512">
        <f>SUM(W34:Y37)</f>
        <v>198</v>
      </c>
      <c r="X38" s="558"/>
      <c r="Y38" s="558"/>
      <c r="Z38" s="395"/>
      <c r="AA38" s="559"/>
      <c r="AB38" s="507"/>
      <c r="AC38" s="507"/>
      <c r="AD38" s="507"/>
      <c r="AE38" s="507"/>
      <c r="AF38" s="507"/>
      <c r="AG38" s="508"/>
      <c r="AH38" s="537"/>
      <c r="AI38" s="547"/>
      <c r="AJ38" s="538"/>
      <c r="AK38" s="537"/>
      <c r="AL38" s="547"/>
      <c r="AM38" s="538"/>
      <c r="AN38" s="404"/>
      <c r="AO38" s="512"/>
      <c r="AP38" s="512"/>
      <c r="AQ38" s="512"/>
      <c r="AR38" s="512"/>
      <c r="AS38" s="554"/>
      <c r="AT38" s="555"/>
      <c r="AU38" s="555"/>
      <c r="AV38" s="555"/>
      <c r="AW38" s="556"/>
      <c r="AX38" s="529"/>
      <c r="AY38" s="529"/>
      <c r="AZ38" s="529"/>
      <c r="BA38" s="529"/>
    </row>
  </sheetData>
  <mergeCells count="114">
    <mergeCell ref="AK38:AM38"/>
    <mergeCell ref="AS35:AW38"/>
    <mergeCell ref="N38:P38"/>
    <mergeCell ref="Q38:S38"/>
    <mergeCell ref="T38:V38"/>
    <mergeCell ref="W38:Y38"/>
    <mergeCell ref="AA38:AG38"/>
    <mergeCell ref="AH38:AJ38"/>
    <mergeCell ref="N37:P37"/>
    <mergeCell ref="Q37:S37"/>
    <mergeCell ref="T37:V37"/>
    <mergeCell ref="W37:Y37"/>
    <mergeCell ref="AK36:AM37"/>
    <mergeCell ref="AO35:AR38"/>
    <mergeCell ref="J38:M38"/>
    <mergeCell ref="T36:V36"/>
    <mergeCell ref="W36:Y36"/>
    <mergeCell ref="AA36:AG37"/>
    <mergeCell ref="AH36:AJ37"/>
    <mergeCell ref="A37:B37"/>
    <mergeCell ref="C37:D37"/>
    <mergeCell ref="E37:F37"/>
    <mergeCell ref="G37:I37"/>
    <mergeCell ref="J37:M37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0"/>
  <sheetViews>
    <sheetView view="pageBreakPreview" topLeftCell="A25" zoomScaleNormal="100" zoomScaleSheetLayoutView="100" workbookViewId="0">
      <selection activeCell="B27" sqref="B27"/>
    </sheetView>
  </sheetViews>
  <sheetFormatPr defaultRowHeight="15.75" x14ac:dyDescent="0.25"/>
  <cols>
    <col min="1" max="1" width="11.28515625" style="330" customWidth="1"/>
    <col min="2" max="2" width="44.140625" style="101" customWidth="1"/>
    <col min="3" max="3" width="6.7109375" style="331" customWidth="1"/>
    <col min="4" max="4" width="12" style="332" customWidth="1"/>
    <col min="5" max="5" width="7.28515625" style="332" customWidth="1"/>
    <col min="6" max="6" width="6.42578125" style="331" customWidth="1"/>
    <col min="7" max="7" width="8.7109375" style="331" customWidth="1"/>
    <col min="8" max="8" width="9.85546875" style="331" customWidth="1"/>
    <col min="9" max="9" width="8.7109375" style="101" customWidth="1"/>
    <col min="10" max="10" width="8" style="101" customWidth="1"/>
    <col min="11" max="11" width="5.85546875" style="101" customWidth="1"/>
    <col min="12" max="12" width="7.140625" style="101" customWidth="1"/>
    <col min="13" max="13" width="8.85546875" style="101" customWidth="1"/>
    <col min="14" max="14" width="6.140625" style="101" customWidth="1"/>
    <col min="15" max="15" width="3.85546875" style="101" hidden="1" customWidth="1"/>
    <col min="16" max="17" width="6.140625" style="101" customWidth="1"/>
    <col min="18" max="18" width="3.85546875" style="101" hidden="1" customWidth="1"/>
    <col min="19" max="20" width="6.140625" style="101" customWidth="1"/>
    <col min="21" max="21" width="3.85546875" style="101" hidden="1" customWidth="1"/>
    <col min="22" max="22" width="6.140625" style="101" customWidth="1"/>
    <col min="23" max="23" width="5.140625" style="101" customWidth="1"/>
    <col min="24" max="24" width="5.7109375" style="101" customWidth="1"/>
    <col min="25" max="32" width="9.140625" style="101" hidden="1" customWidth="1"/>
    <col min="33" max="33" width="10.42578125" style="102" hidden="1" customWidth="1"/>
    <col min="34" max="34" width="12.42578125" style="102" hidden="1" customWidth="1"/>
    <col min="35" max="35" width="9.140625" style="102" hidden="1" customWidth="1"/>
    <col min="36" max="37" width="10.85546875" style="102" hidden="1" customWidth="1"/>
    <col min="38" max="38" width="9.140625" style="102" hidden="1" customWidth="1"/>
    <col min="39" max="39" width="10.85546875" style="102" hidden="1" customWidth="1"/>
    <col min="40" max="40" width="10.7109375" style="102" hidden="1" customWidth="1"/>
    <col min="41" max="41" width="9.140625" style="102" hidden="1" customWidth="1"/>
    <col min="42" max="43" width="11" style="102" hidden="1" customWidth="1"/>
    <col min="44" max="45" width="9.140625" style="101" hidden="1" customWidth="1"/>
    <col min="46" max="47" width="0" style="101" hidden="1" customWidth="1"/>
    <col min="48" max="16384" width="9.140625" style="101"/>
  </cols>
  <sheetData>
    <row r="1" spans="1:43" s="1" customFormat="1" ht="18.75" thickBot="1" x14ac:dyDescent="0.3">
      <c r="A1" s="654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6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s="1" customFormat="1" x14ac:dyDescent="0.25">
      <c r="A2" s="657" t="s">
        <v>1</v>
      </c>
      <c r="B2" s="660" t="s">
        <v>2</v>
      </c>
      <c r="C2" s="663" t="s">
        <v>3</v>
      </c>
      <c r="D2" s="664"/>
      <c r="E2" s="664"/>
      <c r="F2" s="665"/>
      <c r="G2" s="666" t="s">
        <v>4</v>
      </c>
      <c r="H2" s="669" t="s">
        <v>5</v>
      </c>
      <c r="I2" s="670"/>
      <c r="J2" s="670"/>
      <c r="K2" s="670"/>
      <c r="L2" s="670"/>
      <c r="M2" s="671"/>
      <c r="N2" s="672" t="s">
        <v>6</v>
      </c>
      <c r="O2" s="673"/>
      <c r="P2" s="673"/>
      <c r="Q2" s="673"/>
      <c r="R2" s="673"/>
      <c r="S2" s="673"/>
      <c r="T2" s="673"/>
      <c r="U2" s="673"/>
      <c r="V2" s="673"/>
      <c r="W2" s="673"/>
      <c r="X2" s="674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1" customFormat="1" ht="16.5" thickBot="1" x14ac:dyDescent="0.3">
      <c r="A3" s="658"/>
      <c r="B3" s="661"/>
      <c r="C3" s="678" t="s">
        <v>7</v>
      </c>
      <c r="D3" s="647" t="s">
        <v>8</v>
      </c>
      <c r="E3" s="680" t="s">
        <v>9</v>
      </c>
      <c r="F3" s="681"/>
      <c r="G3" s="667"/>
      <c r="H3" s="637" t="s">
        <v>10</v>
      </c>
      <c r="I3" s="640" t="s">
        <v>11</v>
      </c>
      <c r="J3" s="641"/>
      <c r="K3" s="641"/>
      <c r="L3" s="642"/>
      <c r="M3" s="643" t="s">
        <v>12</v>
      </c>
      <c r="N3" s="675"/>
      <c r="O3" s="676"/>
      <c r="P3" s="676"/>
      <c r="Q3" s="676"/>
      <c r="R3" s="676"/>
      <c r="S3" s="676"/>
      <c r="T3" s="676"/>
      <c r="U3" s="676"/>
      <c r="V3" s="676"/>
      <c r="W3" s="676"/>
      <c r="X3" s="677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s="1" customFormat="1" ht="16.5" thickBot="1" x14ac:dyDescent="0.3">
      <c r="A4" s="658"/>
      <c r="B4" s="661"/>
      <c r="C4" s="678"/>
      <c r="D4" s="647"/>
      <c r="E4" s="647" t="s">
        <v>13</v>
      </c>
      <c r="F4" s="649" t="s">
        <v>14</v>
      </c>
      <c r="G4" s="667"/>
      <c r="H4" s="638"/>
      <c r="I4" s="651" t="s">
        <v>15</v>
      </c>
      <c r="J4" s="651" t="s">
        <v>16</v>
      </c>
      <c r="K4" s="651" t="s">
        <v>17</v>
      </c>
      <c r="L4" s="651" t="s">
        <v>18</v>
      </c>
      <c r="M4" s="644"/>
      <c r="N4" s="634" t="s">
        <v>19</v>
      </c>
      <c r="O4" s="635"/>
      <c r="P4" s="636"/>
      <c r="Q4" s="634" t="s">
        <v>20</v>
      </c>
      <c r="R4" s="635"/>
      <c r="S4" s="636"/>
      <c r="T4" s="634" t="s">
        <v>21</v>
      </c>
      <c r="U4" s="635"/>
      <c r="V4" s="636"/>
      <c r="W4" s="634" t="s">
        <v>22</v>
      </c>
      <c r="X4" s="636"/>
      <c r="AG4" s="567" t="s">
        <v>19</v>
      </c>
      <c r="AH4" s="567"/>
      <c r="AI4" s="567"/>
      <c r="AJ4" s="567" t="s">
        <v>20</v>
      </c>
      <c r="AK4" s="567"/>
      <c r="AL4" s="567"/>
      <c r="AM4" s="567" t="s">
        <v>21</v>
      </c>
      <c r="AN4" s="567"/>
      <c r="AO4" s="567"/>
      <c r="AP4" s="567" t="s">
        <v>22</v>
      </c>
      <c r="AQ4" s="567"/>
    </row>
    <row r="5" spans="1:43" s="1" customFormat="1" ht="16.5" thickBot="1" x14ac:dyDescent="0.3">
      <c r="A5" s="658"/>
      <c r="B5" s="661"/>
      <c r="C5" s="678"/>
      <c r="D5" s="647"/>
      <c r="E5" s="647"/>
      <c r="F5" s="649"/>
      <c r="G5" s="667"/>
      <c r="H5" s="638"/>
      <c r="I5" s="652"/>
      <c r="J5" s="652"/>
      <c r="K5" s="652"/>
      <c r="L5" s="652"/>
      <c r="M5" s="644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</row>
    <row r="6" spans="1:43" s="1" customFormat="1" ht="16.5" thickBot="1" x14ac:dyDescent="0.3">
      <c r="A6" s="658"/>
      <c r="B6" s="661"/>
      <c r="C6" s="678"/>
      <c r="D6" s="647"/>
      <c r="E6" s="647"/>
      <c r="F6" s="649"/>
      <c r="G6" s="667"/>
      <c r="H6" s="638"/>
      <c r="I6" s="652"/>
      <c r="J6" s="652"/>
      <c r="K6" s="652"/>
      <c r="L6" s="652"/>
      <c r="M6" s="645"/>
      <c r="N6" s="625" t="s">
        <v>29</v>
      </c>
      <c r="O6" s="626"/>
      <c r="P6" s="627"/>
      <c r="Q6" s="627"/>
      <c r="R6" s="627"/>
      <c r="S6" s="627"/>
      <c r="T6" s="627"/>
      <c r="U6" s="627"/>
      <c r="V6" s="627"/>
      <c r="W6" s="627"/>
      <c r="X6" s="628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s="1" customFormat="1" ht="16.5" thickBot="1" x14ac:dyDescent="0.3">
      <c r="A7" s="659"/>
      <c r="B7" s="662"/>
      <c r="C7" s="679"/>
      <c r="D7" s="648"/>
      <c r="E7" s="648"/>
      <c r="F7" s="650"/>
      <c r="G7" s="668"/>
      <c r="H7" s="639"/>
      <c r="I7" s="653"/>
      <c r="J7" s="653"/>
      <c r="K7" s="653"/>
      <c r="L7" s="653"/>
      <c r="M7" s="646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18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D8" s="14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1" customFormat="1" ht="16.5" thickBot="1" x14ac:dyDescent="0.3">
      <c r="A9" s="629" t="s">
        <v>30</v>
      </c>
      <c r="B9" s="630"/>
      <c r="C9" s="631"/>
      <c r="D9" s="631"/>
      <c r="E9" s="631"/>
      <c r="F9" s="631"/>
      <c r="G9" s="631"/>
      <c r="H9" s="631"/>
      <c r="I9" s="631"/>
      <c r="J9" s="631"/>
      <c r="K9" s="631"/>
      <c r="L9" s="631"/>
      <c r="M9" s="631"/>
      <c r="N9" s="630"/>
      <c r="O9" s="630"/>
      <c r="P9" s="630"/>
      <c r="Q9" s="630"/>
      <c r="R9" s="630"/>
      <c r="S9" s="630"/>
      <c r="T9" s="630"/>
      <c r="U9" s="630"/>
      <c r="V9" s="630"/>
      <c r="W9" s="630"/>
      <c r="X9" s="63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1" customFormat="1" ht="16.5" thickBot="1" x14ac:dyDescent="0.3">
      <c r="A10" s="633" t="s">
        <v>31</v>
      </c>
      <c r="B10" s="591"/>
      <c r="C10" s="591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2"/>
      <c r="AE10" s="17" t="s">
        <v>19</v>
      </c>
      <c r="AF10" s="18">
        <f>AG28+AH28</f>
        <v>38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s="17" customFormat="1" x14ac:dyDescent="0.25">
      <c r="A11" s="422" t="s">
        <v>32</v>
      </c>
      <c r="B11" s="19" t="s">
        <v>33</v>
      </c>
      <c r="C11" s="20"/>
      <c r="D11" s="21"/>
      <c r="E11" s="22"/>
      <c r="F11" s="23"/>
      <c r="G11" s="24">
        <v>12</v>
      </c>
      <c r="H11" s="25">
        <f>SUM(H12:H15)</f>
        <v>360</v>
      </c>
      <c r="I11" s="26">
        <f>SUM(I12:I15)</f>
        <v>16</v>
      </c>
      <c r="J11" s="27"/>
      <c r="K11" s="27"/>
      <c r="L11" s="27">
        <f>SUM(L12:L15)</f>
        <v>0</v>
      </c>
      <c r="M11" s="28">
        <f>SUM(M12:M15)</f>
        <v>344</v>
      </c>
      <c r="N11" s="29"/>
      <c r="O11" s="30"/>
      <c r="P11" s="31"/>
      <c r="Q11" s="32"/>
      <c r="R11" s="30"/>
      <c r="S11" s="31"/>
      <c r="T11" s="32"/>
      <c r="U11" s="30"/>
      <c r="V11" s="31"/>
      <c r="W11" s="32"/>
      <c r="X11" s="31"/>
      <c r="AE11" s="33" t="s">
        <v>20</v>
      </c>
      <c r="AF11" s="34">
        <f>AJ28+AK28</f>
        <v>14</v>
      </c>
      <c r="AG11" s="35" t="b">
        <f>ISBLANK(N11)</f>
        <v>1</v>
      </c>
      <c r="AH11" s="35" t="b">
        <f>ISBLANK(O11)</f>
        <v>1</v>
      </c>
      <c r="AI11" s="36"/>
      <c r="AJ11" s="35" t="b">
        <f>ISBLANK(Q11)</f>
        <v>1</v>
      </c>
      <c r="AK11" s="35" t="b">
        <f>ISBLANK(R11)</f>
        <v>1</v>
      </c>
      <c r="AL11" s="36"/>
      <c r="AM11" s="35" t="b">
        <f>ISBLANK(T11)</f>
        <v>1</v>
      </c>
      <c r="AN11" s="35" t="b">
        <f>ISBLANK(U11)</f>
        <v>1</v>
      </c>
      <c r="AO11" s="36"/>
      <c r="AP11" s="35" t="b">
        <f>ISBLANK(W11)</f>
        <v>1</v>
      </c>
      <c r="AQ11" s="35" t="b">
        <f>ISBLANK(X11)</f>
        <v>1</v>
      </c>
    </row>
    <row r="12" spans="1:43" s="52" customFormat="1" x14ac:dyDescent="0.25">
      <c r="A12" s="37" t="s">
        <v>34</v>
      </c>
      <c r="B12" s="38" t="s">
        <v>33</v>
      </c>
      <c r="C12" s="39"/>
      <c r="D12" s="40">
        <v>1</v>
      </c>
      <c r="E12" s="41"/>
      <c r="F12" s="42"/>
      <c r="G12" s="43">
        <v>3</v>
      </c>
      <c r="H12" s="44">
        <f t="shared" ref="H12:H15" si="0">G12*30</f>
        <v>90</v>
      </c>
      <c r="I12" s="45">
        <v>4</v>
      </c>
      <c r="J12" s="46"/>
      <c r="K12" s="46"/>
      <c r="L12" s="46" t="s">
        <v>220</v>
      </c>
      <c r="M12" s="47">
        <f t="shared" ref="M12:M15" si="1">H12-I12</f>
        <v>86</v>
      </c>
      <c r="N12" s="48" t="s">
        <v>220</v>
      </c>
      <c r="O12" s="49"/>
      <c r="P12" s="50"/>
      <c r="Q12" s="51"/>
      <c r="R12" s="49"/>
      <c r="S12" s="50"/>
      <c r="T12" s="51"/>
      <c r="U12" s="49"/>
      <c r="V12" s="50"/>
      <c r="W12" s="51"/>
      <c r="X12" s="50"/>
      <c r="AE12" s="52" t="s">
        <v>21</v>
      </c>
      <c r="AF12" s="53">
        <f>AM28+AN28</f>
        <v>0</v>
      </c>
      <c r="AG12" s="54" t="b">
        <f t="shared" ref="AG12:AQ27" si="2">ISBLANK(N12)</f>
        <v>0</v>
      </c>
      <c r="AH12" s="54" t="b">
        <f t="shared" si="2"/>
        <v>1</v>
      </c>
      <c r="AI12" s="55"/>
      <c r="AJ12" s="54" t="b">
        <f t="shared" si="2"/>
        <v>1</v>
      </c>
      <c r="AK12" s="54" t="b">
        <f t="shared" si="2"/>
        <v>1</v>
      </c>
      <c r="AL12" s="55"/>
      <c r="AM12" s="54" t="b">
        <f t="shared" si="2"/>
        <v>1</v>
      </c>
      <c r="AN12" s="54" t="b">
        <f t="shared" si="2"/>
        <v>1</v>
      </c>
      <c r="AO12" s="55"/>
      <c r="AP12" s="54" t="b">
        <f t="shared" si="2"/>
        <v>1</v>
      </c>
      <c r="AQ12" s="54" t="b">
        <f t="shared" si="2"/>
        <v>1</v>
      </c>
    </row>
    <row r="13" spans="1:43" s="52" customFormat="1" x14ac:dyDescent="0.25">
      <c r="A13" s="37" t="s">
        <v>35</v>
      </c>
      <c r="B13" s="38" t="s">
        <v>33</v>
      </c>
      <c r="C13" s="39"/>
      <c r="D13" s="40">
        <v>2</v>
      </c>
      <c r="E13" s="41"/>
      <c r="F13" s="42"/>
      <c r="G13" s="43">
        <v>3</v>
      </c>
      <c r="H13" s="44">
        <f t="shared" si="0"/>
        <v>90</v>
      </c>
      <c r="I13" s="45">
        <v>4</v>
      </c>
      <c r="J13" s="46"/>
      <c r="K13" s="46"/>
      <c r="L13" s="46" t="s">
        <v>220</v>
      </c>
      <c r="M13" s="47">
        <f t="shared" si="1"/>
        <v>86</v>
      </c>
      <c r="N13" s="48"/>
      <c r="O13" s="49"/>
      <c r="P13" s="50" t="s">
        <v>220</v>
      </c>
      <c r="Q13" s="51"/>
      <c r="R13" s="49"/>
      <c r="S13" s="50"/>
      <c r="T13" s="51"/>
      <c r="U13" s="49"/>
      <c r="V13" s="50"/>
      <c r="W13" s="51"/>
      <c r="X13" s="50"/>
      <c r="AE13" s="52" t="s">
        <v>22</v>
      </c>
      <c r="AF13" s="53">
        <f>AP28+AQ28</f>
        <v>0</v>
      </c>
      <c r="AG13" s="54" t="b">
        <f t="shared" si="2"/>
        <v>1</v>
      </c>
      <c r="AH13" s="54" t="b">
        <f t="shared" si="2"/>
        <v>1</v>
      </c>
      <c r="AI13" s="55"/>
      <c r="AJ13" s="54" t="b">
        <f t="shared" si="2"/>
        <v>1</v>
      </c>
      <c r="AK13" s="54" t="b">
        <f t="shared" si="2"/>
        <v>1</v>
      </c>
      <c r="AL13" s="55"/>
      <c r="AM13" s="54" t="b">
        <f t="shared" si="2"/>
        <v>1</v>
      </c>
      <c r="AN13" s="54" t="b">
        <f t="shared" si="2"/>
        <v>1</v>
      </c>
      <c r="AO13" s="55"/>
      <c r="AP13" s="54" t="b">
        <f t="shared" si="2"/>
        <v>1</v>
      </c>
      <c r="AQ13" s="54" t="b">
        <f t="shared" si="2"/>
        <v>1</v>
      </c>
    </row>
    <row r="14" spans="1:43" s="52" customFormat="1" x14ac:dyDescent="0.25">
      <c r="A14" s="37" t="s">
        <v>36</v>
      </c>
      <c r="B14" s="38" t="s">
        <v>33</v>
      </c>
      <c r="C14" s="39"/>
      <c r="D14" s="40">
        <v>3</v>
      </c>
      <c r="E14" s="56"/>
      <c r="F14" s="42"/>
      <c r="G14" s="43">
        <v>3</v>
      </c>
      <c r="H14" s="44">
        <f t="shared" si="0"/>
        <v>90</v>
      </c>
      <c r="I14" s="45">
        <v>4</v>
      </c>
      <c r="J14" s="46"/>
      <c r="K14" s="46"/>
      <c r="L14" s="46" t="s">
        <v>220</v>
      </c>
      <c r="M14" s="47">
        <f t="shared" si="1"/>
        <v>86</v>
      </c>
      <c r="N14" s="48"/>
      <c r="O14" s="49"/>
      <c r="P14" s="50"/>
      <c r="Q14" s="51" t="s">
        <v>220</v>
      </c>
      <c r="R14" s="49"/>
      <c r="S14" s="50"/>
      <c r="T14" s="51"/>
      <c r="U14" s="49"/>
      <c r="V14" s="50"/>
      <c r="W14" s="57"/>
      <c r="X14" s="58"/>
      <c r="AF14" s="53">
        <f>SUM(AF10:AF13)</f>
        <v>52</v>
      </c>
      <c r="AG14" s="54" t="b">
        <f t="shared" si="2"/>
        <v>1</v>
      </c>
      <c r="AH14" s="54" t="b">
        <f t="shared" si="2"/>
        <v>1</v>
      </c>
      <c r="AI14" s="55"/>
      <c r="AJ14" s="54" t="b">
        <f t="shared" si="2"/>
        <v>0</v>
      </c>
      <c r="AK14" s="54" t="b">
        <f t="shared" si="2"/>
        <v>1</v>
      </c>
      <c r="AL14" s="55"/>
      <c r="AM14" s="54" t="b">
        <f t="shared" si="2"/>
        <v>1</v>
      </c>
      <c r="AN14" s="54" t="b">
        <f t="shared" si="2"/>
        <v>1</v>
      </c>
      <c r="AO14" s="55"/>
      <c r="AP14" s="54" t="b">
        <f t="shared" si="2"/>
        <v>1</v>
      </c>
      <c r="AQ14" s="54" t="b">
        <f t="shared" si="2"/>
        <v>1</v>
      </c>
    </row>
    <row r="15" spans="1:43" s="52" customFormat="1" x14ac:dyDescent="0.25">
      <c r="A15" s="37" t="s">
        <v>37</v>
      </c>
      <c r="B15" s="38" t="s">
        <v>33</v>
      </c>
      <c r="C15" s="59"/>
      <c r="D15" s="60" t="s">
        <v>38</v>
      </c>
      <c r="E15" s="60"/>
      <c r="F15" s="61"/>
      <c r="G15" s="62">
        <v>3</v>
      </c>
      <c r="H15" s="44">
        <f t="shared" si="0"/>
        <v>90</v>
      </c>
      <c r="I15" s="45">
        <v>4</v>
      </c>
      <c r="J15" s="63"/>
      <c r="K15" s="63"/>
      <c r="L15" s="46" t="s">
        <v>220</v>
      </c>
      <c r="M15" s="335">
        <f t="shared" si="1"/>
        <v>86</v>
      </c>
      <c r="N15" s="63"/>
      <c r="O15" s="63"/>
      <c r="P15" s="63"/>
      <c r="Q15" s="64"/>
      <c r="R15" s="65"/>
      <c r="S15" s="66" t="s">
        <v>220</v>
      </c>
      <c r="T15" s="67"/>
      <c r="U15" s="65"/>
      <c r="V15" s="66"/>
      <c r="W15" s="67"/>
      <c r="X15" s="66"/>
      <c r="AG15" s="54" t="b">
        <f t="shared" si="2"/>
        <v>1</v>
      </c>
      <c r="AH15" s="54" t="b">
        <f t="shared" si="2"/>
        <v>1</v>
      </c>
      <c r="AI15" s="55"/>
      <c r="AJ15" s="54" t="b">
        <f t="shared" si="2"/>
        <v>1</v>
      </c>
      <c r="AK15" s="54" t="b">
        <f t="shared" si="2"/>
        <v>1</v>
      </c>
      <c r="AL15" s="55"/>
      <c r="AM15" s="54" t="b">
        <f t="shared" si="2"/>
        <v>1</v>
      </c>
      <c r="AN15" s="54" t="b">
        <f t="shared" si="2"/>
        <v>1</v>
      </c>
      <c r="AO15" s="55"/>
      <c r="AP15" s="54" t="b">
        <f t="shared" si="2"/>
        <v>1</v>
      </c>
      <c r="AQ15" s="54" t="b">
        <f t="shared" si="2"/>
        <v>1</v>
      </c>
    </row>
    <row r="16" spans="1:43" s="52" customFormat="1" x14ac:dyDescent="0.25">
      <c r="A16" s="68" t="s">
        <v>39</v>
      </c>
      <c r="B16" s="69" t="s">
        <v>40</v>
      </c>
      <c r="C16" s="39"/>
      <c r="D16" s="70" t="s">
        <v>41</v>
      </c>
      <c r="E16" s="56"/>
      <c r="F16" s="71"/>
      <c r="G16" s="72">
        <v>2</v>
      </c>
      <c r="H16" s="73">
        <f t="shared" ref="H16:H26" si="3">G16*30</f>
        <v>60</v>
      </c>
      <c r="I16" s="39">
        <v>4</v>
      </c>
      <c r="J16" s="333" t="s">
        <v>220</v>
      </c>
      <c r="K16" s="74"/>
      <c r="L16" s="74"/>
      <c r="M16" s="77">
        <f t="shared" ref="M16:M24" si="4">H16-I16</f>
        <v>56</v>
      </c>
      <c r="N16" s="90" t="s">
        <v>220</v>
      </c>
      <c r="O16" s="90"/>
      <c r="P16" s="90"/>
      <c r="Q16" s="48"/>
      <c r="R16" s="49"/>
      <c r="S16" s="50"/>
      <c r="T16" s="51"/>
      <c r="U16" s="49"/>
      <c r="V16" s="50"/>
      <c r="W16" s="51"/>
      <c r="X16" s="76"/>
      <c r="AG16" s="54" t="b">
        <f t="shared" si="2"/>
        <v>0</v>
      </c>
      <c r="AH16" s="54" t="b">
        <f t="shared" si="2"/>
        <v>1</v>
      </c>
      <c r="AI16" s="55"/>
      <c r="AJ16" s="54" t="b">
        <f t="shared" si="2"/>
        <v>1</v>
      </c>
      <c r="AK16" s="54" t="b">
        <f t="shared" si="2"/>
        <v>1</v>
      </c>
      <c r="AL16" s="55"/>
      <c r="AM16" s="54" t="b">
        <f t="shared" si="2"/>
        <v>1</v>
      </c>
      <c r="AN16" s="54" t="b">
        <f t="shared" si="2"/>
        <v>1</v>
      </c>
      <c r="AO16" s="55"/>
      <c r="AP16" s="54" t="b">
        <f t="shared" si="2"/>
        <v>1</v>
      </c>
      <c r="AQ16" s="54" t="b">
        <f t="shared" si="2"/>
        <v>1</v>
      </c>
    </row>
    <row r="17" spans="1:44" s="52" customFormat="1" x14ac:dyDescent="0.25">
      <c r="A17" s="68" t="s">
        <v>42</v>
      </c>
      <c r="B17" s="69" t="s">
        <v>43</v>
      </c>
      <c r="C17" s="39">
        <v>1</v>
      </c>
      <c r="D17" s="70"/>
      <c r="E17" s="56"/>
      <c r="F17" s="71"/>
      <c r="G17" s="72">
        <v>6</v>
      </c>
      <c r="H17" s="73">
        <f t="shared" si="3"/>
        <v>180</v>
      </c>
      <c r="I17" s="39">
        <v>8</v>
      </c>
      <c r="J17" s="333" t="s">
        <v>221</v>
      </c>
      <c r="K17" s="74"/>
      <c r="L17" s="74"/>
      <c r="M17" s="77">
        <f t="shared" si="4"/>
        <v>172</v>
      </c>
      <c r="N17" s="90" t="s">
        <v>221</v>
      </c>
      <c r="O17" s="90"/>
      <c r="P17" s="90"/>
      <c r="Q17" s="48"/>
      <c r="R17" s="49"/>
      <c r="S17" s="50"/>
      <c r="T17" s="51"/>
      <c r="U17" s="49"/>
      <c r="V17" s="50"/>
      <c r="W17" s="51"/>
      <c r="X17" s="76"/>
      <c r="AG17" s="54" t="b">
        <f t="shared" si="2"/>
        <v>0</v>
      </c>
      <c r="AH17" s="54" t="b">
        <f t="shared" si="2"/>
        <v>1</v>
      </c>
      <c r="AI17" s="55"/>
      <c r="AJ17" s="54" t="b">
        <f t="shared" si="2"/>
        <v>1</v>
      </c>
      <c r="AK17" s="54" t="b">
        <f t="shared" si="2"/>
        <v>1</v>
      </c>
      <c r="AL17" s="55"/>
      <c r="AM17" s="54" t="b">
        <f t="shared" si="2"/>
        <v>1</v>
      </c>
      <c r="AN17" s="54" t="b">
        <f t="shared" si="2"/>
        <v>1</v>
      </c>
      <c r="AO17" s="55"/>
      <c r="AP17" s="54" t="b">
        <f t="shared" si="2"/>
        <v>1</v>
      </c>
      <c r="AQ17" s="54" t="b">
        <f t="shared" si="2"/>
        <v>1</v>
      </c>
    </row>
    <row r="18" spans="1:44" s="52" customFormat="1" ht="31.5" x14ac:dyDescent="0.25">
      <c r="A18" s="68" t="s">
        <v>44</v>
      </c>
      <c r="B18" s="69" t="s">
        <v>45</v>
      </c>
      <c r="C18" s="39"/>
      <c r="D18" s="74">
        <v>2</v>
      </c>
      <c r="E18" s="77"/>
      <c r="F18" s="78"/>
      <c r="G18" s="72">
        <v>3</v>
      </c>
      <c r="H18" s="73">
        <f t="shared" si="3"/>
        <v>90</v>
      </c>
      <c r="I18" s="39">
        <v>4</v>
      </c>
      <c r="J18" s="74"/>
      <c r="K18" s="74"/>
      <c r="L18" s="74" t="s">
        <v>220</v>
      </c>
      <c r="M18" s="77">
        <f t="shared" si="4"/>
        <v>86</v>
      </c>
      <c r="N18" s="90"/>
      <c r="O18" s="90"/>
      <c r="P18" s="334" t="s">
        <v>220</v>
      </c>
      <c r="Q18" s="48"/>
      <c r="R18" s="49"/>
      <c r="S18" s="50"/>
      <c r="T18" s="51"/>
      <c r="U18" s="49"/>
      <c r="V18" s="50"/>
      <c r="W18" s="51"/>
      <c r="X18" s="50"/>
      <c r="AG18" s="54" t="b">
        <f t="shared" si="2"/>
        <v>1</v>
      </c>
      <c r="AH18" s="54" t="b">
        <f t="shared" si="2"/>
        <v>1</v>
      </c>
      <c r="AI18" s="55"/>
      <c r="AJ18" s="54" t="b">
        <f t="shared" si="2"/>
        <v>1</v>
      </c>
      <c r="AK18" s="54" t="b">
        <f t="shared" si="2"/>
        <v>1</v>
      </c>
      <c r="AL18" s="55"/>
      <c r="AM18" s="54" t="b">
        <f t="shared" si="2"/>
        <v>1</v>
      </c>
      <c r="AN18" s="54" t="b">
        <f t="shared" si="2"/>
        <v>1</v>
      </c>
      <c r="AO18" s="55"/>
      <c r="AP18" s="54" t="b">
        <f t="shared" si="2"/>
        <v>1</v>
      </c>
      <c r="AQ18" s="54" t="b">
        <f t="shared" si="2"/>
        <v>1</v>
      </c>
    </row>
    <row r="19" spans="1:44" s="52" customFormat="1" x14ac:dyDescent="0.25">
      <c r="A19" s="68" t="s">
        <v>46</v>
      </c>
      <c r="B19" s="69" t="s">
        <v>47</v>
      </c>
      <c r="C19" s="39">
        <v>2</v>
      </c>
      <c r="D19" s="74"/>
      <c r="E19" s="77"/>
      <c r="F19" s="78"/>
      <c r="G19" s="72">
        <v>3</v>
      </c>
      <c r="H19" s="73">
        <f>G19*30</f>
        <v>90</v>
      </c>
      <c r="I19" s="39">
        <v>4</v>
      </c>
      <c r="J19" s="74" t="s">
        <v>220</v>
      </c>
      <c r="K19" s="74"/>
      <c r="L19" s="74"/>
      <c r="M19" s="77">
        <f>H19-I19</f>
        <v>86</v>
      </c>
      <c r="N19" s="90"/>
      <c r="O19" s="90"/>
      <c r="P19" s="334" t="s">
        <v>220</v>
      </c>
      <c r="Q19" s="48"/>
      <c r="R19" s="49"/>
      <c r="S19" s="50"/>
      <c r="T19" s="51"/>
      <c r="U19" s="49"/>
      <c r="V19" s="50"/>
      <c r="W19" s="51"/>
      <c r="X19" s="50"/>
      <c r="AG19" s="54" t="b">
        <f t="shared" si="2"/>
        <v>1</v>
      </c>
      <c r="AH19" s="54" t="b">
        <f t="shared" si="2"/>
        <v>1</v>
      </c>
      <c r="AI19" s="55"/>
      <c r="AJ19" s="54" t="b">
        <f t="shared" si="2"/>
        <v>1</v>
      </c>
      <c r="AK19" s="54" t="b">
        <f t="shared" si="2"/>
        <v>1</v>
      </c>
      <c r="AL19" s="55"/>
      <c r="AM19" s="54" t="b">
        <f t="shared" si="2"/>
        <v>1</v>
      </c>
      <c r="AN19" s="54" t="b">
        <f t="shared" si="2"/>
        <v>1</v>
      </c>
      <c r="AO19" s="55"/>
      <c r="AP19" s="54" t="b">
        <f t="shared" si="2"/>
        <v>1</v>
      </c>
      <c r="AQ19" s="54" t="b">
        <f t="shared" si="2"/>
        <v>1</v>
      </c>
    </row>
    <row r="20" spans="1:44" s="81" customFormat="1" x14ac:dyDescent="0.25">
      <c r="A20" s="68" t="s">
        <v>48</v>
      </c>
      <c r="B20" s="69" t="s">
        <v>49</v>
      </c>
      <c r="C20" s="39">
        <v>1</v>
      </c>
      <c r="D20" s="74"/>
      <c r="E20" s="77"/>
      <c r="F20" s="78"/>
      <c r="G20" s="72">
        <v>6</v>
      </c>
      <c r="H20" s="73">
        <f t="shared" si="3"/>
        <v>180</v>
      </c>
      <c r="I20" s="39">
        <v>20</v>
      </c>
      <c r="J20" s="74" t="s">
        <v>222</v>
      </c>
      <c r="K20" s="74"/>
      <c r="L20" s="74" t="s">
        <v>223</v>
      </c>
      <c r="M20" s="77">
        <f t="shared" si="4"/>
        <v>160</v>
      </c>
      <c r="N20" s="46" t="s">
        <v>224</v>
      </c>
      <c r="O20" s="46"/>
      <c r="P20" s="2"/>
      <c r="Q20" s="79"/>
      <c r="R20" s="80"/>
      <c r="S20" s="47"/>
      <c r="T20" s="45"/>
      <c r="U20" s="80"/>
      <c r="V20" s="47"/>
      <c r="W20" s="45"/>
      <c r="X20" s="47"/>
      <c r="AG20" s="54" t="b">
        <f t="shared" si="2"/>
        <v>0</v>
      </c>
      <c r="AH20" s="54" t="b">
        <f t="shared" si="2"/>
        <v>1</v>
      </c>
      <c r="AI20" s="82"/>
      <c r="AJ20" s="54" t="b">
        <f t="shared" si="2"/>
        <v>1</v>
      </c>
      <c r="AK20" s="54" t="b">
        <f t="shared" si="2"/>
        <v>1</v>
      </c>
      <c r="AL20" s="82"/>
      <c r="AM20" s="54" t="b">
        <f t="shared" si="2"/>
        <v>1</v>
      </c>
      <c r="AN20" s="54" t="b">
        <f t="shared" si="2"/>
        <v>1</v>
      </c>
      <c r="AO20" s="82"/>
      <c r="AP20" s="54" t="b">
        <f t="shared" si="2"/>
        <v>1</v>
      </c>
      <c r="AQ20" s="54" t="b">
        <f t="shared" si="2"/>
        <v>1</v>
      </c>
    </row>
    <row r="21" spans="1:44" s="52" customFormat="1" ht="31.5" x14ac:dyDescent="0.25">
      <c r="A21" s="68" t="s">
        <v>50</v>
      </c>
      <c r="B21" s="69" t="s">
        <v>339</v>
      </c>
      <c r="C21" s="84">
        <v>2</v>
      </c>
      <c r="D21" s="74"/>
      <c r="E21" s="77"/>
      <c r="F21" s="75"/>
      <c r="G21" s="72">
        <v>6</v>
      </c>
      <c r="H21" s="73">
        <f t="shared" si="3"/>
        <v>180</v>
      </c>
      <c r="I21" s="39">
        <v>12</v>
      </c>
      <c r="J21" s="74" t="s">
        <v>221</v>
      </c>
      <c r="K21" s="74"/>
      <c r="L21" s="74" t="s">
        <v>220</v>
      </c>
      <c r="M21" s="75">
        <f t="shared" si="4"/>
        <v>168</v>
      </c>
      <c r="N21" s="79"/>
      <c r="O21" s="80" t="s">
        <v>222</v>
      </c>
      <c r="P21" s="47" t="s">
        <v>222</v>
      </c>
      <c r="Q21" s="45"/>
      <c r="R21" s="80"/>
      <c r="S21" s="47"/>
      <c r="T21" s="45"/>
      <c r="U21" s="80"/>
      <c r="V21" s="47"/>
      <c r="W21" s="45"/>
      <c r="X21" s="47"/>
      <c r="AG21" s="54" t="b">
        <f t="shared" si="2"/>
        <v>1</v>
      </c>
      <c r="AH21" s="54" t="b">
        <f t="shared" si="2"/>
        <v>0</v>
      </c>
      <c r="AI21" s="55"/>
      <c r="AJ21" s="54" t="b">
        <f t="shared" si="2"/>
        <v>1</v>
      </c>
      <c r="AK21" s="54" t="b">
        <f t="shared" si="2"/>
        <v>1</v>
      </c>
      <c r="AL21" s="55"/>
      <c r="AM21" s="54" t="b">
        <f t="shared" si="2"/>
        <v>1</v>
      </c>
      <c r="AN21" s="54" t="b">
        <f t="shared" si="2"/>
        <v>1</v>
      </c>
      <c r="AO21" s="55"/>
      <c r="AP21" s="54" t="b">
        <f t="shared" si="2"/>
        <v>1</v>
      </c>
      <c r="AQ21" s="54" t="b">
        <f t="shared" si="2"/>
        <v>1</v>
      </c>
    </row>
    <row r="22" spans="1:44" s="52" customFormat="1" x14ac:dyDescent="0.25">
      <c r="A22" s="68" t="s">
        <v>51</v>
      </c>
      <c r="B22" s="83" t="s">
        <v>52</v>
      </c>
      <c r="C22" s="84"/>
      <c r="D22" s="74">
        <v>1</v>
      </c>
      <c r="E22" s="74"/>
      <c r="F22" s="75"/>
      <c r="G22" s="85">
        <v>4</v>
      </c>
      <c r="H22" s="73">
        <f t="shared" si="3"/>
        <v>120</v>
      </c>
      <c r="I22" s="39">
        <v>16</v>
      </c>
      <c r="J22" s="74" t="s">
        <v>221</v>
      </c>
      <c r="K22" s="74" t="s">
        <v>223</v>
      </c>
      <c r="L22" s="74"/>
      <c r="M22" s="75">
        <f t="shared" si="4"/>
        <v>104</v>
      </c>
      <c r="N22" s="79" t="s">
        <v>225</v>
      </c>
      <c r="O22" s="80"/>
      <c r="P22" s="47"/>
      <c r="Q22" s="45"/>
      <c r="R22" s="80"/>
      <c r="S22" s="47"/>
      <c r="T22" s="45"/>
      <c r="U22" s="80"/>
      <c r="V22" s="47"/>
      <c r="W22" s="45"/>
      <c r="X22" s="47"/>
      <c r="AG22" s="35" t="b">
        <f t="shared" si="2"/>
        <v>0</v>
      </c>
      <c r="AH22" s="35" t="b">
        <f t="shared" si="2"/>
        <v>1</v>
      </c>
      <c r="AI22" s="55"/>
      <c r="AJ22" s="35" t="b">
        <f t="shared" si="2"/>
        <v>1</v>
      </c>
      <c r="AK22" s="35" t="b">
        <f t="shared" si="2"/>
        <v>1</v>
      </c>
      <c r="AL22" s="55"/>
      <c r="AM22" s="35" t="b">
        <f t="shared" si="2"/>
        <v>1</v>
      </c>
      <c r="AN22" s="35" t="b">
        <f t="shared" si="2"/>
        <v>1</v>
      </c>
      <c r="AO22" s="55"/>
      <c r="AP22" s="35" t="b">
        <f t="shared" si="2"/>
        <v>1</v>
      </c>
      <c r="AQ22" s="35" t="b">
        <f t="shared" si="2"/>
        <v>1</v>
      </c>
    </row>
    <row r="23" spans="1:44" s="52" customFormat="1" x14ac:dyDescent="0.25">
      <c r="A23" s="68" t="s">
        <v>53</v>
      </c>
      <c r="B23" s="83" t="s">
        <v>54</v>
      </c>
      <c r="C23" s="84">
        <v>1</v>
      </c>
      <c r="D23" s="74"/>
      <c r="E23" s="74"/>
      <c r="F23" s="75"/>
      <c r="G23" s="85">
        <v>5</v>
      </c>
      <c r="H23" s="73">
        <f t="shared" si="3"/>
        <v>150</v>
      </c>
      <c r="I23" s="39">
        <v>12</v>
      </c>
      <c r="J23" s="74" t="s">
        <v>221</v>
      </c>
      <c r="K23" s="74"/>
      <c r="L23" s="74" t="s">
        <v>226</v>
      </c>
      <c r="M23" s="75">
        <f t="shared" si="4"/>
        <v>138</v>
      </c>
      <c r="N23" s="48" t="s">
        <v>227</v>
      </c>
      <c r="O23" s="49"/>
      <c r="P23" s="50"/>
      <c r="Q23" s="51"/>
      <c r="R23" s="49"/>
      <c r="S23" s="50"/>
      <c r="T23" s="51"/>
      <c r="U23" s="49"/>
      <c r="V23" s="50"/>
      <c r="W23" s="51"/>
      <c r="X23" s="50"/>
      <c r="AG23" s="54" t="b">
        <f t="shared" si="2"/>
        <v>0</v>
      </c>
      <c r="AH23" s="54" t="b">
        <f t="shared" si="2"/>
        <v>1</v>
      </c>
      <c r="AI23" s="55"/>
      <c r="AJ23" s="54" t="b">
        <f t="shared" si="2"/>
        <v>1</v>
      </c>
      <c r="AK23" s="54" t="b">
        <f t="shared" si="2"/>
        <v>1</v>
      </c>
      <c r="AL23" s="55"/>
      <c r="AM23" s="54" t="b">
        <f t="shared" si="2"/>
        <v>1</v>
      </c>
      <c r="AN23" s="54" t="b">
        <f t="shared" si="2"/>
        <v>1</v>
      </c>
      <c r="AO23" s="55"/>
      <c r="AP23" s="54" t="b">
        <f t="shared" si="2"/>
        <v>1</v>
      </c>
      <c r="AQ23" s="54" t="b">
        <f t="shared" si="2"/>
        <v>1</v>
      </c>
    </row>
    <row r="24" spans="1:44" s="52" customFormat="1" ht="31.5" x14ac:dyDescent="0.25">
      <c r="A24" s="68" t="s">
        <v>55</v>
      </c>
      <c r="B24" s="83" t="s">
        <v>56</v>
      </c>
      <c r="C24" s="84">
        <v>2</v>
      </c>
      <c r="D24" s="74"/>
      <c r="E24" s="74"/>
      <c r="F24" s="75"/>
      <c r="G24" s="85">
        <v>6</v>
      </c>
      <c r="H24" s="73">
        <f t="shared" si="3"/>
        <v>180</v>
      </c>
      <c r="I24" s="39">
        <v>20</v>
      </c>
      <c r="J24" s="74" t="s">
        <v>227</v>
      </c>
      <c r="K24" s="74"/>
      <c r="L24" s="74" t="s">
        <v>223</v>
      </c>
      <c r="M24" s="75">
        <f t="shared" si="4"/>
        <v>160</v>
      </c>
      <c r="N24" s="48"/>
      <c r="O24" s="49" t="s">
        <v>228</v>
      </c>
      <c r="P24" s="336" t="s">
        <v>228</v>
      </c>
      <c r="Q24" s="51"/>
      <c r="R24" s="49"/>
      <c r="S24" s="50"/>
      <c r="T24" s="51"/>
      <c r="U24" s="49"/>
      <c r="V24" s="50"/>
      <c r="W24" s="51"/>
      <c r="X24" s="50"/>
      <c r="AG24" s="54" t="b">
        <f t="shared" si="2"/>
        <v>1</v>
      </c>
      <c r="AH24" s="54" t="b">
        <f t="shared" si="2"/>
        <v>0</v>
      </c>
      <c r="AI24" s="55"/>
      <c r="AJ24" s="54" t="b">
        <f t="shared" si="2"/>
        <v>1</v>
      </c>
      <c r="AK24" s="54" t="b">
        <f t="shared" si="2"/>
        <v>1</v>
      </c>
      <c r="AL24" s="55"/>
      <c r="AM24" s="54" t="b">
        <f t="shared" si="2"/>
        <v>1</v>
      </c>
      <c r="AN24" s="54" t="b">
        <f t="shared" si="2"/>
        <v>1</v>
      </c>
      <c r="AO24" s="55"/>
      <c r="AP24" s="54" t="b">
        <f t="shared" si="2"/>
        <v>1</v>
      </c>
      <c r="AQ24" s="54" t="b">
        <f t="shared" si="2"/>
        <v>1</v>
      </c>
    </row>
    <row r="25" spans="1:44" s="52" customFormat="1" x14ac:dyDescent="0.25">
      <c r="A25" s="68" t="s">
        <v>311</v>
      </c>
      <c r="B25" s="86" t="s">
        <v>58</v>
      </c>
      <c r="C25" s="87">
        <v>3</v>
      </c>
      <c r="D25" s="74"/>
      <c r="E25" s="74"/>
      <c r="F25" s="74"/>
      <c r="G25" s="88">
        <v>6</v>
      </c>
      <c r="H25" s="74">
        <f t="shared" si="3"/>
        <v>180</v>
      </c>
      <c r="I25" s="420">
        <v>8</v>
      </c>
      <c r="J25" s="74" t="s">
        <v>220</v>
      </c>
      <c r="K25" s="74"/>
      <c r="L25" s="74" t="s">
        <v>220</v>
      </c>
      <c r="M25" s="89">
        <v>172</v>
      </c>
      <c r="N25" s="90"/>
      <c r="O25" s="90"/>
      <c r="P25" s="90"/>
      <c r="Q25" s="90" t="s">
        <v>221</v>
      </c>
      <c r="R25" s="90"/>
      <c r="S25" s="90"/>
      <c r="T25" s="90"/>
      <c r="U25" s="90"/>
      <c r="V25" s="90"/>
      <c r="W25" s="90"/>
      <c r="X25" s="90"/>
      <c r="AG25" s="54" t="b">
        <f t="shared" si="2"/>
        <v>1</v>
      </c>
      <c r="AH25" s="54" t="b">
        <f t="shared" si="2"/>
        <v>1</v>
      </c>
      <c r="AI25" s="55"/>
      <c r="AJ25" s="54" t="b">
        <f t="shared" si="2"/>
        <v>0</v>
      </c>
      <c r="AK25" s="54" t="b">
        <f t="shared" si="2"/>
        <v>1</v>
      </c>
      <c r="AL25" s="55"/>
      <c r="AM25" s="54" t="b">
        <f t="shared" si="2"/>
        <v>1</v>
      </c>
      <c r="AN25" s="54" t="b">
        <f t="shared" si="2"/>
        <v>1</v>
      </c>
      <c r="AO25" s="55"/>
      <c r="AP25" s="54" t="b">
        <f t="shared" si="2"/>
        <v>1</v>
      </c>
      <c r="AQ25" s="54" t="b">
        <f t="shared" si="2"/>
        <v>1</v>
      </c>
    </row>
    <row r="26" spans="1:44" s="52" customFormat="1" x14ac:dyDescent="0.25">
      <c r="A26" s="68" t="s">
        <v>57</v>
      </c>
      <c r="B26" s="86" t="s">
        <v>60</v>
      </c>
      <c r="C26" s="87"/>
      <c r="D26" s="74">
        <v>3</v>
      </c>
      <c r="E26" s="74"/>
      <c r="F26" s="74"/>
      <c r="G26" s="88">
        <v>5</v>
      </c>
      <c r="H26" s="74">
        <f t="shared" si="3"/>
        <v>150</v>
      </c>
      <c r="I26" s="420">
        <v>4</v>
      </c>
      <c r="J26" s="74" t="s">
        <v>220</v>
      </c>
      <c r="K26" s="74"/>
      <c r="L26" s="74"/>
      <c r="M26" s="89">
        <v>146</v>
      </c>
      <c r="N26" s="90"/>
      <c r="O26" s="90"/>
      <c r="P26" s="90"/>
      <c r="Q26" s="90" t="s">
        <v>220</v>
      </c>
      <c r="R26" s="90"/>
      <c r="S26" s="90"/>
      <c r="T26" s="90"/>
      <c r="U26" s="90"/>
      <c r="V26" s="90"/>
      <c r="W26" s="90"/>
      <c r="X26" s="90"/>
      <c r="AG26" s="54" t="b">
        <f t="shared" si="2"/>
        <v>1</v>
      </c>
      <c r="AH26" s="54" t="b">
        <f t="shared" si="2"/>
        <v>1</v>
      </c>
      <c r="AI26" s="55"/>
      <c r="AJ26" s="54" t="b">
        <f t="shared" si="2"/>
        <v>0</v>
      </c>
      <c r="AK26" s="54" t="b">
        <f t="shared" si="2"/>
        <v>1</v>
      </c>
      <c r="AL26" s="55"/>
      <c r="AM26" s="54" t="b">
        <f t="shared" si="2"/>
        <v>1</v>
      </c>
      <c r="AN26" s="54" t="b">
        <f t="shared" si="2"/>
        <v>1</v>
      </c>
      <c r="AO26" s="55"/>
      <c r="AP26" s="54" t="b">
        <f t="shared" si="2"/>
        <v>1</v>
      </c>
      <c r="AQ26" s="54" t="b">
        <f t="shared" si="2"/>
        <v>1</v>
      </c>
    </row>
    <row r="27" spans="1:44" s="91" customFormat="1" ht="16.5" thickBot="1" x14ac:dyDescent="0.3">
      <c r="A27" s="68" t="s">
        <v>59</v>
      </c>
      <c r="B27" s="83" t="s">
        <v>345</v>
      </c>
      <c r="C27" s="84"/>
      <c r="D27" s="74">
        <v>2</v>
      </c>
      <c r="E27" s="77"/>
      <c r="F27" s="75"/>
      <c r="G27" s="85">
        <v>6</v>
      </c>
      <c r="H27" s="73">
        <f>G27*30</f>
        <v>180</v>
      </c>
      <c r="I27" s="39">
        <v>8</v>
      </c>
      <c r="J27" s="74" t="s">
        <v>220</v>
      </c>
      <c r="K27" s="74"/>
      <c r="L27" s="74" t="s">
        <v>226</v>
      </c>
      <c r="M27" s="75">
        <f>H27-I27</f>
        <v>172</v>
      </c>
      <c r="N27" s="79"/>
      <c r="O27" s="80"/>
      <c r="P27" s="337" t="s">
        <v>223</v>
      </c>
      <c r="Q27" s="90"/>
      <c r="R27" s="90"/>
      <c r="S27" s="90"/>
      <c r="T27" s="90"/>
      <c r="U27" s="90"/>
      <c r="V27" s="90"/>
      <c r="W27" s="90"/>
      <c r="X27" s="90"/>
      <c r="AG27" s="92" t="b">
        <f t="shared" si="2"/>
        <v>1</v>
      </c>
      <c r="AH27" s="92" t="b">
        <f t="shared" si="2"/>
        <v>1</v>
      </c>
      <c r="AI27" s="93"/>
      <c r="AJ27" s="92" t="b">
        <f t="shared" si="2"/>
        <v>1</v>
      </c>
      <c r="AK27" s="92" t="b">
        <f t="shared" si="2"/>
        <v>1</v>
      </c>
      <c r="AL27" s="93"/>
      <c r="AM27" s="92" t="b">
        <f t="shared" si="2"/>
        <v>1</v>
      </c>
      <c r="AN27" s="92" t="b">
        <f t="shared" si="2"/>
        <v>1</v>
      </c>
      <c r="AO27" s="93"/>
      <c r="AP27" s="92" t="b">
        <f t="shared" si="2"/>
        <v>1</v>
      </c>
      <c r="AQ27" s="92" t="b">
        <f t="shared" si="2"/>
        <v>1</v>
      </c>
    </row>
    <row r="28" spans="1:44" s="1" customFormat="1" ht="16.5" thickBot="1" x14ac:dyDescent="0.3">
      <c r="A28" s="599" t="s">
        <v>61</v>
      </c>
      <c r="B28" s="601"/>
      <c r="C28" s="419"/>
      <c r="D28" s="94"/>
      <c r="E28" s="418"/>
      <c r="F28" s="418"/>
      <c r="G28" s="95">
        <f>SUM(G12:G27)</f>
        <v>70</v>
      </c>
      <c r="H28" s="95">
        <f t="shared" ref="H28:M28" si="5">SUM(H12:H27)</f>
        <v>2100</v>
      </c>
      <c r="I28" s="95">
        <f t="shared" si="5"/>
        <v>136</v>
      </c>
      <c r="J28" s="95"/>
      <c r="K28" s="95"/>
      <c r="L28" s="95"/>
      <c r="M28" s="95">
        <f t="shared" si="5"/>
        <v>1964</v>
      </c>
      <c r="N28" s="338" t="s">
        <v>230</v>
      </c>
      <c r="O28" s="338"/>
      <c r="P28" s="338" t="s">
        <v>231</v>
      </c>
      <c r="Q28" s="338" t="s">
        <v>229</v>
      </c>
      <c r="R28" s="338"/>
      <c r="S28" s="338" t="s">
        <v>220</v>
      </c>
      <c r="T28" s="338"/>
      <c r="U28" s="338"/>
      <c r="V28" s="338"/>
      <c r="W28" s="338"/>
      <c r="X28" s="338"/>
      <c r="Y28" s="97">
        <f>SUM(Y11:Y24)</f>
        <v>0</v>
      </c>
      <c r="Z28" s="96">
        <f>SUM(Z11:Z24)</f>
        <v>0</v>
      </c>
      <c r="AA28" s="96">
        <f>SUM(AA11:AA24)</f>
        <v>0</v>
      </c>
      <c r="AB28" s="96">
        <f>SUM(AB11:AB24)</f>
        <v>0</v>
      </c>
      <c r="AC28" s="96">
        <f>SUM(AC11:AC24)</f>
        <v>0</v>
      </c>
      <c r="AD28" s="98"/>
      <c r="AG28" s="99">
        <f>SUMIF(AG11:AG27,FALSE,$G11:$G27)</f>
        <v>26</v>
      </c>
      <c r="AH28" s="99">
        <f t="shared" ref="AH28:AQ28" si="6">SUMIF(AH11:AH27,FALSE,$G11:$G27)</f>
        <v>12</v>
      </c>
      <c r="AI28" s="99">
        <f t="shared" si="6"/>
        <v>0</v>
      </c>
      <c r="AJ28" s="99">
        <f t="shared" si="6"/>
        <v>14</v>
      </c>
      <c r="AK28" s="99">
        <f t="shared" si="6"/>
        <v>0</v>
      </c>
      <c r="AL28" s="99">
        <f t="shared" si="6"/>
        <v>0</v>
      </c>
      <c r="AM28" s="99">
        <f t="shared" si="6"/>
        <v>0</v>
      </c>
      <c r="AN28" s="99">
        <f t="shared" si="6"/>
        <v>0</v>
      </c>
      <c r="AO28" s="99">
        <f t="shared" si="6"/>
        <v>0</v>
      </c>
      <c r="AP28" s="99">
        <f t="shared" si="6"/>
        <v>0</v>
      </c>
      <c r="AQ28" s="99">
        <f t="shared" si="6"/>
        <v>0</v>
      </c>
      <c r="AR28" s="100">
        <f>SUM(AG28:AQ28)</f>
        <v>52</v>
      </c>
    </row>
    <row r="29" spans="1:44" ht="16.5" customHeight="1" thickBot="1" x14ac:dyDescent="0.3">
      <c r="A29" s="605" t="s">
        <v>62</v>
      </c>
      <c r="B29" s="606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7"/>
      <c r="O29" s="607"/>
      <c r="P29" s="607"/>
      <c r="Q29" s="607"/>
      <c r="R29" s="607"/>
      <c r="S29" s="607"/>
      <c r="T29" s="607"/>
      <c r="U29" s="607"/>
      <c r="V29" s="607"/>
      <c r="W29" s="607"/>
      <c r="X29" s="608"/>
    </row>
    <row r="30" spans="1:44" s="105" customFormat="1" ht="16.5" customHeight="1" x14ac:dyDescent="0.25">
      <c r="A30" s="103" t="s">
        <v>63</v>
      </c>
      <c r="B30" s="104" t="s">
        <v>64</v>
      </c>
      <c r="C30" s="39"/>
      <c r="D30" s="74">
        <v>1</v>
      </c>
      <c r="E30" s="77"/>
      <c r="F30" s="78"/>
      <c r="G30" s="72">
        <v>4</v>
      </c>
      <c r="H30" s="73">
        <f t="shared" ref="H30" si="7">G30*30</f>
        <v>120</v>
      </c>
      <c r="I30" s="39">
        <v>8</v>
      </c>
      <c r="J30" s="74" t="s">
        <v>220</v>
      </c>
      <c r="K30" s="74"/>
      <c r="L30" s="74" t="s">
        <v>226</v>
      </c>
      <c r="M30" s="75">
        <f t="shared" ref="M30" si="8">H30-I30</f>
        <v>112</v>
      </c>
      <c r="N30" s="339" t="s">
        <v>223</v>
      </c>
      <c r="O30" s="340"/>
      <c r="P30" s="341"/>
      <c r="Q30" s="342"/>
      <c r="R30" s="342"/>
      <c r="S30" s="342"/>
      <c r="T30" s="70"/>
      <c r="U30" s="70"/>
      <c r="V30" s="70"/>
      <c r="W30" s="70"/>
      <c r="X30" s="70"/>
      <c r="AE30" s="52" t="s">
        <v>19</v>
      </c>
      <c r="AF30" s="53">
        <f>AG53+AH53</f>
        <v>4</v>
      </c>
      <c r="AG30" s="54" t="b">
        <f>ISBLANK(N30)</f>
        <v>0</v>
      </c>
      <c r="AH30" s="54" t="b">
        <f>ISBLANK(O30)</f>
        <v>1</v>
      </c>
      <c r="AI30" s="55"/>
      <c r="AJ30" s="54" t="b">
        <f>ISBLANK(Q30)</f>
        <v>1</v>
      </c>
      <c r="AK30" s="54" t="b">
        <f>ISBLANK(R30)</f>
        <v>1</v>
      </c>
      <c r="AL30" s="55"/>
      <c r="AM30" s="54" t="b">
        <f>ISBLANK(T30)</f>
        <v>1</v>
      </c>
      <c r="AN30" s="54" t="b">
        <f>ISBLANK(U30)</f>
        <v>1</v>
      </c>
      <c r="AO30" s="55"/>
      <c r="AP30" s="54" t="b">
        <f>ISBLANK(W30)</f>
        <v>1</v>
      </c>
      <c r="AQ30" s="54" t="b">
        <f>ISBLANK(X30)</f>
        <v>1</v>
      </c>
    </row>
    <row r="31" spans="1:44" s="105" customFormat="1" ht="35.25" customHeight="1" thickBot="1" x14ac:dyDescent="0.3">
      <c r="A31" s="106" t="s">
        <v>65</v>
      </c>
      <c r="B31" s="448" t="s">
        <v>343</v>
      </c>
      <c r="C31" s="39">
        <v>4</v>
      </c>
      <c r="D31" s="74"/>
      <c r="E31" s="77"/>
      <c r="F31" s="78"/>
      <c r="G31" s="72">
        <v>6</v>
      </c>
      <c r="H31" s="73">
        <f>G31*30</f>
        <v>180</v>
      </c>
      <c r="I31" s="39">
        <v>8</v>
      </c>
      <c r="J31" s="74" t="s">
        <v>232</v>
      </c>
      <c r="K31" s="74"/>
      <c r="L31" s="74" t="s">
        <v>233</v>
      </c>
      <c r="M31" s="75">
        <f>H31-I31</f>
        <v>172</v>
      </c>
      <c r="N31" s="339"/>
      <c r="O31" s="340"/>
      <c r="P31" s="343"/>
      <c r="Q31" s="344"/>
      <c r="R31" s="340">
        <v>4</v>
      </c>
      <c r="S31" s="336" t="s">
        <v>234</v>
      </c>
      <c r="T31" s="344"/>
      <c r="U31" s="340"/>
      <c r="V31" s="336"/>
      <c r="W31" s="344"/>
      <c r="X31" s="336"/>
      <c r="AE31" s="52" t="s">
        <v>20</v>
      </c>
      <c r="AF31" s="53">
        <f>AJ53+AK53</f>
        <v>29</v>
      </c>
      <c r="AG31" s="54" t="b">
        <f t="shared" ref="AG31:AH47" si="9">ISBLANK(N31)</f>
        <v>1</v>
      </c>
      <c r="AH31" s="54" t="b">
        <f t="shared" si="9"/>
        <v>1</v>
      </c>
      <c r="AI31" s="55"/>
      <c r="AJ31" s="54" t="b">
        <f t="shared" ref="AJ31:AK47" si="10">ISBLANK(Q31)</f>
        <v>1</v>
      </c>
      <c r="AK31" s="54" t="b">
        <f t="shared" si="10"/>
        <v>0</v>
      </c>
      <c r="AL31" s="55"/>
      <c r="AM31" s="54" t="b">
        <f t="shared" ref="AM31:AN47" si="11">ISBLANK(T31)</f>
        <v>1</v>
      </c>
      <c r="AN31" s="54" t="b">
        <f t="shared" si="11"/>
        <v>1</v>
      </c>
      <c r="AO31" s="55"/>
      <c r="AP31" s="54" t="b">
        <f t="shared" ref="AP31:AQ47" si="12">ISBLANK(W31)</f>
        <v>1</v>
      </c>
      <c r="AQ31" s="54" t="b">
        <f t="shared" si="12"/>
        <v>1</v>
      </c>
    </row>
    <row r="32" spans="1:44" s="105" customFormat="1" ht="16.5" customHeight="1" x14ac:dyDescent="0.25">
      <c r="A32" s="106" t="s">
        <v>66</v>
      </c>
      <c r="B32" s="108" t="s">
        <v>67</v>
      </c>
      <c r="C32" s="109" t="s">
        <v>68</v>
      </c>
      <c r="D32" s="110"/>
      <c r="E32" s="110"/>
      <c r="F32" s="111"/>
      <c r="G32" s="112">
        <v>4</v>
      </c>
      <c r="H32" s="113">
        <f>G32*30</f>
        <v>120</v>
      </c>
      <c r="I32" s="114">
        <v>12</v>
      </c>
      <c r="J32" s="115" t="s">
        <v>221</v>
      </c>
      <c r="K32" s="115"/>
      <c r="L32" s="115" t="s">
        <v>226</v>
      </c>
      <c r="M32" s="116">
        <f>H32-I32</f>
        <v>108</v>
      </c>
      <c r="N32" s="345"/>
      <c r="O32" s="346"/>
      <c r="P32" s="347"/>
      <c r="Q32" s="348"/>
      <c r="R32" s="349"/>
      <c r="S32" s="347"/>
      <c r="T32" s="348" t="s">
        <v>227</v>
      </c>
      <c r="U32" s="350"/>
      <c r="V32" s="347"/>
      <c r="W32" s="351"/>
      <c r="X32" s="347"/>
      <c r="AE32" s="52" t="s">
        <v>21</v>
      </c>
      <c r="AF32" s="53">
        <f>AM53+AN53</f>
        <v>29</v>
      </c>
      <c r="AG32" s="54" t="b">
        <f t="shared" si="9"/>
        <v>1</v>
      </c>
      <c r="AH32" s="54" t="b">
        <f t="shared" si="9"/>
        <v>1</v>
      </c>
      <c r="AI32" s="55"/>
      <c r="AJ32" s="54" t="b">
        <f t="shared" si="10"/>
        <v>1</v>
      </c>
      <c r="AK32" s="54" t="b">
        <f t="shared" si="10"/>
        <v>1</v>
      </c>
      <c r="AL32" s="55"/>
      <c r="AM32" s="54" t="b">
        <f t="shared" si="11"/>
        <v>0</v>
      </c>
      <c r="AN32" s="54" t="b">
        <f t="shared" si="11"/>
        <v>1</v>
      </c>
      <c r="AO32" s="55"/>
      <c r="AP32" s="54" t="b">
        <f t="shared" si="12"/>
        <v>1</v>
      </c>
      <c r="AQ32" s="54" t="b">
        <f t="shared" si="12"/>
        <v>1</v>
      </c>
    </row>
    <row r="33" spans="1:43" s="105" customFormat="1" ht="16.5" thickBot="1" x14ac:dyDescent="0.3">
      <c r="A33" s="106" t="s">
        <v>69</v>
      </c>
      <c r="B33" s="104" t="s">
        <v>70</v>
      </c>
      <c r="C33" s="84">
        <v>3</v>
      </c>
      <c r="D33" s="74"/>
      <c r="E33" s="77"/>
      <c r="F33" s="75"/>
      <c r="G33" s="72">
        <v>6</v>
      </c>
      <c r="H33" s="73">
        <f>G33*30</f>
        <v>180</v>
      </c>
      <c r="I33" s="39">
        <v>10</v>
      </c>
      <c r="J33" s="74" t="s">
        <v>221</v>
      </c>
      <c r="K33" s="74"/>
      <c r="L33" s="74" t="s">
        <v>233</v>
      </c>
      <c r="M33" s="75">
        <f>H33-I33</f>
        <v>170</v>
      </c>
      <c r="N33" s="352"/>
      <c r="O33" s="353"/>
      <c r="P33" s="337"/>
      <c r="Q33" s="354" t="s">
        <v>235</v>
      </c>
      <c r="R33" s="353"/>
      <c r="S33" s="337"/>
      <c r="T33" s="354"/>
      <c r="U33" s="353"/>
      <c r="V33" s="337"/>
      <c r="W33" s="354"/>
      <c r="X33" s="337"/>
      <c r="AE33" s="52" t="s">
        <v>22</v>
      </c>
      <c r="AF33" s="53">
        <f>AP53+AQ53</f>
        <v>18</v>
      </c>
      <c r="AG33" s="54" t="b">
        <f t="shared" si="9"/>
        <v>1</v>
      </c>
      <c r="AH33" s="54" t="b">
        <f t="shared" si="9"/>
        <v>1</v>
      </c>
      <c r="AI33" s="55"/>
      <c r="AJ33" s="54" t="b">
        <f t="shared" si="10"/>
        <v>0</v>
      </c>
      <c r="AK33" s="54" t="b">
        <f t="shared" si="10"/>
        <v>1</v>
      </c>
      <c r="AL33" s="55"/>
      <c r="AM33" s="54" t="b">
        <f t="shared" si="11"/>
        <v>1</v>
      </c>
      <c r="AN33" s="54" t="b">
        <f t="shared" si="11"/>
        <v>1</v>
      </c>
      <c r="AO33" s="55"/>
      <c r="AP33" s="54" t="b">
        <f t="shared" si="12"/>
        <v>1</v>
      </c>
      <c r="AQ33" s="54" t="b">
        <f t="shared" si="12"/>
        <v>1</v>
      </c>
    </row>
    <row r="34" spans="1:43" s="105" customFormat="1" ht="16.5" thickBot="1" x14ac:dyDescent="0.3">
      <c r="A34" s="106" t="s">
        <v>71</v>
      </c>
      <c r="B34" s="445" t="s">
        <v>338</v>
      </c>
      <c r="C34" s="84"/>
      <c r="D34" s="74">
        <v>3</v>
      </c>
      <c r="E34" s="77"/>
      <c r="F34" s="75"/>
      <c r="G34" s="72">
        <v>1</v>
      </c>
      <c r="H34" s="73">
        <f>G34*30</f>
        <v>30</v>
      </c>
      <c r="I34" s="39">
        <v>4</v>
      </c>
      <c r="J34" s="74"/>
      <c r="K34" s="74"/>
      <c r="L34" s="74" t="s">
        <v>220</v>
      </c>
      <c r="M34" s="75">
        <f>H34-I34</f>
        <v>26</v>
      </c>
      <c r="N34" s="352"/>
      <c r="O34" s="353"/>
      <c r="P34" s="337"/>
      <c r="Q34" s="354" t="s">
        <v>220</v>
      </c>
      <c r="R34" s="353">
        <v>1</v>
      </c>
      <c r="S34" s="337"/>
      <c r="T34" s="354"/>
      <c r="U34" s="353"/>
      <c r="V34" s="337"/>
      <c r="W34" s="354"/>
      <c r="X34" s="337"/>
      <c r="AE34" s="52"/>
      <c r="AF34" s="53">
        <f>SUM(AF30:AF33)</f>
        <v>80</v>
      </c>
      <c r="AG34" s="54" t="b">
        <f t="shared" si="9"/>
        <v>1</v>
      </c>
      <c r="AH34" s="54" t="b">
        <f t="shared" si="9"/>
        <v>1</v>
      </c>
      <c r="AI34" s="55"/>
      <c r="AJ34" s="54" t="b">
        <f t="shared" si="10"/>
        <v>0</v>
      </c>
      <c r="AK34" s="54" t="b">
        <f t="shared" si="10"/>
        <v>0</v>
      </c>
      <c r="AL34" s="55"/>
      <c r="AM34" s="54" t="b">
        <f t="shared" si="11"/>
        <v>1</v>
      </c>
      <c r="AN34" s="54" t="b">
        <f t="shared" si="11"/>
        <v>1</v>
      </c>
      <c r="AO34" s="55"/>
      <c r="AP34" s="54" t="b">
        <f t="shared" si="12"/>
        <v>1</v>
      </c>
      <c r="AQ34" s="54" t="b">
        <f t="shared" si="12"/>
        <v>1</v>
      </c>
    </row>
    <row r="35" spans="1:43" s="105" customFormat="1" x14ac:dyDescent="0.25">
      <c r="A35" s="106" t="s">
        <v>72</v>
      </c>
      <c r="B35" s="104" t="s">
        <v>73</v>
      </c>
      <c r="C35" s="84">
        <v>3</v>
      </c>
      <c r="D35" s="74"/>
      <c r="E35" s="77"/>
      <c r="F35" s="75"/>
      <c r="G35" s="72">
        <v>5</v>
      </c>
      <c r="H35" s="73">
        <f>G35*30</f>
        <v>150</v>
      </c>
      <c r="I35" s="39">
        <v>12</v>
      </c>
      <c r="J35" s="74" t="s">
        <v>221</v>
      </c>
      <c r="K35" s="74"/>
      <c r="L35" s="74" t="s">
        <v>220</v>
      </c>
      <c r="M35" s="75">
        <f>H35-I35</f>
        <v>138</v>
      </c>
      <c r="N35" s="352"/>
      <c r="O35" s="353"/>
      <c r="P35" s="337"/>
      <c r="Q35" s="354" t="s">
        <v>222</v>
      </c>
      <c r="R35" s="353"/>
      <c r="S35" s="337"/>
      <c r="T35" s="354"/>
      <c r="U35" s="353"/>
      <c r="V35" s="337"/>
      <c r="W35" s="354"/>
      <c r="X35" s="337"/>
      <c r="AG35" s="54" t="b">
        <f t="shared" si="9"/>
        <v>1</v>
      </c>
      <c r="AH35" s="54" t="b">
        <f t="shared" si="9"/>
        <v>1</v>
      </c>
      <c r="AI35" s="55"/>
      <c r="AJ35" s="54" t="b">
        <f t="shared" si="10"/>
        <v>0</v>
      </c>
      <c r="AK35" s="54" t="b">
        <f t="shared" si="10"/>
        <v>1</v>
      </c>
      <c r="AL35" s="55"/>
      <c r="AM35" s="54" t="b">
        <f t="shared" si="11"/>
        <v>1</v>
      </c>
      <c r="AN35" s="54" t="b">
        <f t="shared" si="11"/>
        <v>1</v>
      </c>
      <c r="AO35" s="55"/>
      <c r="AP35" s="54" t="b">
        <f t="shared" si="12"/>
        <v>1</v>
      </c>
      <c r="AQ35" s="54" t="b">
        <f t="shared" si="12"/>
        <v>1</v>
      </c>
    </row>
    <row r="36" spans="1:43" s="105" customFormat="1" x14ac:dyDescent="0.25">
      <c r="A36" s="106" t="s">
        <v>312</v>
      </c>
      <c r="B36" s="107" t="s">
        <v>75</v>
      </c>
      <c r="C36" s="39">
        <v>5</v>
      </c>
      <c r="D36" s="74"/>
      <c r="E36" s="77"/>
      <c r="F36" s="78"/>
      <c r="G36" s="72">
        <v>4</v>
      </c>
      <c r="H36" s="73">
        <f t="shared" ref="H36:H42" si="13">G36*30</f>
        <v>120</v>
      </c>
      <c r="I36" s="39">
        <v>8</v>
      </c>
      <c r="J36" s="74" t="s">
        <v>221</v>
      </c>
      <c r="K36" s="74"/>
      <c r="L36" s="74"/>
      <c r="M36" s="75">
        <f t="shared" ref="M36:M42" si="14">H36-I36</f>
        <v>112</v>
      </c>
      <c r="N36" s="352"/>
      <c r="O36" s="353"/>
      <c r="P36" s="355"/>
      <c r="Q36" s="354"/>
      <c r="R36" s="353"/>
      <c r="S36" s="337"/>
      <c r="T36" s="354" t="s">
        <v>221</v>
      </c>
      <c r="U36" s="353"/>
      <c r="V36" s="337"/>
      <c r="W36" s="354"/>
      <c r="X36" s="337"/>
      <c r="AG36" s="54" t="b">
        <f t="shared" si="9"/>
        <v>1</v>
      </c>
      <c r="AH36" s="54" t="b">
        <f t="shared" si="9"/>
        <v>1</v>
      </c>
      <c r="AI36" s="82"/>
      <c r="AJ36" s="54" t="b">
        <f t="shared" si="10"/>
        <v>1</v>
      </c>
      <c r="AK36" s="54" t="b">
        <f t="shared" si="10"/>
        <v>1</v>
      </c>
      <c r="AL36" s="82"/>
      <c r="AM36" s="54" t="b">
        <f t="shared" si="11"/>
        <v>0</v>
      </c>
      <c r="AN36" s="54" t="b">
        <f t="shared" si="11"/>
        <v>1</v>
      </c>
      <c r="AO36" s="82"/>
      <c r="AP36" s="54" t="b">
        <f t="shared" si="12"/>
        <v>1</v>
      </c>
      <c r="AQ36" s="54" t="b">
        <f t="shared" si="12"/>
        <v>1</v>
      </c>
    </row>
    <row r="37" spans="1:43" s="105" customFormat="1" x14ac:dyDescent="0.25">
      <c r="A37" s="106" t="s">
        <v>74</v>
      </c>
      <c r="B37" s="107" t="s">
        <v>77</v>
      </c>
      <c r="C37" s="39"/>
      <c r="D37" s="74"/>
      <c r="E37" s="77"/>
      <c r="F37" s="78"/>
      <c r="G37" s="72">
        <f>G38+G39+G40</f>
        <v>11</v>
      </c>
      <c r="H37" s="118">
        <f t="shared" ref="H37:I37" si="15">H38+H39+H40</f>
        <v>330</v>
      </c>
      <c r="I37" s="118">
        <f t="shared" si="15"/>
        <v>20</v>
      </c>
      <c r="J37" s="119"/>
      <c r="K37" s="119"/>
      <c r="L37" s="119"/>
      <c r="M37" s="120"/>
      <c r="N37" s="339"/>
      <c r="O37" s="340"/>
      <c r="P37" s="356"/>
      <c r="Q37" s="344"/>
      <c r="R37" s="340"/>
      <c r="S37" s="336"/>
      <c r="T37" s="344"/>
      <c r="U37" s="340"/>
      <c r="V37" s="336"/>
      <c r="W37" s="344"/>
      <c r="X37" s="336"/>
      <c r="AG37" s="54" t="b">
        <f t="shared" si="9"/>
        <v>1</v>
      </c>
      <c r="AH37" s="54" t="b">
        <f t="shared" si="9"/>
        <v>1</v>
      </c>
      <c r="AI37" s="55"/>
      <c r="AJ37" s="54" t="b">
        <f t="shared" si="10"/>
        <v>1</v>
      </c>
      <c r="AK37" s="54" t="b">
        <f t="shared" si="10"/>
        <v>1</v>
      </c>
      <c r="AL37" s="55"/>
      <c r="AM37" s="54" t="b">
        <f t="shared" si="11"/>
        <v>1</v>
      </c>
      <c r="AN37" s="54" t="b">
        <f t="shared" si="11"/>
        <v>1</v>
      </c>
      <c r="AO37" s="55"/>
      <c r="AP37" s="54" t="b">
        <f t="shared" si="12"/>
        <v>1</v>
      </c>
      <c r="AQ37" s="54" t="b">
        <f t="shared" si="12"/>
        <v>1</v>
      </c>
    </row>
    <row r="38" spans="1:43" s="105" customFormat="1" x14ac:dyDescent="0.25">
      <c r="A38" s="121" t="s">
        <v>313</v>
      </c>
      <c r="B38" s="122" t="s">
        <v>78</v>
      </c>
      <c r="C38" s="123">
        <v>3</v>
      </c>
      <c r="D38" s="124"/>
      <c r="E38" s="124"/>
      <c r="F38" s="125"/>
      <c r="G38" s="126">
        <v>4</v>
      </c>
      <c r="H38" s="44">
        <f>G38*30</f>
        <v>120</v>
      </c>
      <c r="I38" s="45">
        <v>8</v>
      </c>
      <c r="J38" s="46" t="s">
        <v>232</v>
      </c>
      <c r="K38" s="46"/>
      <c r="L38" s="46" t="s">
        <v>233</v>
      </c>
      <c r="M38" s="47">
        <f>H38-I38</f>
        <v>112</v>
      </c>
      <c r="N38" s="352"/>
      <c r="O38" s="353"/>
      <c r="P38" s="337"/>
      <c r="Q38" s="354" t="s">
        <v>234</v>
      </c>
      <c r="R38" s="353"/>
      <c r="S38" s="337"/>
      <c r="T38" s="354"/>
      <c r="U38" s="353"/>
      <c r="V38" s="337"/>
      <c r="W38" s="352"/>
      <c r="X38" s="337"/>
      <c r="AG38" s="54" t="b">
        <f t="shared" si="9"/>
        <v>1</v>
      </c>
      <c r="AH38" s="54" t="b">
        <f t="shared" si="9"/>
        <v>1</v>
      </c>
      <c r="AI38" s="55"/>
      <c r="AJ38" s="54" t="b">
        <f t="shared" si="10"/>
        <v>0</v>
      </c>
      <c r="AK38" s="54" t="b">
        <f t="shared" si="10"/>
        <v>1</v>
      </c>
      <c r="AL38" s="55"/>
      <c r="AM38" s="54" t="b">
        <f t="shared" si="11"/>
        <v>1</v>
      </c>
      <c r="AN38" s="54" t="b">
        <f t="shared" si="11"/>
        <v>1</v>
      </c>
      <c r="AO38" s="55"/>
      <c r="AP38" s="54" t="b">
        <f t="shared" si="12"/>
        <v>1</v>
      </c>
      <c r="AQ38" s="54" t="b">
        <f t="shared" si="12"/>
        <v>1</v>
      </c>
    </row>
    <row r="39" spans="1:43" s="105" customFormat="1" x14ac:dyDescent="0.25">
      <c r="A39" s="121" t="s">
        <v>314</v>
      </c>
      <c r="B39" s="122" t="s">
        <v>79</v>
      </c>
      <c r="C39" s="123">
        <v>4</v>
      </c>
      <c r="D39" s="131"/>
      <c r="E39" s="132"/>
      <c r="F39" s="125"/>
      <c r="G39" s="126">
        <v>6</v>
      </c>
      <c r="H39" s="44">
        <f>G39*30</f>
        <v>180</v>
      </c>
      <c r="I39" s="45">
        <v>8</v>
      </c>
      <c r="J39" s="46" t="s">
        <v>220</v>
      </c>
      <c r="K39" s="46"/>
      <c r="L39" s="46" t="s">
        <v>226</v>
      </c>
      <c r="M39" s="47">
        <f>H39-I39</f>
        <v>172</v>
      </c>
      <c r="N39" s="352"/>
      <c r="O39" s="353"/>
      <c r="P39" s="337"/>
      <c r="Q39" s="354"/>
      <c r="R39" s="353">
        <v>4</v>
      </c>
      <c r="S39" s="136" t="s">
        <v>223</v>
      </c>
      <c r="T39" s="354"/>
      <c r="U39" s="353"/>
      <c r="V39" s="337"/>
      <c r="W39" s="352"/>
      <c r="X39" s="337"/>
      <c r="AG39" s="54" t="b">
        <f t="shared" si="9"/>
        <v>1</v>
      </c>
      <c r="AH39" s="54" t="b">
        <f t="shared" si="9"/>
        <v>1</v>
      </c>
      <c r="AI39" s="55"/>
      <c r="AJ39" s="54" t="b">
        <f t="shared" si="10"/>
        <v>1</v>
      </c>
      <c r="AK39" s="54" t="b">
        <f t="shared" si="10"/>
        <v>0</v>
      </c>
      <c r="AL39" s="55"/>
      <c r="AM39" s="54" t="b">
        <f t="shared" si="11"/>
        <v>1</v>
      </c>
      <c r="AN39" s="54" t="b">
        <f t="shared" si="11"/>
        <v>1</v>
      </c>
      <c r="AO39" s="55"/>
      <c r="AP39" s="54" t="b">
        <f t="shared" si="12"/>
        <v>1</v>
      </c>
      <c r="AQ39" s="54" t="b">
        <f t="shared" si="12"/>
        <v>1</v>
      </c>
    </row>
    <row r="40" spans="1:43" s="105" customFormat="1" ht="19.5" customHeight="1" x14ac:dyDescent="0.25">
      <c r="A40" s="121" t="s">
        <v>315</v>
      </c>
      <c r="B40" s="133" t="s">
        <v>80</v>
      </c>
      <c r="C40" s="134"/>
      <c r="D40" s="46"/>
      <c r="E40" s="46"/>
      <c r="F40" s="47" t="s">
        <v>81</v>
      </c>
      <c r="G40" s="126">
        <v>1</v>
      </c>
      <c r="H40" s="44">
        <f>G40*30</f>
        <v>30</v>
      </c>
      <c r="I40" s="45">
        <v>4</v>
      </c>
      <c r="J40" s="46"/>
      <c r="K40" s="46"/>
      <c r="L40" s="46" t="s">
        <v>220</v>
      </c>
      <c r="M40" s="47">
        <f>H40-I40</f>
        <v>26</v>
      </c>
      <c r="N40" s="352"/>
      <c r="O40" s="353"/>
      <c r="P40" s="337"/>
      <c r="Q40" s="354"/>
      <c r="R40" s="353"/>
      <c r="S40" s="337"/>
      <c r="T40" s="354" t="s">
        <v>220</v>
      </c>
      <c r="U40" s="353"/>
      <c r="V40" s="337"/>
      <c r="W40" s="354"/>
      <c r="X40" s="337"/>
      <c r="AG40" s="54" t="b">
        <f t="shared" si="9"/>
        <v>1</v>
      </c>
      <c r="AH40" s="54" t="b">
        <f t="shared" si="9"/>
        <v>1</v>
      </c>
      <c r="AI40" s="55"/>
      <c r="AJ40" s="54" t="b">
        <f t="shared" si="10"/>
        <v>1</v>
      </c>
      <c r="AK40" s="54" t="b">
        <f t="shared" si="10"/>
        <v>1</v>
      </c>
      <c r="AL40" s="55"/>
      <c r="AM40" s="54" t="b">
        <f t="shared" si="11"/>
        <v>0</v>
      </c>
      <c r="AN40" s="54" t="b">
        <f t="shared" si="11"/>
        <v>1</v>
      </c>
      <c r="AO40" s="55"/>
      <c r="AP40" s="54" t="b">
        <f t="shared" si="12"/>
        <v>1</v>
      </c>
      <c r="AQ40" s="54" t="b">
        <f t="shared" si="12"/>
        <v>1</v>
      </c>
    </row>
    <row r="41" spans="1:43" s="105" customFormat="1" ht="26.25" customHeight="1" x14ac:dyDescent="0.25">
      <c r="A41" s="121" t="s">
        <v>76</v>
      </c>
      <c r="B41" s="415" t="s">
        <v>83</v>
      </c>
      <c r="C41" s="123">
        <v>5</v>
      </c>
      <c r="D41" s="124"/>
      <c r="E41" s="124"/>
      <c r="F41" s="125"/>
      <c r="G41" s="126">
        <v>5</v>
      </c>
      <c r="H41" s="44">
        <f>G41*30</f>
        <v>150</v>
      </c>
      <c r="I41" s="45">
        <v>12</v>
      </c>
      <c r="J41" s="46" t="s">
        <v>221</v>
      </c>
      <c r="K41" s="46"/>
      <c r="L41" s="46" t="s">
        <v>226</v>
      </c>
      <c r="M41" s="47">
        <f>H41-I41</f>
        <v>138</v>
      </c>
      <c r="N41" s="352"/>
      <c r="O41" s="353"/>
      <c r="P41" s="337"/>
      <c r="Q41" s="354"/>
      <c r="R41" s="353"/>
      <c r="S41" s="337"/>
      <c r="T41" s="354" t="s">
        <v>227</v>
      </c>
      <c r="U41" s="353"/>
      <c r="V41" s="337"/>
      <c r="W41" s="352"/>
      <c r="X41" s="337"/>
      <c r="AG41" s="54" t="b">
        <f t="shared" si="9"/>
        <v>1</v>
      </c>
      <c r="AH41" s="54" t="b">
        <f t="shared" si="9"/>
        <v>1</v>
      </c>
      <c r="AI41" s="55"/>
      <c r="AJ41" s="54" t="b">
        <f t="shared" si="10"/>
        <v>1</v>
      </c>
      <c r="AK41" s="54" t="b">
        <f t="shared" si="10"/>
        <v>1</v>
      </c>
      <c r="AL41" s="55"/>
      <c r="AM41" s="54" t="b">
        <f t="shared" si="11"/>
        <v>0</v>
      </c>
      <c r="AN41" s="54" t="b">
        <f t="shared" si="11"/>
        <v>1</v>
      </c>
      <c r="AO41" s="55"/>
      <c r="AP41" s="54" t="b">
        <f t="shared" si="12"/>
        <v>1</v>
      </c>
      <c r="AQ41" s="54" t="b">
        <f t="shared" si="12"/>
        <v>1</v>
      </c>
    </row>
    <row r="42" spans="1:43" s="105" customFormat="1" x14ac:dyDescent="0.25">
      <c r="A42" s="137" t="s">
        <v>82</v>
      </c>
      <c r="B42" s="104" t="s">
        <v>85</v>
      </c>
      <c r="C42" s="84">
        <v>6</v>
      </c>
      <c r="D42" s="74"/>
      <c r="E42" s="74"/>
      <c r="F42" s="75"/>
      <c r="G42" s="85">
        <v>6</v>
      </c>
      <c r="H42" s="73">
        <f t="shared" si="13"/>
        <v>180</v>
      </c>
      <c r="I42" s="45">
        <v>12</v>
      </c>
      <c r="J42" s="46" t="s">
        <v>221</v>
      </c>
      <c r="K42" s="46"/>
      <c r="L42" s="46" t="s">
        <v>226</v>
      </c>
      <c r="M42" s="75">
        <f t="shared" si="14"/>
        <v>168</v>
      </c>
      <c r="N42" s="339"/>
      <c r="O42" s="340"/>
      <c r="P42" s="336"/>
      <c r="Q42" s="344"/>
      <c r="R42" s="340"/>
      <c r="S42" s="336"/>
      <c r="T42" s="344"/>
      <c r="U42" s="340">
        <v>4</v>
      </c>
      <c r="V42" s="336" t="s">
        <v>227</v>
      </c>
      <c r="W42" s="344"/>
      <c r="X42" s="336"/>
      <c r="AG42" s="54" t="b">
        <f t="shared" si="9"/>
        <v>1</v>
      </c>
      <c r="AH42" s="54" t="b">
        <f t="shared" si="9"/>
        <v>1</v>
      </c>
      <c r="AI42" s="138"/>
      <c r="AJ42" s="54" t="b">
        <f t="shared" si="10"/>
        <v>1</v>
      </c>
      <c r="AK42" s="54" t="b">
        <f t="shared" si="10"/>
        <v>1</v>
      </c>
      <c r="AL42" s="138"/>
      <c r="AM42" s="54" t="b">
        <f t="shared" si="11"/>
        <v>1</v>
      </c>
      <c r="AN42" s="54" t="b">
        <f t="shared" si="11"/>
        <v>0</v>
      </c>
      <c r="AO42" s="138"/>
      <c r="AP42" s="54" t="b">
        <f t="shared" si="12"/>
        <v>1</v>
      </c>
      <c r="AQ42" s="54" t="b">
        <f t="shared" si="12"/>
        <v>1</v>
      </c>
    </row>
    <row r="43" spans="1:43" s="105" customFormat="1" ht="16.5" thickBot="1" x14ac:dyDescent="0.3">
      <c r="A43" s="135" t="s">
        <v>84</v>
      </c>
      <c r="B43" s="414" t="s">
        <v>307</v>
      </c>
      <c r="C43" s="84"/>
      <c r="D43" s="74">
        <v>5</v>
      </c>
      <c r="E43" s="74"/>
      <c r="F43" s="75"/>
      <c r="G43" s="85">
        <v>4</v>
      </c>
      <c r="H43" s="73">
        <f t="shared" ref="H43:H52" si="16">G43*30</f>
        <v>120</v>
      </c>
      <c r="I43" s="139">
        <v>8</v>
      </c>
      <c r="J43" s="140" t="s">
        <v>220</v>
      </c>
      <c r="K43" s="140"/>
      <c r="L43" s="140" t="s">
        <v>220</v>
      </c>
      <c r="M43" s="141">
        <f t="shared" ref="M43:M52" si="17">H43-I43</f>
        <v>112</v>
      </c>
      <c r="N43" s="339"/>
      <c r="O43" s="340"/>
      <c r="P43" s="336"/>
      <c r="Q43" s="344"/>
      <c r="R43" s="340"/>
      <c r="S43" s="336"/>
      <c r="T43" s="344" t="s">
        <v>221</v>
      </c>
      <c r="U43" s="340"/>
      <c r="V43" s="336"/>
      <c r="W43" s="344"/>
      <c r="X43" s="336"/>
      <c r="AG43" s="54" t="b">
        <f t="shared" si="9"/>
        <v>1</v>
      </c>
      <c r="AH43" s="54" t="b">
        <f t="shared" si="9"/>
        <v>1</v>
      </c>
      <c r="AI43" s="138"/>
      <c r="AJ43" s="54" t="b">
        <f t="shared" si="10"/>
        <v>1</v>
      </c>
      <c r="AK43" s="54" t="b">
        <f t="shared" si="10"/>
        <v>1</v>
      </c>
      <c r="AL43" s="138"/>
      <c r="AM43" s="54" t="b">
        <f t="shared" si="11"/>
        <v>0</v>
      </c>
      <c r="AN43" s="54" t="b">
        <f t="shared" si="11"/>
        <v>1</v>
      </c>
      <c r="AO43" s="138"/>
      <c r="AP43" s="54" t="b">
        <f t="shared" si="12"/>
        <v>1</v>
      </c>
      <c r="AQ43" s="54" t="b">
        <f t="shared" si="12"/>
        <v>1</v>
      </c>
    </row>
    <row r="44" spans="1:43" s="105" customFormat="1" x14ac:dyDescent="0.25">
      <c r="A44" s="135" t="s">
        <v>316</v>
      </c>
      <c r="B44" s="104" t="s">
        <v>342</v>
      </c>
      <c r="C44" s="84"/>
      <c r="D44" s="74"/>
      <c r="E44" s="74"/>
      <c r="F44" s="75"/>
      <c r="G44" s="85">
        <f>G45+G46</f>
        <v>6</v>
      </c>
      <c r="H44" s="85">
        <f t="shared" ref="H44:I44" si="18">H45+H46</f>
        <v>180</v>
      </c>
      <c r="I44" s="85">
        <f t="shared" si="18"/>
        <v>16</v>
      </c>
      <c r="J44" s="74" t="s">
        <v>221</v>
      </c>
      <c r="K44" s="421"/>
      <c r="L44" s="424" t="s">
        <v>223</v>
      </c>
      <c r="M44" s="85">
        <f t="shared" ref="M44" si="19">M45+M46</f>
        <v>164</v>
      </c>
      <c r="N44" s="339"/>
      <c r="O44" s="340"/>
      <c r="P44" s="336"/>
      <c r="Q44" s="344"/>
      <c r="R44" s="340"/>
      <c r="S44" s="336"/>
      <c r="T44" s="344"/>
      <c r="U44" s="340"/>
      <c r="V44" s="336"/>
      <c r="W44" s="339"/>
      <c r="X44" s="336"/>
      <c r="AG44" s="54"/>
      <c r="AH44" s="54"/>
      <c r="AI44" s="138"/>
      <c r="AJ44" s="54"/>
      <c r="AK44" s="54"/>
      <c r="AL44" s="138"/>
      <c r="AM44" s="54"/>
      <c r="AN44" s="54"/>
      <c r="AO44" s="138"/>
      <c r="AP44" s="54"/>
      <c r="AQ44" s="54"/>
    </row>
    <row r="45" spans="1:43" s="105" customFormat="1" x14ac:dyDescent="0.25">
      <c r="A45" s="137" t="s">
        <v>325</v>
      </c>
      <c r="B45" s="133" t="s">
        <v>342</v>
      </c>
      <c r="C45" s="134">
        <v>7</v>
      </c>
      <c r="D45" s="46"/>
      <c r="E45" s="46"/>
      <c r="F45" s="47"/>
      <c r="G45" s="126">
        <v>5</v>
      </c>
      <c r="H45" s="44">
        <f>G45*30</f>
        <v>150</v>
      </c>
      <c r="I45" s="45">
        <v>12</v>
      </c>
      <c r="J45" s="46" t="s">
        <v>221</v>
      </c>
      <c r="K45" s="46"/>
      <c r="L45" s="46" t="s">
        <v>226</v>
      </c>
      <c r="M45" s="47">
        <f>H45-I45</f>
        <v>138</v>
      </c>
      <c r="N45" s="352"/>
      <c r="O45" s="353"/>
      <c r="P45" s="337"/>
      <c r="Q45" s="354"/>
      <c r="R45" s="353"/>
      <c r="S45" s="337"/>
      <c r="T45" s="354" t="s">
        <v>227</v>
      </c>
      <c r="U45" s="353"/>
      <c r="V45" s="337"/>
      <c r="W45" s="352"/>
      <c r="X45" s="337"/>
      <c r="AG45" s="54"/>
      <c r="AH45" s="54"/>
      <c r="AI45" s="138"/>
      <c r="AJ45" s="54"/>
      <c r="AK45" s="54"/>
      <c r="AL45" s="138"/>
      <c r="AM45" s="54"/>
      <c r="AN45" s="54"/>
      <c r="AO45" s="138"/>
      <c r="AP45" s="54"/>
      <c r="AQ45" s="54"/>
    </row>
    <row r="46" spans="1:43" s="105" customFormat="1" ht="31.5" x14ac:dyDescent="0.25">
      <c r="A46" s="137" t="s">
        <v>326</v>
      </c>
      <c r="B46" s="122" t="s">
        <v>327</v>
      </c>
      <c r="C46" s="123"/>
      <c r="D46" s="131"/>
      <c r="E46" s="132"/>
      <c r="F46" s="125" t="s">
        <v>110</v>
      </c>
      <c r="G46" s="126">
        <v>1</v>
      </c>
      <c r="H46" s="44">
        <f>G46*30</f>
        <v>30</v>
      </c>
      <c r="I46" s="45">
        <v>4</v>
      </c>
      <c r="J46" s="46"/>
      <c r="K46" s="46"/>
      <c r="L46" s="46" t="s">
        <v>220</v>
      </c>
      <c r="M46" s="47">
        <f>H46-I46</f>
        <v>26</v>
      </c>
      <c r="N46" s="352"/>
      <c r="O46" s="353"/>
      <c r="P46" s="337"/>
      <c r="Q46" s="354"/>
      <c r="R46" s="353"/>
      <c r="S46" s="136"/>
      <c r="T46" s="354"/>
      <c r="U46" s="353"/>
      <c r="V46" s="337"/>
      <c r="W46" s="352"/>
      <c r="X46" s="352" t="s">
        <v>220</v>
      </c>
      <c r="AG46" s="54"/>
      <c r="AH46" s="54"/>
      <c r="AI46" s="138"/>
      <c r="AJ46" s="54"/>
      <c r="AK46" s="54"/>
      <c r="AL46" s="138"/>
      <c r="AM46" s="54"/>
      <c r="AN46" s="54"/>
      <c r="AO46" s="138"/>
      <c r="AP46" s="54"/>
      <c r="AQ46" s="54"/>
    </row>
    <row r="47" spans="1:43" s="105" customFormat="1" ht="29.25" customHeight="1" thickBot="1" x14ac:dyDescent="0.3">
      <c r="A47" s="135" t="s">
        <v>86</v>
      </c>
      <c r="B47" s="444" t="s">
        <v>317</v>
      </c>
      <c r="C47" s="84">
        <v>8</v>
      </c>
      <c r="D47" s="74"/>
      <c r="E47" s="74"/>
      <c r="F47" s="75"/>
      <c r="G47" s="85">
        <v>4</v>
      </c>
      <c r="H47" s="73">
        <f t="shared" ref="H47" si="20">G47*30</f>
        <v>120</v>
      </c>
      <c r="I47" s="139">
        <v>8</v>
      </c>
      <c r="J47" s="140" t="s">
        <v>220</v>
      </c>
      <c r="K47" s="140"/>
      <c r="L47" s="140" t="s">
        <v>220</v>
      </c>
      <c r="M47" s="141">
        <f t="shared" ref="M47" si="21">H47-I47</f>
        <v>112</v>
      </c>
      <c r="N47" s="339"/>
      <c r="O47" s="340"/>
      <c r="P47" s="336"/>
      <c r="Q47" s="344"/>
      <c r="R47" s="340"/>
      <c r="S47" s="336"/>
      <c r="T47" s="344"/>
      <c r="U47" s="340"/>
      <c r="V47" s="336"/>
      <c r="W47" s="344"/>
      <c r="X47" s="336" t="s">
        <v>221</v>
      </c>
      <c r="AG47" s="54" t="b">
        <f t="shared" si="9"/>
        <v>1</v>
      </c>
      <c r="AH47" s="54" t="b">
        <f t="shared" si="9"/>
        <v>1</v>
      </c>
      <c r="AI47" s="138"/>
      <c r="AJ47" s="54" t="b">
        <f t="shared" si="10"/>
        <v>1</v>
      </c>
      <c r="AK47" s="54" t="b">
        <f t="shared" si="10"/>
        <v>1</v>
      </c>
      <c r="AL47" s="138"/>
      <c r="AM47" s="54" t="b">
        <f t="shared" si="11"/>
        <v>1</v>
      </c>
      <c r="AN47" s="54" t="b">
        <f t="shared" si="11"/>
        <v>1</v>
      </c>
      <c r="AO47" s="138"/>
      <c r="AP47" s="54" t="b">
        <f t="shared" si="12"/>
        <v>1</v>
      </c>
      <c r="AQ47" s="54" t="b">
        <f t="shared" si="12"/>
        <v>0</v>
      </c>
    </row>
    <row r="48" spans="1:43" s="105" customFormat="1" ht="29.25" customHeight="1" thickBot="1" x14ac:dyDescent="0.3">
      <c r="A48" s="135" t="s">
        <v>87</v>
      </c>
      <c r="B48" s="104" t="s">
        <v>89</v>
      </c>
      <c r="C48" s="84">
        <v>5</v>
      </c>
      <c r="D48" s="74"/>
      <c r="E48" s="74"/>
      <c r="F48" s="75"/>
      <c r="G48" s="85">
        <v>4</v>
      </c>
      <c r="H48" s="73">
        <f>G48*30</f>
        <v>120</v>
      </c>
      <c r="I48" s="139">
        <v>12</v>
      </c>
      <c r="J48" s="140" t="s">
        <v>221</v>
      </c>
      <c r="K48" s="140"/>
      <c r="L48" s="140" t="s">
        <v>226</v>
      </c>
      <c r="M48" s="141">
        <f>H48-I48</f>
        <v>108</v>
      </c>
      <c r="N48" s="339"/>
      <c r="O48" s="340"/>
      <c r="P48" s="336"/>
      <c r="Q48" s="344"/>
      <c r="R48" s="340"/>
      <c r="S48" s="336"/>
      <c r="T48" s="344" t="s">
        <v>227</v>
      </c>
      <c r="U48" s="340"/>
      <c r="V48" s="336"/>
      <c r="W48" s="344"/>
      <c r="X48" s="336"/>
      <c r="AG48" s="54"/>
      <c r="AH48" s="54"/>
      <c r="AI48" s="138"/>
      <c r="AJ48" s="54"/>
      <c r="AK48" s="54"/>
      <c r="AL48" s="138"/>
      <c r="AM48" s="54"/>
      <c r="AN48" s="54"/>
      <c r="AO48" s="138"/>
      <c r="AP48" s="54"/>
      <c r="AQ48" s="54"/>
    </row>
    <row r="49" spans="1:44" s="143" customFormat="1" ht="20.25" customHeight="1" thickBot="1" x14ac:dyDescent="0.3">
      <c r="A49" s="135" t="s">
        <v>88</v>
      </c>
      <c r="B49" s="104" t="s">
        <v>91</v>
      </c>
      <c r="C49" s="84">
        <v>6</v>
      </c>
      <c r="D49" s="74"/>
      <c r="E49" s="74"/>
      <c r="F49" s="75"/>
      <c r="G49" s="85">
        <v>5</v>
      </c>
      <c r="H49" s="73">
        <f>G49*30</f>
        <v>150</v>
      </c>
      <c r="I49" s="139">
        <v>8</v>
      </c>
      <c r="J49" s="140" t="s">
        <v>232</v>
      </c>
      <c r="K49" s="140"/>
      <c r="L49" s="140" t="s">
        <v>236</v>
      </c>
      <c r="M49" s="141">
        <f>H49-I49</f>
        <v>142</v>
      </c>
      <c r="N49" s="339"/>
      <c r="O49" s="340"/>
      <c r="P49" s="336"/>
      <c r="Q49" s="344"/>
      <c r="R49" s="340"/>
      <c r="S49" s="336"/>
      <c r="T49" s="344"/>
      <c r="U49" s="340">
        <v>3</v>
      </c>
      <c r="V49" s="336" t="s">
        <v>234</v>
      </c>
      <c r="W49" s="344"/>
      <c r="X49" s="336"/>
      <c r="AG49" s="144" t="b">
        <f>ISBLANK(N49)</f>
        <v>1</v>
      </c>
      <c r="AH49" s="144" t="b">
        <f>ISBLANK(O49)</f>
        <v>1</v>
      </c>
      <c r="AI49" s="145"/>
      <c r="AJ49" s="144" t="b">
        <f>ISBLANK(Q49)</f>
        <v>1</v>
      </c>
      <c r="AK49" s="144" t="b">
        <f>ISBLANK(R49)</f>
        <v>1</v>
      </c>
      <c r="AL49" s="145"/>
      <c r="AM49" s="144" t="b">
        <f>ISBLANK(T49)</f>
        <v>1</v>
      </c>
      <c r="AN49" s="144" t="b">
        <f>ISBLANK(U49)</f>
        <v>0</v>
      </c>
      <c r="AO49" s="145"/>
      <c r="AP49" s="144" t="b">
        <f>ISBLANK(W49)</f>
        <v>1</v>
      </c>
      <c r="AQ49" s="144" t="b">
        <f>ISBLANK(X49)</f>
        <v>1</v>
      </c>
    </row>
    <row r="50" spans="1:44" s="143" customFormat="1" ht="20.25" customHeight="1" thickBot="1" x14ac:dyDescent="0.3">
      <c r="A50" s="135" t="s">
        <v>90</v>
      </c>
      <c r="B50" s="104" t="s">
        <v>93</v>
      </c>
      <c r="C50" s="84"/>
      <c r="D50" s="74">
        <v>7</v>
      </c>
      <c r="E50" s="74"/>
      <c r="F50" s="75"/>
      <c r="G50" s="85">
        <v>4</v>
      </c>
      <c r="H50" s="73">
        <f t="shared" ref="H50:H51" si="22">G50*30</f>
        <v>120</v>
      </c>
      <c r="I50" s="139">
        <v>8</v>
      </c>
      <c r="J50" s="140" t="s">
        <v>220</v>
      </c>
      <c r="K50" s="140"/>
      <c r="L50" s="140" t="s">
        <v>220</v>
      </c>
      <c r="M50" s="141">
        <f t="shared" ref="M50:M51" si="23">H50-I50</f>
        <v>112</v>
      </c>
      <c r="N50" s="339"/>
      <c r="O50" s="340"/>
      <c r="P50" s="336"/>
      <c r="Q50" s="344"/>
      <c r="R50" s="340"/>
      <c r="S50" s="336"/>
      <c r="T50" s="344"/>
      <c r="U50" s="340"/>
      <c r="V50" s="336"/>
      <c r="W50" s="344" t="s">
        <v>221</v>
      </c>
      <c r="X50" s="336"/>
      <c r="AG50" s="144" t="b">
        <f t="shared" ref="AG50:AG51" si="24">ISBLANK(N50)</f>
        <v>1</v>
      </c>
      <c r="AH50" s="144" t="b">
        <f t="shared" ref="AH50:AH51" si="25">ISBLANK(O50)</f>
        <v>1</v>
      </c>
      <c r="AI50" s="145"/>
      <c r="AJ50" s="144" t="b">
        <f t="shared" ref="AJ50:AJ51" si="26">ISBLANK(Q50)</f>
        <v>1</v>
      </c>
      <c r="AK50" s="144" t="b">
        <f t="shared" ref="AK50:AK51" si="27">ISBLANK(R50)</f>
        <v>1</v>
      </c>
      <c r="AL50" s="145"/>
      <c r="AM50" s="144" t="b">
        <f t="shared" ref="AM50:AM51" si="28">ISBLANK(T50)</f>
        <v>1</v>
      </c>
      <c r="AN50" s="144" t="b">
        <f t="shared" ref="AN50:AN51" si="29">ISBLANK(U50)</f>
        <v>1</v>
      </c>
      <c r="AO50" s="145"/>
      <c r="AP50" s="144" t="b">
        <f t="shared" ref="AP50:AP51" si="30">ISBLANK(W50)</f>
        <v>0</v>
      </c>
      <c r="AQ50" s="144" t="b">
        <f t="shared" ref="AQ50:AQ51" si="31">ISBLANK(X50)</f>
        <v>1</v>
      </c>
    </row>
    <row r="51" spans="1:44" s="143" customFormat="1" ht="20.25" customHeight="1" thickBot="1" x14ac:dyDescent="0.3">
      <c r="A51" s="135" t="s">
        <v>92</v>
      </c>
      <c r="B51" s="104" t="s">
        <v>95</v>
      </c>
      <c r="C51" s="84">
        <v>7</v>
      </c>
      <c r="D51" s="74"/>
      <c r="E51" s="74"/>
      <c r="F51" s="75"/>
      <c r="G51" s="85">
        <v>5</v>
      </c>
      <c r="H51" s="73">
        <f t="shared" si="22"/>
        <v>150</v>
      </c>
      <c r="I51" s="139">
        <v>8</v>
      </c>
      <c r="J51" s="140" t="s">
        <v>220</v>
      </c>
      <c r="K51" s="140"/>
      <c r="L51" s="140" t="s">
        <v>220</v>
      </c>
      <c r="M51" s="141">
        <f t="shared" si="23"/>
        <v>142</v>
      </c>
      <c r="N51" s="339"/>
      <c r="O51" s="340"/>
      <c r="P51" s="336"/>
      <c r="Q51" s="344"/>
      <c r="R51" s="340"/>
      <c r="S51" s="336"/>
      <c r="T51" s="344"/>
      <c r="U51" s="340"/>
      <c r="V51" s="336"/>
      <c r="W51" s="344" t="s">
        <v>221</v>
      </c>
      <c r="X51" s="336"/>
      <c r="AG51" s="144" t="b">
        <f t="shared" si="24"/>
        <v>1</v>
      </c>
      <c r="AH51" s="144" t="b">
        <f t="shared" si="25"/>
        <v>1</v>
      </c>
      <c r="AI51" s="145"/>
      <c r="AJ51" s="144" t="b">
        <f t="shared" si="26"/>
        <v>1</v>
      </c>
      <c r="AK51" s="144" t="b">
        <f t="shared" si="27"/>
        <v>1</v>
      </c>
      <c r="AL51" s="145"/>
      <c r="AM51" s="144" t="b">
        <f t="shared" si="28"/>
        <v>1</v>
      </c>
      <c r="AN51" s="144" t="b">
        <f t="shared" si="29"/>
        <v>1</v>
      </c>
      <c r="AO51" s="145"/>
      <c r="AP51" s="144" t="b">
        <f t="shared" si="30"/>
        <v>0</v>
      </c>
      <c r="AQ51" s="144" t="b">
        <f t="shared" si="31"/>
        <v>1</v>
      </c>
    </row>
    <row r="52" spans="1:44" s="143" customFormat="1" ht="20.25" customHeight="1" thickBot="1" x14ac:dyDescent="0.3">
      <c r="A52" s="135" t="s">
        <v>94</v>
      </c>
      <c r="B52" s="104" t="s">
        <v>96</v>
      </c>
      <c r="C52" s="84">
        <v>8</v>
      </c>
      <c r="D52" s="74"/>
      <c r="E52" s="74"/>
      <c r="F52" s="75"/>
      <c r="G52" s="85">
        <v>5</v>
      </c>
      <c r="H52" s="73">
        <f t="shared" si="16"/>
        <v>150</v>
      </c>
      <c r="I52" s="139">
        <v>8</v>
      </c>
      <c r="J52" s="140" t="s">
        <v>220</v>
      </c>
      <c r="K52" s="140"/>
      <c r="L52" s="140" t="s">
        <v>220</v>
      </c>
      <c r="M52" s="141">
        <f t="shared" si="17"/>
        <v>142</v>
      </c>
      <c r="N52" s="339"/>
      <c r="O52" s="340"/>
      <c r="P52" s="336"/>
      <c r="Q52" s="344"/>
      <c r="R52" s="340"/>
      <c r="S52" s="336"/>
      <c r="T52" s="344"/>
      <c r="U52" s="340"/>
      <c r="V52" s="336"/>
      <c r="W52" s="344"/>
      <c r="X52" s="336" t="s">
        <v>221</v>
      </c>
      <c r="AG52" s="144" t="b">
        <f t="shared" ref="AG52:AH52" si="32">ISBLANK(N52)</f>
        <v>1</v>
      </c>
      <c r="AH52" s="144" t="b">
        <f t="shared" si="32"/>
        <v>1</v>
      </c>
      <c r="AI52" s="145"/>
      <c r="AJ52" s="144" t="b">
        <f t="shared" ref="AJ52:AK52" si="33">ISBLANK(Q52)</f>
        <v>1</v>
      </c>
      <c r="AK52" s="144" t="b">
        <f t="shared" si="33"/>
        <v>1</v>
      </c>
      <c r="AL52" s="145"/>
      <c r="AM52" s="144" t="b">
        <f t="shared" ref="AM52:AN52" si="34">ISBLANK(T52)</f>
        <v>1</v>
      </c>
      <c r="AN52" s="144" t="b">
        <f t="shared" si="34"/>
        <v>1</v>
      </c>
      <c r="AO52" s="145"/>
      <c r="AP52" s="144" t="b">
        <f t="shared" ref="AP52:AQ52" si="35">ISBLANK(W52)</f>
        <v>1</v>
      </c>
      <c r="AQ52" s="144" t="b">
        <f t="shared" si="35"/>
        <v>0</v>
      </c>
    </row>
    <row r="53" spans="1:44" ht="16.5" thickBot="1" x14ac:dyDescent="0.3">
      <c r="A53" s="599" t="s">
        <v>97</v>
      </c>
      <c r="B53" s="600"/>
      <c r="C53" s="600"/>
      <c r="D53" s="600"/>
      <c r="E53" s="600"/>
      <c r="F53" s="601"/>
      <c r="G53" s="146">
        <f>SUM(G30:G52)-G37-G44</f>
        <v>89</v>
      </c>
      <c r="H53" s="146">
        <f t="shared" ref="H53:M53" si="36">SUM(H30:H52)-H37</f>
        <v>2850</v>
      </c>
      <c r="I53" s="146">
        <f t="shared" si="36"/>
        <v>198</v>
      </c>
      <c r="J53" s="146">
        <f t="shared" si="36"/>
        <v>0</v>
      </c>
      <c r="K53" s="146">
        <f t="shared" si="36"/>
        <v>0</v>
      </c>
      <c r="L53" s="146">
        <f t="shared" si="36"/>
        <v>0</v>
      </c>
      <c r="M53" s="146">
        <f t="shared" si="36"/>
        <v>2652</v>
      </c>
      <c r="N53" s="357">
        <f>SUM(N30:N52)</f>
        <v>0</v>
      </c>
      <c r="O53" s="357"/>
      <c r="P53" s="357">
        <f>SUM(P30:P52)</f>
        <v>0</v>
      </c>
      <c r="Q53" s="357" t="s">
        <v>302</v>
      </c>
      <c r="R53" s="357">
        <f>SUM(R30:R52)</f>
        <v>9</v>
      </c>
      <c r="S53" s="357" t="s">
        <v>303</v>
      </c>
      <c r="T53" s="357" t="s">
        <v>238</v>
      </c>
      <c r="U53" s="357">
        <f>SUM(U30:U52)</f>
        <v>7</v>
      </c>
      <c r="V53" s="357" t="s">
        <v>237</v>
      </c>
      <c r="W53" s="357" t="s">
        <v>229</v>
      </c>
      <c r="X53" s="357" t="s">
        <v>241</v>
      </c>
      <c r="Y53" s="148">
        <f>SUM(Y32:Y42)</f>
        <v>0</v>
      </c>
      <c r="Z53" s="149">
        <f>SUM(Z32:Z42)</f>
        <v>0</v>
      </c>
      <c r="AA53" s="149">
        <f>SUM(AA32:AA42)</f>
        <v>0</v>
      </c>
      <c r="AB53" s="149">
        <f>SUM(AB32:AB42)</f>
        <v>0</v>
      </c>
      <c r="AC53" s="149">
        <f>SUM(AC32:AC42)</f>
        <v>0</v>
      </c>
      <c r="AD53" s="150"/>
      <c r="AG53" s="151">
        <f t="shared" ref="AG53:AQ53" si="37">SUMIF(AG30:AG52,FALSE,$G30:$G52)</f>
        <v>4</v>
      </c>
      <c r="AH53" s="151">
        <f t="shared" si="37"/>
        <v>0</v>
      </c>
      <c r="AI53" s="151">
        <f t="shared" si="37"/>
        <v>0</v>
      </c>
      <c r="AJ53" s="151">
        <f t="shared" si="37"/>
        <v>16</v>
      </c>
      <c r="AK53" s="151">
        <f t="shared" si="37"/>
        <v>13</v>
      </c>
      <c r="AL53" s="151">
        <f t="shared" si="37"/>
        <v>0</v>
      </c>
      <c r="AM53" s="151">
        <f t="shared" si="37"/>
        <v>18</v>
      </c>
      <c r="AN53" s="151">
        <f t="shared" si="37"/>
        <v>11</v>
      </c>
      <c r="AO53" s="151">
        <f t="shared" si="37"/>
        <v>0</v>
      </c>
      <c r="AP53" s="151">
        <f t="shared" si="37"/>
        <v>9</v>
      </c>
      <c r="AQ53" s="151">
        <f t="shared" si="37"/>
        <v>9</v>
      </c>
      <c r="AR53" s="152">
        <f>SUM(AG53:AQ53)</f>
        <v>80</v>
      </c>
    </row>
    <row r="54" spans="1:44" ht="16.5" thickBot="1" x14ac:dyDescent="0.3">
      <c r="A54" s="609" t="s">
        <v>98</v>
      </c>
      <c r="B54" s="610"/>
      <c r="C54" s="610"/>
      <c r="D54" s="610"/>
      <c r="E54" s="610"/>
      <c r="F54" s="610"/>
      <c r="G54" s="610"/>
      <c r="H54" s="610"/>
      <c r="I54" s="611"/>
      <c r="J54" s="611"/>
      <c r="K54" s="611"/>
      <c r="L54" s="611"/>
      <c r="M54" s="611"/>
      <c r="N54" s="610"/>
      <c r="O54" s="610"/>
      <c r="P54" s="610"/>
      <c r="Q54" s="610"/>
      <c r="R54" s="610"/>
      <c r="S54" s="610"/>
      <c r="T54" s="610"/>
      <c r="U54" s="610"/>
      <c r="V54" s="610"/>
      <c r="W54" s="610"/>
      <c r="X54" s="612"/>
    </row>
    <row r="55" spans="1:44" s="165" customFormat="1" ht="16.5" thickBot="1" x14ac:dyDescent="0.3">
      <c r="A55" s="422" t="s">
        <v>99</v>
      </c>
      <c r="B55" s="153" t="s">
        <v>100</v>
      </c>
      <c r="C55" s="154"/>
      <c r="D55" s="155">
        <v>2</v>
      </c>
      <c r="E55" s="155"/>
      <c r="F55" s="156"/>
      <c r="G55" s="157">
        <v>3</v>
      </c>
      <c r="H55" s="158">
        <f>G55*30</f>
        <v>90</v>
      </c>
      <c r="I55" s="20">
        <f>J55+K55+L55</f>
        <v>0</v>
      </c>
      <c r="J55" s="159"/>
      <c r="K55" s="159"/>
      <c r="L55" s="159"/>
      <c r="M55" s="117">
        <f t="shared" ref="M55:M58" si="38">H55-I55</f>
        <v>90</v>
      </c>
      <c r="N55" s="160"/>
      <c r="O55" s="161"/>
      <c r="P55" s="162"/>
      <c r="Q55" s="163"/>
      <c r="R55" s="164"/>
      <c r="S55" s="162"/>
      <c r="T55" s="163"/>
      <c r="U55" s="164"/>
      <c r="V55" s="162"/>
      <c r="W55" s="163"/>
      <c r="X55" s="162"/>
      <c r="AE55" s="105" t="s">
        <v>101</v>
      </c>
      <c r="AF55" s="105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</row>
    <row r="56" spans="1:44" s="165" customFormat="1" ht="16.5" thickBot="1" x14ac:dyDescent="0.3">
      <c r="A56" s="422" t="s">
        <v>102</v>
      </c>
      <c r="B56" s="167" t="s">
        <v>103</v>
      </c>
      <c r="C56" s="168"/>
      <c r="D56" s="169" t="s">
        <v>104</v>
      </c>
      <c r="E56" s="169"/>
      <c r="F56" s="170"/>
      <c r="G56" s="171">
        <v>3</v>
      </c>
      <c r="H56" s="172">
        <f>G56*30</f>
        <v>90</v>
      </c>
      <c r="I56" s="39">
        <f>J56+K56+L56</f>
        <v>0</v>
      </c>
      <c r="J56" s="74"/>
      <c r="K56" s="74"/>
      <c r="L56" s="74"/>
      <c r="M56" s="75">
        <f t="shared" si="38"/>
        <v>90</v>
      </c>
      <c r="N56" s="173"/>
      <c r="O56" s="174"/>
      <c r="P56" s="175"/>
      <c r="Q56" s="176"/>
      <c r="R56" s="174"/>
      <c r="S56" s="175"/>
      <c r="T56" s="176"/>
      <c r="U56" s="174"/>
      <c r="V56" s="175"/>
      <c r="W56" s="176"/>
      <c r="X56" s="175"/>
      <c r="AE56" s="52" t="s">
        <v>19</v>
      </c>
      <c r="AF56" s="177">
        <f>G55</f>
        <v>3</v>
      </c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</row>
    <row r="57" spans="1:44" s="165" customFormat="1" ht="16.5" thickBot="1" x14ac:dyDescent="0.3">
      <c r="A57" s="422" t="s">
        <v>105</v>
      </c>
      <c r="B57" s="178" t="s">
        <v>106</v>
      </c>
      <c r="C57" s="179"/>
      <c r="D57" s="180" t="s">
        <v>107</v>
      </c>
      <c r="E57" s="180"/>
      <c r="F57" s="181"/>
      <c r="G57" s="182">
        <v>3</v>
      </c>
      <c r="H57" s="172">
        <f>G57*30</f>
        <v>90</v>
      </c>
      <c r="I57" s="39">
        <f>J57+K57+L57</f>
        <v>0</v>
      </c>
      <c r="J57" s="74"/>
      <c r="K57" s="74"/>
      <c r="L57" s="74"/>
      <c r="M57" s="75">
        <f t="shared" si="38"/>
        <v>90</v>
      </c>
      <c r="N57" s="173"/>
      <c r="O57" s="174"/>
      <c r="P57" s="175"/>
      <c r="Q57" s="176"/>
      <c r="R57" s="174"/>
      <c r="S57" s="175"/>
      <c r="T57" s="176"/>
      <c r="U57" s="174"/>
      <c r="V57" s="175"/>
      <c r="W57" s="176"/>
      <c r="X57" s="175"/>
      <c r="AE57" s="52" t="s">
        <v>20</v>
      </c>
      <c r="AF57" s="177">
        <f>G56</f>
        <v>3</v>
      </c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</row>
    <row r="58" spans="1:44" s="165" customFormat="1" ht="16.5" thickBot="1" x14ac:dyDescent="0.3">
      <c r="A58" s="422" t="s">
        <v>108</v>
      </c>
      <c r="B58" s="183" t="s">
        <v>109</v>
      </c>
      <c r="C58" s="184"/>
      <c r="D58" s="185" t="s">
        <v>110</v>
      </c>
      <c r="E58" s="185"/>
      <c r="F58" s="186"/>
      <c r="G58" s="187">
        <v>6</v>
      </c>
      <c r="H58" s="188">
        <f>G58*30</f>
        <v>180</v>
      </c>
      <c r="I58" s="139">
        <f>J58+K58+L58</f>
        <v>0</v>
      </c>
      <c r="J58" s="140"/>
      <c r="K58" s="140"/>
      <c r="L58" s="140"/>
      <c r="M58" s="141">
        <f t="shared" si="38"/>
        <v>180</v>
      </c>
      <c r="N58" s="189"/>
      <c r="O58" s="190"/>
      <c r="P58" s="191"/>
      <c r="Q58" s="192"/>
      <c r="R58" s="190"/>
      <c r="S58" s="191"/>
      <c r="T58" s="192"/>
      <c r="U58" s="190"/>
      <c r="V58" s="191"/>
      <c r="W58" s="192"/>
      <c r="X58" s="191"/>
      <c r="AE58" s="52" t="s">
        <v>21</v>
      </c>
      <c r="AF58" s="177">
        <f>G57</f>
        <v>3</v>
      </c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</row>
    <row r="59" spans="1:44" s="1" customFormat="1" ht="16.5" thickBot="1" x14ac:dyDescent="0.3">
      <c r="A59" s="613" t="s">
        <v>111</v>
      </c>
      <c r="B59" s="611"/>
      <c r="C59" s="611"/>
      <c r="D59" s="611"/>
      <c r="E59" s="611"/>
      <c r="F59" s="614"/>
      <c r="G59" s="193">
        <f>SUM(G55:G58)</f>
        <v>15</v>
      </c>
      <c r="H59" s="194">
        <f>SUM(H55:H58)</f>
        <v>450</v>
      </c>
      <c r="I59" s="195">
        <f t="shared" ref="I59:X59" si="39">SUM(I55:I58)</f>
        <v>0</v>
      </c>
      <c r="J59" s="195">
        <f t="shared" si="39"/>
        <v>0</v>
      </c>
      <c r="K59" s="195">
        <f t="shared" si="39"/>
        <v>0</v>
      </c>
      <c r="L59" s="195">
        <f t="shared" si="39"/>
        <v>0</v>
      </c>
      <c r="M59" s="195">
        <f t="shared" si="39"/>
        <v>450</v>
      </c>
      <c r="N59" s="194">
        <f t="shared" si="39"/>
        <v>0</v>
      </c>
      <c r="O59" s="194"/>
      <c r="P59" s="194">
        <f t="shared" si="39"/>
        <v>0</v>
      </c>
      <c r="Q59" s="194">
        <f t="shared" si="39"/>
        <v>0</v>
      </c>
      <c r="R59" s="194">
        <f t="shared" si="39"/>
        <v>0</v>
      </c>
      <c r="S59" s="194">
        <f t="shared" si="39"/>
        <v>0</v>
      </c>
      <c r="T59" s="194">
        <f t="shared" si="39"/>
        <v>0</v>
      </c>
      <c r="U59" s="194">
        <f t="shared" si="39"/>
        <v>0</v>
      </c>
      <c r="V59" s="194">
        <f t="shared" si="39"/>
        <v>0</v>
      </c>
      <c r="W59" s="194">
        <f t="shared" si="39"/>
        <v>0</v>
      </c>
      <c r="X59" s="194">
        <f t="shared" si="39"/>
        <v>0</v>
      </c>
      <c r="AE59" s="17" t="s">
        <v>22</v>
      </c>
      <c r="AF59" s="196">
        <f>G58+G61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4" ht="16.5" thickBot="1" x14ac:dyDescent="0.3">
      <c r="A60" s="613" t="s">
        <v>112</v>
      </c>
      <c r="B60" s="611"/>
      <c r="C60" s="611"/>
      <c r="D60" s="611"/>
      <c r="E60" s="611"/>
      <c r="F60" s="611"/>
      <c r="G60" s="611"/>
      <c r="H60" s="611"/>
      <c r="I60" s="611"/>
      <c r="J60" s="611"/>
      <c r="K60" s="611"/>
      <c r="L60" s="611"/>
      <c r="M60" s="611"/>
      <c r="N60" s="611"/>
      <c r="O60" s="611"/>
      <c r="P60" s="611"/>
      <c r="Q60" s="611"/>
      <c r="R60" s="611"/>
      <c r="S60" s="611"/>
      <c r="T60" s="611"/>
      <c r="U60" s="611"/>
      <c r="V60" s="611"/>
      <c r="W60" s="611"/>
      <c r="X60" s="614"/>
      <c r="AE60" s="1"/>
      <c r="AF60" s="196">
        <f>SUM(AF56:AF59)</f>
        <v>21</v>
      </c>
    </row>
    <row r="61" spans="1:44" s="165" customFormat="1" x14ac:dyDescent="0.25">
      <c r="A61" s="103" t="s">
        <v>113</v>
      </c>
      <c r="B61" s="197" t="s">
        <v>114</v>
      </c>
      <c r="C61" s="198">
        <v>8</v>
      </c>
      <c r="D61" s="199"/>
      <c r="E61" s="199"/>
      <c r="F61" s="200"/>
      <c r="G61" s="201">
        <v>6</v>
      </c>
      <c r="H61" s="202">
        <f>G61*30</f>
        <v>180</v>
      </c>
      <c r="I61" s="203">
        <f>J61+K61+L61</f>
        <v>0</v>
      </c>
      <c r="J61" s="204"/>
      <c r="K61" s="204"/>
      <c r="L61" s="204"/>
      <c r="M61" s="117">
        <f>H61-I61</f>
        <v>180</v>
      </c>
      <c r="N61" s="205"/>
      <c r="O61" s="206"/>
      <c r="P61" s="207"/>
      <c r="Q61" s="208"/>
      <c r="R61" s="206"/>
      <c r="S61" s="207"/>
      <c r="T61" s="208"/>
      <c r="U61" s="206"/>
      <c r="V61" s="207"/>
      <c r="W61" s="208"/>
      <c r="X61" s="209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</row>
    <row r="62" spans="1:44" s="1" customFormat="1" ht="16.5" customHeight="1" thickBot="1" x14ac:dyDescent="0.3">
      <c r="A62" s="615" t="s">
        <v>115</v>
      </c>
      <c r="B62" s="616"/>
      <c r="C62" s="616"/>
      <c r="D62" s="616"/>
      <c r="E62" s="616"/>
      <c r="F62" s="617"/>
      <c r="G62" s="210">
        <f>SUM(G61:G61)</f>
        <v>6</v>
      </c>
      <c r="H62" s="211">
        <f>SUM(H61:H61)</f>
        <v>180</v>
      </c>
      <c r="I62" s="211">
        <f>I61</f>
        <v>0</v>
      </c>
      <c r="J62" s="211">
        <f>J61</f>
        <v>0</v>
      </c>
      <c r="K62" s="211">
        <f>K61</f>
        <v>0</v>
      </c>
      <c r="L62" s="211">
        <f>L61</f>
        <v>0</v>
      </c>
      <c r="M62" s="211">
        <f>SUM(M61:M61)</f>
        <v>180</v>
      </c>
      <c r="N62" s="211">
        <f t="shared" ref="N62:X62" si="40">N61</f>
        <v>0</v>
      </c>
      <c r="O62" s="211"/>
      <c r="P62" s="211">
        <f t="shared" si="40"/>
        <v>0</v>
      </c>
      <c r="Q62" s="211">
        <f t="shared" si="40"/>
        <v>0</v>
      </c>
      <c r="R62" s="211">
        <f t="shared" si="40"/>
        <v>0</v>
      </c>
      <c r="S62" s="211">
        <f t="shared" si="40"/>
        <v>0</v>
      </c>
      <c r="T62" s="211">
        <f t="shared" si="40"/>
        <v>0</v>
      </c>
      <c r="U62" s="211">
        <f t="shared" si="40"/>
        <v>0</v>
      </c>
      <c r="V62" s="211">
        <f t="shared" si="40"/>
        <v>0</v>
      </c>
      <c r="W62" s="211">
        <f t="shared" si="40"/>
        <v>0</v>
      </c>
      <c r="X62" s="212">
        <f t="shared" si="40"/>
        <v>0</v>
      </c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4" ht="16.5" thickBot="1" x14ac:dyDescent="0.3">
      <c r="A63" s="618" t="s">
        <v>116</v>
      </c>
      <c r="B63" s="619"/>
      <c r="C63" s="619"/>
      <c r="D63" s="619"/>
      <c r="E63" s="619"/>
      <c r="F63" s="619"/>
      <c r="G63" s="213">
        <f>G62+G59+G53+G28</f>
        <v>180</v>
      </c>
      <c r="H63" s="214">
        <f>H62+H59+H53+H28</f>
        <v>5580</v>
      </c>
      <c r="I63" s="214">
        <f>I53+I28+I59+I62</f>
        <v>334</v>
      </c>
      <c r="J63" s="214">
        <f>J53+J28+J59+J62</f>
        <v>0</v>
      </c>
      <c r="K63" s="214">
        <f>K53+K28+K59+K62</f>
        <v>0</v>
      </c>
      <c r="L63" s="214">
        <f>L53+L28+L59+L62</f>
        <v>0</v>
      </c>
      <c r="M63" s="214">
        <f>M53+M28+M59+M62</f>
        <v>5246</v>
      </c>
      <c r="N63" s="214" t="s">
        <v>230</v>
      </c>
      <c r="O63" s="214"/>
      <c r="P63" s="214" t="s">
        <v>231</v>
      </c>
      <c r="Q63" s="214" t="s">
        <v>304</v>
      </c>
      <c r="R63" s="214"/>
      <c r="S63" s="413" t="s">
        <v>237</v>
      </c>
      <c r="T63" s="214" t="s">
        <v>238</v>
      </c>
      <c r="U63" s="214"/>
      <c r="V63" s="214" t="s">
        <v>237</v>
      </c>
      <c r="W63" s="357" t="s">
        <v>229</v>
      </c>
      <c r="X63" s="357" t="s">
        <v>241</v>
      </c>
      <c r="Y63" s="1">
        <f>30*G63</f>
        <v>5400</v>
      </c>
    </row>
    <row r="64" spans="1:44" x14ac:dyDescent="0.25">
      <c r="A64" s="620" t="s">
        <v>117</v>
      </c>
      <c r="B64" s="621"/>
      <c r="C64" s="621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621"/>
      <c r="O64" s="621"/>
      <c r="P64" s="621"/>
      <c r="Q64" s="621"/>
      <c r="R64" s="621"/>
      <c r="S64" s="621"/>
      <c r="T64" s="621"/>
      <c r="U64" s="621"/>
      <c r="V64" s="621"/>
      <c r="W64" s="621"/>
      <c r="X64" s="622"/>
      <c r="AE64" s="17" t="s">
        <v>19</v>
      </c>
      <c r="AF64" s="152">
        <f>AG89+AH89</f>
        <v>0</v>
      </c>
    </row>
    <row r="65" spans="1:43" ht="16.5" thickBot="1" x14ac:dyDescent="0.3">
      <c r="A65" s="623" t="s">
        <v>118</v>
      </c>
      <c r="B65" s="624"/>
      <c r="C65" s="624"/>
      <c r="D65" s="624"/>
      <c r="E65" s="624"/>
      <c r="F65" s="624"/>
      <c r="G65" s="624"/>
      <c r="H65" s="624"/>
      <c r="I65" s="624"/>
      <c r="J65" s="624"/>
      <c r="K65" s="624"/>
      <c r="L65" s="624"/>
      <c r="M65" s="624"/>
      <c r="N65" s="624"/>
      <c r="O65" s="624"/>
      <c r="P65" s="624"/>
      <c r="Q65" s="624"/>
      <c r="R65" s="591"/>
      <c r="S65" s="591"/>
      <c r="T65" s="591"/>
      <c r="U65" s="591"/>
      <c r="V65" s="591"/>
      <c r="W65" s="591"/>
      <c r="X65" s="592"/>
      <c r="AE65" s="17" t="s">
        <v>20</v>
      </c>
      <c r="AF65" s="152">
        <f>AJ89+AK89</f>
        <v>0</v>
      </c>
    </row>
    <row r="66" spans="1:43" s="105" customFormat="1" ht="16.5" thickBot="1" x14ac:dyDescent="0.3">
      <c r="A66" s="583" t="s">
        <v>119</v>
      </c>
      <c r="B66" s="584"/>
      <c r="C66" s="215"/>
      <c r="D66" s="216">
        <v>4</v>
      </c>
      <c r="E66" s="216"/>
      <c r="F66" s="217"/>
      <c r="G66" s="218">
        <v>4</v>
      </c>
      <c r="H66" s="218">
        <f>G66*30</f>
        <v>120</v>
      </c>
      <c r="I66" s="219"/>
      <c r="J66" s="220"/>
      <c r="K66" s="220"/>
      <c r="L66" s="220"/>
      <c r="M66" s="221"/>
      <c r="N66" s="215"/>
      <c r="O66" s="222"/>
      <c r="P66" s="217"/>
      <c r="Q66" s="215"/>
      <c r="R66" s="223"/>
      <c r="S66" s="223"/>
      <c r="T66" s="119"/>
      <c r="U66" s="119"/>
      <c r="V66" s="119"/>
      <c r="W66" s="119"/>
      <c r="X66" s="119"/>
      <c r="AD66" s="105" t="s">
        <v>120</v>
      </c>
      <c r="AE66" s="52" t="s">
        <v>21</v>
      </c>
      <c r="AF66" s="224">
        <f>AM89+AN89</f>
        <v>4</v>
      </c>
      <c r="AG66" s="54" t="b">
        <f>ISBLANK(N66)</f>
        <v>1</v>
      </c>
      <c r="AH66" s="54" t="b">
        <f>ISBLANK(O66)</f>
        <v>1</v>
      </c>
      <c r="AI66" s="138"/>
      <c r="AJ66" s="54" t="b">
        <f>ISBLANK(Q66)</f>
        <v>1</v>
      </c>
      <c r="AK66" s="54" t="b">
        <f>ISBLANK(R66)</f>
        <v>1</v>
      </c>
      <c r="AL66" s="138"/>
      <c r="AM66" s="54" t="b">
        <f>ISBLANK(T66)</f>
        <v>1</v>
      </c>
      <c r="AN66" s="54" t="b">
        <f>ISBLANK(U66)</f>
        <v>1</v>
      </c>
      <c r="AO66" s="138"/>
      <c r="AP66" s="54" t="b">
        <f>ISBLANK(W66)</f>
        <v>1</v>
      </c>
      <c r="AQ66" s="54" t="b">
        <f>ISBLANK(X66)</f>
        <v>1</v>
      </c>
    </row>
    <row r="67" spans="1:43" s="105" customFormat="1" ht="16.5" thickBot="1" x14ac:dyDescent="0.3">
      <c r="A67" s="583" t="s">
        <v>121</v>
      </c>
      <c r="B67" s="584"/>
      <c r="C67" s="215"/>
      <c r="D67" s="216">
        <v>5</v>
      </c>
      <c r="E67" s="216"/>
      <c r="F67" s="217"/>
      <c r="G67" s="218">
        <v>4</v>
      </c>
      <c r="H67" s="218">
        <f t="shared" ref="H67:H70" si="41">G67*30</f>
        <v>120</v>
      </c>
      <c r="I67" s="219"/>
      <c r="J67" s="220"/>
      <c r="K67" s="220"/>
      <c r="L67" s="220"/>
      <c r="M67" s="221"/>
      <c r="N67" s="215"/>
      <c r="O67" s="222"/>
      <c r="P67" s="217"/>
      <c r="Q67" s="215"/>
      <c r="R67" s="223"/>
      <c r="S67" s="223"/>
      <c r="T67" s="119"/>
      <c r="U67" s="119"/>
      <c r="V67" s="119"/>
      <c r="W67" s="119"/>
      <c r="X67" s="119"/>
      <c r="AE67" s="52" t="s">
        <v>22</v>
      </c>
      <c r="AF67" s="224">
        <f>AP89+AQ89</f>
        <v>8</v>
      </c>
      <c r="AG67" s="54"/>
      <c r="AH67" s="54"/>
      <c r="AI67" s="138"/>
      <c r="AJ67" s="54"/>
      <c r="AK67" s="54"/>
      <c r="AL67" s="138"/>
      <c r="AM67" s="54"/>
      <c r="AN67" s="54"/>
      <c r="AO67" s="138"/>
      <c r="AP67" s="54"/>
      <c r="AQ67" s="54"/>
    </row>
    <row r="68" spans="1:43" s="105" customFormat="1" ht="16.5" thickBot="1" x14ac:dyDescent="0.3">
      <c r="A68" s="583" t="s">
        <v>122</v>
      </c>
      <c r="B68" s="584"/>
      <c r="C68" s="215"/>
      <c r="D68" s="216">
        <v>6</v>
      </c>
      <c r="E68" s="216"/>
      <c r="F68" s="217"/>
      <c r="G68" s="218">
        <v>4</v>
      </c>
      <c r="H68" s="218">
        <f t="shared" si="41"/>
        <v>120</v>
      </c>
      <c r="I68" s="219"/>
      <c r="J68" s="220"/>
      <c r="K68" s="220"/>
      <c r="L68" s="220"/>
      <c r="M68" s="221"/>
      <c r="N68" s="215"/>
      <c r="O68" s="222"/>
      <c r="P68" s="217"/>
      <c r="Q68" s="215"/>
      <c r="R68" s="223"/>
      <c r="S68" s="223"/>
      <c r="T68" s="119"/>
      <c r="U68" s="119"/>
      <c r="V68" s="119"/>
      <c r="W68" s="119"/>
      <c r="X68" s="119"/>
      <c r="AE68" s="52"/>
      <c r="AF68" s="224"/>
      <c r="AG68" s="54"/>
      <c r="AH68" s="54"/>
      <c r="AI68" s="138"/>
      <c r="AJ68" s="54"/>
      <c r="AK68" s="54"/>
      <c r="AL68" s="138"/>
      <c r="AM68" s="54"/>
      <c r="AN68" s="54"/>
      <c r="AO68" s="138"/>
      <c r="AP68" s="54"/>
      <c r="AQ68" s="54"/>
    </row>
    <row r="69" spans="1:43" s="105" customFormat="1" ht="16.5" thickBot="1" x14ac:dyDescent="0.3">
      <c r="A69" s="583" t="s">
        <v>123</v>
      </c>
      <c r="B69" s="584"/>
      <c r="C69" s="215"/>
      <c r="D69" s="216">
        <v>7</v>
      </c>
      <c r="E69" s="216"/>
      <c r="F69" s="217"/>
      <c r="G69" s="218">
        <v>4</v>
      </c>
      <c r="H69" s="218">
        <f t="shared" si="41"/>
        <v>120</v>
      </c>
      <c r="I69" s="219"/>
      <c r="J69" s="220"/>
      <c r="K69" s="220"/>
      <c r="L69" s="220"/>
      <c r="M69" s="221"/>
      <c r="N69" s="215"/>
      <c r="O69" s="222"/>
      <c r="P69" s="217"/>
      <c r="Q69" s="215"/>
      <c r="R69" s="223"/>
      <c r="S69" s="223"/>
      <c r="T69" s="119"/>
      <c r="U69" s="119"/>
      <c r="V69" s="119"/>
      <c r="W69" s="119"/>
      <c r="X69" s="119"/>
      <c r="AE69" s="52"/>
      <c r="AF69" s="224"/>
      <c r="AG69" s="54"/>
      <c r="AH69" s="54"/>
      <c r="AI69" s="138"/>
      <c r="AJ69" s="54"/>
      <c r="AK69" s="54"/>
      <c r="AL69" s="138"/>
      <c r="AM69" s="54"/>
      <c r="AN69" s="54"/>
      <c r="AO69" s="138"/>
      <c r="AP69" s="54"/>
      <c r="AQ69" s="54"/>
    </row>
    <row r="70" spans="1:43" s="105" customFormat="1" x14ac:dyDescent="0.25">
      <c r="A70" s="585" t="s">
        <v>124</v>
      </c>
      <c r="B70" s="586"/>
      <c r="C70" s="215"/>
      <c r="D70" s="216">
        <v>8</v>
      </c>
      <c r="E70" s="216"/>
      <c r="F70" s="217"/>
      <c r="G70" s="218">
        <v>4</v>
      </c>
      <c r="H70" s="218">
        <f t="shared" si="41"/>
        <v>120</v>
      </c>
      <c r="I70" s="219"/>
      <c r="J70" s="220"/>
      <c r="K70" s="220"/>
      <c r="L70" s="220"/>
      <c r="M70" s="221"/>
      <c r="N70" s="215"/>
      <c r="O70" s="222"/>
      <c r="P70" s="217"/>
      <c r="Q70" s="215"/>
      <c r="R70" s="119"/>
      <c r="S70" s="119"/>
      <c r="T70" s="119"/>
      <c r="U70" s="119"/>
      <c r="V70" s="119"/>
      <c r="W70" s="119"/>
      <c r="X70" s="119"/>
      <c r="AF70" s="224">
        <f>SUM(AF64:AF67)</f>
        <v>12</v>
      </c>
      <c r="AG70" s="54"/>
      <c r="AH70" s="54"/>
      <c r="AI70" s="138"/>
      <c r="AJ70" s="54"/>
      <c r="AK70" s="54"/>
      <c r="AL70" s="138"/>
      <c r="AM70" s="54"/>
      <c r="AN70" s="54"/>
      <c r="AO70" s="138"/>
      <c r="AP70" s="54"/>
      <c r="AQ70" s="54"/>
    </row>
    <row r="71" spans="1:43" s="235" customFormat="1" x14ac:dyDescent="0.25">
      <c r="A71" s="441" t="s">
        <v>125</v>
      </c>
      <c r="B71" s="242" t="s">
        <v>126</v>
      </c>
      <c r="C71" s="438"/>
      <c r="D71" s="227">
        <v>4</v>
      </c>
      <c r="E71" s="227"/>
      <c r="F71" s="228"/>
      <c r="G71" s="229">
        <v>4</v>
      </c>
      <c r="H71" s="230">
        <f>G71*30</f>
        <v>120</v>
      </c>
      <c r="I71" s="231">
        <v>4</v>
      </c>
      <c r="J71" s="232" t="s">
        <v>220</v>
      </c>
      <c r="K71" s="232"/>
      <c r="L71" s="232"/>
      <c r="M71" s="233">
        <v>116</v>
      </c>
      <c r="N71" s="226"/>
      <c r="O71" s="234"/>
      <c r="P71" s="228"/>
      <c r="Q71" s="226"/>
      <c r="R71" s="234"/>
      <c r="S71" s="228" t="s">
        <v>220</v>
      </c>
      <c r="T71" s="226"/>
      <c r="U71" s="234"/>
      <c r="V71" s="228"/>
      <c r="W71" s="226"/>
      <c r="X71" s="228"/>
      <c r="AD71" s="235" t="s">
        <v>120</v>
      </c>
      <c r="AG71" s="236" t="b">
        <f t="shared" ref="AG71:AQ86" si="42">ISBLANK(N71)</f>
        <v>1</v>
      </c>
      <c r="AH71" s="236" t="b">
        <f t="shared" si="42"/>
        <v>1</v>
      </c>
      <c r="AI71" s="237"/>
      <c r="AJ71" s="236" t="b">
        <f t="shared" si="42"/>
        <v>1</v>
      </c>
      <c r="AK71" s="236" t="b">
        <f t="shared" si="42"/>
        <v>1</v>
      </c>
      <c r="AL71" s="237"/>
      <c r="AM71" s="236" t="b">
        <f t="shared" si="42"/>
        <v>1</v>
      </c>
      <c r="AN71" s="236" t="b">
        <f t="shared" si="42"/>
        <v>1</v>
      </c>
      <c r="AO71" s="237"/>
      <c r="AP71" s="236" t="b">
        <f t="shared" si="42"/>
        <v>1</v>
      </c>
      <c r="AQ71" s="236" t="b">
        <f t="shared" si="42"/>
        <v>1</v>
      </c>
    </row>
    <row r="72" spans="1:43" s="235" customFormat="1" x14ac:dyDescent="0.25">
      <c r="A72" s="441" t="s">
        <v>127</v>
      </c>
      <c r="B72" s="242" t="s">
        <v>128</v>
      </c>
      <c r="C72" s="438"/>
      <c r="D72" s="227">
        <v>4</v>
      </c>
      <c r="E72" s="227"/>
      <c r="F72" s="228"/>
      <c r="G72" s="229">
        <v>4</v>
      </c>
      <c r="H72" s="230">
        <f>G72*30</f>
        <v>120</v>
      </c>
      <c r="I72" s="231">
        <v>4</v>
      </c>
      <c r="J72" s="232" t="s">
        <v>220</v>
      </c>
      <c r="K72" s="232"/>
      <c r="L72" s="232"/>
      <c r="M72" s="233">
        <v>116</v>
      </c>
      <c r="N72" s="226"/>
      <c r="O72" s="234"/>
      <c r="P72" s="228"/>
      <c r="Q72" s="226"/>
      <c r="R72" s="234"/>
      <c r="S72" s="228" t="s">
        <v>220</v>
      </c>
      <c r="T72" s="226"/>
      <c r="U72" s="234"/>
      <c r="V72" s="228"/>
      <c r="W72" s="226"/>
      <c r="X72" s="228"/>
      <c r="AG72" s="236"/>
      <c r="AH72" s="236"/>
      <c r="AI72" s="237"/>
      <c r="AJ72" s="236"/>
      <c r="AK72" s="236"/>
      <c r="AL72" s="237"/>
      <c r="AM72" s="236"/>
      <c r="AN72" s="236"/>
      <c r="AO72" s="237"/>
      <c r="AP72" s="236"/>
      <c r="AQ72" s="236"/>
    </row>
    <row r="73" spans="1:43" s="235" customFormat="1" x14ac:dyDescent="0.25">
      <c r="A73" s="441" t="s">
        <v>129</v>
      </c>
      <c r="B73" s="242" t="s">
        <v>130</v>
      </c>
      <c r="C73" s="438"/>
      <c r="D73" s="227">
        <v>4</v>
      </c>
      <c r="E73" s="227"/>
      <c r="F73" s="228"/>
      <c r="G73" s="229">
        <v>4</v>
      </c>
      <c r="H73" s="230">
        <f>G73*30</f>
        <v>120</v>
      </c>
      <c r="I73" s="231">
        <v>4</v>
      </c>
      <c r="J73" s="232" t="s">
        <v>220</v>
      </c>
      <c r="K73" s="232"/>
      <c r="L73" s="232"/>
      <c r="M73" s="233">
        <v>116</v>
      </c>
      <c r="N73" s="226"/>
      <c r="O73" s="234"/>
      <c r="P73" s="228"/>
      <c r="Q73" s="226"/>
      <c r="R73" s="234"/>
      <c r="S73" s="228" t="s">
        <v>220</v>
      </c>
      <c r="T73" s="226"/>
      <c r="U73" s="234"/>
      <c r="V73" s="228"/>
      <c r="W73" s="226"/>
      <c r="X73" s="228"/>
      <c r="AG73" s="236"/>
      <c r="AH73" s="236"/>
      <c r="AI73" s="237"/>
      <c r="AJ73" s="236"/>
      <c r="AK73" s="236"/>
      <c r="AL73" s="237"/>
      <c r="AM73" s="236"/>
      <c r="AN73" s="236"/>
      <c r="AO73" s="237"/>
      <c r="AP73" s="236"/>
      <c r="AQ73" s="236"/>
    </row>
    <row r="74" spans="1:43" s="235" customFormat="1" x14ac:dyDescent="0.25">
      <c r="A74" s="441"/>
      <c r="B74" s="242" t="s">
        <v>131</v>
      </c>
      <c r="C74" s="438"/>
      <c r="D74" s="227"/>
      <c r="E74" s="227"/>
      <c r="F74" s="228"/>
      <c r="G74" s="229">
        <v>4</v>
      </c>
      <c r="H74" s="230">
        <f>G74*30</f>
        <v>120</v>
      </c>
      <c r="I74" s="231"/>
      <c r="J74" s="232"/>
      <c r="K74" s="232"/>
      <c r="L74" s="232"/>
      <c r="M74" s="233"/>
      <c r="N74" s="226"/>
      <c r="O74" s="234"/>
      <c r="P74" s="228"/>
      <c r="Q74" s="226"/>
      <c r="R74" s="234"/>
      <c r="S74" s="228"/>
      <c r="T74" s="226"/>
      <c r="U74" s="234"/>
      <c r="V74" s="228"/>
      <c r="W74" s="226"/>
      <c r="X74" s="228"/>
      <c r="AG74" s="236"/>
      <c r="AH74" s="236"/>
      <c r="AI74" s="237"/>
      <c r="AJ74" s="236"/>
      <c r="AK74" s="236"/>
      <c r="AL74" s="237"/>
      <c r="AM74" s="236"/>
      <c r="AN74" s="236"/>
      <c r="AO74" s="237"/>
      <c r="AP74" s="236"/>
      <c r="AQ74" s="236"/>
    </row>
    <row r="75" spans="1:43" s="235" customFormat="1" ht="31.5" x14ac:dyDescent="0.25">
      <c r="A75" s="441" t="s">
        <v>132</v>
      </c>
      <c r="B75" s="242" t="s">
        <v>133</v>
      </c>
      <c r="C75" s="438"/>
      <c r="D75" s="227">
        <v>5</v>
      </c>
      <c r="E75" s="227"/>
      <c r="F75" s="228"/>
      <c r="G75" s="229">
        <v>4</v>
      </c>
      <c r="H75" s="229">
        <f t="shared" ref="H75:H88" si="43">G75*30</f>
        <v>120</v>
      </c>
      <c r="I75" s="231">
        <v>4</v>
      </c>
      <c r="J75" s="232"/>
      <c r="K75" s="232"/>
      <c r="L75" s="232" t="s">
        <v>220</v>
      </c>
      <c r="M75" s="233">
        <v>116</v>
      </c>
      <c r="N75" s="226"/>
      <c r="O75" s="234"/>
      <c r="P75" s="228"/>
      <c r="Q75" s="226"/>
      <c r="R75" s="234"/>
      <c r="S75" s="228"/>
      <c r="T75" s="226" t="s">
        <v>220</v>
      </c>
      <c r="U75" s="234"/>
      <c r="V75" s="228"/>
      <c r="W75" s="226"/>
      <c r="X75" s="228"/>
      <c r="AD75" s="235" t="s">
        <v>120</v>
      </c>
      <c r="AG75" s="236" t="b">
        <f t="shared" si="42"/>
        <v>1</v>
      </c>
      <c r="AH75" s="236" t="b">
        <f t="shared" si="42"/>
        <v>1</v>
      </c>
      <c r="AI75" s="237"/>
      <c r="AJ75" s="236" t="b">
        <f t="shared" si="42"/>
        <v>1</v>
      </c>
      <c r="AK75" s="236" t="b">
        <f t="shared" si="42"/>
        <v>1</v>
      </c>
      <c r="AL75" s="237"/>
      <c r="AM75" s="236" t="b">
        <f t="shared" si="42"/>
        <v>0</v>
      </c>
      <c r="AN75" s="236" t="b">
        <f t="shared" si="42"/>
        <v>1</v>
      </c>
      <c r="AO75" s="237"/>
      <c r="AP75" s="236" t="b">
        <f t="shared" si="42"/>
        <v>1</v>
      </c>
      <c r="AQ75" s="236" t="b">
        <f t="shared" si="42"/>
        <v>1</v>
      </c>
    </row>
    <row r="76" spans="1:43" s="235" customFormat="1" x14ac:dyDescent="0.25">
      <c r="A76" s="441" t="s">
        <v>134</v>
      </c>
      <c r="B76" s="242" t="s">
        <v>135</v>
      </c>
      <c r="C76" s="438"/>
      <c r="D76" s="227">
        <v>5</v>
      </c>
      <c r="E76" s="227"/>
      <c r="F76" s="228"/>
      <c r="G76" s="229">
        <v>4</v>
      </c>
      <c r="H76" s="229">
        <f t="shared" si="43"/>
        <v>120</v>
      </c>
      <c r="I76" s="231">
        <v>4</v>
      </c>
      <c r="J76" s="232" t="s">
        <v>220</v>
      </c>
      <c r="K76" s="232"/>
      <c r="L76" s="232"/>
      <c r="M76" s="233">
        <v>116</v>
      </c>
      <c r="N76" s="226"/>
      <c r="O76" s="234"/>
      <c r="P76" s="228"/>
      <c r="Q76" s="226"/>
      <c r="R76" s="234"/>
      <c r="S76" s="228"/>
      <c r="T76" s="226" t="s">
        <v>220</v>
      </c>
      <c r="U76" s="234"/>
      <c r="V76" s="228"/>
      <c r="W76" s="226"/>
      <c r="X76" s="228"/>
      <c r="AG76" s="236"/>
      <c r="AH76" s="236"/>
      <c r="AI76" s="237"/>
      <c r="AJ76" s="236"/>
      <c r="AK76" s="236"/>
      <c r="AL76" s="237"/>
      <c r="AM76" s="236"/>
      <c r="AN76" s="236"/>
      <c r="AO76" s="237"/>
      <c r="AP76" s="236"/>
      <c r="AQ76" s="236"/>
    </row>
    <row r="77" spans="1:43" s="235" customFormat="1" x14ac:dyDescent="0.25">
      <c r="A77" s="441" t="s">
        <v>136</v>
      </c>
      <c r="B77" s="242" t="s">
        <v>318</v>
      </c>
      <c r="C77" s="438"/>
      <c r="D77" s="227">
        <v>5</v>
      </c>
      <c r="E77" s="227"/>
      <c r="F77" s="228"/>
      <c r="G77" s="229">
        <v>4</v>
      </c>
      <c r="H77" s="229">
        <f t="shared" ref="H77" si="44">G77*30</f>
        <v>120</v>
      </c>
      <c r="I77" s="231">
        <v>4</v>
      </c>
      <c r="J77" s="232" t="s">
        <v>220</v>
      </c>
      <c r="K77" s="232"/>
      <c r="L77" s="232"/>
      <c r="M77" s="233">
        <v>116</v>
      </c>
      <c r="N77" s="226"/>
      <c r="O77" s="234"/>
      <c r="P77" s="228"/>
      <c r="Q77" s="226"/>
      <c r="R77" s="234"/>
      <c r="S77" s="228"/>
      <c r="T77" s="226" t="s">
        <v>220</v>
      </c>
      <c r="U77" s="234"/>
      <c r="V77" s="228"/>
      <c r="W77" s="226"/>
      <c r="X77" s="228"/>
      <c r="AG77" s="236"/>
      <c r="AH77" s="236"/>
      <c r="AI77" s="237"/>
      <c r="AJ77" s="236"/>
      <c r="AK77" s="236"/>
      <c r="AL77" s="237"/>
      <c r="AM77" s="236"/>
      <c r="AN77" s="236"/>
      <c r="AO77" s="237"/>
      <c r="AP77" s="236"/>
      <c r="AQ77" s="236"/>
    </row>
    <row r="78" spans="1:43" s="235" customFormat="1" x14ac:dyDescent="0.25">
      <c r="A78" s="441"/>
      <c r="B78" s="242" t="s">
        <v>131</v>
      </c>
      <c r="C78" s="438"/>
      <c r="D78" s="227"/>
      <c r="E78" s="227"/>
      <c r="F78" s="228"/>
      <c r="G78" s="229">
        <v>4</v>
      </c>
      <c r="H78" s="229">
        <f t="shared" si="43"/>
        <v>120</v>
      </c>
      <c r="I78" s="231"/>
      <c r="J78" s="232"/>
      <c r="K78" s="232"/>
      <c r="L78" s="232"/>
      <c r="M78" s="233"/>
      <c r="N78" s="226"/>
      <c r="O78" s="234"/>
      <c r="P78" s="228"/>
      <c r="Q78" s="226"/>
      <c r="R78" s="234"/>
      <c r="S78" s="228"/>
      <c r="T78" s="226"/>
      <c r="U78" s="234"/>
      <c r="V78" s="228"/>
      <c r="W78" s="226"/>
      <c r="X78" s="228"/>
      <c r="AG78" s="236"/>
      <c r="AH78" s="236"/>
      <c r="AI78" s="237"/>
      <c r="AJ78" s="236"/>
      <c r="AK78" s="236"/>
      <c r="AL78" s="237"/>
      <c r="AM78" s="236"/>
      <c r="AN78" s="236"/>
      <c r="AO78" s="237"/>
      <c r="AP78" s="236"/>
      <c r="AQ78" s="236"/>
    </row>
    <row r="79" spans="1:43" s="235" customFormat="1" ht="31.5" x14ac:dyDescent="0.25">
      <c r="A79" s="441" t="s">
        <v>138</v>
      </c>
      <c r="B79" s="242" t="s">
        <v>137</v>
      </c>
      <c r="C79" s="438"/>
      <c r="D79" s="227">
        <v>6</v>
      </c>
      <c r="E79" s="227"/>
      <c r="F79" s="228"/>
      <c r="G79" s="229">
        <v>4</v>
      </c>
      <c r="H79" s="229">
        <f t="shared" si="43"/>
        <v>120</v>
      </c>
      <c r="I79" s="231">
        <v>4</v>
      </c>
      <c r="J79" s="232"/>
      <c r="K79" s="232"/>
      <c r="L79" s="232" t="s">
        <v>220</v>
      </c>
      <c r="M79" s="233">
        <v>116</v>
      </c>
      <c r="N79" s="226"/>
      <c r="O79" s="234"/>
      <c r="P79" s="228"/>
      <c r="Q79" s="226"/>
      <c r="R79" s="234"/>
      <c r="S79" s="228"/>
      <c r="T79" s="226"/>
      <c r="U79" s="234"/>
      <c r="V79" s="228" t="s">
        <v>220</v>
      </c>
      <c r="W79" s="226"/>
      <c r="X79" s="228"/>
      <c r="AD79" s="235" t="s">
        <v>120</v>
      </c>
      <c r="AG79" s="236" t="b">
        <f t="shared" si="42"/>
        <v>1</v>
      </c>
      <c r="AH79" s="236" t="b">
        <f t="shared" si="42"/>
        <v>1</v>
      </c>
      <c r="AI79" s="237"/>
      <c r="AJ79" s="236" t="b">
        <f t="shared" si="42"/>
        <v>1</v>
      </c>
      <c r="AK79" s="236" t="b">
        <f t="shared" si="42"/>
        <v>1</v>
      </c>
      <c r="AL79" s="237"/>
      <c r="AM79" s="236" t="b">
        <f t="shared" si="42"/>
        <v>1</v>
      </c>
      <c r="AN79" s="236" t="b">
        <f t="shared" si="42"/>
        <v>1</v>
      </c>
      <c r="AO79" s="237"/>
      <c r="AP79" s="236" t="b">
        <f t="shared" si="42"/>
        <v>1</v>
      </c>
      <c r="AQ79" s="236" t="b">
        <f t="shared" si="42"/>
        <v>1</v>
      </c>
    </row>
    <row r="80" spans="1:43" s="235" customFormat="1" x14ac:dyDescent="0.25">
      <c r="A80" s="441" t="s">
        <v>140</v>
      </c>
      <c r="B80" s="242" t="s">
        <v>139</v>
      </c>
      <c r="C80" s="438"/>
      <c r="D80" s="227">
        <v>6</v>
      </c>
      <c r="E80" s="227"/>
      <c r="F80" s="228"/>
      <c r="G80" s="229">
        <v>4</v>
      </c>
      <c r="H80" s="229">
        <f t="shared" si="43"/>
        <v>120</v>
      </c>
      <c r="I80" s="231">
        <v>4</v>
      </c>
      <c r="J80" s="232" t="s">
        <v>220</v>
      </c>
      <c r="K80" s="232"/>
      <c r="L80" s="232"/>
      <c r="M80" s="233">
        <v>116</v>
      </c>
      <c r="N80" s="226"/>
      <c r="O80" s="234"/>
      <c r="P80" s="228"/>
      <c r="Q80" s="226"/>
      <c r="R80" s="234"/>
      <c r="S80" s="228"/>
      <c r="T80" s="226"/>
      <c r="U80" s="234"/>
      <c r="V80" s="228" t="s">
        <v>220</v>
      </c>
      <c r="W80" s="226"/>
      <c r="X80" s="228"/>
      <c r="AG80" s="236"/>
      <c r="AH80" s="236"/>
      <c r="AI80" s="237"/>
      <c r="AJ80" s="236"/>
      <c r="AK80" s="236"/>
      <c r="AL80" s="237"/>
      <c r="AM80" s="236"/>
      <c r="AN80" s="236"/>
      <c r="AO80" s="237"/>
      <c r="AP80" s="236"/>
      <c r="AQ80" s="236"/>
    </row>
    <row r="81" spans="1:44" s="235" customFormat="1" x14ac:dyDescent="0.25">
      <c r="A81" s="441" t="s">
        <v>141</v>
      </c>
      <c r="B81" s="242" t="s">
        <v>319</v>
      </c>
      <c r="C81" s="438"/>
      <c r="D81" s="227">
        <v>6</v>
      </c>
      <c r="E81" s="227"/>
      <c r="F81" s="228"/>
      <c r="G81" s="229">
        <v>4</v>
      </c>
      <c r="H81" s="229">
        <f t="shared" ref="H81" si="45">G81*30</f>
        <v>120</v>
      </c>
      <c r="I81" s="231">
        <v>4</v>
      </c>
      <c r="J81" s="232" t="s">
        <v>220</v>
      </c>
      <c r="K81" s="232"/>
      <c r="L81" s="232"/>
      <c r="M81" s="233">
        <v>116</v>
      </c>
      <c r="N81" s="226"/>
      <c r="O81" s="234"/>
      <c r="P81" s="228"/>
      <c r="Q81" s="226"/>
      <c r="R81" s="234"/>
      <c r="S81" s="228"/>
      <c r="T81" s="226"/>
      <c r="U81" s="234"/>
      <c r="V81" s="228" t="s">
        <v>220</v>
      </c>
      <c r="W81" s="226"/>
      <c r="X81" s="228"/>
      <c r="AG81" s="236"/>
      <c r="AH81" s="236"/>
      <c r="AI81" s="237"/>
      <c r="AJ81" s="236"/>
      <c r="AK81" s="236"/>
      <c r="AL81" s="237"/>
      <c r="AM81" s="236"/>
      <c r="AN81" s="236"/>
      <c r="AO81" s="237"/>
      <c r="AP81" s="236"/>
      <c r="AQ81" s="236"/>
    </row>
    <row r="82" spans="1:44" s="235" customFormat="1" x14ac:dyDescent="0.25">
      <c r="A82" s="441"/>
      <c r="B82" s="242" t="s">
        <v>131</v>
      </c>
      <c r="C82" s="438"/>
      <c r="D82" s="227"/>
      <c r="E82" s="227"/>
      <c r="F82" s="228"/>
      <c r="G82" s="229">
        <v>4</v>
      </c>
      <c r="H82" s="229">
        <f t="shared" si="43"/>
        <v>120</v>
      </c>
      <c r="I82" s="231"/>
      <c r="J82" s="232"/>
      <c r="K82" s="232"/>
      <c r="L82" s="232"/>
      <c r="M82" s="233"/>
      <c r="N82" s="226"/>
      <c r="O82" s="234"/>
      <c r="P82" s="228"/>
      <c r="Q82" s="226"/>
      <c r="R82" s="234"/>
      <c r="S82" s="228"/>
      <c r="T82" s="226"/>
      <c r="U82" s="234"/>
      <c r="V82" s="228"/>
      <c r="W82" s="226"/>
      <c r="X82" s="228"/>
      <c r="AG82" s="236"/>
      <c r="AH82" s="236"/>
      <c r="AI82" s="237"/>
      <c r="AJ82" s="236"/>
      <c r="AK82" s="236"/>
      <c r="AL82" s="237"/>
      <c r="AM82" s="236"/>
      <c r="AN82" s="236"/>
      <c r="AO82" s="237"/>
      <c r="AP82" s="236"/>
      <c r="AQ82" s="236"/>
    </row>
    <row r="83" spans="1:44" s="105" customFormat="1" ht="31.5" x14ac:dyDescent="0.25">
      <c r="A83" s="441" t="s">
        <v>143</v>
      </c>
      <c r="B83" s="242" t="s">
        <v>142</v>
      </c>
      <c r="C83" s="438"/>
      <c r="D83" s="227">
        <v>7</v>
      </c>
      <c r="E83" s="227"/>
      <c r="F83" s="228"/>
      <c r="G83" s="229">
        <v>4</v>
      </c>
      <c r="H83" s="229">
        <f t="shared" si="43"/>
        <v>120</v>
      </c>
      <c r="I83" s="231">
        <v>4</v>
      </c>
      <c r="J83" s="232"/>
      <c r="K83" s="232"/>
      <c r="L83" s="232" t="s">
        <v>220</v>
      </c>
      <c r="M83" s="233">
        <v>116</v>
      </c>
      <c r="N83" s="226"/>
      <c r="O83" s="234"/>
      <c r="P83" s="228"/>
      <c r="Q83" s="226"/>
      <c r="R83" s="234"/>
      <c r="S83" s="228"/>
      <c r="T83" s="226"/>
      <c r="U83" s="234"/>
      <c r="V83" s="228"/>
      <c r="W83" s="226" t="s">
        <v>220</v>
      </c>
      <c r="X83" s="228"/>
      <c r="AD83" s="105" t="s">
        <v>120</v>
      </c>
      <c r="AG83" s="54" t="b">
        <f t="shared" si="42"/>
        <v>1</v>
      </c>
      <c r="AH83" s="54" t="b">
        <f t="shared" si="42"/>
        <v>1</v>
      </c>
      <c r="AI83" s="138"/>
      <c r="AJ83" s="54" t="b">
        <f t="shared" si="42"/>
        <v>1</v>
      </c>
      <c r="AK83" s="54" t="b">
        <f t="shared" si="42"/>
        <v>1</v>
      </c>
      <c r="AL83" s="138"/>
      <c r="AM83" s="54" t="b">
        <f t="shared" si="42"/>
        <v>1</v>
      </c>
      <c r="AN83" s="54" t="b">
        <f t="shared" si="42"/>
        <v>1</v>
      </c>
      <c r="AO83" s="138"/>
      <c r="AP83" s="54" t="b">
        <f t="shared" si="42"/>
        <v>0</v>
      </c>
      <c r="AQ83" s="54" t="b">
        <f t="shared" si="42"/>
        <v>1</v>
      </c>
    </row>
    <row r="84" spans="1:44" s="105" customFormat="1" x14ac:dyDescent="0.25">
      <c r="A84" s="441" t="s">
        <v>320</v>
      </c>
      <c r="B84" s="242" t="s">
        <v>321</v>
      </c>
      <c r="C84" s="439"/>
      <c r="D84" s="239">
        <v>7</v>
      </c>
      <c r="E84" s="239"/>
      <c r="F84" s="240"/>
      <c r="G84" s="229">
        <v>4</v>
      </c>
      <c r="H84" s="229">
        <f t="shared" si="43"/>
        <v>120</v>
      </c>
      <c r="I84" s="231">
        <v>4</v>
      </c>
      <c r="J84" s="232" t="s">
        <v>220</v>
      </c>
      <c r="K84" s="232"/>
      <c r="L84" s="232"/>
      <c r="M84" s="233">
        <v>116</v>
      </c>
      <c r="N84" s="238"/>
      <c r="O84" s="241"/>
      <c r="P84" s="240"/>
      <c r="Q84" s="238"/>
      <c r="R84" s="241"/>
      <c r="S84" s="240"/>
      <c r="T84" s="238"/>
      <c r="U84" s="241"/>
      <c r="V84" s="240"/>
      <c r="W84" s="238" t="s">
        <v>220</v>
      </c>
      <c r="X84" s="240"/>
      <c r="AG84" s="54"/>
      <c r="AH84" s="54"/>
      <c r="AI84" s="138"/>
      <c r="AJ84" s="54"/>
      <c r="AK84" s="54"/>
      <c r="AL84" s="138"/>
      <c r="AM84" s="54"/>
      <c r="AN84" s="54"/>
      <c r="AO84" s="138"/>
      <c r="AP84" s="54"/>
      <c r="AQ84" s="54"/>
    </row>
    <row r="85" spans="1:44" s="105" customFormat="1" x14ac:dyDescent="0.25">
      <c r="A85" s="441"/>
      <c r="B85" s="242" t="s">
        <v>131</v>
      </c>
      <c r="C85" s="439"/>
      <c r="D85" s="239"/>
      <c r="E85" s="239"/>
      <c r="F85" s="240"/>
      <c r="G85" s="229">
        <v>4</v>
      </c>
      <c r="H85" s="229">
        <f t="shared" si="43"/>
        <v>120</v>
      </c>
      <c r="I85" s="231"/>
      <c r="J85" s="232"/>
      <c r="K85" s="232"/>
      <c r="L85" s="232"/>
      <c r="M85" s="233"/>
      <c r="N85" s="238"/>
      <c r="O85" s="241"/>
      <c r="P85" s="240"/>
      <c r="Q85" s="238"/>
      <c r="R85" s="241"/>
      <c r="S85" s="240"/>
      <c r="T85" s="238"/>
      <c r="U85" s="241"/>
      <c r="V85" s="240"/>
      <c r="W85" s="238"/>
      <c r="X85" s="240"/>
      <c r="AG85" s="54"/>
      <c r="AH85" s="54"/>
      <c r="AI85" s="138"/>
      <c r="AJ85" s="54"/>
      <c r="AK85" s="54"/>
      <c r="AL85" s="138"/>
      <c r="AM85" s="54"/>
      <c r="AN85" s="54"/>
      <c r="AO85" s="138"/>
      <c r="AP85" s="54"/>
      <c r="AQ85" s="54"/>
    </row>
    <row r="86" spans="1:44" s="105" customFormat="1" ht="31.5" x14ac:dyDescent="0.25">
      <c r="A86" s="442" t="s">
        <v>322</v>
      </c>
      <c r="B86" s="242" t="s">
        <v>308</v>
      </c>
      <c r="C86" s="439"/>
      <c r="D86" s="239">
        <v>8</v>
      </c>
      <c r="E86" s="239"/>
      <c r="F86" s="239"/>
      <c r="G86" s="243">
        <v>4</v>
      </c>
      <c r="H86" s="243">
        <f t="shared" si="43"/>
        <v>120</v>
      </c>
      <c r="I86" s="223">
        <v>4</v>
      </c>
      <c r="J86" s="223"/>
      <c r="K86" s="223"/>
      <c r="L86" s="223" t="s">
        <v>220</v>
      </c>
      <c r="M86" s="223">
        <v>116</v>
      </c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 t="s">
        <v>220</v>
      </c>
      <c r="AD86" s="105" t="s">
        <v>120</v>
      </c>
      <c r="AG86" s="54" t="b">
        <f t="shared" si="42"/>
        <v>1</v>
      </c>
      <c r="AH86" s="54" t="b">
        <f t="shared" si="42"/>
        <v>1</v>
      </c>
      <c r="AI86" s="138"/>
      <c r="AJ86" s="54" t="b">
        <f t="shared" si="42"/>
        <v>1</v>
      </c>
      <c r="AK86" s="54" t="b">
        <f t="shared" si="42"/>
        <v>1</v>
      </c>
      <c r="AL86" s="138"/>
      <c r="AM86" s="54" t="b">
        <f t="shared" si="42"/>
        <v>1</v>
      </c>
      <c r="AN86" s="54" t="b">
        <f t="shared" si="42"/>
        <v>1</v>
      </c>
      <c r="AO86" s="138"/>
      <c r="AP86" s="54" t="b">
        <f t="shared" si="42"/>
        <v>1</v>
      </c>
      <c r="AQ86" s="54" t="b">
        <f t="shared" si="42"/>
        <v>0</v>
      </c>
    </row>
    <row r="87" spans="1:44" s="105" customFormat="1" ht="16.5" customHeight="1" x14ac:dyDescent="0.25">
      <c r="A87" s="442" t="s">
        <v>323</v>
      </c>
      <c r="B87" s="242" t="s">
        <v>309</v>
      </c>
      <c r="C87" s="439"/>
      <c r="D87" s="239">
        <v>8</v>
      </c>
      <c r="E87" s="239"/>
      <c r="F87" s="239"/>
      <c r="G87" s="243">
        <v>4</v>
      </c>
      <c r="H87" s="243">
        <f t="shared" si="43"/>
        <v>120</v>
      </c>
      <c r="I87" s="223">
        <v>4</v>
      </c>
      <c r="J87" s="223" t="s">
        <v>220</v>
      </c>
      <c r="K87" s="223"/>
      <c r="L87" s="223"/>
      <c r="M87" s="223">
        <v>116</v>
      </c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 t="s">
        <v>220</v>
      </c>
      <c r="AG87" s="54"/>
      <c r="AH87" s="54"/>
      <c r="AI87" s="138"/>
      <c r="AJ87" s="54"/>
      <c r="AK87" s="54"/>
      <c r="AL87" s="138"/>
      <c r="AM87" s="54"/>
      <c r="AN87" s="54"/>
      <c r="AO87" s="138"/>
      <c r="AP87" s="54"/>
      <c r="AQ87" s="54"/>
    </row>
    <row r="88" spans="1:44" s="105" customFormat="1" ht="16.5" customHeight="1" x14ac:dyDescent="0.25">
      <c r="A88" s="440"/>
      <c r="B88" s="440" t="s">
        <v>131</v>
      </c>
      <c r="C88" s="239"/>
      <c r="D88" s="239"/>
      <c r="E88" s="239"/>
      <c r="F88" s="239"/>
      <c r="G88" s="243">
        <v>4</v>
      </c>
      <c r="H88" s="243">
        <f t="shared" si="43"/>
        <v>120</v>
      </c>
      <c r="I88" s="223"/>
      <c r="J88" s="223"/>
      <c r="K88" s="223"/>
      <c r="L88" s="223"/>
      <c r="M88" s="223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AG88" s="35"/>
      <c r="AH88" s="35"/>
      <c r="AI88" s="138"/>
      <c r="AJ88" s="35"/>
      <c r="AK88" s="35"/>
      <c r="AL88" s="138"/>
      <c r="AM88" s="35"/>
      <c r="AN88" s="35"/>
      <c r="AO88" s="138"/>
      <c r="AP88" s="35"/>
      <c r="AQ88" s="35"/>
    </row>
    <row r="89" spans="1:44" ht="16.5" thickBot="1" x14ac:dyDescent="0.3">
      <c r="A89" s="587" t="s">
        <v>144</v>
      </c>
      <c r="B89" s="588"/>
      <c r="C89" s="588"/>
      <c r="D89" s="588"/>
      <c r="E89" s="588"/>
      <c r="F89" s="589"/>
      <c r="G89" s="244">
        <f>G71+G75+G79+G83+G86</f>
        <v>20</v>
      </c>
      <c r="H89" s="244">
        <f t="shared" ref="H89:M89" si="46">H71+H75+H79+H83+H86</f>
        <v>600</v>
      </c>
      <c r="I89" s="244">
        <f>I71+I75+I79+I83+I86</f>
        <v>20</v>
      </c>
      <c r="J89" s="244"/>
      <c r="K89" s="244"/>
      <c r="L89" s="244"/>
      <c r="M89" s="244">
        <f t="shared" si="46"/>
        <v>580</v>
      </c>
      <c r="N89" s="245">
        <v>0</v>
      </c>
      <c r="O89" s="245"/>
      <c r="P89" s="245">
        <v>0</v>
      </c>
      <c r="Q89" s="245">
        <v>0</v>
      </c>
      <c r="R89" s="245">
        <v>0</v>
      </c>
      <c r="S89" s="245" t="s">
        <v>220</v>
      </c>
      <c r="T89" s="245" t="s">
        <v>220</v>
      </c>
      <c r="U89" s="245"/>
      <c r="V89" s="245" t="s">
        <v>220</v>
      </c>
      <c r="W89" s="245" t="s">
        <v>220</v>
      </c>
      <c r="X89" s="245" t="s">
        <v>220</v>
      </c>
      <c r="Y89" s="246">
        <f>SUM(Y71:Y87)</f>
        <v>0</v>
      </c>
      <c r="Z89" s="247">
        <f>SUM(Z71:Z87)</f>
        <v>0</v>
      </c>
      <c r="AA89" s="247">
        <f>SUM(AA71:AA87)</f>
        <v>0</v>
      </c>
      <c r="AB89" s="247">
        <f>SUM(AB71:AB87)</f>
        <v>0</v>
      </c>
      <c r="AC89" s="247">
        <f>SUM(AC71:AC87)</f>
        <v>0</v>
      </c>
      <c r="AD89" s="150"/>
      <c r="AG89" s="151">
        <f t="shared" ref="AG89:AQ89" si="47">SUMIF(AG66:AG88,FALSE,$G66:$G88)</f>
        <v>0</v>
      </c>
      <c r="AH89" s="151">
        <f t="shared" si="47"/>
        <v>0</v>
      </c>
      <c r="AI89" s="151">
        <f t="shared" si="47"/>
        <v>0</v>
      </c>
      <c r="AJ89" s="151">
        <f t="shared" si="47"/>
        <v>0</v>
      </c>
      <c r="AK89" s="151">
        <f t="shared" si="47"/>
        <v>0</v>
      </c>
      <c r="AL89" s="151">
        <f t="shared" si="47"/>
        <v>0</v>
      </c>
      <c r="AM89" s="151">
        <f t="shared" si="47"/>
        <v>4</v>
      </c>
      <c r="AN89" s="151">
        <f t="shared" si="47"/>
        <v>0</v>
      </c>
      <c r="AO89" s="151">
        <f t="shared" si="47"/>
        <v>0</v>
      </c>
      <c r="AP89" s="151">
        <f t="shared" si="47"/>
        <v>4</v>
      </c>
      <c r="AQ89" s="151">
        <f t="shared" si="47"/>
        <v>4</v>
      </c>
      <c r="AR89" s="152">
        <f>SUM(AG89:AQ89)</f>
        <v>12</v>
      </c>
    </row>
    <row r="90" spans="1:44" ht="16.5" thickBot="1" x14ac:dyDescent="0.3">
      <c r="A90" s="590" t="s">
        <v>145</v>
      </c>
      <c r="B90" s="591"/>
      <c r="C90" s="591"/>
      <c r="D90" s="591"/>
      <c r="E90" s="591"/>
      <c r="F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2"/>
    </row>
    <row r="91" spans="1:44" ht="16.5" thickBot="1" x14ac:dyDescent="0.3">
      <c r="A91" s="593" t="s">
        <v>146</v>
      </c>
      <c r="B91" s="594"/>
      <c r="C91" s="430"/>
      <c r="D91" s="431" t="s">
        <v>147</v>
      </c>
      <c r="E91" s="431"/>
      <c r="F91" s="431"/>
      <c r="G91" s="431">
        <v>8</v>
      </c>
      <c r="H91" s="432">
        <f t="shared" ref="H91:H121" si="48">G91*30</f>
        <v>240</v>
      </c>
      <c r="I91" s="431"/>
      <c r="J91" s="431"/>
      <c r="K91" s="431"/>
      <c r="L91" s="431"/>
      <c r="M91" s="431"/>
      <c r="N91" s="431"/>
      <c r="O91" s="431"/>
      <c r="P91" s="431"/>
      <c r="Q91" s="431"/>
      <c r="R91" s="431"/>
      <c r="S91" s="431"/>
      <c r="T91" s="431"/>
      <c r="U91" s="431"/>
      <c r="V91" s="431"/>
      <c r="W91" s="431"/>
      <c r="X91" s="433"/>
    </row>
    <row r="92" spans="1:44" ht="16.5" thickBot="1" x14ac:dyDescent="0.3">
      <c r="A92" s="595" t="s">
        <v>121</v>
      </c>
      <c r="B92" s="596"/>
      <c r="C92" s="430"/>
      <c r="D92" s="431">
        <v>5</v>
      </c>
      <c r="E92" s="431"/>
      <c r="F92" s="431"/>
      <c r="G92" s="431">
        <v>4</v>
      </c>
      <c r="H92" s="432">
        <f t="shared" si="48"/>
        <v>120</v>
      </c>
      <c r="I92" s="431"/>
      <c r="J92" s="431"/>
      <c r="K92" s="431"/>
      <c r="L92" s="431"/>
      <c r="M92" s="431"/>
      <c r="N92" s="431"/>
      <c r="O92" s="431"/>
      <c r="P92" s="431"/>
      <c r="Q92" s="431"/>
      <c r="R92" s="431"/>
      <c r="S92" s="431"/>
      <c r="T92" s="431"/>
      <c r="U92" s="431"/>
      <c r="V92" s="431"/>
      <c r="W92" s="431"/>
      <c r="X92" s="433"/>
    </row>
    <row r="93" spans="1:44" ht="16.5" thickBot="1" x14ac:dyDescent="0.3">
      <c r="A93" s="593" t="s">
        <v>148</v>
      </c>
      <c r="B93" s="594"/>
      <c r="C93" s="430"/>
      <c r="D93" s="434" t="s">
        <v>149</v>
      </c>
      <c r="E93" s="431"/>
      <c r="F93" s="431"/>
      <c r="G93" s="431">
        <v>12</v>
      </c>
      <c r="H93" s="432">
        <f t="shared" si="48"/>
        <v>360</v>
      </c>
      <c r="I93" s="431"/>
      <c r="J93" s="431"/>
      <c r="K93" s="431"/>
      <c r="L93" s="431"/>
      <c r="M93" s="431"/>
      <c r="N93" s="431"/>
      <c r="O93" s="431"/>
      <c r="P93" s="431"/>
      <c r="Q93" s="431"/>
      <c r="R93" s="431"/>
      <c r="S93" s="431"/>
      <c r="T93" s="431"/>
      <c r="U93" s="431"/>
      <c r="V93" s="431"/>
      <c r="W93" s="431"/>
      <c r="X93" s="433"/>
    </row>
    <row r="94" spans="1:44" ht="16.5" thickBot="1" x14ac:dyDescent="0.3">
      <c r="A94" s="593" t="s">
        <v>150</v>
      </c>
      <c r="B94" s="594"/>
      <c r="C94" s="430"/>
      <c r="D94" s="431" t="s">
        <v>151</v>
      </c>
      <c r="E94" s="431"/>
      <c r="F94" s="431"/>
      <c r="G94" s="431">
        <v>12</v>
      </c>
      <c r="H94" s="432">
        <f t="shared" si="48"/>
        <v>360</v>
      </c>
      <c r="I94" s="431"/>
      <c r="J94" s="431"/>
      <c r="K94" s="431"/>
      <c r="L94" s="431"/>
      <c r="M94" s="431"/>
      <c r="N94" s="431"/>
      <c r="O94" s="431"/>
      <c r="P94" s="431"/>
      <c r="Q94" s="431"/>
      <c r="R94" s="431"/>
      <c r="S94" s="431"/>
      <c r="T94" s="431"/>
      <c r="U94" s="431"/>
      <c r="V94" s="431"/>
      <c r="W94" s="431"/>
      <c r="X94" s="433"/>
    </row>
    <row r="95" spans="1:44" ht="16.5" thickBot="1" x14ac:dyDescent="0.3">
      <c r="A95" s="597" t="s">
        <v>124</v>
      </c>
      <c r="B95" s="598"/>
      <c r="C95" s="435"/>
      <c r="D95" s="435">
        <v>8</v>
      </c>
      <c r="E95" s="435"/>
      <c r="F95" s="435"/>
      <c r="G95" s="435">
        <v>4</v>
      </c>
      <c r="H95" s="429">
        <f t="shared" si="48"/>
        <v>120</v>
      </c>
      <c r="I95" s="435"/>
      <c r="J95" s="435"/>
      <c r="K95" s="435"/>
      <c r="L95" s="435"/>
      <c r="M95" s="435"/>
      <c r="N95" s="435"/>
      <c r="O95" s="435"/>
      <c r="P95" s="435"/>
      <c r="Q95" s="435"/>
      <c r="R95" s="435"/>
      <c r="S95" s="435"/>
      <c r="T95" s="435"/>
      <c r="U95" s="435"/>
      <c r="V95" s="435"/>
      <c r="W95" s="435"/>
      <c r="X95" s="436"/>
    </row>
    <row r="96" spans="1:44" s="249" customFormat="1" ht="16.5" thickBot="1" x14ac:dyDescent="0.3">
      <c r="A96" s="443" t="s">
        <v>152</v>
      </c>
      <c r="B96" s="225" t="s">
        <v>153</v>
      </c>
      <c r="C96" s="227"/>
      <c r="D96" s="227">
        <v>4</v>
      </c>
      <c r="E96" s="227"/>
      <c r="F96" s="227"/>
      <c r="G96" s="229">
        <v>4</v>
      </c>
      <c r="H96" s="248">
        <f t="shared" si="48"/>
        <v>120</v>
      </c>
      <c r="I96" s="227">
        <v>12</v>
      </c>
      <c r="J96" s="227" t="s">
        <v>221</v>
      </c>
      <c r="K96" s="227"/>
      <c r="L96" s="227"/>
      <c r="M96" s="428">
        <v>108</v>
      </c>
      <c r="N96" s="358"/>
      <c r="O96" s="359"/>
      <c r="P96" s="360"/>
      <c r="Q96" s="361"/>
      <c r="R96" s="359">
        <v>3</v>
      </c>
      <c r="S96" s="360" t="s">
        <v>221</v>
      </c>
      <c r="T96" s="361"/>
      <c r="U96" s="359"/>
      <c r="V96" s="360"/>
      <c r="W96" s="361"/>
      <c r="X96" s="360"/>
      <c r="AD96" s="249" t="s">
        <v>120</v>
      </c>
      <c r="AE96" s="250" t="s">
        <v>19</v>
      </c>
      <c r="AF96" s="251">
        <f>AG122+AH122</f>
        <v>0</v>
      </c>
      <c r="AG96" s="252" t="b">
        <f>ISBLANK(N96)</f>
        <v>1</v>
      </c>
      <c r="AH96" s="252" t="b">
        <f>ISBLANK(O96)</f>
        <v>1</v>
      </c>
      <c r="AI96" s="253"/>
      <c r="AJ96" s="252" t="b">
        <f>ISBLANK(Q96)</f>
        <v>1</v>
      </c>
      <c r="AK96" s="252" t="b">
        <f>ISBLANK(R96)</f>
        <v>0</v>
      </c>
      <c r="AL96" s="253"/>
      <c r="AM96" s="252" t="b">
        <f>ISBLANK(T96)</f>
        <v>1</v>
      </c>
      <c r="AN96" s="252" t="b">
        <f>ISBLANK(U96)</f>
        <v>1</v>
      </c>
      <c r="AO96" s="253"/>
      <c r="AP96" s="252" t="b">
        <f>ISBLANK(W96)</f>
        <v>1</v>
      </c>
      <c r="AQ96" s="252" t="b">
        <f>ISBLANK(X96)</f>
        <v>1</v>
      </c>
    </row>
    <row r="97" spans="1:43" s="249" customFormat="1" ht="16.5" thickBot="1" x14ac:dyDescent="0.3">
      <c r="A97" s="425" t="s">
        <v>154</v>
      </c>
      <c r="B97" s="133" t="s">
        <v>329</v>
      </c>
      <c r="C97" s="239"/>
      <c r="D97" s="239">
        <v>4</v>
      </c>
      <c r="E97" s="239"/>
      <c r="F97" s="239"/>
      <c r="G97" s="229">
        <v>4</v>
      </c>
      <c r="H97" s="248">
        <f t="shared" si="48"/>
        <v>120</v>
      </c>
      <c r="I97" s="239">
        <v>12</v>
      </c>
      <c r="J97" s="239" t="s">
        <v>221</v>
      </c>
      <c r="K97" s="239"/>
      <c r="L97" s="239"/>
      <c r="M97" s="427">
        <v>108</v>
      </c>
      <c r="N97" s="358"/>
      <c r="O97" s="359"/>
      <c r="P97" s="360"/>
      <c r="Q97" s="361"/>
      <c r="R97" s="359">
        <v>3</v>
      </c>
      <c r="S97" s="360" t="s">
        <v>221</v>
      </c>
      <c r="T97" s="362"/>
      <c r="U97" s="363"/>
      <c r="V97" s="364"/>
      <c r="W97" s="362"/>
      <c r="X97" s="364"/>
      <c r="AE97" s="250" t="s">
        <v>20</v>
      </c>
      <c r="AF97" s="251">
        <f>AJ122+AK122</f>
        <v>4</v>
      </c>
      <c r="AG97" s="252"/>
      <c r="AH97" s="252"/>
      <c r="AI97" s="253"/>
      <c r="AJ97" s="252"/>
      <c r="AK97" s="252"/>
      <c r="AL97" s="253"/>
      <c r="AM97" s="252"/>
      <c r="AN97" s="252"/>
      <c r="AO97" s="253"/>
      <c r="AP97" s="252"/>
      <c r="AQ97" s="252"/>
    </row>
    <row r="98" spans="1:43" s="249" customFormat="1" ht="16.5" thickBot="1" x14ac:dyDescent="0.3">
      <c r="A98" s="425" t="s">
        <v>155</v>
      </c>
      <c r="B98" s="133" t="s">
        <v>156</v>
      </c>
      <c r="C98" s="254"/>
      <c r="D98" s="124" t="s">
        <v>38</v>
      </c>
      <c r="E98" s="255"/>
      <c r="F98" s="132"/>
      <c r="G98" s="256">
        <v>4</v>
      </c>
      <c r="H98" s="257">
        <f t="shared" si="48"/>
        <v>120</v>
      </c>
      <c r="I98" s="258">
        <v>8</v>
      </c>
      <c r="J98" s="259" t="s">
        <v>221</v>
      </c>
      <c r="K98" s="131"/>
      <c r="L98" s="131"/>
      <c r="M98" s="260">
        <v>112</v>
      </c>
      <c r="N98" s="352"/>
      <c r="O98" s="353"/>
      <c r="P98" s="337"/>
      <c r="Q98" s="354"/>
      <c r="R98" s="353"/>
      <c r="S98" s="337" t="s">
        <v>221</v>
      </c>
      <c r="T98" s="354"/>
      <c r="U98" s="353"/>
      <c r="V98" s="360"/>
      <c r="W98" s="361"/>
      <c r="X98" s="360"/>
      <c r="AD98" s="249" t="s">
        <v>120</v>
      </c>
      <c r="AE98" s="250" t="s">
        <v>21</v>
      </c>
      <c r="AF98" s="251">
        <f>AM122+AN122</f>
        <v>4</v>
      </c>
      <c r="AG98" s="252" t="b">
        <f t="shared" ref="AG98:AQ119" si="49">ISBLANK(N98)</f>
        <v>1</v>
      </c>
      <c r="AH98" s="252" t="b">
        <f t="shared" si="49"/>
        <v>1</v>
      </c>
      <c r="AI98" s="253"/>
      <c r="AJ98" s="252" t="b">
        <f t="shared" si="49"/>
        <v>1</v>
      </c>
      <c r="AK98" s="252" t="b">
        <f t="shared" si="49"/>
        <v>1</v>
      </c>
      <c r="AL98" s="253"/>
      <c r="AM98" s="252" t="b">
        <f t="shared" si="49"/>
        <v>1</v>
      </c>
      <c r="AN98" s="252" t="b">
        <f t="shared" si="49"/>
        <v>1</v>
      </c>
      <c r="AO98" s="253"/>
      <c r="AP98" s="252" t="b">
        <f t="shared" si="49"/>
        <v>1</v>
      </c>
      <c r="AQ98" s="252" t="b">
        <f t="shared" si="49"/>
        <v>1</v>
      </c>
    </row>
    <row r="99" spans="1:43" s="249" customFormat="1" ht="16.5" thickBot="1" x14ac:dyDescent="0.3">
      <c r="A99" s="425" t="s">
        <v>157</v>
      </c>
      <c r="B99" s="133" t="s">
        <v>330</v>
      </c>
      <c r="C99" s="254"/>
      <c r="D99" s="124" t="s">
        <v>38</v>
      </c>
      <c r="E99" s="255"/>
      <c r="F99" s="132"/>
      <c r="G99" s="256">
        <v>4</v>
      </c>
      <c r="H99" s="257">
        <f t="shared" si="48"/>
        <v>120</v>
      </c>
      <c r="I99" s="258">
        <v>8</v>
      </c>
      <c r="J99" s="259" t="s">
        <v>221</v>
      </c>
      <c r="K99" s="131"/>
      <c r="L99" s="131"/>
      <c r="M99" s="260">
        <v>112</v>
      </c>
      <c r="N99" s="352"/>
      <c r="O99" s="353"/>
      <c r="P99" s="337"/>
      <c r="Q99" s="354"/>
      <c r="R99" s="353"/>
      <c r="S99" s="337" t="s">
        <v>221</v>
      </c>
      <c r="T99" s="354"/>
      <c r="U99" s="353"/>
      <c r="V99" s="360"/>
      <c r="W99" s="361"/>
      <c r="X99" s="360"/>
      <c r="AE99" s="250" t="s">
        <v>22</v>
      </c>
      <c r="AF99" s="251">
        <f>AP122+AQ122</f>
        <v>16</v>
      </c>
      <c r="AG99" s="252"/>
      <c r="AH99" s="252"/>
      <c r="AI99" s="253"/>
      <c r="AJ99" s="252"/>
      <c r="AK99" s="252"/>
      <c r="AL99" s="253"/>
      <c r="AM99" s="252"/>
      <c r="AN99" s="252"/>
      <c r="AO99" s="253"/>
      <c r="AP99" s="252"/>
      <c r="AQ99" s="252"/>
    </row>
    <row r="100" spans="1:43" s="249" customFormat="1" ht="16.5" thickBot="1" x14ac:dyDescent="0.3">
      <c r="A100" s="425"/>
      <c r="B100" s="426" t="s">
        <v>131</v>
      </c>
      <c r="C100" s="254"/>
      <c r="D100" s="124"/>
      <c r="E100" s="255"/>
      <c r="F100" s="132"/>
      <c r="G100" s="256">
        <v>4</v>
      </c>
      <c r="H100" s="257">
        <f t="shared" si="48"/>
        <v>120</v>
      </c>
      <c r="I100" s="258"/>
      <c r="J100" s="259"/>
      <c r="K100" s="131"/>
      <c r="L100" s="131"/>
      <c r="M100" s="260"/>
      <c r="N100" s="352"/>
      <c r="O100" s="353"/>
      <c r="P100" s="337"/>
      <c r="Q100" s="354"/>
      <c r="R100" s="353"/>
      <c r="S100" s="337"/>
      <c r="T100" s="354"/>
      <c r="U100" s="353"/>
      <c r="V100" s="360"/>
      <c r="W100" s="361"/>
      <c r="X100" s="360"/>
      <c r="AE100" s="250"/>
      <c r="AF100" s="251"/>
      <c r="AG100" s="252"/>
      <c r="AH100" s="252"/>
      <c r="AI100" s="253"/>
      <c r="AJ100" s="252"/>
      <c r="AK100" s="252"/>
      <c r="AL100" s="253"/>
      <c r="AM100" s="252"/>
      <c r="AN100" s="252"/>
      <c r="AO100" s="253"/>
      <c r="AP100" s="252"/>
      <c r="AQ100" s="252"/>
    </row>
    <row r="101" spans="1:43" s="235" customFormat="1" ht="16.5" thickBot="1" x14ac:dyDescent="0.3">
      <c r="A101" s="425" t="s">
        <v>158</v>
      </c>
      <c r="B101" s="133" t="s">
        <v>331</v>
      </c>
      <c r="C101" s="254"/>
      <c r="D101" s="124" t="s">
        <v>68</v>
      </c>
      <c r="E101" s="255"/>
      <c r="F101" s="132"/>
      <c r="G101" s="256">
        <v>4</v>
      </c>
      <c r="H101" s="257">
        <f t="shared" si="48"/>
        <v>120</v>
      </c>
      <c r="I101" s="258">
        <v>8</v>
      </c>
      <c r="J101" s="259" t="s">
        <v>232</v>
      </c>
      <c r="K101" s="131"/>
      <c r="L101" s="131" t="s">
        <v>236</v>
      </c>
      <c r="M101" s="260">
        <v>112</v>
      </c>
      <c r="N101" s="352"/>
      <c r="O101" s="353"/>
      <c r="P101" s="337"/>
      <c r="Q101" s="354"/>
      <c r="R101" s="353"/>
      <c r="S101" s="337"/>
      <c r="T101" s="354" t="s">
        <v>221</v>
      </c>
      <c r="U101" s="353"/>
      <c r="V101" s="360"/>
      <c r="W101" s="361"/>
      <c r="X101" s="360"/>
      <c r="AD101" s="235" t="s">
        <v>120</v>
      </c>
      <c r="AF101" s="261">
        <f>SUM(AF96:AF99)</f>
        <v>24</v>
      </c>
      <c r="AG101" s="236" t="b">
        <f t="shared" si="49"/>
        <v>1</v>
      </c>
      <c r="AH101" s="236" t="b">
        <f t="shared" si="49"/>
        <v>1</v>
      </c>
      <c r="AI101" s="237"/>
      <c r="AJ101" s="236" t="b">
        <f t="shared" si="49"/>
        <v>1</v>
      </c>
      <c r="AK101" s="236" t="b">
        <f t="shared" si="49"/>
        <v>1</v>
      </c>
      <c r="AL101" s="237"/>
      <c r="AM101" s="236" t="b">
        <f t="shared" si="49"/>
        <v>0</v>
      </c>
      <c r="AN101" s="236" t="b">
        <f t="shared" si="49"/>
        <v>1</v>
      </c>
      <c r="AO101" s="237"/>
      <c r="AP101" s="236" t="b">
        <f t="shared" si="49"/>
        <v>1</v>
      </c>
      <c r="AQ101" s="236" t="b">
        <f t="shared" si="49"/>
        <v>1</v>
      </c>
    </row>
    <row r="102" spans="1:43" s="235" customFormat="1" ht="16.5" thickBot="1" x14ac:dyDescent="0.3">
      <c r="A102" s="425" t="s">
        <v>159</v>
      </c>
      <c r="B102" s="133" t="s">
        <v>160</v>
      </c>
      <c r="C102" s="254"/>
      <c r="D102" s="124" t="s">
        <v>68</v>
      </c>
      <c r="E102" s="255"/>
      <c r="F102" s="132"/>
      <c r="G102" s="256">
        <v>4</v>
      </c>
      <c r="H102" s="257">
        <f t="shared" si="48"/>
        <v>120</v>
      </c>
      <c r="I102" s="258">
        <v>8</v>
      </c>
      <c r="J102" s="259" t="s">
        <v>232</v>
      </c>
      <c r="K102" s="131"/>
      <c r="L102" s="131" t="s">
        <v>236</v>
      </c>
      <c r="M102" s="260">
        <v>112</v>
      </c>
      <c r="N102" s="352"/>
      <c r="O102" s="353"/>
      <c r="P102" s="337"/>
      <c r="Q102" s="354"/>
      <c r="R102" s="353"/>
      <c r="S102" s="337"/>
      <c r="T102" s="354" t="s">
        <v>221</v>
      </c>
      <c r="U102" s="353"/>
      <c r="V102" s="360"/>
      <c r="W102" s="361"/>
      <c r="X102" s="360"/>
      <c r="AG102" s="236"/>
      <c r="AH102" s="236"/>
      <c r="AI102" s="237"/>
      <c r="AJ102" s="236"/>
      <c r="AK102" s="236"/>
      <c r="AL102" s="237"/>
      <c r="AM102" s="236"/>
      <c r="AN102" s="236"/>
      <c r="AO102" s="237"/>
      <c r="AP102" s="236"/>
      <c r="AQ102" s="236"/>
    </row>
    <row r="103" spans="1:43" s="235" customFormat="1" ht="16.5" thickBot="1" x14ac:dyDescent="0.3">
      <c r="A103" s="425"/>
      <c r="B103" s="426" t="s">
        <v>131</v>
      </c>
      <c r="C103" s="254"/>
      <c r="D103" s="124"/>
      <c r="E103" s="255"/>
      <c r="F103" s="132"/>
      <c r="G103" s="256">
        <v>4</v>
      </c>
      <c r="H103" s="257">
        <f t="shared" ref="H103" si="50">G103*30</f>
        <v>120</v>
      </c>
      <c r="I103" s="258"/>
      <c r="J103" s="259"/>
      <c r="K103" s="131"/>
      <c r="L103" s="131"/>
      <c r="M103" s="260"/>
      <c r="N103" s="352"/>
      <c r="O103" s="353"/>
      <c r="P103" s="337"/>
      <c r="Q103" s="354"/>
      <c r="R103" s="353"/>
      <c r="S103" s="337"/>
      <c r="T103" s="354"/>
      <c r="U103" s="353"/>
      <c r="V103" s="360"/>
      <c r="W103" s="361"/>
      <c r="X103" s="360"/>
      <c r="AG103" s="236"/>
      <c r="AH103" s="236"/>
      <c r="AI103" s="237"/>
      <c r="AJ103" s="236"/>
      <c r="AK103" s="236"/>
      <c r="AL103" s="237"/>
      <c r="AM103" s="236"/>
      <c r="AN103" s="236"/>
      <c r="AO103" s="237"/>
      <c r="AP103" s="236"/>
      <c r="AQ103" s="236"/>
    </row>
    <row r="104" spans="1:43" s="235" customFormat="1" ht="16.5" thickBot="1" x14ac:dyDescent="0.3">
      <c r="A104" s="425" t="s">
        <v>161</v>
      </c>
      <c r="B104" s="142" t="s">
        <v>162</v>
      </c>
      <c r="C104" s="254"/>
      <c r="D104" s="124" t="s">
        <v>163</v>
      </c>
      <c r="E104" s="255"/>
      <c r="F104" s="132"/>
      <c r="G104" s="256">
        <v>4</v>
      </c>
      <c r="H104" s="257">
        <f t="shared" si="48"/>
        <v>120</v>
      </c>
      <c r="I104" s="258">
        <v>8</v>
      </c>
      <c r="J104" s="259" t="s">
        <v>232</v>
      </c>
      <c r="K104" s="131"/>
      <c r="L104" s="131" t="s">
        <v>236</v>
      </c>
      <c r="M104" s="260">
        <v>112</v>
      </c>
      <c r="N104" s="352"/>
      <c r="O104" s="353"/>
      <c r="P104" s="337"/>
      <c r="Q104" s="354"/>
      <c r="R104" s="353"/>
      <c r="S104" s="337"/>
      <c r="T104" s="354"/>
      <c r="U104" s="353"/>
      <c r="V104" s="337" t="s">
        <v>221</v>
      </c>
      <c r="W104" s="354"/>
      <c r="X104" s="364"/>
      <c r="AD104" s="235" t="s">
        <v>120</v>
      </c>
      <c r="AG104" s="236" t="b">
        <f t="shared" si="49"/>
        <v>1</v>
      </c>
      <c r="AH104" s="236" t="b">
        <f t="shared" si="49"/>
        <v>1</v>
      </c>
      <c r="AI104" s="237"/>
      <c r="AJ104" s="236" t="b">
        <f t="shared" si="49"/>
        <v>1</v>
      </c>
      <c r="AK104" s="236" t="b">
        <f t="shared" si="49"/>
        <v>1</v>
      </c>
      <c r="AL104" s="237"/>
      <c r="AM104" s="236" t="b">
        <f t="shared" si="49"/>
        <v>1</v>
      </c>
      <c r="AN104" s="236" t="b">
        <f t="shared" si="49"/>
        <v>1</v>
      </c>
      <c r="AO104" s="237"/>
      <c r="AP104" s="236" t="b">
        <f t="shared" si="49"/>
        <v>1</v>
      </c>
      <c r="AQ104" s="236" t="b">
        <f t="shared" si="49"/>
        <v>1</v>
      </c>
    </row>
    <row r="105" spans="1:43" s="235" customFormat="1" ht="16.5" thickBot="1" x14ac:dyDescent="0.3">
      <c r="A105" s="425" t="s">
        <v>164</v>
      </c>
      <c r="B105" s="142" t="s">
        <v>332</v>
      </c>
      <c r="C105" s="254"/>
      <c r="D105" s="124" t="s">
        <v>163</v>
      </c>
      <c r="E105" s="255"/>
      <c r="F105" s="132"/>
      <c r="G105" s="256">
        <v>4</v>
      </c>
      <c r="H105" s="257">
        <f t="shared" si="48"/>
        <v>120</v>
      </c>
      <c r="I105" s="258">
        <v>8</v>
      </c>
      <c r="J105" s="259" t="s">
        <v>232</v>
      </c>
      <c r="K105" s="131"/>
      <c r="L105" s="131" t="s">
        <v>236</v>
      </c>
      <c r="M105" s="260">
        <v>112</v>
      </c>
      <c r="N105" s="352"/>
      <c r="O105" s="353"/>
      <c r="P105" s="337"/>
      <c r="Q105" s="354"/>
      <c r="R105" s="353"/>
      <c r="S105" s="337"/>
      <c r="T105" s="354"/>
      <c r="U105" s="353"/>
      <c r="V105" s="337" t="s">
        <v>221</v>
      </c>
      <c r="W105" s="354"/>
      <c r="X105" s="364"/>
      <c r="AG105" s="236"/>
      <c r="AH105" s="236"/>
      <c r="AI105" s="237"/>
      <c r="AJ105" s="236"/>
      <c r="AK105" s="236"/>
      <c r="AL105" s="237"/>
      <c r="AM105" s="236"/>
      <c r="AN105" s="236"/>
      <c r="AO105" s="237"/>
      <c r="AP105" s="236"/>
      <c r="AQ105" s="236"/>
    </row>
    <row r="106" spans="1:43" s="235" customFormat="1" ht="15" customHeight="1" thickBot="1" x14ac:dyDescent="0.3">
      <c r="A106" s="425" t="s">
        <v>165</v>
      </c>
      <c r="B106" s="142" t="s">
        <v>166</v>
      </c>
      <c r="C106" s="254"/>
      <c r="D106" s="124" t="s">
        <v>163</v>
      </c>
      <c r="E106" s="255"/>
      <c r="F106" s="132"/>
      <c r="G106" s="256">
        <v>4</v>
      </c>
      <c r="H106" s="257">
        <f t="shared" si="48"/>
        <v>120</v>
      </c>
      <c r="I106" s="258">
        <v>8</v>
      </c>
      <c r="J106" s="259" t="s">
        <v>232</v>
      </c>
      <c r="K106" s="131"/>
      <c r="L106" s="131" t="s">
        <v>236</v>
      </c>
      <c r="M106" s="260">
        <v>112</v>
      </c>
      <c r="N106" s="352"/>
      <c r="O106" s="353"/>
      <c r="P106" s="337"/>
      <c r="Q106" s="354"/>
      <c r="R106" s="353"/>
      <c r="S106" s="337"/>
      <c r="T106" s="354"/>
      <c r="U106" s="353"/>
      <c r="V106" s="337" t="s">
        <v>221</v>
      </c>
      <c r="W106" s="354"/>
      <c r="X106" s="364"/>
      <c r="AD106" s="235" t="s">
        <v>120</v>
      </c>
      <c r="AG106" s="236" t="b">
        <f t="shared" si="49"/>
        <v>1</v>
      </c>
      <c r="AH106" s="236" t="b">
        <f t="shared" si="49"/>
        <v>1</v>
      </c>
      <c r="AI106" s="237"/>
      <c r="AJ106" s="236" t="b">
        <f t="shared" si="49"/>
        <v>1</v>
      </c>
      <c r="AK106" s="236" t="b">
        <f t="shared" si="49"/>
        <v>1</v>
      </c>
      <c r="AL106" s="237"/>
      <c r="AM106" s="236" t="b">
        <f t="shared" si="49"/>
        <v>1</v>
      </c>
      <c r="AN106" s="236" t="b">
        <f t="shared" si="49"/>
        <v>1</v>
      </c>
      <c r="AO106" s="237"/>
      <c r="AP106" s="236" t="b">
        <f t="shared" si="49"/>
        <v>1</v>
      </c>
      <c r="AQ106" s="236" t="b">
        <f t="shared" si="49"/>
        <v>1</v>
      </c>
    </row>
    <row r="107" spans="1:43" s="235" customFormat="1" ht="32.25" thickBot="1" x14ac:dyDescent="0.3">
      <c r="A107" s="425" t="s">
        <v>167</v>
      </c>
      <c r="B107" s="446" t="s">
        <v>333</v>
      </c>
      <c r="C107" s="254"/>
      <c r="D107" s="124" t="s">
        <v>163</v>
      </c>
      <c r="E107" s="255"/>
      <c r="F107" s="132"/>
      <c r="G107" s="256">
        <v>4</v>
      </c>
      <c r="H107" s="257">
        <f t="shared" si="48"/>
        <v>120</v>
      </c>
      <c r="I107" s="258">
        <v>8</v>
      </c>
      <c r="J107" s="259" t="s">
        <v>232</v>
      </c>
      <c r="K107" s="131"/>
      <c r="L107" s="131" t="s">
        <v>236</v>
      </c>
      <c r="M107" s="260">
        <v>112</v>
      </c>
      <c r="N107" s="352"/>
      <c r="O107" s="353"/>
      <c r="P107" s="337"/>
      <c r="Q107" s="354"/>
      <c r="R107" s="353"/>
      <c r="S107" s="337"/>
      <c r="T107" s="354"/>
      <c r="U107" s="353"/>
      <c r="V107" s="337" t="s">
        <v>221</v>
      </c>
      <c r="W107" s="354"/>
      <c r="X107" s="364"/>
      <c r="AG107" s="236"/>
      <c r="AH107" s="236"/>
      <c r="AI107" s="237"/>
      <c r="AJ107" s="236"/>
      <c r="AK107" s="236"/>
      <c r="AL107" s="237"/>
      <c r="AM107" s="236"/>
      <c r="AN107" s="236"/>
      <c r="AO107" s="237"/>
      <c r="AP107" s="236"/>
      <c r="AQ107" s="236"/>
    </row>
    <row r="108" spans="1:43" s="235" customFormat="1" ht="16.5" thickBot="1" x14ac:dyDescent="0.3">
      <c r="A108" s="425" t="s">
        <v>168</v>
      </c>
      <c r="B108" s="142" t="s">
        <v>169</v>
      </c>
      <c r="C108" s="254"/>
      <c r="D108" s="124" t="s">
        <v>163</v>
      </c>
      <c r="E108" s="255"/>
      <c r="F108" s="132"/>
      <c r="G108" s="256">
        <v>4</v>
      </c>
      <c r="H108" s="257">
        <f t="shared" si="48"/>
        <v>120</v>
      </c>
      <c r="I108" s="258">
        <v>8</v>
      </c>
      <c r="J108" s="259" t="s">
        <v>232</v>
      </c>
      <c r="K108" s="131"/>
      <c r="L108" s="131" t="s">
        <v>236</v>
      </c>
      <c r="M108" s="260">
        <v>112</v>
      </c>
      <c r="N108" s="352"/>
      <c r="O108" s="353"/>
      <c r="P108" s="337"/>
      <c r="Q108" s="354"/>
      <c r="R108" s="353"/>
      <c r="S108" s="337"/>
      <c r="T108" s="354"/>
      <c r="U108" s="353"/>
      <c r="V108" s="337" t="s">
        <v>221</v>
      </c>
      <c r="W108" s="354"/>
      <c r="X108" s="364"/>
      <c r="AD108" s="235" t="s">
        <v>120</v>
      </c>
      <c r="AG108" s="236" t="b">
        <f t="shared" si="49"/>
        <v>1</v>
      </c>
      <c r="AH108" s="236" t="b">
        <f t="shared" si="49"/>
        <v>1</v>
      </c>
      <c r="AI108" s="237"/>
      <c r="AJ108" s="236" t="b">
        <f t="shared" si="49"/>
        <v>1</v>
      </c>
      <c r="AK108" s="236" t="b">
        <f t="shared" si="49"/>
        <v>1</v>
      </c>
      <c r="AL108" s="237"/>
      <c r="AM108" s="236" t="b">
        <f t="shared" si="49"/>
        <v>1</v>
      </c>
      <c r="AN108" s="236" t="b">
        <f t="shared" si="49"/>
        <v>1</v>
      </c>
      <c r="AO108" s="237"/>
      <c r="AP108" s="236" t="b">
        <f t="shared" si="49"/>
        <v>1</v>
      </c>
      <c r="AQ108" s="236" t="b">
        <f t="shared" si="49"/>
        <v>1</v>
      </c>
    </row>
    <row r="109" spans="1:43" s="235" customFormat="1" ht="16.5" thickBot="1" x14ac:dyDescent="0.3">
      <c r="A109" s="425" t="s">
        <v>170</v>
      </c>
      <c r="B109" s="142" t="s">
        <v>171</v>
      </c>
      <c r="C109" s="254"/>
      <c r="D109" s="124" t="s">
        <v>163</v>
      </c>
      <c r="E109" s="255"/>
      <c r="F109" s="132"/>
      <c r="G109" s="256">
        <v>4</v>
      </c>
      <c r="H109" s="257">
        <f t="shared" si="48"/>
        <v>120</v>
      </c>
      <c r="I109" s="258">
        <v>8</v>
      </c>
      <c r="J109" s="259" t="s">
        <v>232</v>
      </c>
      <c r="K109" s="131"/>
      <c r="L109" s="131" t="s">
        <v>236</v>
      </c>
      <c r="M109" s="260">
        <v>112</v>
      </c>
      <c r="N109" s="352"/>
      <c r="O109" s="353"/>
      <c r="P109" s="337"/>
      <c r="Q109" s="354"/>
      <c r="R109" s="353"/>
      <c r="S109" s="337"/>
      <c r="T109" s="354"/>
      <c r="U109" s="353"/>
      <c r="V109" s="337" t="s">
        <v>221</v>
      </c>
      <c r="W109" s="354"/>
      <c r="X109" s="364"/>
      <c r="AG109" s="236"/>
      <c r="AH109" s="236"/>
      <c r="AI109" s="237"/>
      <c r="AJ109" s="236"/>
      <c r="AK109" s="236"/>
      <c r="AL109" s="237"/>
      <c r="AM109" s="236"/>
      <c r="AN109" s="236"/>
      <c r="AO109" s="237"/>
      <c r="AP109" s="236"/>
      <c r="AQ109" s="236"/>
    </row>
    <row r="110" spans="1:43" s="235" customFormat="1" ht="16.5" thickBot="1" x14ac:dyDescent="0.3">
      <c r="A110" s="425"/>
      <c r="B110" s="426" t="s">
        <v>131</v>
      </c>
      <c r="C110" s="254"/>
      <c r="D110" s="124"/>
      <c r="E110" s="255"/>
      <c r="F110" s="132"/>
      <c r="G110" s="256">
        <v>4</v>
      </c>
      <c r="H110" s="257">
        <f t="shared" si="48"/>
        <v>120</v>
      </c>
      <c r="I110" s="258"/>
      <c r="J110" s="259"/>
      <c r="K110" s="131"/>
      <c r="L110" s="131"/>
      <c r="M110" s="260"/>
      <c r="N110" s="352"/>
      <c r="O110" s="353"/>
      <c r="P110" s="365"/>
      <c r="Q110" s="354"/>
      <c r="R110" s="353"/>
      <c r="S110" s="337"/>
      <c r="T110" s="352"/>
      <c r="U110" s="353"/>
      <c r="V110" s="337"/>
      <c r="W110" s="354"/>
      <c r="X110" s="364"/>
      <c r="AG110" s="236"/>
      <c r="AH110" s="236"/>
      <c r="AI110" s="237"/>
      <c r="AJ110" s="236"/>
      <c r="AK110" s="236"/>
      <c r="AL110" s="237"/>
      <c r="AM110" s="236"/>
      <c r="AN110" s="236"/>
      <c r="AO110" s="237"/>
      <c r="AP110" s="236"/>
      <c r="AQ110" s="236"/>
    </row>
    <row r="111" spans="1:43" s="105" customFormat="1" ht="16.5" thickBot="1" x14ac:dyDescent="0.3">
      <c r="A111" s="425" t="s">
        <v>172</v>
      </c>
      <c r="B111" s="142" t="s">
        <v>173</v>
      </c>
      <c r="C111" s="254"/>
      <c r="D111" s="124" t="s">
        <v>174</v>
      </c>
      <c r="E111" s="255"/>
      <c r="F111" s="255"/>
      <c r="G111" s="256">
        <v>4</v>
      </c>
      <c r="H111" s="263">
        <f t="shared" si="48"/>
        <v>120</v>
      </c>
      <c r="I111" s="258">
        <v>8</v>
      </c>
      <c r="J111" s="259" t="s">
        <v>232</v>
      </c>
      <c r="K111" s="131"/>
      <c r="L111" s="131" t="s">
        <v>236</v>
      </c>
      <c r="M111" s="260">
        <f t="shared" ref="M111:M116" si="51">H111-I111</f>
        <v>112</v>
      </c>
      <c r="N111" s="127"/>
      <c r="O111" s="128"/>
      <c r="P111" s="262"/>
      <c r="Q111" s="130"/>
      <c r="R111" s="128"/>
      <c r="S111" s="129"/>
      <c r="T111" s="127"/>
      <c r="U111" s="128"/>
      <c r="V111" s="129"/>
      <c r="W111" s="130" t="s">
        <v>221</v>
      </c>
      <c r="X111" s="364"/>
      <c r="AD111" s="105" t="s">
        <v>120</v>
      </c>
      <c r="AG111" s="54" t="b">
        <f t="shared" si="49"/>
        <v>1</v>
      </c>
      <c r="AH111" s="54" t="b">
        <f t="shared" si="49"/>
        <v>1</v>
      </c>
      <c r="AI111" s="138"/>
      <c r="AJ111" s="54" t="b">
        <f t="shared" si="49"/>
        <v>1</v>
      </c>
      <c r="AK111" s="54" t="b">
        <f t="shared" si="49"/>
        <v>1</v>
      </c>
      <c r="AL111" s="138"/>
      <c r="AM111" s="54" t="b">
        <f t="shared" si="49"/>
        <v>1</v>
      </c>
      <c r="AN111" s="54" t="b">
        <f t="shared" si="49"/>
        <v>1</v>
      </c>
      <c r="AO111" s="138"/>
      <c r="AP111" s="54" t="b">
        <f t="shared" si="49"/>
        <v>0</v>
      </c>
      <c r="AQ111" s="54" t="b">
        <f t="shared" si="49"/>
        <v>1</v>
      </c>
    </row>
    <row r="112" spans="1:43" s="105" customFormat="1" ht="16.5" thickBot="1" x14ac:dyDescent="0.3">
      <c r="A112" s="425" t="s">
        <v>175</v>
      </c>
      <c r="B112" s="142" t="s">
        <v>176</v>
      </c>
      <c r="C112" s="254"/>
      <c r="D112" s="124" t="s">
        <v>174</v>
      </c>
      <c r="E112" s="255"/>
      <c r="F112" s="255"/>
      <c r="G112" s="256">
        <v>4</v>
      </c>
      <c r="H112" s="263">
        <f t="shared" si="48"/>
        <v>120</v>
      </c>
      <c r="I112" s="258">
        <v>8</v>
      </c>
      <c r="J112" s="259" t="s">
        <v>232</v>
      </c>
      <c r="K112" s="131"/>
      <c r="L112" s="131" t="s">
        <v>236</v>
      </c>
      <c r="M112" s="260">
        <f t="shared" si="51"/>
        <v>112</v>
      </c>
      <c r="N112" s="127"/>
      <c r="O112" s="128"/>
      <c r="P112" s="262"/>
      <c r="Q112" s="130"/>
      <c r="R112" s="128"/>
      <c r="S112" s="129"/>
      <c r="T112" s="127"/>
      <c r="U112" s="128"/>
      <c r="V112" s="129"/>
      <c r="W112" s="130" t="s">
        <v>221</v>
      </c>
      <c r="X112" s="364"/>
      <c r="AG112" s="54"/>
      <c r="AH112" s="54"/>
      <c r="AI112" s="138"/>
      <c r="AJ112" s="54"/>
      <c r="AK112" s="54"/>
      <c r="AL112" s="138"/>
      <c r="AM112" s="54"/>
      <c r="AN112" s="54"/>
      <c r="AO112" s="138"/>
      <c r="AP112" s="54"/>
      <c r="AQ112" s="54"/>
    </row>
    <row r="113" spans="1:44" s="105" customFormat="1" ht="16.5" thickBot="1" x14ac:dyDescent="0.3">
      <c r="A113" s="425" t="s">
        <v>177</v>
      </c>
      <c r="B113" s="142" t="s">
        <v>334</v>
      </c>
      <c r="C113" s="254"/>
      <c r="D113" s="124" t="s">
        <v>174</v>
      </c>
      <c r="E113" s="255"/>
      <c r="F113" s="132"/>
      <c r="G113" s="256">
        <v>4</v>
      </c>
      <c r="H113" s="263">
        <f t="shared" si="48"/>
        <v>120</v>
      </c>
      <c r="I113" s="258">
        <v>8</v>
      </c>
      <c r="J113" s="259" t="s">
        <v>232</v>
      </c>
      <c r="K113" s="131"/>
      <c r="L113" s="131" t="s">
        <v>236</v>
      </c>
      <c r="M113" s="260">
        <f t="shared" si="51"/>
        <v>112</v>
      </c>
      <c r="N113" s="127"/>
      <c r="O113" s="128"/>
      <c r="P113" s="262"/>
      <c r="Q113" s="130"/>
      <c r="R113" s="128"/>
      <c r="S113" s="129"/>
      <c r="T113" s="127"/>
      <c r="U113" s="128"/>
      <c r="V113" s="129"/>
      <c r="W113" s="130" t="s">
        <v>221</v>
      </c>
      <c r="X113" s="337"/>
      <c r="AD113" s="105" t="s">
        <v>120</v>
      </c>
      <c r="AG113" s="54" t="b">
        <f t="shared" si="49"/>
        <v>1</v>
      </c>
      <c r="AH113" s="54" t="b">
        <f t="shared" si="49"/>
        <v>1</v>
      </c>
      <c r="AI113" s="138"/>
      <c r="AJ113" s="54" t="b">
        <f t="shared" si="49"/>
        <v>1</v>
      </c>
      <c r="AK113" s="54" t="b">
        <f t="shared" si="49"/>
        <v>1</v>
      </c>
      <c r="AL113" s="138"/>
      <c r="AM113" s="54" t="b">
        <f t="shared" si="49"/>
        <v>1</v>
      </c>
      <c r="AN113" s="54" t="b">
        <f t="shared" si="49"/>
        <v>1</v>
      </c>
      <c r="AO113" s="138"/>
      <c r="AP113" s="54" t="b">
        <f t="shared" si="49"/>
        <v>0</v>
      </c>
      <c r="AQ113" s="54" t="b">
        <f t="shared" si="49"/>
        <v>1</v>
      </c>
    </row>
    <row r="114" spans="1:44" s="105" customFormat="1" ht="16.5" thickBot="1" x14ac:dyDescent="0.3">
      <c r="A114" s="425" t="s">
        <v>178</v>
      </c>
      <c r="B114" s="447" t="s">
        <v>179</v>
      </c>
      <c r="C114" s="254"/>
      <c r="D114" s="124" t="s">
        <v>174</v>
      </c>
      <c r="E114" s="255"/>
      <c r="F114" s="132"/>
      <c r="G114" s="256">
        <v>4</v>
      </c>
      <c r="H114" s="263">
        <f t="shared" si="48"/>
        <v>120</v>
      </c>
      <c r="I114" s="258">
        <v>8</v>
      </c>
      <c r="J114" s="259" t="s">
        <v>232</v>
      </c>
      <c r="K114" s="131"/>
      <c r="L114" s="131" t="s">
        <v>236</v>
      </c>
      <c r="M114" s="260">
        <f t="shared" si="51"/>
        <v>112</v>
      </c>
      <c r="N114" s="127"/>
      <c r="O114" s="128"/>
      <c r="P114" s="262"/>
      <c r="Q114" s="130"/>
      <c r="R114" s="128"/>
      <c r="S114" s="129"/>
      <c r="T114" s="127"/>
      <c r="U114" s="128"/>
      <c r="V114" s="129"/>
      <c r="W114" s="130" t="s">
        <v>221</v>
      </c>
      <c r="X114" s="337"/>
      <c r="AG114" s="54"/>
      <c r="AH114" s="54"/>
      <c r="AI114" s="138"/>
      <c r="AJ114" s="54"/>
      <c r="AK114" s="54"/>
      <c r="AL114" s="138"/>
      <c r="AM114" s="54"/>
      <c r="AN114" s="54"/>
      <c r="AO114" s="138"/>
      <c r="AP114" s="54"/>
      <c r="AQ114" s="54"/>
    </row>
    <row r="115" spans="1:44" s="105" customFormat="1" ht="16.5" thickBot="1" x14ac:dyDescent="0.3">
      <c r="A115" s="425" t="s">
        <v>180</v>
      </c>
      <c r="B115" s="142" t="s">
        <v>181</v>
      </c>
      <c r="C115" s="254"/>
      <c r="D115" s="131">
        <v>7</v>
      </c>
      <c r="E115" s="132"/>
      <c r="F115" s="255"/>
      <c r="G115" s="256">
        <v>4</v>
      </c>
      <c r="H115" s="257">
        <f t="shared" si="48"/>
        <v>120</v>
      </c>
      <c r="I115" s="258">
        <v>8</v>
      </c>
      <c r="J115" s="259" t="s">
        <v>232</v>
      </c>
      <c r="K115" s="131"/>
      <c r="L115" s="131" t="s">
        <v>236</v>
      </c>
      <c r="M115" s="260">
        <f t="shared" si="51"/>
        <v>112</v>
      </c>
      <c r="N115" s="127"/>
      <c r="O115" s="128"/>
      <c r="P115" s="262"/>
      <c r="Q115" s="130"/>
      <c r="R115" s="128"/>
      <c r="S115" s="129"/>
      <c r="T115" s="127"/>
      <c r="U115" s="128"/>
      <c r="V115" s="129"/>
      <c r="W115" s="130" t="s">
        <v>221</v>
      </c>
      <c r="X115" s="337"/>
      <c r="AD115" s="105" t="s">
        <v>120</v>
      </c>
      <c r="AG115" s="54" t="b">
        <f t="shared" si="49"/>
        <v>1</v>
      </c>
      <c r="AH115" s="54" t="b">
        <f t="shared" si="49"/>
        <v>1</v>
      </c>
      <c r="AI115" s="138"/>
      <c r="AJ115" s="54" t="b">
        <f t="shared" si="49"/>
        <v>1</v>
      </c>
      <c r="AK115" s="54" t="b">
        <f t="shared" si="49"/>
        <v>1</v>
      </c>
      <c r="AL115" s="138"/>
      <c r="AM115" s="54" t="b">
        <f t="shared" si="49"/>
        <v>1</v>
      </c>
      <c r="AN115" s="54" t="b">
        <f t="shared" si="49"/>
        <v>1</v>
      </c>
      <c r="AO115" s="138"/>
      <c r="AP115" s="54" t="b">
        <f t="shared" si="49"/>
        <v>0</v>
      </c>
      <c r="AQ115" s="54" t="b">
        <f t="shared" si="49"/>
        <v>1</v>
      </c>
    </row>
    <row r="116" spans="1:44" s="105" customFormat="1" ht="16.5" thickBot="1" x14ac:dyDescent="0.3">
      <c r="A116" s="425" t="s">
        <v>182</v>
      </c>
      <c r="B116" s="447" t="s">
        <v>335</v>
      </c>
      <c r="C116" s="254"/>
      <c r="D116" s="131">
        <v>7</v>
      </c>
      <c r="E116" s="132"/>
      <c r="F116" s="255"/>
      <c r="G116" s="256">
        <v>4</v>
      </c>
      <c r="H116" s="257">
        <f t="shared" si="48"/>
        <v>120</v>
      </c>
      <c r="I116" s="258">
        <v>8</v>
      </c>
      <c r="J116" s="259" t="s">
        <v>232</v>
      </c>
      <c r="K116" s="131"/>
      <c r="L116" s="131" t="s">
        <v>236</v>
      </c>
      <c r="M116" s="260">
        <f t="shared" si="51"/>
        <v>112</v>
      </c>
      <c r="N116" s="127"/>
      <c r="O116" s="128"/>
      <c r="P116" s="262"/>
      <c r="Q116" s="130"/>
      <c r="R116" s="128"/>
      <c r="S116" s="129"/>
      <c r="T116" s="127"/>
      <c r="U116" s="128"/>
      <c r="V116" s="129"/>
      <c r="W116" s="130" t="s">
        <v>221</v>
      </c>
      <c r="X116" s="337"/>
      <c r="AG116" s="54"/>
      <c r="AH116" s="54"/>
      <c r="AI116" s="138"/>
      <c r="AJ116" s="54"/>
      <c r="AK116" s="54"/>
      <c r="AL116" s="138"/>
      <c r="AM116" s="54"/>
      <c r="AN116" s="54"/>
      <c r="AO116" s="138"/>
      <c r="AP116" s="54"/>
      <c r="AQ116" s="54"/>
    </row>
    <row r="117" spans="1:44" s="105" customFormat="1" ht="32.25" thickBot="1" x14ac:dyDescent="0.3">
      <c r="A117" s="425" t="s">
        <v>183</v>
      </c>
      <c r="B117" s="437" t="s">
        <v>336</v>
      </c>
      <c r="C117" s="254"/>
      <c r="D117" s="131">
        <v>7</v>
      </c>
      <c r="E117" s="132"/>
      <c r="F117" s="255"/>
      <c r="G117" s="256">
        <v>4</v>
      </c>
      <c r="H117" s="257">
        <f t="shared" ref="H117:H118" si="52">G117*30</f>
        <v>120</v>
      </c>
      <c r="I117" s="258">
        <v>8</v>
      </c>
      <c r="J117" s="259" t="s">
        <v>220</v>
      </c>
      <c r="K117" s="131"/>
      <c r="L117" s="131" t="s">
        <v>226</v>
      </c>
      <c r="M117" s="260">
        <f t="shared" ref="M117" si="53">H117-I117</f>
        <v>112</v>
      </c>
      <c r="N117" s="127"/>
      <c r="O117" s="128"/>
      <c r="P117" s="262"/>
      <c r="Q117" s="130"/>
      <c r="R117" s="128"/>
      <c r="S117" s="129"/>
      <c r="T117" s="127"/>
      <c r="U117" s="128"/>
      <c r="V117" s="129"/>
      <c r="W117" s="354" t="s">
        <v>223</v>
      </c>
      <c r="X117" s="337"/>
      <c r="AG117" s="54"/>
      <c r="AH117" s="54"/>
      <c r="AI117" s="138"/>
      <c r="AJ117" s="54"/>
      <c r="AK117" s="54"/>
      <c r="AL117" s="138"/>
      <c r="AM117" s="54"/>
      <c r="AN117" s="54"/>
      <c r="AO117" s="138"/>
      <c r="AP117" s="54"/>
      <c r="AQ117" s="54"/>
    </row>
    <row r="118" spans="1:44" s="105" customFormat="1" ht="16.5" thickBot="1" x14ac:dyDescent="0.3">
      <c r="A118" s="425"/>
      <c r="B118" s="426" t="s">
        <v>131</v>
      </c>
      <c r="C118" s="254"/>
      <c r="D118" s="124"/>
      <c r="E118" s="255"/>
      <c r="F118" s="132"/>
      <c r="G118" s="256">
        <v>4</v>
      </c>
      <c r="H118" s="257">
        <f t="shared" si="52"/>
        <v>120</v>
      </c>
      <c r="I118" s="258"/>
      <c r="J118" s="259"/>
      <c r="K118" s="131"/>
      <c r="L118" s="131"/>
      <c r="M118" s="260"/>
      <c r="N118" s="352"/>
      <c r="O118" s="353"/>
      <c r="P118" s="337"/>
      <c r="Q118" s="354"/>
      <c r="R118" s="353"/>
      <c r="S118" s="337"/>
      <c r="T118" s="354"/>
      <c r="U118" s="353"/>
      <c r="V118" s="360"/>
      <c r="W118" s="361"/>
      <c r="X118" s="360"/>
      <c r="AG118" s="54"/>
      <c r="AH118" s="54"/>
      <c r="AI118" s="138"/>
      <c r="AJ118" s="54"/>
      <c r="AK118" s="54"/>
      <c r="AL118" s="138"/>
      <c r="AM118" s="54"/>
      <c r="AN118" s="54"/>
      <c r="AO118" s="138"/>
      <c r="AP118" s="54"/>
      <c r="AQ118" s="54"/>
    </row>
    <row r="119" spans="1:44" s="105" customFormat="1" ht="16.5" thickBot="1" x14ac:dyDescent="0.3">
      <c r="A119" s="425" t="s">
        <v>185</v>
      </c>
      <c r="B119" s="142" t="s">
        <v>184</v>
      </c>
      <c r="C119" s="254"/>
      <c r="D119" s="131">
        <v>8</v>
      </c>
      <c r="E119" s="132"/>
      <c r="F119" s="255"/>
      <c r="G119" s="256">
        <v>4</v>
      </c>
      <c r="H119" s="263">
        <f t="shared" si="48"/>
        <v>120</v>
      </c>
      <c r="I119" s="258">
        <v>8</v>
      </c>
      <c r="J119" s="259" t="s">
        <v>232</v>
      </c>
      <c r="K119" s="131"/>
      <c r="L119" s="131" t="s">
        <v>236</v>
      </c>
      <c r="M119" s="260">
        <v>112</v>
      </c>
      <c r="N119" s="352"/>
      <c r="O119" s="353"/>
      <c r="P119" s="365"/>
      <c r="Q119" s="354"/>
      <c r="R119" s="353"/>
      <c r="S119" s="337"/>
      <c r="T119" s="352"/>
      <c r="U119" s="353"/>
      <c r="V119" s="337"/>
      <c r="W119" s="354"/>
      <c r="X119" s="337" t="s">
        <v>221</v>
      </c>
      <c r="AD119" s="105" t="s">
        <v>120</v>
      </c>
      <c r="AG119" s="54" t="b">
        <f t="shared" si="49"/>
        <v>1</v>
      </c>
      <c r="AH119" s="54" t="b">
        <f t="shared" si="49"/>
        <v>1</v>
      </c>
      <c r="AI119" s="138"/>
      <c r="AJ119" s="54" t="b">
        <f t="shared" si="49"/>
        <v>1</v>
      </c>
      <c r="AK119" s="54" t="b">
        <f t="shared" si="49"/>
        <v>1</v>
      </c>
      <c r="AL119" s="138"/>
      <c r="AM119" s="54" t="b">
        <f t="shared" si="49"/>
        <v>1</v>
      </c>
      <c r="AN119" s="54" t="b">
        <f t="shared" si="49"/>
        <v>1</v>
      </c>
      <c r="AO119" s="138"/>
      <c r="AP119" s="54" t="b">
        <f t="shared" si="49"/>
        <v>1</v>
      </c>
      <c r="AQ119" s="54" t="b">
        <f t="shared" si="49"/>
        <v>0</v>
      </c>
    </row>
    <row r="120" spans="1:44" s="105" customFormat="1" ht="16.5" thickBot="1" x14ac:dyDescent="0.3">
      <c r="A120" s="425" t="s">
        <v>337</v>
      </c>
      <c r="B120" s="142" t="s">
        <v>186</v>
      </c>
      <c r="C120" s="254"/>
      <c r="D120" s="131">
        <v>8</v>
      </c>
      <c r="E120" s="132"/>
      <c r="F120" s="255"/>
      <c r="G120" s="256">
        <v>4</v>
      </c>
      <c r="H120" s="263">
        <f t="shared" si="48"/>
        <v>120</v>
      </c>
      <c r="I120" s="258">
        <v>8</v>
      </c>
      <c r="J120" s="259" t="s">
        <v>232</v>
      </c>
      <c r="K120" s="131"/>
      <c r="L120" s="131" t="s">
        <v>236</v>
      </c>
      <c r="M120" s="260">
        <v>112</v>
      </c>
      <c r="N120" s="352"/>
      <c r="O120" s="353"/>
      <c r="P120" s="365"/>
      <c r="Q120" s="354"/>
      <c r="R120" s="353"/>
      <c r="S120" s="337"/>
      <c r="T120" s="352"/>
      <c r="U120" s="353"/>
      <c r="V120" s="337"/>
      <c r="W120" s="354"/>
      <c r="X120" s="337" t="s">
        <v>221</v>
      </c>
      <c r="AG120" s="54"/>
      <c r="AH120" s="54"/>
      <c r="AI120" s="138"/>
      <c r="AJ120" s="54"/>
      <c r="AK120" s="54"/>
      <c r="AL120" s="138"/>
      <c r="AM120" s="54"/>
      <c r="AN120" s="54"/>
      <c r="AO120" s="138"/>
      <c r="AP120" s="54"/>
      <c r="AQ120" s="54"/>
    </row>
    <row r="121" spans="1:44" s="105" customFormat="1" ht="16.5" thickBot="1" x14ac:dyDescent="0.3">
      <c r="A121" s="425"/>
      <c r="B121" s="426" t="s">
        <v>131</v>
      </c>
      <c r="C121" s="254"/>
      <c r="D121" s="124"/>
      <c r="E121" s="255"/>
      <c r="F121" s="132"/>
      <c r="G121" s="256">
        <v>4</v>
      </c>
      <c r="H121" s="257">
        <f t="shared" si="48"/>
        <v>120</v>
      </c>
      <c r="I121" s="258"/>
      <c r="J121" s="259"/>
      <c r="K121" s="131"/>
      <c r="L121" s="131"/>
      <c r="M121" s="260"/>
      <c r="N121" s="352"/>
      <c r="O121" s="353"/>
      <c r="P121" s="337"/>
      <c r="Q121" s="354"/>
      <c r="R121" s="353"/>
      <c r="S121" s="337"/>
      <c r="T121" s="354"/>
      <c r="U121" s="353"/>
      <c r="V121" s="360"/>
      <c r="W121" s="361"/>
      <c r="X121" s="360"/>
      <c r="AG121" s="54"/>
      <c r="AH121" s="54"/>
      <c r="AI121" s="138"/>
      <c r="AJ121" s="54"/>
      <c r="AK121" s="54"/>
      <c r="AL121" s="138"/>
      <c r="AM121" s="54"/>
      <c r="AN121" s="54"/>
      <c r="AO121" s="138"/>
      <c r="AP121" s="54"/>
      <c r="AQ121" s="54"/>
    </row>
    <row r="122" spans="1:44" ht="16.5" thickBot="1" x14ac:dyDescent="0.3">
      <c r="A122" s="599" t="s">
        <v>187</v>
      </c>
      <c r="B122" s="600"/>
      <c r="C122" s="600"/>
      <c r="D122" s="600"/>
      <c r="E122" s="600"/>
      <c r="F122" s="601"/>
      <c r="G122" s="146">
        <f>G96+G98+G101+G104+G106+G108+G111+G113+G115+G119</f>
        <v>40</v>
      </c>
      <c r="H122" s="147">
        <f t="shared" ref="H122:U122" si="54">H96+H98+H101+H104+H106+H108+H111+H113+H115+H119</f>
        <v>1200</v>
      </c>
      <c r="I122" s="147">
        <f>I96+I98+I101+I104+I106+I108+I111+I113+I115+I119</f>
        <v>84</v>
      </c>
      <c r="J122" s="147"/>
      <c r="K122" s="147"/>
      <c r="L122" s="147"/>
      <c r="M122" s="147">
        <f t="shared" si="54"/>
        <v>1116</v>
      </c>
      <c r="N122" s="357">
        <f t="shared" si="54"/>
        <v>0</v>
      </c>
      <c r="O122" s="357">
        <f t="shared" si="54"/>
        <v>0</v>
      </c>
      <c r="P122" s="357">
        <f t="shared" si="54"/>
        <v>0</v>
      </c>
      <c r="Q122" s="357">
        <f t="shared" si="54"/>
        <v>0</v>
      </c>
      <c r="R122" s="357">
        <f t="shared" si="54"/>
        <v>3</v>
      </c>
      <c r="S122" s="357" t="s">
        <v>229</v>
      </c>
      <c r="T122" s="357" t="s">
        <v>221</v>
      </c>
      <c r="U122" s="357">
        <f t="shared" si="54"/>
        <v>0</v>
      </c>
      <c r="V122" s="357" t="s">
        <v>240</v>
      </c>
      <c r="W122" s="357" t="s">
        <v>240</v>
      </c>
      <c r="X122" s="357" t="s">
        <v>221</v>
      </c>
      <c r="Y122" s="148">
        <f>SUM(Y104:Y120)</f>
        <v>0</v>
      </c>
      <c r="Z122" s="149">
        <f>SUM(Z104:Z120)</f>
        <v>0</v>
      </c>
      <c r="AA122" s="149">
        <f>SUM(AA104:AA120)</f>
        <v>0</v>
      </c>
      <c r="AB122" s="149">
        <f>SUM(AB104:AB120)</f>
        <v>0</v>
      </c>
      <c r="AC122" s="149">
        <f>SUM(AC104:AC120)</f>
        <v>0</v>
      </c>
      <c r="AD122" s="150"/>
      <c r="AG122" s="151">
        <f>SUMIF(AG96:AG120,FALSE,$G96:$G120)</f>
        <v>0</v>
      </c>
      <c r="AH122" s="151">
        <f t="shared" ref="AH122:AQ122" si="55">SUMIF(AH96:AH120,FALSE,$G96:$G120)</f>
        <v>0</v>
      </c>
      <c r="AI122" s="151">
        <f t="shared" si="55"/>
        <v>0</v>
      </c>
      <c r="AJ122" s="151">
        <f t="shared" si="55"/>
        <v>0</v>
      </c>
      <c r="AK122" s="151">
        <f t="shared" si="55"/>
        <v>4</v>
      </c>
      <c r="AL122" s="151">
        <f t="shared" si="55"/>
        <v>0</v>
      </c>
      <c r="AM122" s="151">
        <f t="shared" si="55"/>
        <v>4</v>
      </c>
      <c r="AN122" s="151">
        <f t="shared" si="55"/>
        <v>0</v>
      </c>
      <c r="AO122" s="151">
        <f t="shared" si="55"/>
        <v>0</v>
      </c>
      <c r="AP122" s="151">
        <f t="shared" si="55"/>
        <v>12</v>
      </c>
      <c r="AQ122" s="151">
        <f t="shared" si="55"/>
        <v>4</v>
      </c>
      <c r="AR122" s="152">
        <f>SUM(AG122:AQ122)</f>
        <v>24</v>
      </c>
    </row>
    <row r="123" spans="1:44" ht="16.5" thickBot="1" x14ac:dyDescent="0.3">
      <c r="A123" s="602" t="s">
        <v>188</v>
      </c>
      <c r="B123" s="603"/>
      <c r="C123" s="603"/>
      <c r="D123" s="603"/>
      <c r="E123" s="603"/>
      <c r="F123" s="604"/>
      <c r="G123" s="264">
        <f t="shared" ref="G123:AC123" si="56">G122+G89</f>
        <v>60</v>
      </c>
      <c r="H123" s="265">
        <f t="shared" si="56"/>
        <v>1800</v>
      </c>
      <c r="I123" s="265">
        <f t="shared" si="56"/>
        <v>104</v>
      </c>
      <c r="J123" s="265"/>
      <c r="K123" s="265"/>
      <c r="L123" s="265"/>
      <c r="M123" s="265">
        <f t="shared" si="56"/>
        <v>1696</v>
      </c>
      <c r="N123" s="357"/>
      <c r="O123" s="357"/>
      <c r="P123" s="357"/>
      <c r="Q123" s="357"/>
      <c r="R123" s="357"/>
      <c r="S123" s="357" t="s">
        <v>241</v>
      </c>
      <c r="T123" s="357" t="s">
        <v>222</v>
      </c>
      <c r="U123" s="357"/>
      <c r="V123" s="357" t="s">
        <v>239</v>
      </c>
      <c r="W123" s="357" t="s">
        <v>239</v>
      </c>
      <c r="X123" s="357" t="s">
        <v>222</v>
      </c>
      <c r="Y123" s="148">
        <f t="shared" si="56"/>
        <v>0</v>
      </c>
      <c r="Z123" s="149">
        <f t="shared" si="56"/>
        <v>0</v>
      </c>
      <c r="AA123" s="149">
        <f t="shared" si="56"/>
        <v>0</v>
      </c>
      <c r="AB123" s="149">
        <f t="shared" si="56"/>
        <v>0</v>
      </c>
      <c r="AC123" s="149">
        <f t="shared" si="56"/>
        <v>0</v>
      </c>
      <c r="AD123" s="150"/>
    </row>
    <row r="124" spans="1:44" s="1" customFormat="1" ht="16.5" thickBot="1" x14ac:dyDescent="0.3">
      <c r="A124" s="582" t="s">
        <v>189</v>
      </c>
      <c r="B124" s="582"/>
      <c r="C124" s="582"/>
      <c r="D124" s="582"/>
      <c r="E124" s="582"/>
      <c r="F124" s="582"/>
      <c r="G124" s="264">
        <f t="shared" ref="G124:M124" si="57">G123+G63</f>
        <v>240</v>
      </c>
      <c r="H124" s="265">
        <f t="shared" si="57"/>
        <v>7380</v>
      </c>
      <c r="I124" s="265">
        <f t="shared" si="57"/>
        <v>438</v>
      </c>
      <c r="J124" s="265"/>
      <c r="K124" s="265"/>
      <c r="L124" s="265"/>
      <c r="M124" s="265">
        <f t="shared" si="57"/>
        <v>6942</v>
      </c>
      <c r="N124" s="357" t="s">
        <v>230</v>
      </c>
      <c r="O124" s="357"/>
      <c r="P124" s="357" t="s">
        <v>231</v>
      </c>
      <c r="Q124" s="357" t="s">
        <v>305</v>
      </c>
      <c r="R124" s="357"/>
      <c r="S124" s="357" t="s">
        <v>306</v>
      </c>
      <c r="T124" s="357" t="s">
        <v>242</v>
      </c>
      <c r="U124" s="357"/>
      <c r="V124" s="357" t="s">
        <v>243</v>
      </c>
      <c r="W124" s="357" t="s">
        <v>340</v>
      </c>
      <c r="X124" s="357" t="s">
        <v>341</v>
      </c>
      <c r="AA124" s="266">
        <v>22</v>
      </c>
      <c r="AB124" s="266">
        <v>22</v>
      </c>
      <c r="AC124" s="266">
        <v>22</v>
      </c>
      <c r="AD124" s="267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4" s="1" customFormat="1" ht="16.5" hidden="1" thickBot="1" x14ac:dyDescent="0.3">
      <c r="A125" s="579" t="s">
        <v>190</v>
      </c>
      <c r="B125" s="579"/>
      <c r="C125" s="579"/>
      <c r="D125" s="579"/>
      <c r="E125" s="579"/>
      <c r="F125" s="579"/>
      <c r="G125" s="579"/>
      <c r="H125" s="579"/>
      <c r="I125" s="579"/>
      <c r="J125" s="579"/>
      <c r="K125" s="579"/>
      <c r="L125" s="579"/>
      <c r="M125" s="579"/>
      <c r="N125" s="357" t="str">
        <f>N124</f>
        <v>52/12</v>
      </c>
      <c r="O125" s="357">
        <f t="shared" ref="O125:AC125" si="58">O124</f>
        <v>0</v>
      </c>
      <c r="P125" s="357" t="str">
        <f t="shared" si="58"/>
        <v>40/12</v>
      </c>
      <c r="Q125" s="357" t="str">
        <f t="shared" si="58"/>
        <v>46/4</v>
      </c>
      <c r="R125" s="357">
        <f t="shared" si="58"/>
        <v>0</v>
      </c>
      <c r="S125" s="357" t="str">
        <f t="shared" si="58"/>
        <v>34/6</v>
      </c>
      <c r="T125" s="357" t="str">
        <f t="shared" si="58"/>
        <v>56/12</v>
      </c>
      <c r="U125" s="357">
        <f t="shared" si="58"/>
        <v>0</v>
      </c>
      <c r="V125" s="357" t="str">
        <f t="shared" si="58"/>
        <v>42/6</v>
      </c>
      <c r="W125" s="357" t="str">
        <f t="shared" si="58"/>
        <v>44/0</v>
      </c>
      <c r="X125" s="357" t="str">
        <f t="shared" si="58"/>
        <v>32/0</v>
      </c>
      <c r="Y125" s="149">
        <f t="shared" si="58"/>
        <v>0</v>
      </c>
      <c r="Z125" s="149">
        <f t="shared" si="58"/>
        <v>0</v>
      </c>
      <c r="AA125" s="149">
        <f t="shared" si="58"/>
        <v>22</v>
      </c>
      <c r="AB125" s="149">
        <f t="shared" si="58"/>
        <v>22</v>
      </c>
      <c r="AC125" s="149">
        <f t="shared" si="58"/>
        <v>22</v>
      </c>
      <c r="AD125" s="150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4" s="1" customFormat="1" ht="26.25" thickBot="1" x14ac:dyDescent="0.3">
      <c r="A126" s="580" t="s">
        <v>191</v>
      </c>
      <c r="B126" s="580"/>
      <c r="C126" s="580"/>
      <c r="D126" s="580"/>
      <c r="E126" s="580"/>
      <c r="F126" s="580"/>
      <c r="G126" s="580"/>
      <c r="H126" s="580"/>
      <c r="I126" s="580"/>
      <c r="J126" s="580"/>
      <c r="K126" s="580"/>
      <c r="L126" s="580"/>
      <c r="M126" s="580"/>
      <c r="N126" s="147">
        <v>3</v>
      </c>
      <c r="O126" s="268"/>
      <c r="P126" s="269">
        <v>3</v>
      </c>
      <c r="Q126" s="269">
        <v>4</v>
      </c>
      <c r="R126" s="269"/>
      <c r="S126" s="269">
        <v>2</v>
      </c>
      <c r="T126" s="269">
        <v>3</v>
      </c>
      <c r="U126" s="269"/>
      <c r="V126" s="269">
        <v>2</v>
      </c>
      <c r="W126" s="269">
        <v>2</v>
      </c>
      <c r="X126" s="269">
        <v>2</v>
      </c>
      <c r="AG126" s="1" t="s">
        <v>192</v>
      </c>
      <c r="AH126" s="1" t="s">
        <v>193</v>
      </c>
      <c r="AI126" s="270" t="s">
        <v>194</v>
      </c>
      <c r="AJ126" s="271" t="s">
        <v>195</v>
      </c>
      <c r="AK126" s="271" t="s">
        <v>196</v>
      </c>
      <c r="AL126" s="2"/>
      <c r="AM126" s="2"/>
      <c r="AN126" s="2"/>
      <c r="AO126" s="2"/>
      <c r="AP126" s="2"/>
      <c r="AQ126" s="2"/>
    </row>
    <row r="127" spans="1:44" s="1" customFormat="1" ht="16.5" thickBot="1" x14ac:dyDescent="0.3">
      <c r="A127" s="580" t="s">
        <v>197</v>
      </c>
      <c r="B127" s="580"/>
      <c r="C127" s="580"/>
      <c r="D127" s="580"/>
      <c r="E127" s="580"/>
      <c r="F127" s="580"/>
      <c r="G127" s="580"/>
      <c r="H127" s="580"/>
      <c r="I127" s="580"/>
      <c r="J127" s="580"/>
      <c r="K127" s="580"/>
      <c r="L127" s="580"/>
      <c r="M127" s="580"/>
      <c r="N127" s="214">
        <v>4</v>
      </c>
      <c r="O127" s="272"/>
      <c r="P127" s="273">
        <v>4</v>
      </c>
      <c r="Q127" s="273">
        <v>3</v>
      </c>
      <c r="R127" s="273"/>
      <c r="S127" s="273">
        <v>5</v>
      </c>
      <c r="T127" s="273">
        <v>4</v>
      </c>
      <c r="U127" s="273"/>
      <c r="V127" s="273">
        <v>5</v>
      </c>
      <c r="W127" s="273">
        <v>5</v>
      </c>
      <c r="X127" s="273">
        <v>3</v>
      </c>
      <c r="AE127" s="17" t="s">
        <v>19</v>
      </c>
      <c r="AG127" s="99">
        <f>AF10</f>
        <v>38</v>
      </c>
      <c r="AH127" s="99">
        <f>AF30</f>
        <v>4</v>
      </c>
      <c r="AI127" s="99">
        <f>AF56</f>
        <v>3</v>
      </c>
      <c r="AJ127" s="99">
        <f>AF64</f>
        <v>0</v>
      </c>
      <c r="AK127" s="99">
        <f>AF96</f>
        <v>0</v>
      </c>
      <c r="AL127" s="99">
        <f>SUM(AG127:AK127)</f>
        <v>45</v>
      </c>
      <c r="AM127" s="2"/>
      <c r="AN127" s="2"/>
      <c r="AO127" s="2"/>
      <c r="AP127" s="2"/>
      <c r="AQ127" s="2"/>
    </row>
    <row r="128" spans="1:44" s="1" customFormat="1" ht="16.5" thickBot="1" x14ac:dyDescent="0.3">
      <c r="A128" s="580" t="s">
        <v>198</v>
      </c>
      <c r="B128" s="580"/>
      <c r="C128" s="580"/>
      <c r="D128" s="580"/>
      <c r="E128" s="580"/>
      <c r="F128" s="580"/>
      <c r="G128" s="580"/>
      <c r="H128" s="580"/>
      <c r="I128" s="580"/>
      <c r="J128" s="580"/>
      <c r="K128" s="580"/>
      <c r="L128" s="580"/>
      <c r="M128" s="580"/>
      <c r="N128" s="274"/>
      <c r="O128" s="275"/>
      <c r="P128" s="275"/>
      <c r="Q128" s="276"/>
      <c r="R128" s="276"/>
      <c r="S128" s="276"/>
      <c r="T128" s="276"/>
      <c r="U128" s="276"/>
      <c r="V128" s="276"/>
      <c r="W128" s="276"/>
      <c r="X128" s="276"/>
      <c r="AE128" s="17" t="s">
        <v>20</v>
      </c>
      <c r="AG128" s="99">
        <f>AF11</f>
        <v>14</v>
      </c>
      <c r="AH128" s="99">
        <f>AF31</f>
        <v>29</v>
      </c>
      <c r="AI128" s="99">
        <f>AF57</f>
        <v>3</v>
      </c>
      <c r="AJ128" s="99">
        <f>AF65</f>
        <v>0</v>
      </c>
      <c r="AK128" s="99">
        <f>AF97</f>
        <v>4</v>
      </c>
      <c r="AL128" s="99">
        <f t="shared" ref="AL128:AL130" si="59">SUM(AG128:AK128)</f>
        <v>50</v>
      </c>
      <c r="AM128" s="2"/>
      <c r="AN128" s="2"/>
      <c r="AO128" s="2"/>
      <c r="AP128" s="2"/>
      <c r="AQ128" s="2"/>
    </row>
    <row r="129" spans="1:43" s="1" customFormat="1" ht="16.5" thickBot="1" x14ac:dyDescent="0.3">
      <c r="A129" s="581" t="s">
        <v>199</v>
      </c>
      <c r="B129" s="581"/>
      <c r="C129" s="581"/>
      <c r="D129" s="581"/>
      <c r="E129" s="581"/>
      <c r="F129" s="581"/>
      <c r="G129" s="581"/>
      <c r="H129" s="581"/>
      <c r="I129" s="581"/>
      <c r="J129" s="581"/>
      <c r="K129" s="581"/>
      <c r="L129" s="581"/>
      <c r="M129" s="581"/>
      <c r="N129" s="277"/>
      <c r="O129" s="275"/>
      <c r="P129" s="275"/>
      <c r="Q129" s="278"/>
      <c r="R129" s="278"/>
      <c r="S129" s="279"/>
      <c r="T129" s="279">
        <v>1</v>
      </c>
      <c r="U129" s="278"/>
      <c r="V129" s="279"/>
      <c r="W129" s="279"/>
      <c r="X129" s="278">
        <v>1</v>
      </c>
      <c r="AE129" s="17" t="s">
        <v>21</v>
      </c>
      <c r="AG129" s="99">
        <f>AF12</f>
        <v>0</v>
      </c>
      <c r="AH129" s="99">
        <f>AF32</f>
        <v>29</v>
      </c>
      <c r="AI129" s="99">
        <f>AF58</f>
        <v>3</v>
      </c>
      <c r="AJ129" s="99">
        <f>AF66</f>
        <v>4</v>
      </c>
      <c r="AK129" s="99">
        <f>AF98</f>
        <v>4</v>
      </c>
      <c r="AL129" s="99">
        <f t="shared" si="59"/>
        <v>40</v>
      </c>
      <c r="AM129" s="2"/>
      <c r="AN129" s="2"/>
      <c r="AO129" s="2"/>
      <c r="AP129" s="2"/>
      <c r="AQ129" s="2"/>
    </row>
    <row r="130" spans="1:43" s="1" customFormat="1" ht="17.25" customHeight="1" thickBot="1" x14ac:dyDescent="0.3">
      <c r="A130" s="576" t="s">
        <v>200</v>
      </c>
      <c r="B130" s="577"/>
      <c r="C130" s="577"/>
      <c r="D130" s="577"/>
      <c r="E130" s="577"/>
      <c r="F130" s="577"/>
      <c r="G130" s="577"/>
      <c r="H130" s="577"/>
      <c r="I130" s="577"/>
      <c r="J130" s="577"/>
      <c r="K130" s="577"/>
      <c r="L130" s="577"/>
      <c r="M130" s="578"/>
      <c r="N130" s="568" t="s">
        <v>201</v>
      </c>
      <c r="O130" s="569"/>
      <c r="P130" s="570"/>
      <c r="Q130" s="571">
        <f>G63/G124*100</f>
        <v>75</v>
      </c>
      <c r="R130" s="572"/>
      <c r="S130" s="573"/>
      <c r="T130" s="574" t="s">
        <v>202</v>
      </c>
      <c r="U130" s="569"/>
      <c r="V130" s="570"/>
      <c r="W130" s="571">
        <f>G123/G124*100</f>
        <v>25</v>
      </c>
      <c r="X130" s="573"/>
      <c r="Y130" s="280">
        <f>SUM(N130:X130)</f>
        <v>100</v>
      </c>
      <c r="AE130" s="17" t="s">
        <v>22</v>
      </c>
      <c r="AG130" s="99">
        <f>AF13</f>
        <v>0</v>
      </c>
      <c r="AH130" s="99">
        <f>AF33</f>
        <v>18</v>
      </c>
      <c r="AI130" s="99">
        <f>AF59</f>
        <v>12</v>
      </c>
      <c r="AJ130" s="99">
        <f>AF67</f>
        <v>8</v>
      </c>
      <c r="AK130" s="99">
        <f>AF99</f>
        <v>16</v>
      </c>
      <c r="AL130" s="99">
        <f t="shared" si="59"/>
        <v>54</v>
      </c>
      <c r="AM130" s="2"/>
      <c r="AN130" s="2"/>
      <c r="AO130" s="2"/>
      <c r="AP130" s="2"/>
      <c r="AQ130" s="2"/>
    </row>
    <row r="131" spans="1:43" s="1" customFormat="1" ht="19.5" customHeight="1" x14ac:dyDescent="0.25">
      <c r="A131" s="281"/>
      <c r="B131" s="281"/>
      <c r="C131" s="281"/>
      <c r="D131" s="281"/>
      <c r="E131" s="281"/>
      <c r="F131" s="281"/>
      <c r="G131" s="281"/>
      <c r="H131" s="281"/>
      <c r="I131" s="281"/>
      <c r="J131" s="281"/>
      <c r="K131" s="281"/>
      <c r="L131" s="281"/>
      <c r="M131" s="281"/>
      <c r="N131" s="282"/>
      <c r="O131" s="282"/>
      <c r="P131" s="282"/>
      <c r="Q131" s="283"/>
      <c r="R131" s="283"/>
      <c r="S131" s="283"/>
      <c r="T131" s="282"/>
      <c r="U131" s="282"/>
      <c r="V131" s="282"/>
      <c r="W131" s="282"/>
      <c r="X131" s="282"/>
      <c r="AG131" s="99">
        <f>SUM(AG127:AG130)</f>
        <v>52</v>
      </c>
      <c r="AH131" s="99">
        <f t="shared" ref="AH131:AK131" si="60">SUM(AH127:AH130)</f>
        <v>80</v>
      </c>
      <c r="AI131" s="99">
        <f t="shared" si="60"/>
        <v>21</v>
      </c>
      <c r="AJ131" s="99">
        <f t="shared" si="60"/>
        <v>12</v>
      </c>
      <c r="AK131" s="99">
        <f t="shared" si="60"/>
        <v>24</v>
      </c>
      <c r="AL131" s="99"/>
      <c r="AM131" s="2"/>
      <c r="AN131" s="2"/>
      <c r="AO131" s="2"/>
      <c r="AP131" s="2"/>
      <c r="AQ131" s="2"/>
    </row>
    <row r="132" spans="1:43" s="1" customFormat="1" hidden="1" x14ac:dyDescent="0.25">
      <c r="A132" s="284" t="s">
        <v>41</v>
      </c>
      <c r="B132" s="285" t="s">
        <v>203</v>
      </c>
      <c r="C132" s="59"/>
      <c r="D132" s="60"/>
      <c r="E132" s="60"/>
      <c r="F132" s="286"/>
      <c r="G132" s="287">
        <f>G133+G134</f>
        <v>13.5</v>
      </c>
      <c r="H132" s="287">
        <f t="shared" ref="H132:M132" si="61">H133+H134</f>
        <v>405</v>
      </c>
      <c r="I132" s="287">
        <f t="shared" si="61"/>
        <v>264</v>
      </c>
      <c r="J132" s="287">
        <f t="shared" si="61"/>
        <v>4</v>
      </c>
      <c r="K132" s="287"/>
      <c r="L132" s="287">
        <f t="shared" si="61"/>
        <v>260</v>
      </c>
      <c r="M132" s="287">
        <f t="shared" si="61"/>
        <v>141</v>
      </c>
      <c r="N132" s="64"/>
      <c r="O132" s="65"/>
      <c r="P132" s="66"/>
      <c r="Q132" s="67"/>
      <c r="R132" s="65"/>
      <c r="S132" s="66"/>
      <c r="T132" s="67"/>
      <c r="U132" s="65"/>
      <c r="V132" s="66"/>
      <c r="W132" s="67"/>
      <c r="X132" s="66"/>
      <c r="AG132" s="99"/>
      <c r="AH132" s="99"/>
      <c r="AI132" s="99"/>
      <c r="AJ132" s="99"/>
      <c r="AK132" s="99"/>
      <c r="AL132" s="99"/>
      <c r="AM132" s="2"/>
      <c r="AN132" s="2"/>
      <c r="AO132" s="2"/>
      <c r="AP132" s="2"/>
      <c r="AQ132" s="2"/>
    </row>
    <row r="133" spans="1:43" s="1" customFormat="1" hidden="1" x14ac:dyDescent="0.25">
      <c r="A133" s="288" t="s">
        <v>204</v>
      </c>
      <c r="B133" s="289" t="s">
        <v>203</v>
      </c>
      <c r="C133" s="59"/>
      <c r="D133" s="290" t="s">
        <v>205</v>
      </c>
      <c r="E133" s="291"/>
      <c r="F133" s="292"/>
      <c r="G133" s="293">
        <v>6.5</v>
      </c>
      <c r="H133" s="294">
        <f t="shared" ref="H133:H134" si="62">G133*30</f>
        <v>195</v>
      </c>
      <c r="I133" s="295">
        <f>J133+K133+L133</f>
        <v>132</v>
      </c>
      <c r="J133" s="169">
        <v>4</v>
      </c>
      <c r="K133" s="169"/>
      <c r="L133" s="169">
        <v>128</v>
      </c>
      <c r="M133" s="296">
        <f>H133-I133</f>
        <v>63</v>
      </c>
      <c r="N133" s="48">
        <v>4</v>
      </c>
      <c r="O133" s="49">
        <v>4</v>
      </c>
      <c r="P133" s="50">
        <v>4</v>
      </c>
      <c r="Q133" s="51"/>
      <c r="R133" s="49"/>
      <c r="S133" s="50"/>
      <c r="T133" s="297"/>
      <c r="U133" s="298"/>
      <c r="V133" s="299"/>
      <c r="W133" s="297"/>
      <c r="X133" s="299"/>
      <c r="AG133" s="99"/>
      <c r="AH133" s="99"/>
      <c r="AI133" s="99"/>
      <c r="AJ133" s="99"/>
      <c r="AK133" s="99"/>
      <c r="AL133" s="99"/>
      <c r="AM133" s="2"/>
      <c r="AN133" s="2"/>
      <c r="AO133" s="2"/>
      <c r="AP133" s="2"/>
      <c r="AQ133" s="2"/>
    </row>
    <row r="134" spans="1:43" s="1" customFormat="1" hidden="1" x14ac:dyDescent="0.25">
      <c r="A134" s="288" t="s">
        <v>206</v>
      </c>
      <c r="B134" s="289" t="s">
        <v>203</v>
      </c>
      <c r="C134" s="59"/>
      <c r="D134" s="40" t="s">
        <v>207</v>
      </c>
      <c r="E134" s="291"/>
      <c r="F134" s="292"/>
      <c r="G134" s="300">
        <v>7</v>
      </c>
      <c r="H134" s="301">
        <f t="shared" si="62"/>
        <v>210</v>
      </c>
      <c r="I134" s="45">
        <f t="shared" ref="I134" si="63">J134+K134+L134</f>
        <v>132</v>
      </c>
      <c r="J134" s="180"/>
      <c r="K134" s="180"/>
      <c r="L134" s="180">
        <v>132</v>
      </c>
      <c r="M134" s="302">
        <f>H134-I134</f>
        <v>78</v>
      </c>
      <c r="N134" s="48"/>
      <c r="O134" s="49"/>
      <c r="P134" s="50"/>
      <c r="Q134" s="51">
        <v>4</v>
      </c>
      <c r="R134" s="49">
        <v>4</v>
      </c>
      <c r="S134" s="50">
        <v>4</v>
      </c>
      <c r="T134" s="297"/>
      <c r="U134" s="298"/>
      <c r="V134" s="299"/>
      <c r="W134" s="297"/>
      <c r="X134" s="299"/>
      <c r="AG134" s="99"/>
      <c r="AH134" s="99"/>
      <c r="AI134" s="99"/>
      <c r="AJ134" s="99"/>
      <c r="AK134" s="99"/>
      <c r="AL134" s="99"/>
      <c r="AM134" s="2"/>
      <c r="AN134" s="2"/>
      <c r="AO134" s="2"/>
      <c r="AP134" s="2"/>
      <c r="AQ134" s="2"/>
    </row>
    <row r="135" spans="1:43" s="1" customFormat="1" hidden="1" x14ac:dyDescent="0.25">
      <c r="A135" s="288" t="s">
        <v>208</v>
      </c>
      <c r="B135" s="289" t="s">
        <v>203</v>
      </c>
      <c r="C135" s="59"/>
      <c r="D135" s="291" t="s">
        <v>209</v>
      </c>
      <c r="E135" s="303"/>
      <c r="F135" s="292"/>
      <c r="G135" s="300"/>
      <c r="H135" s="301"/>
      <c r="I135" s="304"/>
      <c r="J135" s="180"/>
      <c r="K135" s="180"/>
      <c r="L135" s="180"/>
      <c r="M135" s="302">
        <f t="shared" ref="M135" si="64">H135-I135</f>
        <v>0</v>
      </c>
      <c r="N135" s="48"/>
      <c r="O135" s="49"/>
      <c r="P135" s="50"/>
      <c r="Q135" s="51"/>
      <c r="R135" s="49"/>
      <c r="S135" s="50"/>
      <c r="T135" s="305" t="s">
        <v>210</v>
      </c>
      <c r="U135" s="306" t="s">
        <v>210</v>
      </c>
      <c r="V135" s="307" t="s">
        <v>210</v>
      </c>
      <c r="W135" s="305" t="s">
        <v>210</v>
      </c>
      <c r="X135" s="299"/>
      <c r="AG135" s="99"/>
      <c r="AH135" s="99"/>
      <c r="AI135" s="99"/>
      <c r="AJ135" s="99"/>
      <c r="AK135" s="99"/>
      <c r="AL135" s="99"/>
      <c r="AM135" s="2"/>
      <c r="AN135" s="2"/>
      <c r="AO135" s="2"/>
      <c r="AP135" s="2"/>
      <c r="AQ135" s="2"/>
    </row>
    <row r="136" spans="1:43" s="1" customFormat="1" ht="47.25" x14ac:dyDescent="0.25">
      <c r="A136" s="284" t="s">
        <v>244</v>
      </c>
      <c r="B136" s="308" t="s">
        <v>211</v>
      </c>
      <c r="C136" s="309"/>
      <c r="D136" s="310"/>
      <c r="E136" s="60"/>
      <c r="F136" s="311"/>
      <c r="G136" s="312">
        <f>SUM(G137:G140)</f>
        <v>18</v>
      </c>
      <c r="H136" s="312">
        <f t="shared" ref="H136:M136" si="65">SUM(H137:H140)</f>
        <v>540</v>
      </c>
      <c r="I136" s="312">
        <f t="shared" si="65"/>
        <v>96</v>
      </c>
      <c r="J136" s="312">
        <f t="shared" si="65"/>
        <v>0</v>
      </c>
      <c r="K136" s="312">
        <f t="shared" si="65"/>
        <v>0</v>
      </c>
      <c r="L136" s="312">
        <f t="shared" si="65"/>
        <v>96</v>
      </c>
      <c r="M136" s="312">
        <f t="shared" si="65"/>
        <v>444</v>
      </c>
      <c r="N136" s="90"/>
      <c r="O136" s="90"/>
      <c r="P136" s="90"/>
      <c r="Q136" s="90"/>
      <c r="R136" s="90"/>
      <c r="S136" s="90"/>
      <c r="T136" s="313"/>
      <c r="U136" s="313"/>
      <c r="V136" s="313"/>
      <c r="W136" s="313"/>
      <c r="X136" s="314"/>
      <c r="AG136" s="99"/>
      <c r="AH136" s="99"/>
      <c r="AI136" s="99"/>
      <c r="AJ136" s="99"/>
      <c r="AK136" s="99"/>
      <c r="AL136" s="99"/>
      <c r="AM136" s="2"/>
      <c r="AN136" s="2"/>
      <c r="AO136" s="2"/>
      <c r="AP136" s="2"/>
      <c r="AQ136" s="2"/>
    </row>
    <row r="137" spans="1:43" s="1" customFormat="1" x14ac:dyDescent="0.25">
      <c r="A137" s="288"/>
      <c r="B137" s="315" t="s">
        <v>212</v>
      </c>
      <c r="C137" s="254">
        <v>2</v>
      </c>
      <c r="D137" s="254" t="s">
        <v>41</v>
      </c>
      <c r="E137" s="60"/>
      <c r="F137" s="311"/>
      <c r="G137" s="312">
        <v>6</v>
      </c>
      <c r="H137" s="180">
        <f>G137*30</f>
        <v>180</v>
      </c>
      <c r="I137" s="295">
        <f>J137+K137+L137</f>
        <v>24</v>
      </c>
      <c r="J137" s="180"/>
      <c r="K137" s="180"/>
      <c r="L137" s="180">
        <v>24</v>
      </c>
      <c r="M137" s="302">
        <f>H137-I137</f>
        <v>156</v>
      </c>
      <c r="N137" s="342" t="s">
        <v>245</v>
      </c>
      <c r="O137" s="90">
        <v>3</v>
      </c>
      <c r="P137" s="342" t="s">
        <v>245</v>
      </c>
      <c r="Q137" s="90"/>
      <c r="R137" s="90"/>
      <c r="S137" s="90"/>
      <c r="T137" s="313"/>
      <c r="U137" s="313"/>
      <c r="V137" s="313"/>
      <c r="W137" s="313"/>
      <c r="X137" s="314"/>
      <c r="AG137" s="99"/>
      <c r="AH137" s="99"/>
      <c r="AI137" s="99"/>
      <c r="AJ137" s="99"/>
      <c r="AK137" s="99"/>
      <c r="AL137" s="99"/>
      <c r="AM137" s="2"/>
      <c r="AN137" s="2"/>
      <c r="AO137" s="2"/>
      <c r="AP137" s="2"/>
      <c r="AQ137" s="2"/>
    </row>
    <row r="138" spans="1:43" s="1" customFormat="1" x14ac:dyDescent="0.25">
      <c r="A138" s="288"/>
      <c r="B138" s="315" t="s">
        <v>212</v>
      </c>
      <c r="C138" s="254">
        <v>4</v>
      </c>
      <c r="D138" s="254" t="s">
        <v>213</v>
      </c>
      <c r="E138" s="60"/>
      <c r="F138" s="311"/>
      <c r="G138" s="312">
        <v>6</v>
      </c>
      <c r="H138" s="180">
        <f t="shared" ref="H138:H140" si="66">G138*30</f>
        <v>180</v>
      </c>
      <c r="I138" s="295">
        <f t="shared" ref="I138:I140" si="67">J138+K138+L138</f>
        <v>24</v>
      </c>
      <c r="J138" s="180"/>
      <c r="K138" s="180"/>
      <c r="L138" s="180">
        <v>24</v>
      </c>
      <c r="M138" s="302">
        <f t="shared" ref="M138:M140" si="68">H138-I138</f>
        <v>156</v>
      </c>
      <c r="N138" s="90"/>
      <c r="O138" s="90"/>
      <c r="P138" s="90"/>
      <c r="Q138" s="342" t="s">
        <v>245</v>
      </c>
      <c r="R138" s="90">
        <v>3</v>
      </c>
      <c r="S138" s="342" t="s">
        <v>245</v>
      </c>
      <c r="T138" s="313"/>
      <c r="U138" s="313"/>
      <c r="V138" s="313"/>
      <c r="W138" s="313"/>
      <c r="X138" s="314"/>
      <c r="AG138" s="99"/>
      <c r="AH138" s="99"/>
      <c r="AI138" s="99"/>
      <c r="AJ138" s="99"/>
      <c r="AK138" s="99"/>
      <c r="AL138" s="99"/>
      <c r="AM138" s="2"/>
      <c r="AN138" s="2"/>
      <c r="AO138" s="2"/>
      <c r="AP138" s="2"/>
      <c r="AQ138" s="2"/>
    </row>
    <row r="139" spans="1:43" s="1" customFormat="1" x14ac:dyDescent="0.25">
      <c r="A139" s="288"/>
      <c r="B139" s="315" t="s">
        <v>212</v>
      </c>
      <c r="C139" s="254">
        <v>6</v>
      </c>
      <c r="D139" s="254" t="s">
        <v>68</v>
      </c>
      <c r="E139" s="60"/>
      <c r="F139" s="311"/>
      <c r="G139" s="312">
        <v>4</v>
      </c>
      <c r="H139" s="180">
        <f t="shared" si="66"/>
        <v>120</v>
      </c>
      <c r="I139" s="295">
        <f t="shared" si="67"/>
        <v>24</v>
      </c>
      <c r="J139" s="180"/>
      <c r="K139" s="180"/>
      <c r="L139" s="180">
        <v>24</v>
      </c>
      <c r="M139" s="302">
        <f t="shared" si="68"/>
        <v>96</v>
      </c>
      <c r="N139" s="90"/>
      <c r="O139" s="90"/>
      <c r="P139" s="90"/>
      <c r="Q139" s="90"/>
      <c r="R139" s="90"/>
      <c r="S139" s="90"/>
      <c r="T139" s="342" t="s">
        <v>245</v>
      </c>
      <c r="U139" s="313">
        <v>3</v>
      </c>
      <c r="V139" s="342" t="s">
        <v>245</v>
      </c>
      <c r="W139" s="313"/>
      <c r="X139" s="314"/>
      <c r="AG139" s="99"/>
      <c r="AH139" s="99"/>
      <c r="AI139" s="99"/>
      <c r="AJ139" s="99"/>
      <c r="AK139" s="99"/>
      <c r="AL139" s="99"/>
      <c r="AM139" s="2"/>
      <c r="AN139" s="2"/>
      <c r="AO139" s="2"/>
      <c r="AP139" s="2"/>
      <c r="AQ139" s="2"/>
    </row>
    <row r="140" spans="1:43" s="1" customFormat="1" x14ac:dyDescent="0.25">
      <c r="A140" s="288"/>
      <c r="B140" s="315" t="s">
        <v>212</v>
      </c>
      <c r="C140" s="254">
        <v>7</v>
      </c>
      <c r="D140" s="254"/>
      <c r="E140" s="60"/>
      <c r="F140" s="311"/>
      <c r="G140" s="312">
        <v>2</v>
      </c>
      <c r="H140" s="180">
        <f t="shared" si="66"/>
        <v>60</v>
      </c>
      <c r="I140" s="295">
        <f t="shared" si="67"/>
        <v>24</v>
      </c>
      <c r="J140" s="180"/>
      <c r="K140" s="180"/>
      <c r="L140" s="180">
        <v>24</v>
      </c>
      <c r="M140" s="302">
        <f t="shared" si="68"/>
        <v>36</v>
      </c>
      <c r="N140" s="90"/>
      <c r="O140" s="90"/>
      <c r="P140" s="90"/>
      <c r="Q140" s="90"/>
      <c r="R140" s="90"/>
      <c r="S140" s="90"/>
      <c r="T140" s="313"/>
      <c r="U140" s="313"/>
      <c r="V140" s="313"/>
      <c r="W140" s="342" t="s">
        <v>223</v>
      </c>
      <c r="X140" s="314"/>
      <c r="AG140" s="99"/>
      <c r="AH140" s="99"/>
      <c r="AI140" s="99"/>
      <c r="AJ140" s="99"/>
      <c r="AK140" s="99"/>
      <c r="AL140" s="99"/>
      <c r="AM140" s="2"/>
      <c r="AN140" s="2"/>
      <c r="AO140" s="2"/>
      <c r="AP140" s="2"/>
      <c r="AQ140" s="2"/>
    </row>
    <row r="141" spans="1:43" s="1" customFormat="1" x14ac:dyDescent="0.25">
      <c r="A141" s="316"/>
      <c r="B141" s="317"/>
      <c r="C141" s="318"/>
      <c r="D141" s="319"/>
      <c r="E141" s="320"/>
      <c r="F141" s="321"/>
      <c r="G141" s="322"/>
      <c r="H141" s="323"/>
      <c r="I141" s="324"/>
      <c r="J141" s="323"/>
      <c r="K141" s="323"/>
      <c r="L141" s="323"/>
      <c r="M141" s="324"/>
      <c r="N141" s="325"/>
      <c r="O141" s="325"/>
      <c r="P141" s="325"/>
      <c r="Q141" s="325"/>
      <c r="R141" s="325"/>
      <c r="S141" s="325"/>
      <c r="T141" s="326"/>
      <c r="U141" s="326"/>
      <c r="V141" s="326"/>
      <c r="W141" s="326"/>
      <c r="X141" s="327"/>
      <c r="AG141" s="99"/>
      <c r="AH141" s="99"/>
      <c r="AI141" s="99"/>
      <c r="AJ141" s="99"/>
      <c r="AK141" s="99"/>
      <c r="AL141" s="99"/>
      <c r="AM141" s="2"/>
      <c r="AN141" s="2"/>
      <c r="AO141" s="2"/>
      <c r="AP141" s="2"/>
      <c r="AQ141" s="2"/>
    </row>
    <row r="142" spans="1:43" s="1" customFormat="1" x14ac:dyDescent="0.25">
      <c r="A142" s="316"/>
      <c r="B142" s="317"/>
      <c r="C142" s="318"/>
      <c r="D142" s="319"/>
      <c r="E142" s="320"/>
      <c r="F142" s="321"/>
      <c r="G142" s="322"/>
      <c r="H142" s="323"/>
      <c r="I142" s="324"/>
      <c r="J142" s="323"/>
      <c r="K142" s="323"/>
      <c r="L142" s="323"/>
      <c r="M142" s="324"/>
      <c r="N142" s="325"/>
      <c r="O142" s="325"/>
      <c r="P142" s="325"/>
      <c r="Q142" s="325"/>
      <c r="R142" s="325"/>
      <c r="S142" s="325"/>
      <c r="T142" s="326"/>
      <c r="U142" s="326"/>
      <c r="V142" s="326"/>
      <c r="W142" s="326"/>
      <c r="X142" s="327"/>
      <c r="AG142" s="99"/>
      <c r="AH142" s="99"/>
      <c r="AI142" s="99"/>
      <c r="AJ142" s="99"/>
      <c r="AK142" s="99"/>
      <c r="AL142" s="99"/>
      <c r="AM142" s="2"/>
      <c r="AN142" s="2"/>
      <c r="AO142" s="2"/>
      <c r="AP142" s="2"/>
      <c r="AQ142" s="2"/>
    </row>
    <row r="143" spans="1:43" s="1" customFormat="1" x14ac:dyDescent="0.25"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s="1" customFormat="1" x14ac:dyDescent="0.25">
      <c r="B144" s="423"/>
      <c r="C144" s="423"/>
      <c r="D144" s="423"/>
      <c r="E144" s="423"/>
      <c r="F144" s="423"/>
      <c r="G144" s="423"/>
      <c r="H144" s="423"/>
      <c r="I144" s="423"/>
      <c r="J144" s="423"/>
      <c r="K144" s="423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s="1" customFormat="1" ht="28.5" customHeight="1" x14ac:dyDescent="0.25">
      <c r="B145" s="423" t="s">
        <v>214</v>
      </c>
      <c r="C145" s="423"/>
      <c r="D145" s="562"/>
      <c r="E145" s="562"/>
      <c r="F145" s="563"/>
      <c r="G145" s="563"/>
      <c r="H145" s="423"/>
      <c r="I145" s="564" t="s">
        <v>215</v>
      </c>
      <c r="J145" s="575"/>
      <c r="K145" s="575"/>
      <c r="AG145" s="567" t="s">
        <v>19</v>
      </c>
      <c r="AH145" s="567"/>
      <c r="AI145" s="567"/>
      <c r="AJ145" s="567" t="s">
        <v>20</v>
      </c>
      <c r="AK145" s="567"/>
      <c r="AL145" s="567"/>
      <c r="AM145" s="567" t="s">
        <v>21</v>
      </c>
      <c r="AN145" s="567"/>
      <c r="AO145" s="567"/>
      <c r="AP145" s="567" t="s">
        <v>22</v>
      </c>
      <c r="AQ145" s="567"/>
    </row>
    <row r="146" spans="1:43" s="1" customFormat="1" x14ac:dyDescent="0.25">
      <c r="AG146" s="8">
        <v>1</v>
      </c>
      <c r="AH146" s="8" t="s">
        <v>23</v>
      </c>
      <c r="AI146" s="8" t="s">
        <v>24</v>
      </c>
      <c r="AJ146" s="8">
        <v>3</v>
      </c>
      <c r="AK146" s="8" t="s">
        <v>25</v>
      </c>
      <c r="AL146" s="8" t="s">
        <v>26</v>
      </c>
      <c r="AM146" s="8">
        <v>5</v>
      </c>
      <c r="AN146" s="8" t="s">
        <v>27</v>
      </c>
      <c r="AO146" s="8" t="s">
        <v>28</v>
      </c>
      <c r="AP146" s="8">
        <v>7</v>
      </c>
      <c r="AQ146" s="8">
        <v>8</v>
      </c>
    </row>
    <row r="147" spans="1:43" s="1" customFormat="1" x14ac:dyDescent="0.25">
      <c r="B147" s="423" t="s">
        <v>216</v>
      </c>
      <c r="C147" s="423"/>
      <c r="D147" s="562"/>
      <c r="E147" s="562"/>
      <c r="F147" s="563"/>
      <c r="G147" s="563"/>
      <c r="H147" s="423"/>
      <c r="I147" s="564" t="s">
        <v>217</v>
      </c>
      <c r="J147" s="565"/>
      <c r="K147" s="565"/>
      <c r="AG147" s="99">
        <f>AG28+AG53+AG89+AG122</f>
        <v>30</v>
      </c>
      <c r="AH147" s="99">
        <f>AH28+AH53+AH89+AH122+AF56</f>
        <v>15</v>
      </c>
      <c r="AI147" s="99"/>
      <c r="AJ147" s="99">
        <f>AJ28+AJ53+AJ89+AJ122</f>
        <v>30</v>
      </c>
      <c r="AK147" s="99">
        <f>AK28+AK53+AK89+AK122+AF57</f>
        <v>20</v>
      </c>
      <c r="AL147" s="99"/>
      <c r="AM147" s="99">
        <f>AM28+AM53+AM89+AM122</f>
        <v>26</v>
      </c>
      <c r="AN147" s="99">
        <f>AN28+AN53+AN89+AN122+AF58</f>
        <v>14</v>
      </c>
      <c r="AO147" s="99"/>
      <c r="AP147" s="99">
        <f>AP28+AP53+AP89+AP122</f>
        <v>25</v>
      </c>
      <c r="AQ147" s="99">
        <f>AQ28+AQ53+AQ89+AQ122+AF59</f>
        <v>29</v>
      </c>
    </row>
    <row r="148" spans="1:43" s="1" customFormat="1" x14ac:dyDescent="0.25"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s="1" customFormat="1" x14ac:dyDescent="0.25">
      <c r="B149" s="423" t="s">
        <v>218</v>
      </c>
      <c r="C149" s="423"/>
      <c r="D149" s="562"/>
      <c r="E149" s="562"/>
      <c r="F149" s="563"/>
      <c r="G149" s="563"/>
      <c r="H149" s="423"/>
      <c r="I149" s="564" t="s">
        <v>324</v>
      </c>
      <c r="J149" s="565"/>
      <c r="K149" s="565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s="1" customFormat="1" x14ac:dyDescent="0.25">
      <c r="A150" s="11"/>
      <c r="B150" s="328"/>
      <c r="C150" s="566" t="s">
        <v>219</v>
      </c>
      <c r="D150" s="566"/>
      <c r="E150" s="566"/>
      <c r="F150" s="566"/>
      <c r="G150" s="566"/>
      <c r="H150" s="566"/>
      <c r="I150" s="566"/>
      <c r="J150" s="566"/>
      <c r="K150" s="566"/>
      <c r="L150" s="329"/>
      <c r="M150" s="329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</sheetData>
  <mergeCells count="76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O4"/>
    <mergeCell ref="AP4:AQ4"/>
    <mergeCell ref="N6:X6"/>
    <mergeCell ref="A9:X9"/>
    <mergeCell ref="A10:X10"/>
    <mergeCell ref="AG4:AI4"/>
    <mergeCell ref="AJ4:AL4"/>
    <mergeCell ref="A68:B68"/>
    <mergeCell ref="A29:X29"/>
    <mergeCell ref="A53:F53"/>
    <mergeCell ref="A54:X54"/>
    <mergeCell ref="A59:F59"/>
    <mergeCell ref="A60:X60"/>
    <mergeCell ref="A62:F62"/>
    <mergeCell ref="A63:F63"/>
    <mergeCell ref="A64:X64"/>
    <mergeCell ref="A65:X65"/>
    <mergeCell ref="A66:B66"/>
    <mergeCell ref="A67:B67"/>
    <mergeCell ref="A124:F124"/>
    <mergeCell ref="A69:B69"/>
    <mergeCell ref="A70:B70"/>
    <mergeCell ref="A89:F89"/>
    <mergeCell ref="A90:X90"/>
    <mergeCell ref="A91:B91"/>
    <mergeCell ref="A92:B92"/>
    <mergeCell ref="A93:B93"/>
    <mergeCell ref="A94:B94"/>
    <mergeCell ref="A95:B95"/>
    <mergeCell ref="A122:F122"/>
    <mergeCell ref="A123:F123"/>
    <mergeCell ref="A125:M125"/>
    <mergeCell ref="A126:M126"/>
    <mergeCell ref="A127:M127"/>
    <mergeCell ref="A128:M128"/>
    <mergeCell ref="A129:M129"/>
    <mergeCell ref="AM145:AO145"/>
    <mergeCell ref="AP145:AQ145"/>
    <mergeCell ref="D147:G147"/>
    <mergeCell ref="I147:K147"/>
    <mergeCell ref="N130:P130"/>
    <mergeCell ref="Q130:S130"/>
    <mergeCell ref="T130:V130"/>
    <mergeCell ref="W130:X130"/>
    <mergeCell ref="D145:G145"/>
    <mergeCell ref="I145:K145"/>
    <mergeCell ref="A130:M130"/>
    <mergeCell ref="D149:G149"/>
    <mergeCell ref="I149:K149"/>
    <mergeCell ref="C150:K150"/>
    <mergeCell ref="AG145:AI145"/>
    <mergeCell ref="AJ145:AL145"/>
  </mergeCells>
  <pageMargins left="0.70866141732283472" right="0.70866141732283472" top="0.39370078740157483" bottom="0.39370078740157483" header="0.31496062992125984" footer="0.31496062992125984"/>
  <pageSetup paperSize="9" scale="67" orientation="landscape" r:id="rId1"/>
  <rowBreaks count="2" manualBreakCount="2">
    <brk id="36" max="16383" man="1"/>
    <brk id="8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2023 заочне</vt:lpstr>
      <vt:lpstr>План 075</vt:lpstr>
      <vt:lpstr>'План 075'!Область_печати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2021-04-17T12:17:14Z</dcterms:created>
  <dcterms:modified xsi:type="dcterms:W3CDTF">2024-06-26T10:45:32Z</dcterms:modified>
</cp:coreProperties>
</file>