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навчальний відділ\плани 24-25\на сайт\051\бакалавр\"/>
    </mc:Choice>
  </mc:AlternateContent>
  <bookViews>
    <workbookView xWindow="0" yWindow="0" windowWidth="28800" windowHeight="11865" firstSheet="4" activeTab="4"/>
  </bookViews>
  <sheets>
    <sheet name="семестровка" sheetId="1" state="hidden" r:id="rId1"/>
    <sheet name="до наказу" sheetId="2" state="hidden" r:id="rId2"/>
    <sheet name="заготовка" sheetId="3" state="hidden" r:id="rId3"/>
    <sheet name="Титул 076 уск" sheetId="4" state="hidden" r:id="rId4"/>
    <sheet name="Тітул 051 приск " sheetId="5" r:id="rId5"/>
    <sheet name="план 2024" sheetId="6" r:id="rId6"/>
    <sheet name="Семестровка уск" sheetId="7" state="hidden" r:id="rId7"/>
    <sheet name="семестровка (бак основ)" sheetId="8" state="hidden" r:id="rId8"/>
    <sheet name="семестровка скорректир." sheetId="9" state="hidden" r:id="rId9"/>
    <sheet name="Семестровка уск (2)" sheetId="10" state="hidden" r:id="rId10"/>
    <sheet name="Лист1" sheetId="11" state="hidden" r:id="rId11"/>
  </sheets>
  <calcPr calcId="162913"/>
  <extLst>
    <ext uri="GoogleSheetsCustomDataVersion1">
      <go:sheetsCustomData xmlns:go="http://customooxmlschemas.google.com/" r:id="rId15" roundtripDataSignature="AMtx7mgZEIeTAy1ipELEJno0/J1Cm1D0og=="/>
    </ext>
  </extLst>
</workbook>
</file>

<file path=xl/calcChain.xml><?xml version="1.0" encoding="utf-8"?>
<calcChain xmlns="http://schemas.openxmlformats.org/spreadsheetml/2006/main">
  <c r="I236" i="6" l="1"/>
  <c r="G236" i="6"/>
  <c r="G109" i="6"/>
  <c r="G108" i="6"/>
  <c r="H100" i="6"/>
  <c r="H66" i="6"/>
  <c r="M66" i="6" s="1"/>
  <c r="H202" i="6"/>
  <c r="M202" i="6" s="1"/>
  <c r="H102" i="6"/>
  <c r="M102" i="6" s="1"/>
  <c r="H60" i="6"/>
  <c r="M60" i="6" s="1"/>
  <c r="H59" i="6"/>
  <c r="H92" i="6"/>
  <c r="M92" i="6" s="1"/>
  <c r="H91" i="6"/>
  <c r="H96" i="6"/>
  <c r="M96" i="6" s="1"/>
  <c r="M186" i="6"/>
  <c r="M189" i="6"/>
  <c r="M192" i="6"/>
  <c r="H69" i="6"/>
  <c r="M69" i="6" s="1"/>
  <c r="H68" i="6"/>
  <c r="H83" i="6"/>
  <c r="M83" i="6" s="1"/>
  <c r="G35" i="11" l="1"/>
  <c r="O34" i="11"/>
  <c r="O23" i="11"/>
  <c r="G23" i="11"/>
  <c r="G14" i="11"/>
  <c r="O11" i="11"/>
  <c r="E116" i="10"/>
  <c r="F116" i="10" s="1"/>
  <c r="M115" i="10"/>
  <c r="E115" i="10"/>
  <c r="F115" i="10" s="1"/>
  <c r="F114" i="10" s="1"/>
  <c r="G115" i="10" s="1"/>
  <c r="M114" i="10"/>
  <c r="M113" i="10"/>
  <c r="E113" i="10"/>
  <c r="F113" i="10" s="1"/>
  <c r="M112" i="10"/>
  <c r="E112" i="10"/>
  <c r="F112" i="10" s="1"/>
  <c r="Z111" i="10"/>
  <c r="Y111" i="10"/>
  <c r="M111" i="10"/>
  <c r="M110" i="10"/>
  <c r="M109" i="10"/>
  <c r="E109" i="10"/>
  <c r="M108" i="10"/>
  <c r="E108" i="10"/>
  <c r="F108" i="10" s="1"/>
  <c r="M107" i="10"/>
  <c r="E100" i="10"/>
  <c r="D100" i="10"/>
  <c r="L99" i="10"/>
  <c r="G99" i="10"/>
  <c r="F99" i="10"/>
  <c r="K99" i="10" s="1"/>
  <c r="Z98" i="10"/>
  <c r="Y98" i="10"/>
  <c r="G98" i="10"/>
  <c r="N98" i="10" s="1"/>
  <c r="F98" i="10"/>
  <c r="Z97" i="10"/>
  <c r="Y97" i="10"/>
  <c r="G97" i="10"/>
  <c r="L97" i="10" s="1"/>
  <c r="F97" i="10"/>
  <c r="N97" i="10" s="1"/>
  <c r="G96" i="10"/>
  <c r="N96" i="10" s="1"/>
  <c r="F96" i="10"/>
  <c r="Z95" i="10"/>
  <c r="Z99" i="10" s="1"/>
  <c r="Y95" i="10"/>
  <c r="G95" i="10"/>
  <c r="L95" i="10" s="1"/>
  <c r="F95" i="10"/>
  <c r="N95" i="10" s="1"/>
  <c r="Z94" i="10"/>
  <c r="Y94" i="10"/>
  <c r="Y99" i="10" s="1"/>
  <c r="G94" i="10"/>
  <c r="F94" i="10"/>
  <c r="K94" i="10" s="1"/>
  <c r="L93" i="10"/>
  <c r="F93" i="10"/>
  <c r="N93" i="10" s="1"/>
  <c r="G92" i="10"/>
  <c r="L92" i="10" s="1"/>
  <c r="F92" i="10"/>
  <c r="L91" i="10"/>
  <c r="G90" i="10"/>
  <c r="L90" i="10" s="1"/>
  <c r="F90" i="10"/>
  <c r="G89" i="10"/>
  <c r="F89" i="10"/>
  <c r="E79" i="10"/>
  <c r="D79" i="10"/>
  <c r="L75" i="10"/>
  <c r="G75" i="10"/>
  <c r="F75" i="10"/>
  <c r="K75" i="10" s="1"/>
  <c r="G74" i="10"/>
  <c r="L74" i="10" s="1"/>
  <c r="F74" i="10"/>
  <c r="L73" i="10"/>
  <c r="G73" i="10"/>
  <c r="F73" i="10"/>
  <c r="Z72" i="10"/>
  <c r="Y72" i="10"/>
  <c r="Z71" i="10"/>
  <c r="Y71" i="10"/>
  <c r="G71" i="10"/>
  <c r="L71" i="10" s="1"/>
  <c r="F71" i="10"/>
  <c r="G70" i="10"/>
  <c r="F70" i="10"/>
  <c r="Z69" i="10"/>
  <c r="Y69" i="10"/>
  <c r="L69" i="10"/>
  <c r="G69" i="10"/>
  <c r="F69" i="10"/>
  <c r="K69" i="10" s="1"/>
  <c r="Z68" i="10"/>
  <c r="Y68" i="10"/>
  <c r="Y73" i="10" s="1"/>
  <c r="G68" i="10"/>
  <c r="N68" i="10" s="1"/>
  <c r="F68" i="10"/>
  <c r="G67" i="10"/>
  <c r="L67" i="10" s="1"/>
  <c r="F67" i="10"/>
  <c r="G66" i="10"/>
  <c r="F66" i="10"/>
  <c r="E54" i="10"/>
  <c r="D54" i="10"/>
  <c r="G52" i="10"/>
  <c r="L52" i="10" s="1"/>
  <c r="F52" i="10"/>
  <c r="G51" i="10"/>
  <c r="F51" i="10"/>
  <c r="G50" i="10"/>
  <c r="L50" i="10" s="1"/>
  <c r="F50" i="10"/>
  <c r="N50" i="10" s="1"/>
  <c r="G49" i="10"/>
  <c r="N49" i="10" s="1"/>
  <c r="F49" i="10"/>
  <c r="G47" i="10"/>
  <c r="L47" i="10" s="1"/>
  <c r="F47" i="10"/>
  <c r="G46" i="10"/>
  <c r="F46" i="10"/>
  <c r="K46" i="10" s="1"/>
  <c r="Z45" i="10"/>
  <c r="Y45" i="10"/>
  <c r="G45" i="10"/>
  <c r="F45" i="10"/>
  <c r="K45" i="10" s="1"/>
  <c r="Z44" i="10"/>
  <c r="Y44" i="10"/>
  <c r="G44" i="10"/>
  <c r="L44" i="10" s="1"/>
  <c r="F44" i="10"/>
  <c r="Z42" i="10"/>
  <c r="Y42" i="10"/>
  <c r="Z41" i="10"/>
  <c r="Y41" i="10"/>
  <c r="Y46" i="10" s="1"/>
  <c r="G40" i="10"/>
  <c r="F40" i="10"/>
  <c r="G39" i="10"/>
  <c r="L39" i="10" s="1"/>
  <c r="F39" i="10"/>
  <c r="N39" i="10" s="1"/>
  <c r="R33" i="10"/>
  <c r="E28" i="10"/>
  <c r="E101" i="10" s="1"/>
  <c r="D28" i="10"/>
  <c r="D101" i="10" s="1"/>
  <c r="G27" i="10"/>
  <c r="L27" i="10" s="1"/>
  <c r="F27" i="10"/>
  <c r="N27" i="10" s="1"/>
  <c r="G26" i="10"/>
  <c r="N26" i="10" s="1"/>
  <c r="F26" i="10"/>
  <c r="R25" i="10"/>
  <c r="G25" i="10"/>
  <c r="F25" i="10"/>
  <c r="G24" i="10"/>
  <c r="L24" i="10" s="1"/>
  <c r="F24" i="10"/>
  <c r="L21" i="10"/>
  <c r="G21" i="10"/>
  <c r="F21" i="10"/>
  <c r="G20" i="10"/>
  <c r="L20" i="10" s="1"/>
  <c r="F20" i="10"/>
  <c r="N20" i="10" s="1"/>
  <c r="S19" i="10"/>
  <c r="S18" i="10"/>
  <c r="G18" i="10"/>
  <c r="F18" i="10"/>
  <c r="K18" i="10" s="1"/>
  <c r="Z17" i="10"/>
  <c r="Y17" i="10"/>
  <c r="T17" i="10"/>
  <c r="S17" i="10"/>
  <c r="G17" i="10"/>
  <c r="L17" i="10" s="1"/>
  <c r="F17" i="10"/>
  <c r="N17" i="10" s="1"/>
  <c r="AB16" i="10"/>
  <c r="AA16" i="10"/>
  <c r="Z16" i="10"/>
  <c r="Y16" i="10"/>
  <c r="Y112" i="10" s="1"/>
  <c r="AB112" i="10" s="1"/>
  <c r="S16" i="10"/>
  <c r="S15" i="10"/>
  <c r="AB14" i="10"/>
  <c r="AA14" i="10"/>
  <c r="Z14" i="10"/>
  <c r="Z110" i="10" s="1"/>
  <c r="Y14" i="10"/>
  <c r="Y110" i="10" s="1"/>
  <c r="S14" i="10"/>
  <c r="G14" i="10"/>
  <c r="L14" i="10" s="1"/>
  <c r="F14" i="10"/>
  <c r="N14" i="10" s="1"/>
  <c r="AE13" i="10"/>
  <c r="AB13" i="10"/>
  <c r="AB18" i="10" s="1"/>
  <c r="AA13" i="10"/>
  <c r="AA18" i="10" s="1"/>
  <c r="Z13" i="10"/>
  <c r="Z18" i="10" s="1"/>
  <c r="Y13" i="10"/>
  <c r="Y18" i="10" s="1"/>
  <c r="S13" i="10"/>
  <c r="S12" i="10"/>
  <c r="T11" i="10"/>
  <c r="T20" i="10" s="1"/>
  <c r="S11" i="10"/>
  <c r="G11" i="10"/>
  <c r="F11" i="10"/>
  <c r="N11" i="10" s="1"/>
  <c r="G10" i="10"/>
  <c r="L10" i="10" s="1"/>
  <c r="F10" i="10"/>
  <c r="K10" i="10" s="1"/>
  <c r="E110" i="9"/>
  <c r="F110" i="9" s="1"/>
  <c r="E109" i="9"/>
  <c r="E107" i="9"/>
  <c r="F107" i="9" s="1"/>
  <c r="E106" i="9"/>
  <c r="E103" i="9"/>
  <c r="F103" i="9" s="1"/>
  <c r="E102" i="9"/>
  <c r="F102" i="9" s="1"/>
  <c r="O99" i="9"/>
  <c r="M98" i="9"/>
  <c r="J98" i="9"/>
  <c r="I98" i="9"/>
  <c r="H98" i="9"/>
  <c r="E98" i="9"/>
  <c r="E99" i="9" s="1"/>
  <c r="D98" i="9"/>
  <c r="V97" i="9"/>
  <c r="U97" i="9"/>
  <c r="G97" i="9"/>
  <c r="L97" i="9" s="1"/>
  <c r="F97" i="9"/>
  <c r="V96" i="9"/>
  <c r="X96" i="9" s="1"/>
  <c r="U96" i="9"/>
  <c r="L96" i="9"/>
  <c r="G96" i="9"/>
  <c r="F96" i="9"/>
  <c r="K96" i="9" s="1"/>
  <c r="V95" i="9"/>
  <c r="U95" i="9"/>
  <c r="G95" i="9"/>
  <c r="L95" i="9" s="1"/>
  <c r="F95" i="9"/>
  <c r="V94" i="9"/>
  <c r="X94" i="9" s="1"/>
  <c r="U94" i="9"/>
  <c r="L94" i="9"/>
  <c r="G94" i="9"/>
  <c r="F94" i="9"/>
  <c r="K94" i="9" s="1"/>
  <c r="V93" i="9"/>
  <c r="U93" i="9"/>
  <c r="G93" i="9"/>
  <c r="L93" i="9" s="1"/>
  <c r="F93" i="9"/>
  <c r="V92" i="9"/>
  <c r="X92" i="9" s="1"/>
  <c r="U92" i="9"/>
  <c r="L92" i="9"/>
  <c r="G92" i="9"/>
  <c r="F92" i="9"/>
  <c r="K92" i="9" s="1"/>
  <c r="V91" i="9"/>
  <c r="U91" i="9"/>
  <c r="G91" i="9"/>
  <c r="G98" i="9" s="1"/>
  <c r="F91" i="9"/>
  <c r="V90" i="9"/>
  <c r="X90" i="9" s="1"/>
  <c r="U90" i="9"/>
  <c r="L90" i="9"/>
  <c r="G90" i="9"/>
  <c r="F90" i="9"/>
  <c r="M79" i="9"/>
  <c r="J79" i="9"/>
  <c r="I79" i="9"/>
  <c r="H79" i="9"/>
  <c r="E79" i="9"/>
  <c r="D79" i="9"/>
  <c r="V78" i="9"/>
  <c r="U78" i="9"/>
  <c r="X78" i="9" s="1"/>
  <c r="P78" i="9"/>
  <c r="G78" i="9"/>
  <c r="F78" i="9"/>
  <c r="K78" i="9" s="1"/>
  <c r="V77" i="9"/>
  <c r="U77" i="9"/>
  <c r="P77" i="9"/>
  <c r="G77" i="9"/>
  <c r="F77" i="9"/>
  <c r="V76" i="9"/>
  <c r="U76" i="9"/>
  <c r="P76" i="9"/>
  <c r="G76" i="9"/>
  <c r="L76" i="9" s="1"/>
  <c r="F76" i="9"/>
  <c r="V75" i="9"/>
  <c r="X75" i="9" s="1"/>
  <c r="U75" i="9"/>
  <c r="P75" i="9"/>
  <c r="G75" i="9"/>
  <c r="L75" i="9" s="1"/>
  <c r="F75" i="9"/>
  <c r="K75" i="9" s="1"/>
  <c r="V74" i="9"/>
  <c r="U74" i="9"/>
  <c r="X74" i="9" s="1"/>
  <c r="P74" i="9"/>
  <c r="G74" i="9"/>
  <c r="F74" i="9"/>
  <c r="V73" i="9"/>
  <c r="U73" i="9"/>
  <c r="P73" i="9"/>
  <c r="G73" i="9"/>
  <c r="L73" i="9" s="1"/>
  <c r="F73" i="9"/>
  <c r="V72" i="9"/>
  <c r="U72" i="9"/>
  <c r="X72" i="9" s="1"/>
  <c r="P72" i="9"/>
  <c r="L72" i="9"/>
  <c r="G72" i="9"/>
  <c r="F72" i="9"/>
  <c r="K72" i="9" s="1"/>
  <c r="V71" i="9"/>
  <c r="U71" i="9"/>
  <c r="G71" i="9"/>
  <c r="L71" i="9" s="1"/>
  <c r="F71" i="9"/>
  <c r="J59" i="9"/>
  <c r="I59" i="9"/>
  <c r="H59" i="9"/>
  <c r="E59" i="9"/>
  <c r="E60" i="9" s="1"/>
  <c r="D59" i="9"/>
  <c r="V58" i="9"/>
  <c r="U58" i="9"/>
  <c r="P58" i="9"/>
  <c r="G58" i="9"/>
  <c r="L58" i="9" s="1"/>
  <c r="F58" i="9"/>
  <c r="V57" i="9"/>
  <c r="U57" i="9"/>
  <c r="V56" i="9"/>
  <c r="X56" i="9" s="1"/>
  <c r="U56" i="9"/>
  <c r="G56" i="9"/>
  <c r="F56" i="9"/>
  <c r="V55" i="9"/>
  <c r="U55" i="9"/>
  <c r="G55" i="9"/>
  <c r="N55" i="9" s="1"/>
  <c r="F55" i="9"/>
  <c r="V54" i="9"/>
  <c r="X54" i="9" s="1"/>
  <c r="U54" i="9"/>
  <c r="P54" i="9"/>
  <c r="G54" i="9"/>
  <c r="L54" i="9" s="1"/>
  <c r="F54" i="9"/>
  <c r="K54" i="9" s="1"/>
  <c r="V53" i="9"/>
  <c r="U53" i="9"/>
  <c r="V52" i="9"/>
  <c r="U52" i="9"/>
  <c r="P52" i="9"/>
  <c r="G52" i="9"/>
  <c r="L52" i="9" s="1"/>
  <c r="F52" i="9"/>
  <c r="V51" i="9"/>
  <c r="X51" i="9" s="1"/>
  <c r="U51" i="9"/>
  <c r="P51" i="9"/>
  <c r="G51" i="9"/>
  <c r="L51" i="9" s="1"/>
  <c r="F51" i="9"/>
  <c r="V50" i="9"/>
  <c r="X50" i="9" s="1"/>
  <c r="U50" i="9"/>
  <c r="G50" i="9"/>
  <c r="L50" i="9" s="1"/>
  <c r="F50" i="9"/>
  <c r="V49" i="9"/>
  <c r="U49" i="9"/>
  <c r="V48" i="9"/>
  <c r="X48" i="9" s="1"/>
  <c r="U48" i="9"/>
  <c r="V47" i="9"/>
  <c r="X47" i="9" s="1"/>
  <c r="U47" i="9"/>
  <c r="V46" i="9"/>
  <c r="U46" i="9"/>
  <c r="P46" i="9"/>
  <c r="G46" i="9"/>
  <c r="F46" i="9"/>
  <c r="K46" i="9" s="1"/>
  <c r="V45" i="9"/>
  <c r="U45" i="9"/>
  <c r="G45" i="9"/>
  <c r="F45" i="9"/>
  <c r="M33" i="9"/>
  <c r="J33" i="9"/>
  <c r="I33" i="9"/>
  <c r="H33" i="9"/>
  <c r="E33" i="9"/>
  <c r="O34" i="9" s="1"/>
  <c r="D33" i="9"/>
  <c r="V32" i="9"/>
  <c r="U32" i="9"/>
  <c r="Q32" i="9"/>
  <c r="F32" i="9"/>
  <c r="V31" i="9"/>
  <c r="U31" i="9"/>
  <c r="X31" i="9" s="1"/>
  <c r="G31" i="9"/>
  <c r="L31" i="9" s="1"/>
  <c r="F31" i="9"/>
  <c r="K31" i="9" s="1"/>
  <c r="V30" i="9"/>
  <c r="U30" i="9"/>
  <c r="Q30" i="9"/>
  <c r="G30" i="9"/>
  <c r="L30" i="9" s="1"/>
  <c r="F30" i="9"/>
  <c r="V29" i="9"/>
  <c r="U29" i="9"/>
  <c r="X29" i="9" s="1"/>
  <c r="Q29" i="9"/>
  <c r="G29" i="9"/>
  <c r="L29" i="9" s="1"/>
  <c r="F29" i="9"/>
  <c r="V28" i="9"/>
  <c r="U28" i="9"/>
  <c r="V27" i="9"/>
  <c r="U27" i="9"/>
  <c r="X27" i="9" s="1"/>
  <c r="V26" i="9"/>
  <c r="U26" i="9"/>
  <c r="G26" i="9"/>
  <c r="F26" i="9"/>
  <c r="V25" i="9"/>
  <c r="U25" i="9"/>
  <c r="X25" i="9" s="1"/>
  <c r="V24" i="9"/>
  <c r="U24" i="9"/>
  <c r="Q24" i="9"/>
  <c r="L24" i="9"/>
  <c r="G24" i="9"/>
  <c r="F24" i="9"/>
  <c r="K24" i="9" s="1"/>
  <c r="V23" i="9"/>
  <c r="X23" i="9" s="1"/>
  <c r="U23" i="9"/>
  <c r="V22" i="9"/>
  <c r="U22" i="9"/>
  <c r="G22" i="9"/>
  <c r="N22" i="9" s="1"/>
  <c r="F22" i="9"/>
  <c r="V21" i="9"/>
  <c r="X21" i="9" s="1"/>
  <c r="U21" i="9"/>
  <c r="V20" i="9"/>
  <c r="U20" i="9"/>
  <c r="Q20" i="9"/>
  <c r="G20" i="9"/>
  <c r="F20" i="9"/>
  <c r="K20" i="9" s="1"/>
  <c r="V19" i="9"/>
  <c r="U19" i="9"/>
  <c r="V18" i="9"/>
  <c r="U18" i="9"/>
  <c r="G18" i="9"/>
  <c r="L18" i="9" s="1"/>
  <c r="F18" i="9"/>
  <c r="X17" i="9"/>
  <c r="G17" i="9"/>
  <c r="L17" i="9" s="1"/>
  <c r="F17" i="9"/>
  <c r="K17" i="9" s="1"/>
  <c r="V16" i="9"/>
  <c r="X16" i="9" s="1"/>
  <c r="U16" i="9"/>
  <c r="V15" i="9"/>
  <c r="X15" i="9" s="1"/>
  <c r="U15" i="9"/>
  <c r="G15" i="9"/>
  <c r="F15" i="9"/>
  <c r="K15" i="9" s="1"/>
  <c r="V14" i="9"/>
  <c r="U14" i="9"/>
  <c r="G14" i="9"/>
  <c r="F14" i="9"/>
  <c r="K14" i="9" s="1"/>
  <c r="V13" i="9"/>
  <c r="U13" i="9"/>
  <c r="V12" i="9"/>
  <c r="U12" i="9"/>
  <c r="G12" i="9"/>
  <c r="L12" i="9" s="1"/>
  <c r="F12" i="9"/>
  <c r="V11" i="9"/>
  <c r="U11" i="9"/>
  <c r="V10" i="9"/>
  <c r="V98" i="9" s="1"/>
  <c r="U10" i="9"/>
  <c r="G10" i="9"/>
  <c r="F10" i="9"/>
  <c r="AG195" i="8"/>
  <c r="AG194" i="8"/>
  <c r="AF190" i="8"/>
  <c r="AE190" i="8"/>
  <c r="AD190" i="8"/>
  <c r="AC190" i="8"/>
  <c r="AF189" i="8"/>
  <c r="AE189" i="8"/>
  <c r="AD189" i="8"/>
  <c r="AC189" i="8"/>
  <c r="AF188" i="8"/>
  <c r="AE188" i="8"/>
  <c r="AD188" i="8"/>
  <c r="AC188" i="8"/>
  <c r="AF187" i="8"/>
  <c r="AE187" i="8"/>
  <c r="AD187" i="8"/>
  <c r="AC187" i="8"/>
  <c r="AF186" i="8"/>
  <c r="AE186" i="8"/>
  <c r="AD186" i="8"/>
  <c r="AC186" i="8"/>
  <c r="AF185" i="8"/>
  <c r="AE185" i="8"/>
  <c r="AD185" i="8"/>
  <c r="AC185" i="8"/>
  <c r="AF184" i="8"/>
  <c r="AE184" i="8"/>
  <c r="AD184" i="8"/>
  <c r="AC184" i="8"/>
  <c r="AF183" i="8"/>
  <c r="AE183" i="8"/>
  <c r="AD183" i="8"/>
  <c r="AC183" i="8"/>
  <c r="AF182" i="8"/>
  <c r="AE182" i="8"/>
  <c r="AD182" i="8"/>
  <c r="AC182" i="8"/>
  <c r="AF181" i="8"/>
  <c r="AE181" i="8"/>
  <c r="AD181" i="8"/>
  <c r="AC181" i="8"/>
  <c r="AF180" i="8"/>
  <c r="AE180" i="8"/>
  <c r="AD180" i="8"/>
  <c r="AC180" i="8"/>
  <c r="AF179" i="8"/>
  <c r="AE179" i="8"/>
  <c r="AD179" i="8"/>
  <c r="AC179" i="8"/>
  <c r="AF178" i="8"/>
  <c r="AE178" i="8"/>
  <c r="AD178" i="8"/>
  <c r="AC178" i="8"/>
  <c r="AF177" i="8"/>
  <c r="AE177" i="8"/>
  <c r="AD177" i="8"/>
  <c r="AC177" i="8"/>
  <c r="AF176" i="8"/>
  <c r="AE176" i="8"/>
  <c r="AD176" i="8"/>
  <c r="AC176" i="8"/>
  <c r="AF175" i="8"/>
  <c r="AE175" i="8"/>
  <c r="AD175" i="8"/>
  <c r="AC175" i="8"/>
  <c r="D175" i="8"/>
  <c r="E175" i="8" s="1"/>
  <c r="AF174" i="8"/>
  <c r="AE174" i="8"/>
  <c r="AD174" i="8"/>
  <c r="AC174" i="8"/>
  <c r="D174" i="8"/>
  <c r="E174" i="8" s="1"/>
  <c r="AF173" i="8"/>
  <c r="AE173" i="8"/>
  <c r="AD173" i="8"/>
  <c r="AC173" i="8"/>
  <c r="AF172" i="8"/>
  <c r="AE172" i="8"/>
  <c r="AD172" i="8"/>
  <c r="AC172" i="8"/>
  <c r="E172" i="8"/>
  <c r="D172" i="8"/>
  <c r="AF171" i="8"/>
  <c r="AE171" i="8"/>
  <c r="AD171" i="8"/>
  <c r="AC171" i="8"/>
  <c r="D171" i="8"/>
  <c r="AF170" i="8"/>
  <c r="AE170" i="8"/>
  <c r="AD170" i="8"/>
  <c r="AC170" i="8"/>
  <c r="L170" i="8"/>
  <c r="AF169" i="8"/>
  <c r="AE169" i="8"/>
  <c r="AD169" i="8"/>
  <c r="AC169" i="8"/>
  <c r="L169" i="8"/>
  <c r="AF168" i="8"/>
  <c r="AE168" i="8"/>
  <c r="AD168" i="8"/>
  <c r="AC168" i="8"/>
  <c r="L168" i="8"/>
  <c r="D168" i="8"/>
  <c r="E168" i="8" s="1"/>
  <c r="AF167" i="8"/>
  <c r="AE167" i="8"/>
  <c r="AD167" i="8"/>
  <c r="AC167" i="8"/>
  <c r="L167" i="8"/>
  <c r="D167" i="8"/>
  <c r="AF166" i="8"/>
  <c r="AE166" i="8"/>
  <c r="AD166" i="8"/>
  <c r="AC166" i="8"/>
  <c r="L166" i="8"/>
  <c r="L163" i="8"/>
  <c r="I163" i="8"/>
  <c r="H163" i="8"/>
  <c r="G163" i="8"/>
  <c r="D163" i="8"/>
  <c r="D164" i="8" s="1"/>
  <c r="F162" i="8"/>
  <c r="K162" i="8" s="1"/>
  <c r="E162" i="8"/>
  <c r="F161" i="8"/>
  <c r="E161" i="8"/>
  <c r="J161" i="8" s="1"/>
  <c r="F160" i="8"/>
  <c r="E160" i="8"/>
  <c r="F159" i="8"/>
  <c r="K159" i="8" s="1"/>
  <c r="E159" i="8"/>
  <c r="J159" i="8" s="1"/>
  <c r="F158" i="8"/>
  <c r="K158" i="8" s="1"/>
  <c r="E158" i="8"/>
  <c r="F157" i="8"/>
  <c r="E157" i="8"/>
  <c r="J157" i="8" s="1"/>
  <c r="F156" i="8"/>
  <c r="K156" i="8" s="1"/>
  <c r="E156" i="8"/>
  <c r="J156" i="8" s="1"/>
  <c r="F155" i="8"/>
  <c r="K155" i="8" s="1"/>
  <c r="E155" i="8"/>
  <c r="D145" i="8"/>
  <c r="D146" i="8" s="1"/>
  <c r="F144" i="8"/>
  <c r="K144" i="8" s="1"/>
  <c r="E144" i="8"/>
  <c r="F143" i="8"/>
  <c r="E143" i="8"/>
  <c r="F142" i="8"/>
  <c r="E142" i="8"/>
  <c r="K141" i="8"/>
  <c r="F141" i="8"/>
  <c r="E141" i="8"/>
  <c r="J141" i="8" s="1"/>
  <c r="F140" i="8"/>
  <c r="K140" i="8" s="1"/>
  <c r="E140" i="8"/>
  <c r="F139" i="8"/>
  <c r="K139" i="8" s="1"/>
  <c r="E139" i="8"/>
  <c r="F138" i="8"/>
  <c r="K138" i="8" s="1"/>
  <c r="E138" i="8"/>
  <c r="I125" i="8"/>
  <c r="H125" i="8"/>
  <c r="G125" i="8"/>
  <c r="D125" i="8"/>
  <c r="D126" i="8" s="1"/>
  <c r="K124" i="8"/>
  <c r="F124" i="8"/>
  <c r="E124" i="8"/>
  <c r="M124" i="8" s="1"/>
  <c r="E123" i="8"/>
  <c r="J123" i="8" s="1"/>
  <c r="F122" i="8"/>
  <c r="K122" i="8" s="1"/>
  <c r="E122" i="8"/>
  <c r="K121" i="8"/>
  <c r="F121" i="8"/>
  <c r="E121" i="8"/>
  <c r="J121" i="8" s="1"/>
  <c r="F120" i="8"/>
  <c r="E120" i="8"/>
  <c r="F119" i="8"/>
  <c r="K119" i="8" s="1"/>
  <c r="E119" i="8"/>
  <c r="J119" i="8" s="1"/>
  <c r="F118" i="8"/>
  <c r="E118" i="8"/>
  <c r="L108" i="8"/>
  <c r="I108" i="8"/>
  <c r="H108" i="8"/>
  <c r="G108" i="8"/>
  <c r="D108" i="8"/>
  <c r="D109" i="8" s="1"/>
  <c r="F107" i="8"/>
  <c r="K107" i="8" s="1"/>
  <c r="E107" i="8"/>
  <c r="F106" i="8"/>
  <c r="K106" i="8" s="1"/>
  <c r="E106" i="8"/>
  <c r="F105" i="8"/>
  <c r="K105" i="8" s="1"/>
  <c r="E105" i="8"/>
  <c r="F104" i="8"/>
  <c r="K104" i="8" s="1"/>
  <c r="E104" i="8"/>
  <c r="F103" i="8"/>
  <c r="K103" i="8" s="1"/>
  <c r="E103" i="8"/>
  <c r="J103" i="8" s="1"/>
  <c r="F102" i="8"/>
  <c r="K102" i="8" s="1"/>
  <c r="E102" i="8"/>
  <c r="F101" i="8"/>
  <c r="E101" i="8"/>
  <c r="I86" i="8"/>
  <c r="H86" i="8"/>
  <c r="G86" i="8"/>
  <c r="D86" i="8"/>
  <c r="D87" i="8" s="1"/>
  <c r="F85" i="8"/>
  <c r="E85" i="8"/>
  <c r="K84" i="8"/>
  <c r="F84" i="8"/>
  <c r="E84" i="8"/>
  <c r="M84" i="8" s="1"/>
  <c r="F83" i="8"/>
  <c r="M83" i="8" s="1"/>
  <c r="E83" i="8"/>
  <c r="F82" i="8"/>
  <c r="E82" i="8"/>
  <c r="F81" i="8"/>
  <c r="E81" i="8"/>
  <c r="F80" i="8"/>
  <c r="K80" i="8" s="1"/>
  <c r="E80" i="8"/>
  <c r="F79" i="8"/>
  <c r="E79" i="8"/>
  <c r="F78" i="8"/>
  <c r="K78" i="8" s="1"/>
  <c r="E78" i="8"/>
  <c r="J78" i="8" s="1"/>
  <c r="L68" i="8"/>
  <c r="I68" i="8"/>
  <c r="H68" i="8"/>
  <c r="G68" i="8"/>
  <c r="D68" i="8"/>
  <c r="D69" i="8" s="1"/>
  <c r="K67" i="8"/>
  <c r="F67" i="8"/>
  <c r="E67" i="8"/>
  <c r="F66" i="8"/>
  <c r="E66" i="8"/>
  <c r="J66" i="8" s="1"/>
  <c r="F65" i="8"/>
  <c r="E65" i="8"/>
  <c r="F64" i="8"/>
  <c r="K64" i="8" s="1"/>
  <c r="E64" i="8"/>
  <c r="K63" i="8"/>
  <c r="F63" i="8"/>
  <c r="E63" i="8"/>
  <c r="J63" i="8" s="1"/>
  <c r="F62" i="8"/>
  <c r="K62" i="8" s="1"/>
  <c r="E62" i="8"/>
  <c r="J62" i="8" s="1"/>
  <c r="F61" i="8"/>
  <c r="E61" i="8"/>
  <c r="J61" i="8" s="1"/>
  <c r="K60" i="8"/>
  <c r="F60" i="8"/>
  <c r="E60" i="8"/>
  <c r="I47" i="8"/>
  <c r="H47" i="8"/>
  <c r="G47" i="8"/>
  <c r="D47" i="8"/>
  <c r="D48" i="8" s="1"/>
  <c r="F46" i="8"/>
  <c r="K46" i="8" s="1"/>
  <c r="E46" i="8"/>
  <c r="J46" i="8" s="1"/>
  <c r="F45" i="8"/>
  <c r="K45" i="8" s="1"/>
  <c r="E45" i="8"/>
  <c r="F43" i="8"/>
  <c r="K43" i="8" s="1"/>
  <c r="E43" i="8"/>
  <c r="F41" i="8"/>
  <c r="M41" i="8" s="1"/>
  <c r="E41" i="8"/>
  <c r="F39" i="8"/>
  <c r="M39" i="8" s="1"/>
  <c r="E39" i="8"/>
  <c r="F37" i="8"/>
  <c r="K37" i="8" s="1"/>
  <c r="E37" i="8"/>
  <c r="F35" i="8"/>
  <c r="K35" i="8" s="1"/>
  <c r="E35" i="8"/>
  <c r="F33" i="8"/>
  <c r="E33" i="8"/>
  <c r="I23" i="8"/>
  <c r="H23" i="8"/>
  <c r="G23" i="8"/>
  <c r="D23" i="8"/>
  <c r="D24" i="8" s="1"/>
  <c r="F22" i="8"/>
  <c r="K22" i="8" s="1"/>
  <c r="E22" i="8"/>
  <c r="F20" i="8"/>
  <c r="K20" i="8" s="1"/>
  <c r="E20" i="8"/>
  <c r="F18" i="8"/>
  <c r="M18" i="8" s="1"/>
  <c r="E18" i="8"/>
  <c r="F16" i="8"/>
  <c r="M16" i="8" s="1"/>
  <c r="E16" i="8"/>
  <c r="F14" i="8"/>
  <c r="K14" i="8" s="1"/>
  <c r="E14" i="8"/>
  <c r="F12" i="8"/>
  <c r="K12" i="8" s="1"/>
  <c r="E12" i="8"/>
  <c r="F10" i="8"/>
  <c r="M10" i="8" s="1"/>
  <c r="E10" i="8"/>
  <c r="AP156" i="7"/>
  <c r="AP155" i="7"/>
  <c r="AP154" i="7"/>
  <c r="AP153" i="7"/>
  <c r="AP152" i="7"/>
  <c r="AP151" i="7"/>
  <c r="AP150" i="7"/>
  <c r="AP149" i="7"/>
  <c r="AP148" i="7"/>
  <c r="AP147" i="7"/>
  <c r="AP146" i="7"/>
  <c r="AP145" i="7"/>
  <c r="AP144" i="7"/>
  <c r="AP143" i="7"/>
  <c r="AP142" i="7"/>
  <c r="AP141" i="7"/>
  <c r="AP140" i="7"/>
  <c r="AP139" i="7"/>
  <c r="AP138" i="7"/>
  <c r="AP137" i="7"/>
  <c r="AP136" i="7"/>
  <c r="AP135" i="7"/>
  <c r="AP134" i="7"/>
  <c r="AP133" i="7"/>
  <c r="AP132" i="7"/>
  <c r="E127" i="7"/>
  <c r="F127" i="7" s="1"/>
  <c r="M126" i="7"/>
  <c r="E126" i="7"/>
  <c r="F126" i="7" s="1"/>
  <c r="M125" i="7"/>
  <c r="E125" i="7"/>
  <c r="M124" i="7"/>
  <c r="E124" i="7"/>
  <c r="M123" i="7"/>
  <c r="E123" i="7"/>
  <c r="F123" i="7" s="1"/>
  <c r="Z122" i="7"/>
  <c r="Y122" i="7"/>
  <c r="AA122" i="7" s="1"/>
  <c r="M122" i="7"/>
  <c r="M121" i="7"/>
  <c r="M120" i="7"/>
  <c r="E120" i="7"/>
  <c r="F120" i="7" s="1"/>
  <c r="M119" i="7"/>
  <c r="F119" i="7"/>
  <c r="E119" i="7"/>
  <c r="M118" i="7"/>
  <c r="E111" i="7"/>
  <c r="D111" i="7"/>
  <c r="AL110" i="7"/>
  <c r="G110" i="7"/>
  <c r="L110" i="7" s="1"/>
  <c r="F110" i="7"/>
  <c r="AL109" i="7"/>
  <c r="Z109" i="7"/>
  <c r="Y109" i="7"/>
  <c r="G109" i="7"/>
  <c r="L109" i="7" s="1"/>
  <c r="F109" i="7"/>
  <c r="AL108" i="7"/>
  <c r="Z108" i="7"/>
  <c r="Y108" i="7"/>
  <c r="G108" i="7"/>
  <c r="L108" i="7" s="1"/>
  <c r="F108" i="7"/>
  <c r="N108" i="7" s="1"/>
  <c r="G107" i="7"/>
  <c r="K107" i="7" s="1"/>
  <c r="F107" i="7"/>
  <c r="AL106" i="7"/>
  <c r="Z106" i="7"/>
  <c r="Y106" i="7"/>
  <c r="G106" i="7"/>
  <c r="L106" i="7" s="1"/>
  <c r="F106" i="7"/>
  <c r="AL105" i="7"/>
  <c r="Z105" i="7"/>
  <c r="Y105" i="7"/>
  <c r="L105" i="7"/>
  <c r="G105" i="7"/>
  <c r="F105" i="7"/>
  <c r="AL104" i="7"/>
  <c r="AL103" i="7"/>
  <c r="G103" i="7"/>
  <c r="L103" i="7" s="1"/>
  <c r="F103" i="7"/>
  <c r="AL102" i="7"/>
  <c r="L102" i="7"/>
  <c r="G101" i="7"/>
  <c r="F101" i="7"/>
  <c r="AL100" i="7"/>
  <c r="G100" i="7"/>
  <c r="L100" i="7" s="1"/>
  <c r="F100" i="7"/>
  <c r="E90" i="7"/>
  <c r="D90" i="7"/>
  <c r="P86" i="7"/>
  <c r="G86" i="7"/>
  <c r="F86" i="7"/>
  <c r="G85" i="7"/>
  <c r="L85" i="7" s="1"/>
  <c r="F85" i="7"/>
  <c r="K85" i="7" s="1"/>
  <c r="AL84" i="7"/>
  <c r="G84" i="7"/>
  <c r="L84" i="7" s="1"/>
  <c r="F84" i="7"/>
  <c r="AL83" i="7"/>
  <c r="Z83" i="7"/>
  <c r="Y83" i="7"/>
  <c r="G83" i="7"/>
  <c r="L83" i="7" s="1"/>
  <c r="F83" i="7"/>
  <c r="K83" i="7" s="1"/>
  <c r="AL82" i="7"/>
  <c r="Z82" i="7"/>
  <c r="Y82" i="7"/>
  <c r="G82" i="7"/>
  <c r="L82" i="7" s="1"/>
  <c r="F82" i="7"/>
  <c r="N82" i="7" s="1"/>
  <c r="AL81" i="7"/>
  <c r="G81" i="7"/>
  <c r="L81" i="7" s="1"/>
  <c r="F81" i="7"/>
  <c r="AL80" i="7"/>
  <c r="Z80" i="7"/>
  <c r="Y80" i="7"/>
  <c r="P80" i="7"/>
  <c r="G80" i="7"/>
  <c r="F80" i="7"/>
  <c r="AL79" i="7"/>
  <c r="Z79" i="7"/>
  <c r="Y79" i="7"/>
  <c r="G79" i="7"/>
  <c r="F79" i="7"/>
  <c r="K79" i="7" s="1"/>
  <c r="AL78" i="7"/>
  <c r="L78" i="7"/>
  <c r="G78" i="7"/>
  <c r="F78" i="7"/>
  <c r="AL77" i="7"/>
  <c r="P77" i="7"/>
  <c r="G77" i="7"/>
  <c r="L77" i="7" s="1"/>
  <c r="F77" i="7"/>
  <c r="K77" i="7" s="1"/>
  <c r="E65" i="7"/>
  <c r="D65" i="7"/>
  <c r="G62" i="7"/>
  <c r="L62" i="7" s="1"/>
  <c r="F62" i="7"/>
  <c r="K62" i="7" s="1"/>
  <c r="AL61" i="7"/>
  <c r="G61" i="7"/>
  <c r="L61" i="7" s="1"/>
  <c r="F61" i="7"/>
  <c r="AL59" i="7"/>
  <c r="G59" i="7"/>
  <c r="L59" i="7" s="1"/>
  <c r="C63" i="2" s="1"/>
  <c r="F59" i="7"/>
  <c r="AL58" i="7"/>
  <c r="G57" i="7"/>
  <c r="L57" i="7" s="1"/>
  <c r="F57" i="7"/>
  <c r="AL56" i="7"/>
  <c r="Z56" i="7"/>
  <c r="Z124" i="7" s="1"/>
  <c r="Y56" i="7"/>
  <c r="Y124" i="7" s="1"/>
  <c r="AA124" i="7" s="1"/>
  <c r="P56" i="7"/>
  <c r="G56" i="7"/>
  <c r="L56" i="7" s="1"/>
  <c r="C54" i="2" s="1"/>
  <c r="F56" i="7"/>
  <c r="L55" i="7"/>
  <c r="G55" i="7"/>
  <c r="F55" i="7"/>
  <c r="AL54" i="7"/>
  <c r="Z54" i="7"/>
  <c r="Y54" i="7"/>
  <c r="P54" i="7"/>
  <c r="G54" i="7"/>
  <c r="F54" i="7"/>
  <c r="AL53" i="7"/>
  <c r="G53" i="7"/>
  <c r="K53" i="7" s="1"/>
  <c r="F53" i="7"/>
  <c r="AL52" i="7"/>
  <c r="G52" i="7"/>
  <c r="F52" i="7"/>
  <c r="AL51" i="7"/>
  <c r="Z51" i="7"/>
  <c r="Y51" i="7"/>
  <c r="G50" i="7"/>
  <c r="F50" i="7"/>
  <c r="Z49" i="7"/>
  <c r="Y49" i="7"/>
  <c r="L49" i="7"/>
  <c r="P48" i="6" s="1"/>
  <c r="G49" i="7"/>
  <c r="F49" i="7"/>
  <c r="N49" i="7" s="1"/>
  <c r="AL48" i="7"/>
  <c r="G48" i="7"/>
  <c r="L48" i="7" s="1"/>
  <c r="F48" i="7"/>
  <c r="AL47" i="7"/>
  <c r="AL46" i="7"/>
  <c r="G46" i="7"/>
  <c r="F46" i="7"/>
  <c r="AL45" i="7"/>
  <c r="AL44" i="7"/>
  <c r="R39" i="7"/>
  <c r="E34" i="7"/>
  <c r="D34" i="7"/>
  <c r="D112" i="7" s="1"/>
  <c r="AL33" i="7"/>
  <c r="V33" i="7"/>
  <c r="U33" i="7"/>
  <c r="Q33" i="7"/>
  <c r="F33" i="7"/>
  <c r="AL32" i="7"/>
  <c r="G32" i="7"/>
  <c r="F32" i="7"/>
  <c r="AL31" i="7"/>
  <c r="AL30" i="7"/>
  <c r="G30" i="7"/>
  <c r="L30" i="7" s="1"/>
  <c r="C39" i="2" s="1"/>
  <c r="F30" i="7"/>
  <c r="AL29" i="7"/>
  <c r="AL28" i="7"/>
  <c r="R28" i="7"/>
  <c r="AL27" i="7"/>
  <c r="G27" i="7"/>
  <c r="L27" i="7" s="1"/>
  <c r="F27" i="7"/>
  <c r="AL26" i="7"/>
  <c r="G26" i="7"/>
  <c r="F26" i="7"/>
  <c r="AL25" i="7"/>
  <c r="AL24" i="7"/>
  <c r="AL23" i="7"/>
  <c r="G23" i="7"/>
  <c r="F23" i="7"/>
  <c r="AL22" i="7"/>
  <c r="AL21" i="7"/>
  <c r="AL20" i="7"/>
  <c r="G20" i="7"/>
  <c r="L20" i="7" s="1"/>
  <c r="C27" i="2" s="1"/>
  <c r="F20" i="7"/>
  <c r="K20" i="7" s="1"/>
  <c r="AL19" i="7"/>
  <c r="T19" i="7"/>
  <c r="G19" i="7"/>
  <c r="F19" i="7"/>
  <c r="K19" i="7" s="1"/>
  <c r="AL18" i="7"/>
  <c r="S18" i="7"/>
  <c r="G18" i="7"/>
  <c r="L18" i="7" s="1"/>
  <c r="C21" i="2" s="1"/>
  <c r="F18" i="7"/>
  <c r="AL17" i="7"/>
  <c r="AL16" i="7"/>
  <c r="AB16" i="7"/>
  <c r="AA16" i="7"/>
  <c r="Z16" i="7"/>
  <c r="Y16" i="7"/>
  <c r="S16" i="7"/>
  <c r="G16" i="7"/>
  <c r="L16" i="7" s="1"/>
  <c r="C12" i="2" s="1"/>
  <c r="F16" i="7"/>
  <c r="AL15" i="7"/>
  <c r="S15" i="7"/>
  <c r="AL14" i="7"/>
  <c r="AB14" i="7"/>
  <c r="AA14" i="7"/>
  <c r="Z14" i="7"/>
  <c r="Y14" i="7"/>
  <c r="S14" i="7"/>
  <c r="L14" i="7"/>
  <c r="C9" i="2" s="1"/>
  <c r="G14" i="7"/>
  <c r="F14" i="7"/>
  <c r="AL13" i="7"/>
  <c r="AE13" i="7"/>
  <c r="AB13" i="7"/>
  <c r="AA13" i="7"/>
  <c r="Z13" i="7"/>
  <c r="Y13" i="7"/>
  <c r="Y120" i="7" s="1"/>
  <c r="S13" i="7"/>
  <c r="AL12" i="7"/>
  <c r="S12" i="7"/>
  <c r="AL11" i="7"/>
  <c r="G11" i="7"/>
  <c r="L11" i="7" s="1"/>
  <c r="C6" i="2" s="1"/>
  <c r="F11" i="7"/>
  <c r="N11" i="7" s="1"/>
  <c r="AL10" i="7"/>
  <c r="H258" i="6"/>
  <c r="M258" i="6" s="1"/>
  <c r="I257" i="6"/>
  <c r="H257" i="6"/>
  <c r="I256" i="6"/>
  <c r="H256" i="6"/>
  <c r="L255" i="6"/>
  <c r="K255" i="6"/>
  <c r="J255" i="6"/>
  <c r="G255" i="6"/>
  <c r="M254" i="6"/>
  <c r="I253" i="6"/>
  <c r="H253" i="6"/>
  <c r="I252" i="6"/>
  <c r="H252" i="6"/>
  <c r="L251" i="6"/>
  <c r="J251" i="6"/>
  <c r="G251" i="6"/>
  <c r="AB244" i="6"/>
  <c r="AA244" i="6"/>
  <c r="Z244" i="6"/>
  <c r="Y244" i="6"/>
  <c r="X244" i="6"/>
  <c r="P244" i="6"/>
  <c r="AB237" i="6"/>
  <c r="AA237" i="6"/>
  <c r="Z237" i="6"/>
  <c r="Y237" i="6"/>
  <c r="X237" i="6"/>
  <c r="W236" i="6"/>
  <c r="V236" i="6"/>
  <c r="U236" i="6"/>
  <c r="P236" i="6"/>
  <c r="I237" i="6"/>
  <c r="G237" i="6"/>
  <c r="H229" i="6"/>
  <c r="M229" i="6" s="1"/>
  <c r="H228" i="6"/>
  <c r="M228" i="6" s="1"/>
  <c r="H227" i="6"/>
  <c r="M227" i="6" s="1"/>
  <c r="H226" i="6"/>
  <c r="M226" i="6" s="1"/>
  <c r="H225" i="6"/>
  <c r="H201" i="6"/>
  <c r="M201" i="6" s="1"/>
  <c r="H200" i="6"/>
  <c r="M200" i="6" s="1"/>
  <c r="H199" i="6"/>
  <c r="M199" i="6" s="1"/>
  <c r="H198" i="6"/>
  <c r="M198" i="6" s="1"/>
  <c r="H197" i="6"/>
  <c r="H193" i="6"/>
  <c r="M193" i="6" s="1"/>
  <c r="G192" i="6"/>
  <c r="H191" i="6"/>
  <c r="M191" i="6" s="1"/>
  <c r="H190" i="6"/>
  <c r="M190" i="6" s="1"/>
  <c r="H188" i="6"/>
  <c r="M188" i="6" s="1"/>
  <c r="H187" i="6"/>
  <c r="M187" i="6" s="1"/>
  <c r="H185" i="6"/>
  <c r="M185" i="6" s="1"/>
  <c r="H184" i="6"/>
  <c r="M184" i="6" s="1"/>
  <c r="H183" i="6"/>
  <c r="H182" i="6"/>
  <c r="M182" i="6" s="1"/>
  <c r="H181" i="6"/>
  <c r="M181" i="6" s="1"/>
  <c r="H180" i="6"/>
  <c r="M180" i="6" s="1"/>
  <c r="H179" i="6"/>
  <c r="M179" i="6" s="1"/>
  <c r="H178" i="6"/>
  <c r="H177" i="6"/>
  <c r="AB172" i="6"/>
  <c r="AA172" i="6"/>
  <c r="Z172" i="6"/>
  <c r="Y172" i="6"/>
  <c r="X172" i="6"/>
  <c r="N171" i="6"/>
  <c r="I171" i="6"/>
  <c r="H170" i="6"/>
  <c r="H150" i="6"/>
  <c r="M150" i="6" s="1"/>
  <c r="H149" i="6"/>
  <c r="G148" i="6"/>
  <c r="H148" i="6" s="1"/>
  <c r="H147" i="6"/>
  <c r="M147" i="6" s="1"/>
  <c r="H146" i="6"/>
  <c r="H145" i="6"/>
  <c r="G144" i="6"/>
  <c r="H144" i="6" s="1"/>
  <c r="M144" i="6" s="1"/>
  <c r="G143" i="6"/>
  <c r="P141" i="6"/>
  <c r="P171" i="6" s="1"/>
  <c r="H141" i="6"/>
  <c r="M141" i="6" s="1"/>
  <c r="H140" i="6"/>
  <c r="G139" i="6"/>
  <c r="H138" i="6"/>
  <c r="M138" i="6" s="1"/>
  <c r="G137" i="6"/>
  <c r="K135" i="6"/>
  <c r="J135" i="6"/>
  <c r="H135" i="6"/>
  <c r="M135" i="6" s="1"/>
  <c r="I134" i="6"/>
  <c r="H134" i="6"/>
  <c r="AC133" i="6"/>
  <c r="I133" i="6"/>
  <c r="H133" i="6"/>
  <c r="H132" i="6"/>
  <c r="AC131" i="6"/>
  <c r="G131" i="6"/>
  <c r="H131" i="6" s="1"/>
  <c r="AC130" i="6"/>
  <c r="G130" i="6"/>
  <c r="H130" i="6" s="1"/>
  <c r="M130" i="6" s="1"/>
  <c r="AC129" i="6"/>
  <c r="H129" i="6"/>
  <c r="M129" i="6" s="1"/>
  <c r="Q123" i="6"/>
  <c r="P123" i="6"/>
  <c r="O123" i="6"/>
  <c r="N123" i="6"/>
  <c r="L123" i="6"/>
  <c r="K123" i="6"/>
  <c r="J123" i="6"/>
  <c r="I123" i="6"/>
  <c r="G123" i="6"/>
  <c r="I122" i="6"/>
  <c r="H122" i="6"/>
  <c r="H123" i="6" s="1"/>
  <c r="R118" i="6"/>
  <c r="Q118" i="6"/>
  <c r="P118" i="6"/>
  <c r="O118" i="6"/>
  <c r="N118" i="6"/>
  <c r="L118" i="6"/>
  <c r="K118" i="6"/>
  <c r="J118" i="6"/>
  <c r="G117" i="6"/>
  <c r="I118" i="6"/>
  <c r="G116" i="6"/>
  <c r="H116" i="6" s="1"/>
  <c r="H115" i="6"/>
  <c r="H114" i="6"/>
  <c r="H113" i="6"/>
  <c r="H112" i="6"/>
  <c r="AB110" i="6"/>
  <c r="AA110" i="6"/>
  <c r="Z110" i="6"/>
  <c r="Y110" i="6"/>
  <c r="X110" i="6"/>
  <c r="I109" i="6"/>
  <c r="H105" i="6"/>
  <c r="M105" i="6" s="1"/>
  <c r="H103" i="6"/>
  <c r="H101" i="6"/>
  <c r="M101" i="6" s="1"/>
  <c r="H98" i="6"/>
  <c r="H95" i="6"/>
  <c r="H94" i="6"/>
  <c r="H93" i="6"/>
  <c r="H90" i="6"/>
  <c r="M90" i="6" s="1"/>
  <c r="H89" i="6"/>
  <c r="G88" i="6"/>
  <c r="H88" i="6" s="1"/>
  <c r="B88" i="6"/>
  <c r="H85" i="6"/>
  <c r="H84" i="6"/>
  <c r="M84" i="6" s="1"/>
  <c r="H82" i="6"/>
  <c r="H81" i="6"/>
  <c r="H80" i="6"/>
  <c r="H79" i="6"/>
  <c r="H78" i="6"/>
  <c r="M78" i="6" s="1"/>
  <c r="H77" i="6"/>
  <c r="H76" i="6"/>
  <c r="B76" i="6"/>
  <c r="H75" i="6"/>
  <c r="M75" i="6" s="1"/>
  <c r="H73" i="6"/>
  <c r="H72" i="6"/>
  <c r="M72" i="6" s="1"/>
  <c r="H71" i="6"/>
  <c r="G70" i="6"/>
  <c r="H70" i="6" s="1"/>
  <c r="H67" i="6"/>
  <c r="H65" i="6"/>
  <c r="G64" i="6"/>
  <c r="H64" i="6" s="1"/>
  <c r="H63" i="6"/>
  <c r="M63" i="6" s="1"/>
  <c r="H62" i="6"/>
  <c r="G61" i="6"/>
  <c r="H61" i="6" s="1"/>
  <c r="G57" i="6"/>
  <c r="B57" i="6"/>
  <c r="H56" i="6"/>
  <c r="M56" i="6" s="1"/>
  <c r="H55" i="6"/>
  <c r="H54" i="6"/>
  <c r="H53" i="6"/>
  <c r="H109" i="6" s="1"/>
  <c r="AB51" i="6"/>
  <c r="AA51" i="6"/>
  <c r="Z51" i="6"/>
  <c r="Y51" i="6"/>
  <c r="X51" i="6"/>
  <c r="I50" i="6"/>
  <c r="G50" i="6"/>
  <c r="G49" i="6"/>
  <c r="H48" i="6"/>
  <c r="M48" i="6" s="1"/>
  <c r="H47" i="6"/>
  <c r="H46" i="6"/>
  <c r="B46" i="6"/>
  <c r="P42" i="6"/>
  <c r="H42" i="6"/>
  <c r="M42" i="6" s="1"/>
  <c r="H41" i="6"/>
  <c r="AC40" i="6"/>
  <c r="H40" i="6"/>
  <c r="AC39" i="6"/>
  <c r="H39" i="6"/>
  <c r="AC38" i="6"/>
  <c r="H38" i="6"/>
  <c r="H37" i="6"/>
  <c r="M37" i="6" s="1"/>
  <c r="G35" i="6"/>
  <c r="H35" i="6" s="1"/>
  <c r="P34" i="6"/>
  <c r="H34" i="6"/>
  <c r="M34" i="6" s="1"/>
  <c r="H33" i="6"/>
  <c r="H32" i="6"/>
  <c r="P31" i="6"/>
  <c r="H31" i="6"/>
  <c r="M31" i="6" s="1"/>
  <c r="H30" i="6"/>
  <c r="G29" i="6"/>
  <c r="H28" i="6"/>
  <c r="M28" i="6" s="1"/>
  <c r="H27" i="6"/>
  <c r="G26" i="6"/>
  <c r="H26" i="6" s="1"/>
  <c r="H24" i="6"/>
  <c r="M24" i="6" s="1"/>
  <c r="H23" i="6"/>
  <c r="H22" i="6"/>
  <c r="H21" i="6"/>
  <c r="H20" i="6"/>
  <c r="H19" i="6"/>
  <c r="M19" i="6" s="1"/>
  <c r="H18" i="6"/>
  <c r="G17" i="6"/>
  <c r="H17" i="6" s="1"/>
  <c r="H16" i="6"/>
  <c r="H15" i="6"/>
  <c r="M15" i="6" s="1"/>
  <c r="H13" i="6"/>
  <c r="H12" i="6"/>
  <c r="M12" i="6" s="1"/>
  <c r="AC11" i="6"/>
  <c r="H11" i="6"/>
  <c r="Z35" i="5"/>
  <c r="W35" i="5"/>
  <c r="T35" i="5"/>
  <c r="M35" i="5"/>
  <c r="J35" i="5"/>
  <c r="G35" i="5"/>
  <c r="E35" i="5"/>
  <c r="C35" i="5"/>
  <c r="T36" i="4"/>
  <c r="Q36" i="4"/>
  <c r="N36" i="4"/>
  <c r="J36" i="4"/>
  <c r="G36" i="4"/>
  <c r="W33" i="4"/>
  <c r="C32" i="4"/>
  <c r="W32" i="4" s="1"/>
  <c r="AB71" i="3"/>
  <c r="AA71" i="3"/>
  <c r="Z71" i="3"/>
  <c r="Y71" i="3"/>
  <c r="X71" i="3"/>
  <c r="AA69" i="3"/>
  <c r="AB68" i="3"/>
  <c r="AA68" i="3"/>
  <c r="Z68" i="3"/>
  <c r="Y68" i="3"/>
  <c r="X68" i="3"/>
  <c r="W68" i="3"/>
  <c r="V68" i="3"/>
  <c r="U68" i="3"/>
  <c r="T68" i="3"/>
  <c r="S68" i="3"/>
  <c r="S69" i="3" s="1"/>
  <c r="R68" i="3"/>
  <c r="Q68" i="3"/>
  <c r="P68" i="3"/>
  <c r="O68" i="3"/>
  <c r="N68" i="3"/>
  <c r="L68" i="3"/>
  <c r="J68" i="3"/>
  <c r="G68" i="3"/>
  <c r="I66" i="3"/>
  <c r="H66" i="3"/>
  <c r="I64" i="3"/>
  <c r="H64" i="3"/>
  <c r="I62" i="3"/>
  <c r="H62" i="3"/>
  <c r="I60" i="3"/>
  <c r="H60" i="3"/>
  <c r="M60" i="3" s="1"/>
  <c r="I58" i="3"/>
  <c r="H58" i="3"/>
  <c r="I56" i="3"/>
  <c r="H56" i="3"/>
  <c r="M56" i="3" s="1"/>
  <c r="I54" i="3"/>
  <c r="H54" i="3"/>
  <c r="I52" i="3"/>
  <c r="H52" i="3"/>
  <c r="M52" i="3" s="1"/>
  <c r="I50" i="3"/>
  <c r="H50" i="3"/>
  <c r="K49" i="3"/>
  <c r="K68" i="3" s="1"/>
  <c r="I48" i="3"/>
  <c r="M48" i="3" s="1"/>
  <c r="H48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L46" i="3"/>
  <c r="K46" i="3"/>
  <c r="J46" i="3"/>
  <c r="G46" i="3"/>
  <c r="G69" i="3" s="1"/>
  <c r="I44" i="3"/>
  <c r="I46" i="3" s="1"/>
  <c r="H44" i="3"/>
  <c r="H46" i="3" s="1"/>
  <c r="W40" i="3"/>
  <c r="V40" i="3"/>
  <c r="U40" i="3"/>
  <c r="T40" i="3"/>
  <c r="S40" i="3"/>
  <c r="R40" i="3"/>
  <c r="Q40" i="3"/>
  <c r="P40" i="3"/>
  <c r="O40" i="3"/>
  <c r="N40" i="3"/>
  <c r="L40" i="3"/>
  <c r="K40" i="3"/>
  <c r="J40" i="3"/>
  <c r="G40" i="3"/>
  <c r="I39" i="3"/>
  <c r="H39" i="3"/>
  <c r="I38" i="3"/>
  <c r="I40" i="3" s="1"/>
  <c r="H38" i="3"/>
  <c r="W36" i="3"/>
  <c r="V36" i="3"/>
  <c r="U36" i="3"/>
  <c r="T36" i="3"/>
  <c r="S36" i="3"/>
  <c r="R36" i="3"/>
  <c r="Q36" i="3"/>
  <c r="P36" i="3"/>
  <c r="O36" i="3"/>
  <c r="N36" i="3"/>
  <c r="L36" i="3"/>
  <c r="K36" i="3"/>
  <c r="J36" i="3"/>
  <c r="G36" i="3"/>
  <c r="I35" i="3"/>
  <c r="H35" i="3"/>
  <c r="I34" i="3"/>
  <c r="H34" i="3"/>
  <c r="M34" i="3" s="1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O41" i="3" s="1"/>
  <c r="N32" i="3"/>
  <c r="I31" i="3"/>
  <c r="H31" i="3"/>
  <c r="I30" i="3"/>
  <c r="I29" i="3" s="1"/>
  <c r="H30" i="3"/>
  <c r="L29" i="3"/>
  <c r="K29" i="3"/>
  <c r="K32" i="3" s="1"/>
  <c r="J29" i="3"/>
  <c r="G29" i="3"/>
  <c r="I28" i="3"/>
  <c r="H28" i="3"/>
  <c r="I27" i="3"/>
  <c r="H27" i="3"/>
  <c r="I26" i="3"/>
  <c r="H26" i="3"/>
  <c r="M26" i="3" s="1"/>
  <c r="I25" i="3"/>
  <c r="H25" i="3"/>
  <c r="I24" i="3"/>
  <c r="H24" i="3"/>
  <c r="I23" i="3"/>
  <c r="H23" i="3"/>
  <c r="M23" i="3" s="1"/>
  <c r="L22" i="3"/>
  <c r="J22" i="3"/>
  <c r="G22" i="3"/>
  <c r="G32" i="3" s="1"/>
  <c r="I21" i="3"/>
  <c r="H21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K19" i="3"/>
  <c r="J19" i="3"/>
  <c r="I18" i="3"/>
  <c r="H18" i="3"/>
  <c r="I17" i="3"/>
  <c r="H17" i="3"/>
  <c r="M17" i="3" s="1"/>
  <c r="I16" i="3"/>
  <c r="H16" i="3"/>
  <c r="M15" i="3"/>
  <c r="I14" i="3"/>
  <c r="H14" i="3"/>
  <c r="I13" i="3"/>
  <c r="H13" i="3"/>
  <c r="L12" i="3"/>
  <c r="L19" i="3" s="1"/>
  <c r="G12" i="3"/>
  <c r="G19" i="3" s="1"/>
  <c r="I11" i="3"/>
  <c r="H11" i="3"/>
  <c r="M11" i="3" s="1"/>
  <c r="AC72" i="2"/>
  <c r="I72" i="2"/>
  <c r="F72" i="2"/>
  <c r="E72" i="2"/>
  <c r="D72" i="2"/>
  <c r="C72" i="2"/>
  <c r="A71" i="2"/>
  <c r="AC69" i="2"/>
  <c r="I69" i="2"/>
  <c r="F69" i="2"/>
  <c r="E69" i="2"/>
  <c r="D69" i="2"/>
  <c r="C69" i="2"/>
  <c r="A68" i="2"/>
  <c r="AC66" i="2"/>
  <c r="I66" i="2"/>
  <c r="F66" i="2"/>
  <c r="E66" i="2"/>
  <c r="D66" i="2"/>
  <c r="C66" i="2"/>
  <c r="A65" i="2"/>
  <c r="AC63" i="2"/>
  <c r="I63" i="2"/>
  <c r="F63" i="2"/>
  <c r="E63" i="2"/>
  <c r="D63" i="2"/>
  <c r="A62" i="2"/>
  <c r="AC60" i="2"/>
  <c r="I60" i="2"/>
  <c r="F60" i="2"/>
  <c r="E60" i="2"/>
  <c r="D60" i="2"/>
  <c r="C60" i="2"/>
  <c r="A59" i="2"/>
  <c r="AC57" i="2"/>
  <c r="I57" i="2"/>
  <c r="F57" i="2"/>
  <c r="E57" i="2"/>
  <c r="D57" i="2"/>
  <c r="C57" i="2"/>
  <c r="A56" i="2"/>
  <c r="AC54" i="2"/>
  <c r="I54" i="2"/>
  <c r="F54" i="2"/>
  <c r="E54" i="2"/>
  <c r="D54" i="2"/>
  <c r="A53" i="2"/>
  <c r="AC51" i="2"/>
  <c r="I51" i="2"/>
  <c r="F51" i="2"/>
  <c r="E51" i="2"/>
  <c r="D51" i="2"/>
  <c r="A50" i="2"/>
  <c r="AC48" i="2"/>
  <c r="I48" i="2"/>
  <c r="F48" i="2"/>
  <c r="E48" i="2"/>
  <c r="D48" i="2"/>
  <c r="A47" i="2"/>
  <c r="I42" i="2"/>
  <c r="F42" i="2"/>
  <c r="E42" i="2"/>
  <c r="D42" i="2"/>
  <c r="A41" i="2"/>
  <c r="I39" i="2"/>
  <c r="F39" i="2"/>
  <c r="E39" i="2"/>
  <c r="D39" i="2"/>
  <c r="A38" i="2"/>
  <c r="I36" i="2"/>
  <c r="F36" i="2"/>
  <c r="E36" i="2"/>
  <c r="D36" i="2"/>
  <c r="A35" i="2"/>
  <c r="I33" i="2"/>
  <c r="F33" i="2"/>
  <c r="E33" i="2"/>
  <c r="D33" i="2"/>
  <c r="A32" i="2"/>
  <c r="I30" i="2"/>
  <c r="F30" i="2"/>
  <c r="E30" i="2"/>
  <c r="D30" i="2"/>
  <c r="C30" i="2"/>
  <c r="A29" i="2"/>
  <c r="I27" i="2"/>
  <c r="F27" i="2"/>
  <c r="E27" i="2"/>
  <c r="D27" i="2"/>
  <c r="A26" i="2"/>
  <c r="I24" i="2"/>
  <c r="F24" i="2"/>
  <c r="E24" i="2"/>
  <c r="D24" i="2"/>
  <c r="A23" i="2"/>
  <c r="I21" i="2"/>
  <c r="F21" i="2"/>
  <c r="E21" i="2"/>
  <c r="D21" i="2"/>
  <c r="A20" i="2"/>
  <c r="I18" i="2"/>
  <c r="F18" i="2"/>
  <c r="E18" i="2"/>
  <c r="D18" i="2"/>
  <c r="C18" i="2"/>
  <c r="A17" i="2"/>
  <c r="I15" i="2"/>
  <c r="F15" i="2"/>
  <c r="E15" i="2"/>
  <c r="D15" i="2"/>
  <c r="C15" i="2"/>
  <c r="A14" i="2"/>
  <c r="I12" i="2"/>
  <c r="F12" i="2"/>
  <c r="E12" i="2"/>
  <c r="D12" i="2"/>
  <c r="A11" i="2"/>
  <c r="I9" i="2"/>
  <c r="F9" i="2"/>
  <c r="E9" i="2"/>
  <c r="D9" i="2"/>
  <c r="A8" i="2"/>
  <c r="I6" i="2"/>
  <c r="F6" i="2"/>
  <c r="E6" i="2"/>
  <c r="D6" i="2"/>
  <c r="A5" i="2"/>
  <c r="AG194" i="1"/>
  <c r="AG195" i="1" s="1"/>
  <c r="AF183" i="1" s="1"/>
  <c r="AF190" i="1"/>
  <c r="AE190" i="1"/>
  <c r="AD190" i="1"/>
  <c r="AC190" i="1"/>
  <c r="AF189" i="1"/>
  <c r="AE189" i="1"/>
  <c r="AD189" i="1"/>
  <c r="AC189" i="1"/>
  <c r="AF188" i="1"/>
  <c r="AE188" i="1"/>
  <c r="AD188" i="1"/>
  <c r="AC188" i="1"/>
  <c r="AF187" i="1"/>
  <c r="AE187" i="1"/>
  <c r="AD187" i="1"/>
  <c r="AC187" i="1"/>
  <c r="AF186" i="1"/>
  <c r="AE186" i="1"/>
  <c r="AD186" i="1"/>
  <c r="AC186" i="1"/>
  <c r="AF185" i="1"/>
  <c r="AE185" i="1"/>
  <c r="AD185" i="1"/>
  <c r="AC185" i="1"/>
  <c r="AF184" i="1"/>
  <c r="AE184" i="1"/>
  <c r="AD184" i="1"/>
  <c r="AC184" i="1"/>
  <c r="AE183" i="1"/>
  <c r="AD183" i="1"/>
  <c r="AC183" i="1"/>
  <c r="AF182" i="1"/>
  <c r="AE182" i="1"/>
  <c r="AD182" i="1"/>
  <c r="AC182" i="1"/>
  <c r="AF181" i="1"/>
  <c r="AE181" i="1"/>
  <c r="AD181" i="1"/>
  <c r="AC181" i="1"/>
  <c r="AF180" i="1"/>
  <c r="AE180" i="1"/>
  <c r="AD180" i="1"/>
  <c r="AC180" i="1"/>
  <c r="AF179" i="1"/>
  <c r="AE179" i="1"/>
  <c r="AD179" i="1"/>
  <c r="AC179" i="1"/>
  <c r="AF178" i="1"/>
  <c r="AE178" i="1"/>
  <c r="AD178" i="1"/>
  <c r="AC178" i="1"/>
  <c r="AF177" i="1"/>
  <c r="AE177" i="1"/>
  <c r="AD177" i="1"/>
  <c r="AC177" i="1"/>
  <c r="AF176" i="1"/>
  <c r="AE176" i="1"/>
  <c r="AD176" i="1"/>
  <c r="AC176" i="1"/>
  <c r="AF175" i="1"/>
  <c r="AE175" i="1"/>
  <c r="AD175" i="1"/>
  <c r="AC175" i="1"/>
  <c r="D175" i="1"/>
  <c r="E175" i="1" s="1"/>
  <c r="AF174" i="1"/>
  <c r="AE174" i="1"/>
  <c r="AD174" i="1"/>
  <c r="AC174" i="1"/>
  <c r="D174" i="1"/>
  <c r="E174" i="1" s="1"/>
  <c r="AF173" i="1"/>
  <c r="AE173" i="1"/>
  <c r="AD173" i="1"/>
  <c r="AC173" i="1"/>
  <c r="AF172" i="1"/>
  <c r="AE172" i="1"/>
  <c r="AD172" i="1"/>
  <c r="AC172" i="1"/>
  <c r="D172" i="1"/>
  <c r="E172" i="1" s="1"/>
  <c r="AF171" i="1"/>
  <c r="AE171" i="1"/>
  <c r="AD171" i="1"/>
  <c r="AC171" i="1"/>
  <c r="E171" i="1"/>
  <c r="E170" i="1" s="1"/>
  <c r="F170" i="1" s="1"/>
  <c r="D171" i="1"/>
  <c r="D170" i="1" s="1"/>
  <c r="AF170" i="1"/>
  <c r="AE170" i="1"/>
  <c r="AD170" i="1"/>
  <c r="AC170" i="1"/>
  <c r="L170" i="1"/>
  <c r="AF169" i="1"/>
  <c r="AE169" i="1"/>
  <c r="AD169" i="1"/>
  <c r="AC169" i="1"/>
  <c r="L169" i="1"/>
  <c r="AF168" i="1"/>
  <c r="AE168" i="1"/>
  <c r="AD168" i="1"/>
  <c r="AC168" i="1"/>
  <c r="L168" i="1"/>
  <c r="D168" i="1"/>
  <c r="E168" i="1" s="1"/>
  <c r="AF167" i="1"/>
  <c r="AE167" i="1"/>
  <c r="AD167" i="1"/>
  <c r="AC167" i="1"/>
  <c r="L167" i="1"/>
  <c r="D167" i="1"/>
  <c r="E167" i="1" s="1"/>
  <c r="AF166" i="1"/>
  <c r="AF191" i="1" s="1"/>
  <c r="AE166" i="1"/>
  <c r="AD166" i="1"/>
  <c r="AC166" i="1"/>
  <c r="L166" i="1"/>
  <c r="L163" i="1"/>
  <c r="I163" i="1"/>
  <c r="H163" i="1"/>
  <c r="G163" i="1"/>
  <c r="D163" i="1"/>
  <c r="D164" i="1" s="1"/>
  <c r="F162" i="1"/>
  <c r="K162" i="1" s="1"/>
  <c r="E162" i="1"/>
  <c r="F161" i="1"/>
  <c r="K161" i="1" s="1"/>
  <c r="E161" i="1"/>
  <c r="F160" i="1"/>
  <c r="E160" i="1"/>
  <c r="F159" i="1"/>
  <c r="K159" i="1" s="1"/>
  <c r="E159" i="1"/>
  <c r="F158" i="1"/>
  <c r="K158" i="1" s="1"/>
  <c r="E158" i="1"/>
  <c r="F157" i="1"/>
  <c r="K157" i="1" s="1"/>
  <c r="E157" i="1"/>
  <c r="F156" i="1"/>
  <c r="E156" i="1"/>
  <c r="K155" i="1"/>
  <c r="F155" i="1"/>
  <c r="E155" i="1"/>
  <c r="J155" i="1" s="1"/>
  <c r="D145" i="1"/>
  <c r="D146" i="1" s="1"/>
  <c r="F144" i="1"/>
  <c r="K144" i="1" s="1"/>
  <c r="E144" i="1"/>
  <c r="F143" i="1"/>
  <c r="K143" i="1" s="1"/>
  <c r="E143" i="1"/>
  <c r="J143" i="1" s="1"/>
  <c r="F142" i="1"/>
  <c r="K142" i="1" s="1"/>
  <c r="E142" i="1"/>
  <c r="F141" i="1"/>
  <c r="E141" i="1"/>
  <c r="F140" i="1"/>
  <c r="E140" i="1"/>
  <c r="F139" i="1"/>
  <c r="K139" i="1" s="1"/>
  <c r="E139" i="1"/>
  <c r="J139" i="1" s="1"/>
  <c r="F138" i="1"/>
  <c r="K138" i="1" s="1"/>
  <c r="E138" i="1"/>
  <c r="I125" i="1"/>
  <c r="H125" i="1"/>
  <c r="G125" i="1"/>
  <c r="D125" i="1"/>
  <c r="D126" i="1" s="1"/>
  <c r="F124" i="1"/>
  <c r="K124" i="1" s="1"/>
  <c r="E124" i="1"/>
  <c r="M124" i="1" s="1"/>
  <c r="E123" i="1"/>
  <c r="J123" i="1" s="1"/>
  <c r="F122" i="1"/>
  <c r="E122" i="1"/>
  <c r="F121" i="1"/>
  <c r="J121" i="1" s="1"/>
  <c r="E121" i="1"/>
  <c r="F120" i="1"/>
  <c r="M120" i="1" s="1"/>
  <c r="E120" i="1"/>
  <c r="F119" i="1"/>
  <c r="K119" i="1" s="1"/>
  <c r="E119" i="1"/>
  <c r="F118" i="1"/>
  <c r="E118" i="1"/>
  <c r="L108" i="1"/>
  <c r="I108" i="1"/>
  <c r="H108" i="1"/>
  <c r="G108" i="1"/>
  <c r="D108" i="1"/>
  <c r="D109" i="1" s="1"/>
  <c r="F107" i="1"/>
  <c r="E107" i="1"/>
  <c r="F106" i="1"/>
  <c r="K106" i="1" s="1"/>
  <c r="E106" i="1"/>
  <c r="M106" i="1" s="1"/>
  <c r="F105" i="1"/>
  <c r="E105" i="1"/>
  <c r="J105" i="1" s="1"/>
  <c r="F104" i="1"/>
  <c r="K104" i="1" s="1"/>
  <c r="E104" i="1"/>
  <c r="J104" i="1" s="1"/>
  <c r="F103" i="1"/>
  <c r="E103" i="1"/>
  <c r="F102" i="1"/>
  <c r="K102" i="1" s="1"/>
  <c r="E102" i="1"/>
  <c r="M102" i="1" s="1"/>
  <c r="F101" i="1"/>
  <c r="E101" i="1"/>
  <c r="J101" i="1" s="1"/>
  <c r="I86" i="1"/>
  <c r="H86" i="1"/>
  <c r="G86" i="1"/>
  <c r="D86" i="1"/>
  <c r="D87" i="1" s="1"/>
  <c r="F85" i="1"/>
  <c r="E85" i="1"/>
  <c r="J85" i="1" s="1"/>
  <c r="F84" i="1"/>
  <c r="K84" i="1" s="1"/>
  <c r="E84" i="1"/>
  <c r="M84" i="1" s="1"/>
  <c r="F83" i="1"/>
  <c r="K83" i="1" s="1"/>
  <c r="E83" i="1"/>
  <c r="J83" i="1" s="1"/>
  <c r="F82" i="1"/>
  <c r="K82" i="1" s="1"/>
  <c r="E82" i="1"/>
  <c r="F81" i="1"/>
  <c r="E81" i="1"/>
  <c r="J81" i="1" s="1"/>
  <c r="F80" i="1"/>
  <c r="K80" i="1" s="1"/>
  <c r="E80" i="1"/>
  <c r="M80" i="1" s="1"/>
  <c r="F79" i="1"/>
  <c r="K79" i="1" s="1"/>
  <c r="E79" i="1"/>
  <c r="F78" i="1"/>
  <c r="M78" i="1" s="1"/>
  <c r="E78" i="1"/>
  <c r="L68" i="1"/>
  <c r="I68" i="1"/>
  <c r="H68" i="1"/>
  <c r="G68" i="1"/>
  <c r="D68" i="1"/>
  <c r="D69" i="1" s="1"/>
  <c r="F67" i="1"/>
  <c r="K67" i="1" s="1"/>
  <c r="E67" i="1"/>
  <c r="F66" i="1"/>
  <c r="K66" i="1" s="1"/>
  <c r="E66" i="1"/>
  <c r="J66" i="1" s="1"/>
  <c r="F65" i="1"/>
  <c r="E65" i="1"/>
  <c r="F64" i="1"/>
  <c r="K64" i="1" s="1"/>
  <c r="E64" i="1"/>
  <c r="F63" i="1"/>
  <c r="M63" i="1" s="1"/>
  <c r="E63" i="1"/>
  <c r="F62" i="1"/>
  <c r="K62" i="1" s="1"/>
  <c r="E62" i="1"/>
  <c r="F61" i="1"/>
  <c r="E61" i="1"/>
  <c r="J61" i="1" s="1"/>
  <c r="F60" i="1"/>
  <c r="K60" i="1" s="1"/>
  <c r="E60" i="1"/>
  <c r="J60" i="1" s="1"/>
  <c r="I47" i="1"/>
  <c r="H47" i="1"/>
  <c r="G47" i="1"/>
  <c r="D47" i="1"/>
  <c r="D48" i="1" s="1"/>
  <c r="F46" i="1"/>
  <c r="K46" i="1" s="1"/>
  <c r="E46" i="1"/>
  <c r="J46" i="1" s="1"/>
  <c r="F45" i="1"/>
  <c r="E45" i="1"/>
  <c r="J45" i="1" s="1"/>
  <c r="F43" i="1"/>
  <c r="K43" i="1" s="1"/>
  <c r="E43" i="1"/>
  <c r="F41" i="1"/>
  <c r="K41" i="1" s="1"/>
  <c r="E41" i="1"/>
  <c r="F39" i="1"/>
  <c r="K39" i="1" s="1"/>
  <c r="E39" i="1"/>
  <c r="F37" i="1"/>
  <c r="M37" i="1" s="1"/>
  <c r="E37" i="1"/>
  <c r="F35" i="1"/>
  <c r="K35" i="1" s="1"/>
  <c r="E35" i="1"/>
  <c r="F33" i="1"/>
  <c r="K33" i="1" s="1"/>
  <c r="E33" i="1"/>
  <c r="I23" i="1"/>
  <c r="H23" i="1"/>
  <c r="G23" i="1"/>
  <c r="D23" i="1"/>
  <c r="D24" i="1" s="1"/>
  <c r="F22" i="1"/>
  <c r="M22" i="1" s="1"/>
  <c r="E22" i="1"/>
  <c r="F20" i="1"/>
  <c r="K20" i="1" s="1"/>
  <c r="E20" i="1"/>
  <c r="F18" i="1"/>
  <c r="K18" i="1" s="1"/>
  <c r="E18" i="1"/>
  <c r="F16" i="1"/>
  <c r="K16" i="1" s="1"/>
  <c r="E16" i="1"/>
  <c r="J16" i="1" s="1"/>
  <c r="F14" i="1"/>
  <c r="E14" i="1"/>
  <c r="F12" i="1"/>
  <c r="K12" i="1" s="1"/>
  <c r="E12" i="1"/>
  <c r="J12" i="1" s="1"/>
  <c r="F10" i="1"/>
  <c r="E10" i="1"/>
  <c r="J10" i="1" s="1"/>
  <c r="H108" i="6" l="1"/>
  <c r="M178" i="6"/>
  <c r="M236" i="6" s="1"/>
  <c r="M237" i="6" s="1"/>
  <c r="H236" i="6"/>
  <c r="H29" i="6"/>
  <c r="Z240" i="6"/>
  <c r="M122" i="6"/>
  <c r="M123" i="6" s="1"/>
  <c r="H97" i="6"/>
  <c r="M16" i="1"/>
  <c r="J124" i="1"/>
  <c r="M158" i="1"/>
  <c r="M162" i="1"/>
  <c r="I12" i="3"/>
  <c r="I19" i="3" s="1"/>
  <c r="P69" i="3"/>
  <c r="T69" i="3"/>
  <c r="X69" i="3"/>
  <c r="AB69" i="3"/>
  <c r="M14" i="1"/>
  <c r="M20" i="1"/>
  <c r="J33" i="1"/>
  <c r="M43" i="1"/>
  <c r="J62" i="1"/>
  <c r="M64" i="1"/>
  <c r="M79" i="1"/>
  <c r="M101" i="1"/>
  <c r="M105" i="1"/>
  <c r="J119" i="1"/>
  <c r="J140" i="1"/>
  <c r="J141" i="1"/>
  <c r="J158" i="1"/>
  <c r="M159" i="1"/>
  <c r="J159" i="1"/>
  <c r="J161" i="1"/>
  <c r="J162" i="1"/>
  <c r="M13" i="3"/>
  <c r="M18" i="3"/>
  <c r="W41" i="3"/>
  <c r="I22" i="3"/>
  <c r="K41" i="3"/>
  <c r="M30" i="3"/>
  <c r="P41" i="3"/>
  <c r="T41" i="3"/>
  <c r="I36" i="3"/>
  <c r="M35" i="3"/>
  <c r="M38" i="3"/>
  <c r="M44" i="3"/>
  <c r="M46" i="3" s="1"/>
  <c r="M50" i="3"/>
  <c r="M58" i="3"/>
  <c r="M62" i="3"/>
  <c r="L69" i="3"/>
  <c r="O69" i="3"/>
  <c r="O70" i="3" s="1"/>
  <c r="O71" i="3" s="1"/>
  <c r="Q69" i="3"/>
  <c r="U69" i="3"/>
  <c r="W69" i="3"/>
  <c r="Y69" i="3"/>
  <c r="G25" i="6"/>
  <c r="G51" i="6"/>
  <c r="X240" i="6"/>
  <c r="M253" i="6"/>
  <c r="K16" i="7"/>
  <c r="K23" i="7"/>
  <c r="N26" i="7"/>
  <c r="K30" i="7"/>
  <c r="N30" i="7"/>
  <c r="E112" i="7"/>
  <c r="K46" i="7"/>
  <c r="K48" i="7"/>
  <c r="N61" i="7"/>
  <c r="K81" i="7"/>
  <c r="N84" i="7"/>
  <c r="K86" i="7"/>
  <c r="K101" i="7"/>
  <c r="N103" i="7"/>
  <c r="K103" i="7"/>
  <c r="K105" i="7"/>
  <c r="L107" i="7"/>
  <c r="N110" i="7"/>
  <c r="K110" i="7"/>
  <c r="E118" i="7"/>
  <c r="J14" i="8"/>
  <c r="J16" i="8"/>
  <c r="J18" i="8"/>
  <c r="J22" i="8"/>
  <c r="J37" i="8"/>
  <c r="J39" i="8"/>
  <c r="I125" i="6"/>
  <c r="K108" i="7"/>
  <c r="J41" i="8"/>
  <c r="J45" i="8"/>
  <c r="J64" i="8"/>
  <c r="J65" i="8"/>
  <c r="J81" i="8"/>
  <c r="K83" i="8"/>
  <c r="J104" i="8"/>
  <c r="M118" i="8"/>
  <c r="M120" i="8"/>
  <c r="J122" i="8"/>
  <c r="J140" i="8"/>
  <c r="J142" i="8"/>
  <c r="M158" i="8"/>
  <c r="X10" i="9"/>
  <c r="X98" i="9" s="1"/>
  <c r="X11" i="9"/>
  <c r="X13" i="9"/>
  <c r="N14" i="9"/>
  <c r="X19" i="9"/>
  <c r="N20" i="9"/>
  <c r="K22" i="9"/>
  <c r="N24" i="9"/>
  <c r="X26" i="9"/>
  <c r="X30" i="9"/>
  <c r="X32" i="9"/>
  <c r="N45" i="9"/>
  <c r="X45" i="9"/>
  <c r="N46" i="9"/>
  <c r="X49" i="9"/>
  <c r="K52" i="9"/>
  <c r="X52" i="9"/>
  <c r="X53" i="9"/>
  <c r="K55" i="9"/>
  <c r="X55" i="9"/>
  <c r="X57" i="9"/>
  <c r="K58" i="9"/>
  <c r="X58" i="9"/>
  <c r="K71" i="9"/>
  <c r="X71" i="9"/>
  <c r="K73" i="9"/>
  <c r="K74" i="9"/>
  <c r="K76" i="9"/>
  <c r="X76" i="9"/>
  <c r="K91" i="9"/>
  <c r="L91" i="9"/>
  <c r="X91" i="9"/>
  <c r="K93" i="9"/>
  <c r="X93" i="9"/>
  <c r="K95" i="9"/>
  <c r="X95" i="9"/>
  <c r="K97" i="9"/>
  <c r="X97" i="9"/>
  <c r="E101" i="9"/>
  <c r="K11" i="10"/>
  <c r="K20" i="10"/>
  <c r="K27" i="10"/>
  <c r="K39" i="10"/>
  <c r="Z46" i="10"/>
  <c r="N47" i="10"/>
  <c r="K50" i="10"/>
  <c r="N52" i="10"/>
  <c r="N67" i="10"/>
  <c r="K95" i="10"/>
  <c r="K97" i="10"/>
  <c r="M78" i="8"/>
  <c r="J107" i="8"/>
  <c r="L98" i="9"/>
  <c r="K14" i="10"/>
  <c r="K17" i="10"/>
  <c r="N21" i="10"/>
  <c r="N24" i="10"/>
  <c r="K24" i="10"/>
  <c r="L26" i="10"/>
  <c r="K40" i="10"/>
  <c r="K44" i="10"/>
  <c r="N46" i="10"/>
  <c r="K47" i="10"/>
  <c r="L49" i="10"/>
  <c r="K52" i="10"/>
  <c r="K67" i="10"/>
  <c r="L68" i="10"/>
  <c r="Z73" i="10"/>
  <c r="K70" i="10"/>
  <c r="K71" i="10"/>
  <c r="Z113" i="10"/>
  <c r="N73" i="10"/>
  <c r="K74" i="10"/>
  <c r="K89" i="10"/>
  <c r="K90" i="10"/>
  <c r="N92" i="10"/>
  <c r="K92" i="10"/>
  <c r="K93" i="10"/>
  <c r="L96" i="10"/>
  <c r="L98" i="10"/>
  <c r="Z109" i="10"/>
  <c r="G116" i="10"/>
  <c r="D166" i="1"/>
  <c r="J22" i="1"/>
  <c r="J35" i="1"/>
  <c r="K120" i="1"/>
  <c r="M45" i="1"/>
  <c r="K101" i="1"/>
  <c r="J102" i="1"/>
  <c r="K140" i="1"/>
  <c r="AC191" i="1"/>
  <c r="M67" i="1"/>
  <c r="J144" i="1"/>
  <c r="M157" i="1"/>
  <c r="M10" i="1"/>
  <c r="K22" i="1"/>
  <c r="M65" i="1"/>
  <c r="M66" i="1"/>
  <c r="J84" i="1"/>
  <c r="K105" i="1"/>
  <c r="J106" i="1"/>
  <c r="K121" i="1"/>
  <c r="K10" i="1"/>
  <c r="M18" i="1"/>
  <c r="M35" i="1"/>
  <c r="J43" i="1"/>
  <c r="M61" i="1"/>
  <c r="J63" i="1"/>
  <c r="K65" i="1"/>
  <c r="J78" i="1"/>
  <c r="J120" i="1"/>
  <c r="M121" i="1"/>
  <c r="M140" i="1"/>
  <c r="M144" i="1"/>
  <c r="J157" i="1"/>
  <c r="J160" i="1"/>
  <c r="AD191" i="1"/>
  <c r="F23" i="1"/>
  <c r="K14" i="1"/>
  <c r="K63" i="1"/>
  <c r="H25" i="6"/>
  <c r="M16" i="3"/>
  <c r="M21" i="3"/>
  <c r="J32" i="3"/>
  <c r="J41" i="3" s="1"/>
  <c r="M24" i="3"/>
  <c r="H29" i="3"/>
  <c r="L32" i="3"/>
  <c r="L41" i="3" s="1"/>
  <c r="M31" i="3"/>
  <c r="N41" i="3"/>
  <c r="R41" i="3"/>
  <c r="V41" i="3"/>
  <c r="G41" i="3"/>
  <c r="M39" i="3"/>
  <c r="M64" i="3"/>
  <c r="G118" i="6"/>
  <c r="G119" i="6" s="1"/>
  <c r="Y240" i="6"/>
  <c r="I255" i="6"/>
  <c r="K11" i="7"/>
  <c r="Z123" i="7"/>
  <c r="Z127" i="7" s="1"/>
  <c r="N59" i="7"/>
  <c r="K61" i="7"/>
  <c r="K78" i="7"/>
  <c r="K82" i="7"/>
  <c r="N83" i="7"/>
  <c r="K84" i="7"/>
  <c r="K100" i="7"/>
  <c r="N101" i="7"/>
  <c r="E122" i="7"/>
  <c r="AP157" i="7"/>
  <c r="J12" i="8"/>
  <c r="K16" i="8"/>
  <c r="J20" i="8"/>
  <c r="J35" i="8"/>
  <c r="K39" i="8"/>
  <c r="J43" i="8"/>
  <c r="M61" i="8"/>
  <c r="K61" i="8"/>
  <c r="M67" i="8"/>
  <c r="M80" i="8"/>
  <c r="J80" i="8"/>
  <c r="J160" i="8"/>
  <c r="AC191" i="8"/>
  <c r="E167" i="8"/>
  <c r="E166" i="8" s="1"/>
  <c r="D166" i="8"/>
  <c r="N56" i="9"/>
  <c r="K56" i="9"/>
  <c r="K25" i="10"/>
  <c r="L40" i="10"/>
  <c r="N40" i="10"/>
  <c r="N44" i="10"/>
  <c r="L45" i="10"/>
  <c r="N45" i="10"/>
  <c r="K51" i="10"/>
  <c r="K66" i="10"/>
  <c r="N75" i="10"/>
  <c r="L89" i="10"/>
  <c r="N89" i="10"/>
  <c r="N90" i="10"/>
  <c r="M14" i="3"/>
  <c r="M28" i="3"/>
  <c r="S41" i="3"/>
  <c r="S70" i="3" s="1"/>
  <c r="S71" i="3" s="1"/>
  <c r="M54" i="3"/>
  <c r="W36" i="4"/>
  <c r="H49" i="6"/>
  <c r="H117" i="6"/>
  <c r="AB240" i="6"/>
  <c r="M257" i="6"/>
  <c r="N14" i="7"/>
  <c r="Z121" i="7"/>
  <c r="K18" i="7"/>
  <c r="N23" i="7"/>
  <c r="K26" i="7"/>
  <c r="N48" i="7"/>
  <c r="K49" i="7"/>
  <c r="K50" i="7"/>
  <c r="K54" i="7"/>
  <c r="N57" i="7"/>
  <c r="K59" i="7"/>
  <c r="N109" i="7"/>
  <c r="O121" i="7"/>
  <c r="AQ133" i="7"/>
  <c r="AQ137" i="7"/>
  <c r="AQ141" i="7"/>
  <c r="AQ145" i="7"/>
  <c r="AQ149" i="7"/>
  <c r="AQ153" i="7"/>
  <c r="E23" i="8"/>
  <c r="E47" i="8"/>
  <c r="K66" i="8"/>
  <c r="M66" i="8"/>
  <c r="K82" i="8"/>
  <c r="J82" i="8"/>
  <c r="M160" i="8"/>
  <c r="K160" i="8"/>
  <c r="F106" i="9"/>
  <c r="E105" i="9"/>
  <c r="L25" i="10"/>
  <c r="N25" i="10"/>
  <c r="L51" i="10"/>
  <c r="N51" i="10"/>
  <c r="L66" i="10"/>
  <c r="N66" i="10"/>
  <c r="F109" i="10"/>
  <c r="F107" i="10" s="1"/>
  <c r="E107" i="10"/>
  <c r="O107" i="10" s="1"/>
  <c r="E111" i="10"/>
  <c r="F111" i="10"/>
  <c r="M22" i="3"/>
  <c r="P70" i="3"/>
  <c r="P71" i="3" s="1"/>
  <c r="T70" i="3"/>
  <c r="T71" i="3" s="1"/>
  <c r="M171" i="6"/>
  <c r="O119" i="7"/>
  <c r="O122" i="7"/>
  <c r="AQ134" i="7"/>
  <c r="AQ138" i="7"/>
  <c r="AQ142" i="7"/>
  <c r="AQ146" i="7"/>
  <c r="AQ150" i="7"/>
  <c r="AQ154" i="7"/>
  <c r="M65" i="8"/>
  <c r="K65" i="8"/>
  <c r="K68" i="8" s="1"/>
  <c r="K143" i="8"/>
  <c r="M143" i="8"/>
  <c r="E171" i="8"/>
  <c r="D170" i="8"/>
  <c r="G33" i="9"/>
  <c r="L10" i="9"/>
  <c r="P59" i="9"/>
  <c r="O60" i="9" s="1"/>
  <c r="N77" i="9"/>
  <c r="L77" i="9"/>
  <c r="K77" i="9"/>
  <c r="F101" i="9"/>
  <c r="G101" i="9" s="1"/>
  <c r="L18" i="10"/>
  <c r="N18" i="10"/>
  <c r="N69" i="10"/>
  <c r="L70" i="10"/>
  <c r="N70" i="10"/>
  <c r="N71" i="10"/>
  <c r="L94" i="10"/>
  <c r="N94" i="10"/>
  <c r="N99" i="10"/>
  <c r="O112" i="10"/>
  <c r="I32" i="3"/>
  <c r="M25" i="3"/>
  <c r="M27" i="3"/>
  <c r="K69" i="3"/>
  <c r="M66" i="3"/>
  <c r="C36" i="4"/>
  <c r="S19" i="7"/>
  <c r="Z120" i="7"/>
  <c r="Y123" i="7"/>
  <c r="N19" i="7"/>
  <c r="N20" i="7"/>
  <c r="L26" i="7"/>
  <c r="C33" i="2" s="1"/>
  <c r="X33" i="7"/>
  <c r="N46" i="7"/>
  <c r="L53" i="7"/>
  <c r="K56" i="7"/>
  <c r="K57" i="7"/>
  <c r="L86" i="7"/>
  <c r="Y110" i="7"/>
  <c r="K106" i="7"/>
  <c r="Z110" i="7"/>
  <c r="K109" i="7"/>
  <c r="O123" i="7"/>
  <c r="J10" i="8"/>
  <c r="J33" i="8"/>
  <c r="M45" i="8"/>
  <c r="K79" i="8"/>
  <c r="M79" i="8"/>
  <c r="M81" i="8"/>
  <c r="E86" i="8"/>
  <c r="N26" i="9"/>
  <c r="L26" i="9"/>
  <c r="K26" i="9"/>
  <c r="E108" i="9"/>
  <c r="F109" i="9"/>
  <c r="N10" i="10"/>
  <c r="S20" i="10"/>
  <c r="Z112" i="10"/>
  <c r="Z114" i="10" s="1"/>
  <c r="Y113" i="10"/>
  <c r="J84" i="8"/>
  <c r="J105" i="8"/>
  <c r="J124" i="8"/>
  <c r="M155" i="8"/>
  <c r="AF191" i="8"/>
  <c r="K10" i="9"/>
  <c r="K12" i="9"/>
  <c r="N15" i="9"/>
  <c r="N17" i="9"/>
  <c r="K18" i="9"/>
  <c r="X24" i="9"/>
  <c r="K29" i="9"/>
  <c r="K50" i="9"/>
  <c r="N54" i="9"/>
  <c r="X73" i="9"/>
  <c r="N78" i="9"/>
  <c r="L11" i="10"/>
  <c r="L28" i="10" s="1"/>
  <c r="K21" i="10"/>
  <c r="K26" i="10"/>
  <c r="K49" i="10"/>
  <c r="K68" i="10"/>
  <c r="K73" i="10"/>
  <c r="K96" i="10"/>
  <c r="K98" i="10"/>
  <c r="O108" i="10"/>
  <c r="Y109" i="10"/>
  <c r="Y114" i="10" s="1"/>
  <c r="O111" i="10"/>
  <c r="O114" i="10"/>
  <c r="M101" i="8"/>
  <c r="M122" i="8"/>
  <c r="M141" i="8"/>
  <c r="AD191" i="8"/>
  <c r="X12" i="9"/>
  <c r="X14" i="9"/>
  <c r="X18" i="9"/>
  <c r="X20" i="9"/>
  <c r="X22" i="9"/>
  <c r="X28" i="9"/>
  <c r="Q33" i="9"/>
  <c r="K30" i="9"/>
  <c r="N31" i="9"/>
  <c r="F59" i="9"/>
  <c r="X46" i="9"/>
  <c r="K51" i="9"/>
  <c r="N52" i="9"/>
  <c r="P79" i="9"/>
  <c r="O80" i="9" s="1"/>
  <c r="N74" i="9"/>
  <c r="X77" i="9"/>
  <c r="E100" i="9"/>
  <c r="O110" i="10"/>
  <c r="E114" i="10"/>
  <c r="M85" i="8"/>
  <c r="J102" i="8"/>
  <c r="M103" i="8"/>
  <c r="J106" i="8"/>
  <c r="M107" i="8"/>
  <c r="J144" i="8"/>
  <c r="AE191" i="8"/>
  <c r="U98" i="9"/>
  <c r="G79" i="9"/>
  <c r="F98" i="9"/>
  <c r="D100" i="9"/>
  <c r="C100" i="9" s="1"/>
  <c r="G103" i="9"/>
  <c r="O109" i="10"/>
  <c r="O113" i="10"/>
  <c r="O115" i="10"/>
  <c r="O120" i="7"/>
  <c r="L171" i="8"/>
  <c r="N170" i="8" s="1"/>
  <c r="X41" i="3"/>
  <c r="K70" i="3"/>
  <c r="M12" i="1"/>
  <c r="K23" i="1"/>
  <c r="K37" i="1"/>
  <c r="M41" i="1"/>
  <c r="J64" i="1"/>
  <c r="F68" i="1"/>
  <c r="K78" i="1"/>
  <c r="F86" i="1"/>
  <c r="M103" i="1"/>
  <c r="K103" i="1"/>
  <c r="M118" i="1"/>
  <c r="K118" i="1"/>
  <c r="J14" i="1"/>
  <c r="J20" i="1"/>
  <c r="E23" i="1"/>
  <c r="F47" i="1"/>
  <c r="J41" i="1"/>
  <c r="K45" i="1"/>
  <c r="M46" i="1"/>
  <c r="E68" i="1"/>
  <c r="M60" i="1"/>
  <c r="K61" i="1"/>
  <c r="K68" i="1" s="1"/>
  <c r="M62" i="1"/>
  <c r="J65" i="1"/>
  <c r="J80" i="1"/>
  <c r="M81" i="1"/>
  <c r="K81" i="1"/>
  <c r="M82" i="1"/>
  <c r="M83" i="1"/>
  <c r="J103" i="1"/>
  <c r="E108" i="1"/>
  <c r="J118" i="1"/>
  <c r="J138" i="1"/>
  <c r="M141" i="1"/>
  <c r="K141" i="1"/>
  <c r="M142" i="1"/>
  <c r="M143" i="1"/>
  <c r="E163" i="1"/>
  <c r="E166" i="1"/>
  <c r="F171" i="1"/>
  <c r="E173" i="1"/>
  <c r="F174" i="1" s="1"/>
  <c r="G70" i="3"/>
  <c r="V76" i="3" s="1"/>
  <c r="E86" i="1"/>
  <c r="M107" i="1"/>
  <c r="K107" i="1"/>
  <c r="K108" i="1" s="1"/>
  <c r="M122" i="1"/>
  <c r="K122" i="1"/>
  <c r="K145" i="1"/>
  <c r="M156" i="1"/>
  <c r="K156" i="1"/>
  <c r="F163" i="1"/>
  <c r="F175" i="1"/>
  <c r="M12" i="3"/>
  <c r="M19" i="3" s="1"/>
  <c r="H22" i="3"/>
  <c r="M36" i="3"/>
  <c r="H68" i="3"/>
  <c r="H69" i="3" s="1"/>
  <c r="I68" i="3"/>
  <c r="I69" i="3" s="1"/>
  <c r="N69" i="3"/>
  <c r="N70" i="3" s="1"/>
  <c r="N71" i="3" s="1"/>
  <c r="R69" i="3"/>
  <c r="R70" i="3" s="1"/>
  <c r="R71" i="3" s="1"/>
  <c r="V69" i="3"/>
  <c r="V70" i="3" s="1"/>
  <c r="V71" i="3" s="1"/>
  <c r="Z69" i="3"/>
  <c r="H50" i="6"/>
  <c r="M11" i="6"/>
  <c r="M50" i="6" s="1"/>
  <c r="J18" i="1"/>
  <c r="M33" i="1"/>
  <c r="J37" i="1"/>
  <c r="J39" i="1"/>
  <c r="E47" i="1"/>
  <c r="J67" i="1"/>
  <c r="J79" i="1"/>
  <c r="J82" i="1"/>
  <c r="M85" i="1"/>
  <c r="K85" i="1"/>
  <c r="J107" i="1"/>
  <c r="J122" i="1"/>
  <c r="E125" i="1"/>
  <c r="M138" i="1"/>
  <c r="M139" i="1"/>
  <c r="J142" i="1"/>
  <c r="J156" i="1"/>
  <c r="J163" i="1" s="1"/>
  <c r="L171" i="1"/>
  <c r="N168" i="1" s="1"/>
  <c r="AE191" i="1"/>
  <c r="F172" i="1"/>
  <c r="M40" i="3"/>
  <c r="W70" i="3"/>
  <c r="W71" i="3" s="1"/>
  <c r="J69" i="3"/>
  <c r="J70" i="3" s="1"/>
  <c r="L70" i="3"/>
  <c r="G171" i="6"/>
  <c r="G172" i="6" s="1"/>
  <c r="G240" i="6" s="1"/>
  <c r="H139" i="6"/>
  <c r="H171" i="6" s="1"/>
  <c r="AA120" i="7"/>
  <c r="K32" i="7"/>
  <c r="N32" i="7"/>
  <c r="L32" i="7"/>
  <c r="C42" i="2" s="1"/>
  <c r="M39" i="1"/>
  <c r="F108" i="1"/>
  <c r="M104" i="1"/>
  <c r="M119" i="1"/>
  <c r="F125" i="1"/>
  <c r="M160" i="1"/>
  <c r="K160" i="1"/>
  <c r="M161" i="1"/>
  <c r="I41" i="3"/>
  <c r="M29" i="3"/>
  <c r="M32" i="3" s="1"/>
  <c r="M41" i="3" s="1"/>
  <c r="Q41" i="3"/>
  <c r="Q70" i="3" s="1"/>
  <c r="Q71" i="3" s="1"/>
  <c r="U41" i="3"/>
  <c r="U70" i="3" s="1"/>
  <c r="U71" i="3" s="1"/>
  <c r="H40" i="3"/>
  <c r="H118" i="6"/>
  <c r="M116" i="6"/>
  <c r="G136" i="6"/>
  <c r="H136" i="6" s="1"/>
  <c r="H137" i="6"/>
  <c r="G142" i="6"/>
  <c r="H142" i="6" s="1"/>
  <c r="H143" i="6"/>
  <c r="M252" i="6"/>
  <c r="I251" i="6"/>
  <c r="N52" i="7"/>
  <c r="L52" i="7"/>
  <c r="K55" i="7"/>
  <c r="N55" i="7"/>
  <c r="N80" i="7"/>
  <c r="L80" i="7"/>
  <c r="N81" i="7"/>
  <c r="G126" i="7"/>
  <c r="F125" i="7"/>
  <c r="AQ136" i="7"/>
  <c r="AQ140" i="7"/>
  <c r="AQ144" i="7"/>
  <c r="AQ148" i="7"/>
  <c r="AQ152" i="7"/>
  <c r="AQ156" i="7"/>
  <c r="H32" i="3"/>
  <c r="H36" i="3"/>
  <c r="G238" i="6"/>
  <c r="Z125" i="7"/>
  <c r="N16" i="7"/>
  <c r="N18" i="7"/>
  <c r="D113" i="7"/>
  <c r="M155" i="1"/>
  <c r="M163" i="1" s="1"/>
  <c r="D173" i="1"/>
  <c r="H12" i="3"/>
  <c r="H19" i="3" s="1"/>
  <c r="H57" i="6"/>
  <c r="AL112" i="7"/>
  <c r="K14" i="7"/>
  <c r="Y121" i="7"/>
  <c r="AA121" i="7" s="1"/>
  <c r="L19" i="7"/>
  <c r="C24" i="2" s="1"/>
  <c r="L23" i="7"/>
  <c r="AA240" i="6"/>
  <c r="H251" i="6"/>
  <c r="M256" i="6"/>
  <c r="AB123" i="7"/>
  <c r="Y127" i="7"/>
  <c r="AA123" i="7"/>
  <c r="K27" i="7"/>
  <c r="N27" i="7"/>
  <c r="L46" i="7"/>
  <c r="C48" i="2" s="1"/>
  <c r="N50" i="7"/>
  <c r="L50" i="7"/>
  <c r="C36" i="2" s="1"/>
  <c r="K52" i="7"/>
  <c r="N54" i="7"/>
  <c r="L54" i="7"/>
  <c r="N62" i="7"/>
  <c r="N79" i="7"/>
  <c r="L79" i="7"/>
  <c r="K80" i="7"/>
  <c r="G127" i="7"/>
  <c r="AQ135" i="7"/>
  <c r="AQ139" i="7"/>
  <c r="AQ143" i="7"/>
  <c r="AQ147" i="7"/>
  <c r="AQ151" i="7"/>
  <c r="AQ155" i="7"/>
  <c r="J23" i="8"/>
  <c r="N85" i="7"/>
  <c r="O118" i="7"/>
  <c r="O124" i="7"/>
  <c r="O125" i="7"/>
  <c r="O126" i="7"/>
  <c r="M127" i="7"/>
  <c r="O127" i="7" s="1"/>
  <c r="M12" i="8"/>
  <c r="M20" i="8"/>
  <c r="F23" i="8"/>
  <c r="F47" i="8"/>
  <c r="M35" i="8"/>
  <c r="M43" i="8"/>
  <c r="M46" i="8"/>
  <c r="E68" i="8"/>
  <c r="M60" i="8"/>
  <c r="M62" i="8"/>
  <c r="M63" i="8"/>
  <c r="J101" i="8"/>
  <c r="J108" i="8" s="1"/>
  <c r="M102" i="8"/>
  <c r="M104" i="8"/>
  <c r="M105" i="8"/>
  <c r="F108" i="8"/>
  <c r="J120" i="8"/>
  <c r="M121" i="8"/>
  <c r="J139" i="8"/>
  <c r="M142" i="8"/>
  <c r="K142" i="8"/>
  <c r="K145" i="8" s="1"/>
  <c r="M144" i="8"/>
  <c r="F163" i="8"/>
  <c r="M157" i="8"/>
  <c r="K157" i="8"/>
  <c r="M159" i="8"/>
  <c r="J162" i="8"/>
  <c r="E173" i="8"/>
  <c r="F174" i="8" s="1"/>
  <c r="H255" i="6"/>
  <c r="N53" i="7"/>
  <c r="N56" i="7"/>
  <c r="N78" i="7"/>
  <c r="N86" i="7"/>
  <c r="N100" i="7"/>
  <c r="N105" i="7"/>
  <c r="N106" i="7"/>
  <c r="N107" i="7"/>
  <c r="F118" i="7"/>
  <c r="G118" i="7" s="1"/>
  <c r="F124" i="7"/>
  <c r="AQ132" i="7"/>
  <c r="M14" i="8"/>
  <c r="M22" i="8"/>
  <c r="J47" i="8"/>
  <c r="M37" i="8"/>
  <c r="M64" i="8"/>
  <c r="M106" i="8"/>
  <c r="E125" i="8"/>
  <c r="F167" i="8"/>
  <c r="E170" i="8"/>
  <c r="F171" i="8" s="1"/>
  <c r="F175" i="8"/>
  <c r="M103" i="9"/>
  <c r="M102" i="9"/>
  <c r="M101" i="9"/>
  <c r="M109" i="9"/>
  <c r="M108" i="9"/>
  <c r="M107" i="9"/>
  <c r="M106" i="9"/>
  <c r="M105" i="9"/>
  <c r="M104" i="9"/>
  <c r="K79" i="9"/>
  <c r="F105" i="9"/>
  <c r="G105" i="9" s="1"/>
  <c r="L101" i="7"/>
  <c r="K10" i="8"/>
  <c r="K18" i="8"/>
  <c r="K33" i="8"/>
  <c r="K47" i="8" s="1"/>
  <c r="K41" i="8"/>
  <c r="J60" i="8"/>
  <c r="J67" i="8"/>
  <c r="J79" i="8"/>
  <c r="J86" i="8" s="1"/>
  <c r="K81" i="8"/>
  <c r="M82" i="8"/>
  <c r="J85" i="8"/>
  <c r="F86" i="8"/>
  <c r="K101" i="8"/>
  <c r="K108" i="8" s="1"/>
  <c r="J118" i="8"/>
  <c r="J125" i="8" s="1"/>
  <c r="K120" i="8"/>
  <c r="F125" i="8"/>
  <c r="J138" i="8"/>
  <c r="M139" i="8"/>
  <c r="M140" i="8"/>
  <c r="J143" i="8"/>
  <c r="J158" i="8"/>
  <c r="M161" i="8"/>
  <c r="K161" i="8"/>
  <c r="M162" i="8"/>
  <c r="F166" i="8"/>
  <c r="F168" i="8"/>
  <c r="G108" i="10"/>
  <c r="G107" i="10"/>
  <c r="M33" i="8"/>
  <c r="F68" i="8"/>
  <c r="J83" i="8"/>
  <c r="K85" i="8"/>
  <c r="K86" i="8" s="1"/>
  <c r="E108" i="8"/>
  <c r="K118" i="8"/>
  <c r="M119" i="8"/>
  <c r="M138" i="8"/>
  <c r="J155" i="8"/>
  <c r="J163" i="8" s="1"/>
  <c r="E163" i="8"/>
  <c r="G114" i="10"/>
  <c r="N12" i="9"/>
  <c r="N18" i="9"/>
  <c r="N29" i="9"/>
  <c r="N58" i="9"/>
  <c r="G59" i="9"/>
  <c r="N75" i="9"/>
  <c r="G112" i="10"/>
  <c r="M116" i="10"/>
  <c r="O116" i="10" s="1"/>
  <c r="N10" i="9"/>
  <c r="N30" i="9"/>
  <c r="F33" i="9"/>
  <c r="N50" i="9"/>
  <c r="N51" i="9"/>
  <c r="N71" i="9"/>
  <c r="N72" i="9"/>
  <c r="N76" i="9"/>
  <c r="N90" i="9"/>
  <c r="N91" i="9"/>
  <c r="N92" i="9"/>
  <c r="N93" i="9"/>
  <c r="N94" i="9"/>
  <c r="N95" i="9"/>
  <c r="N96" i="9"/>
  <c r="N97" i="9"/>
  <c r="M156" i="8"/>
  <c r="M163" i="8" s="1"/>
  <c r="D173" i="8"/>
  <c r="L14" i="9"/>
  <c r="L15" i="9"/>
  <c r="L20" i="9"/>
  <c r="L22" i="9"/>
  <c r="E34" i="9"/>
  <c r="K45" i="9"/>
  <c r="K59" i="9" s="1"/>
  <c r="L46" i="9"/>
  <c r="L59" i="9" s="1"/>
  <c r="N73" i="9"/>
  <c r="L74" i="9"/>
  <c r="L78" i="9"/>
  <c r="F79" i="9"/>
  <c r="G109" i="10"/>
  <c r="E80" i="9"/>
  <c r="K90" i="9"/>
  <c r="K98" i="9" s="1"/>
  <c r="M255" i="6" l="1"/>
  <c r="H119" i="6"/>
  <c r="M251" i="6"/>
  <c r="H239" i="6"/>
  <c r="H51" i="6"/>
  <c r="G125" i="6"/>
  <c r="G102" i="9"/>
  <c r="M68" i="3"/>
  <c r="M69" i="3" s="1"/>
  <c r="N167" i="8"/>
  <c r="N168" i="8"/>
  <c r="J68" i="8"/>
  <c r="K23" i="8"/>
  <c r="F173" i="8"/>
  <c r="K163" i="8"/>
  <c r="M108" i="8"/>
  <c r="G239" i="6"/>
  <c r="H41" i="3"/>
  <c r="K47" i="1"/>
  <c r="L79" i="9"/>
  <c r="L33" i="9"/>
  <c r="K125" i="8"/>
  <c r="J86" i="1"/>
  <c r="J47" i="1"/>
  <c r="K163" i="1"/>
  <c r="J108" i="1"/>
  <c r="F173" i="1"/>
  <c r="J23" i="1"/>
  <c r="M108" i="1"/>
  <c r="J68" i="1"/>
  <c r="G109" i="9"/>
  <c r="G108" i="9" s="1"/>
  <c r="F108" i="9"/>
  <c r="G110" i="9" s="1"/>
  <c r="M70" i="3"/>
  <c r="K33" i="9"/>
  <c r="G113" i="10"/>
  <c r="G111" i="10"/>
  <c r="N170" i="1"/>
  <c r="N169" i="8"/>
  <c r="N166" i="8"/>
  <c r="C51" i="2"/>
  <c r="P109" i="6"/>
  <c r="H238" i="6"/>
  <c r="G124" i="6"/>
  <c r="G110" i="6"/>
  <c r="K86" i="1"/>
  <c r="N98" i="9"/>
  <c r="G106" i="9"/>
  <c r="M110" i="9"/>
  <c r="F122" i="7"/>
  <c r="L34" i="7"/>
  <c r="M57" i="6"/>
  <c r="M109" i="6" s="1"/>
  <c r="M125" i="6" s="1"/>
  <c r="H125" i="6"/>
  <c r="M118" i="6"/>
  <c r="G107" i="9"/>
  <c r="F170" i="8"/>
  <c r="F172" i="8"/>
  <c r="G125" i="7"/>
  <c r="Y125" i="7"/>
  <c r="AA125" i="7" s="1"/>
  <c r="N169" i="1"/>
  <c r="N166" i="1"/>
  <c r="N167" i="1"/>
  <c r="I70" i="3"/>
  <c r="F166" i="1"/>
  <c r="F168" i="1"/>
  <c r="J125" i="1"/>
  <c r="Q76" i="3"/>
  <c r="X76" i="3" s="1"/>
  <c r="G120" i="7"/>
  <c r="H237" i="6"/>
  <c r="H240" i="6" s="1"/>
  <c r="G119" i="7"/>
  <c r="H124" i="6"/>
  <c r="H70" i="3"/>
  <c r="F167" i="1"/>
  <c r="K125" i="1"/>
  <c r="G242" i="6" l="1"/>
  <c r="Q249" i="6" s="1"/>
  <c r="G126" i="6"/>
  <c r="G243" i="6" s="1"/>
  <c r="H126" i="6"/>
  <c r="H243" i="6" s="1"/>
  <c r="H110" i="6"/>
  <c r="H242" i="6"/>
  <c r="N171" i="8"/>
  <c r="G122" i="7"/>
  <c r="G123" i="7"/>
  <c r="H241" i="6"/>
  <c r="G124" i="7"/>
  <c r="G241" i="6"/>
  <c r="N171" i="1"/>
  <c r="Q250" i="6" l="1"/>
  <c r="X126" i="6"/>
  <c r="T249" i="6" l="1"/>
  <c r="X249" i="6" s="1"/>
  <c r="I145" i="1"/>
  <c r="M145" i="8"/>
  <c r="M145" i="1"/>
  <c r="F145" i="8"/>
  <c r="E145" i="1"/>
  <c r="G145" i="1"/>
  <c r="L145" i="1"/>
  <c r="L145" i="8"/>
  <c r="J145" i="1"/>
  <c r="H145" i="8"/>
  <c r="H145" i="1"/>
  <c r="J145" i="8"/>
  <c r="I145" i="8"/>
  <c r="G145" i="8"/>
  <c r="E145" i="8"/>
  <c r="F145" i="1"/>
</calcChain>
</file>

<file path=xl/comments1.xml><?xml version="1.0" encoding="utf-8"?>
<comments xmlns="http://schemas.openxmlformats.org/spreadsheetml/2006/main">
  <authors>
    <author/>
  </authors>
  <commentList>
    <comment ref="B46" authorId="0" shapeId="0">
      <text>
        <r>
          <rPr>
            <sz val="11"/>
            <color theme="1"/>
            <rFont val="Calibri"/>
            <family val="2"/>
            <scheme val="minor"/>
          </rPr>
          <t>======
ID#AAAAZQVh6H8
Admin    (2022-05-10 14:22:10)
перенос из цикла проф.</t>
        </r>
      </text>
    </comment>
    <comment ref="G51" authorId="0" shapeId="0">
      <text>
        <r>
          <rPr>
            <sz val="11"/>
            <color theme="1"/>
            <rFont val="Calibri"/>
            <family val="2"/>
            <scheme val="minor"/>
          </rPr>
          <t>======
ID#AAAAZQVh6HM
Admin    (2022-05-10 14:22:10)
У ЗВИЧАЙНИХ -75,5к</t>
        </r>
      </text>
    </comment>
    <comment ref="D63" authorId="0" shapeId="0">
      <text>
        <r>
          <rPr>
            <sz val="11"/>
            <color theme="1"/>
            <rFont val="Calibri"/>
            <family val="2"/>
            <scheme val="minor"/>
          </rPr>
          <t>======
ID#AAAAZQWi9qw
Admin    (2022-05-10 14:22:10)
у звич. -іспит</t>
        </r>
      </text>
    </comment>
    <comment ref="B64" authorId="0" shapeId="0">
      <text>
        <r>
          <rPr>
            <sz val="11"/>
            <color theme="1"/>
            <rFont val="Calibri"/>
            <family val="2"/>
            <scheme val="minor"/>
          </rPr>
          <t>======
ID#AAAAZQVh6Hs
Admin    (2022-05-10 14:22:10)
нова</t>
        </r>
      </text>
    </comment>
    <comment ref="B85" authorId="0" shapeId="0">
      <text>
        <r>
          <rPr>
            <sz val="11"/>
            <color theme="1"/>
            <rFont val="Calibri"/>
            <family val="2"/>
            <scheme val="minor"/>
          </rPr>
          <t>======
ID#AAAAZQWi9rM
Admin    (2022-05-10 14:22:10)
нова</t>
        </r>
      </text>
    </comment>
    <comment ref="D90" authorId="0" shapeId="0">
      <text>
        <r>
          <rPr>
            <sz val="11"/>
            <color theme="1"/>
            <rFont val="Calibri"/>
            <family val="2"/>
            <scheme val="minor"/>
          </rPr>
          <t>======
ID#AAAAZQWi9rI
Admin    (2022-05-10 14:22:10)
у звич. -іспит</t>
        </r>
      </text>
    </comment>
    <comment ref="L96" authorId="0" shapeId="0">
      <text>
        <r>
          <rPr>
            <sz val="11"/>
            <color theme="1"/>
            <rFont val="Calibri"/>
            <family val="2"/>
            <scheme val="minor"/>
          </rPr>
          <t>======
ID#AAAAZQVh6Hc
Admin    (2022-05-10 14:22:10)
надо часы</t>
        </r>
      </text>
    </comment>
    <comment ref="C98" authorId="0" shapeId="0">
      <text>
        <r>
          <rPr>
            <sz val="11"/>
            <color theme="1"/>
            <rFont val="Calibri"/>
            <family val="2"/>
            <scheme val="minor"/>
          </rPr>
          <t>======
ID#AAAAZQVh6HQ
Admin    (2022-05-10 14:22:10)
как у денного звич</t>
        </r>
      </text>
    </comment>
    <comment ref="L106" authorId="0" shapeId="0">
      <text>
        <r>
          <rPr>
            <sz val="11"/>
            <color theme="1"/>
            <rFont val="Calibri"/>
            <family val="2"/>
            <scheme val="minor"/>
          </rPr>
          <t>======
ID#AAAAZQVh6HU
Admin    (2022-05-10 14:22:10)
надо часи</t>
        </r>
      </text>
    </comment>
    <comment ref="G110" authorId="0" shapeId="0">
      <text>
        <r>
          <rPr>
            <sz val="11"/>
            <color theme="1"/>
            <rFont val="Calibri"/>
            <family val="2"/>
            <scheme val="minor"/>
          </rPr>
          <t>======
ID#AAAAZQVh6IA
Admin    (2022-05-10 14:22:10)
У ЗВИЧАЙНИХ 78,5к</t>
        </r>
      </text>
    </comment>
    <comment ref="G119" authorId="0" shapeId="0">
      <text>
        <r>
          <rPr>
            <sz val="11"/>
            <color theme="1"/>
            <rFont val="Calibri"/>
            <family val="2"/>
            <scheme val="minor"/>
          </rPr>
          <t>======
ID#AAAAZQWi9q4
Admin    (2022-05-10 14:22:10)
у звичайних 19,5К</t>
        </r>
      </text>
    </comment>
    <comment ref="G122" authorId="0" shapeId="0">
      <text>
        <r>
          <rPr>
            <sz val="11"/>
            <color theme="1"/>
            <rFont val="Calibri"/>
            <family val="2"/>
            <scheme val="minor"/>
          </rPr>
          <t>======
ID#AAAAZQWi9rA
Admin    (2022-05-10 14:22:10)
у звичайних 6К</t>
        </r>
      </text>
    </comment>
    <comment ref="H145" authorId="0" shapeId="0">
      <text>
        <r>
          <rPr>
            <sz val="11"/>
            <color theme="1"/>
            <rFont val="Calibri"/>
            <family val="2"/>
            <scheme val="minor"/>
          </rPr>
          <t>======
ID#AAAAZQVh6Hg
Admin    (2022-05-10 14:22:10)
Admin:</t>
        </r>
      </text>
    </comment>
    <comment ref="B158" authorId="0" shapeId="0">
      <text>
        <r>
          <rPr>
            <sz val="11"/>
            <color theme="1"/>
            <rFont val="Calibri"/>
            <family val="2"/>
            <scheme val="minor"/>
          </rPr>
          <t>======
ID#AAAAZQWi9rQ
Admin    (2022-05-10 14:22:10)
нова</t>
        </r>
      </text>
    </comment>
    <comment ref="B169" authorId="0" shapeId="0">
      <text>
        <r>
          <rPr>
            <sz val="11"/>
            <color theme="1"/>
            <rFont val="Calibri"/>
            <family val="2"/>
            <scheme val="minor"/>
          </rPr>
          <t>======
ID#AAAAZQWi9qE
Admin    (2022-05-10 14:22:10)
нова</t>
        </r>
      </text>
    </comment>
    <comment ref="G172" authorId="0" shapeId="0">
      <text>
        <r>
          <rPr>
            <sz val="11"/>
            <color theme="1"/>
            <rFont val="Calibri"/>
            <family val="2"/>
            <scheme val="minor"/>
          </rPr>
          <t>======
ID#AAAAZQWi9qI
Admin    (2022-05-10 14:22:10)
у звичайних 30,5</t>
        </r>
      </text>
    </comment>
    <comment ref="B194" authorId="0" shapeId="0">
      <text>
        <r>
          <rPr>
            <sz val="11"/>
            <color theme="1"/>
            <rFont val="Calibri"/>
            <family val="2"/>
            <scheme val="minor"/>
          </rPr>
          <t>======
ID#AAAAZQVh6Hw
Admin    (2022-05-10 14:22:10)
нові</t>
        </r>
      </text>
    </comment>
    <comment ref="B210" authorId="0" shapeId="0">
      <text>
        <r>
          <rPr>
            <sz val="11"/>
            <color theme="1"/>
            <rFont val="Calibri"/>
            <family val="2"/>
            <scheme val="minor"/>
          </rPr>
          <t>======
ID#AAAAZQWi9rU
Admin    (2022-05-10 14:22:10)
нові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DWF36UkFbJ20iM8e7XytouXIbwA=="/>
    </ext>
  </extLst>
</comments>
</file>

<file path=xl/comments2.xml><?xml version="1.0" encoding="utf-8"?>
<comments xmlns="http://schemas.openxmlformats.org/spreadsheetml/2006/main">
  <authors>
    <author/>
  </authors>
  <commentList>
    <comment ref="D11" authorId="0" shapeId="0">
      <text>
        <r>
          <rPr>
            <sz val="11"/>
            <color theme="1"/>
            <rFont val="Calibri"/>
            <family val="2"/>
            <scheme val="minor"/>
          </rPr>
          <t>======
ID#AAAAZQWi9qY
Admin    (2022-05-10 14:22:10)
денне 3</t>
        </r>
      </text>
    </comment>
    <comment ref="J11" authorId="0" shapeId="0">
      <text>
        <r>
          <rPr>
            <sz val="11"/>
            <color theme="1"/>
            <rFont val="Calibri"/>
            <family val="2"/>
            <scheme val="minor"/>
          </rPr>
          <t>======
ID#AAAAZQWi9qs
Admin    (2022-05-10 14:22:10)
как у звичайних</t>
        </r>
      </text>
    </comment>
    <comment ref="D12" authorId="0" shapeId="0">
      <text>
        <r>
          <rPr>
            <sz val="11"/>
            <color theme="1"/>
            <rFont val="Calibri"/>
            <family val="2"/>
            <scheme val="minor"/>
          </rPr>
          <t>======
ID#AAAAZQWi9qk
Admin    (2022-05-10 14:22:10)
денне звич 7 К</t>
        </r>
      </text>
    </comment>
    <comment ref="C23" authorId="0" shapeId="0">
      <text>
        <r>
          <rPr>
            <sz val="11"/>
            <color theme="1"/>
            <rFont val="Calibri"/>
            <family val="2"/>
            <scheme val="minor"/>
          </rPr>
          <t>======
ID#AAAAZQVh6Hk
Admin    (2022-05-10 14:22:10)
нова</t>
        </r>
      </text>
    </comment>
    <comment ref="A50" authorId="0" shapeId="0">
      <text>
        <r>
          <rPr>
            <sz val="11"/>
            <color theme="1"/>
            <rFont val="Calibri"/>
            <family val="2"/>
            <scheme val="minor"/>
          </rPr>
          <t>======
ID#AAAAZQWi9qc
Admin    (2022-05-10 14:22:10)
перенос  из 1 сем</t>
        </r>
      </text>
    </comment>
    <comment ref="M52" authorId="0" shapeId="0">
      <text>
        <r>
          <rPr>
            <sz val="11"/>
            <color theme="1"/>
            <rFont val="Calibri"/>
            <family val="2"/>
            <scheme val="minor"/>
          </rPr>
          <t>======
ID#AAAAZQWi9qo
Admin    (2022-05-10 14:22:10)
у звич - іспит</t>
        </r>
      </text>
    </comment>
    <comment ref="C57" authorId="0" shapeId="0">
      <text>
        <r>
          <rPr>
            <sz val="11"/>
            <color theme="1"/>
            <rFont val="Calibri"/>
            <family val="2"/>
            <scheme val="minor"/>
          </rPr>
          <t>======
ID#AAAAZQVh6HY
Admin    (2022-05-10 14:22:10)
перенос из 1 сем</t>
        </r>
      </text>
    </comment>
    <comment ref="C78" authorId="0" shapeId="0">
      <text>
        <r>
          <rPr>
            <sz val="11"/>
            <color theme="1"/>
            <rFont val="Calibri"/>
            <family val="2"/>
            <scheme val="minor"/>
          </rPr>
          <t>======
ID#AAAAZQWi9qQ
Admin    (2022-05-10 14:22:10)
нова</t>
        </r>
      </text>
    </comment>
    <comment ref="C81" authorId="0" shapeId="0">
      <text>
        <r>
          <rPr>
            <sz val="11"/>
            <color theme="1"/>
            <rFont val="Calibri"/>
            <family val="2"/>
            <scheme val="minor"/>
          </rPr>
          <t>======
ID#AAAAZQWi9q8
Admin    (2022-05-10 14:22:10)
нові</t>
        </r>
      </text>
    </comment>
    <comment ref="C85" authorId="0" shapeId="0">
      <text>
        <r>
          <rPr>
            <sz val="11"/>
            <color theme="1"/>
            <rFont val="Calibri"/>
            <family val="2"/>
            <scheme val="minor"/>
          </rPr>
          <t>======
ID#AAAAZQWi9qA
Admin    (2022-05-10 14:22:10)
новий курс</t>
        </r>
      </text>
    </comment>
    <comment ref="C86" authorId="0" shapeId="0">
      <text>
        <r>
          <rPr>
            <sz val="11"/>
            <color theme="1"/>
            <rFont val="Calibri"/>
            <family val="2"/>
            <scheme val="minor"/>
          </rPr>
          <t>======
ID#AAAAZQWi9qU
Admin    (2022-05-10 14:22:10)
Admin:</t>
        </r>
      </text>
    </comment>
    <comment ref="C101" authorId="0" shapeId="0">
      <text>
        <r>
          <rPr>
            <sz val="11"/>
            <color theme="1"/>
            <rFont val="Calibri"/>
            <family val="2"/>
            <scheme val="minor"/>
          </rPr>
          <t>======
ID#AAAAZQWi9qM
Admin    (2022-05-10 14:22:10)
нова</t>
        </r>
      </text>
    </comment>
    <comment ref="C107" authorId="0" shapeId="0">
      <text>
        <r>
          <rPr>
            <sz val="11"/>
            <color theme="1"/>
            <rFont val="Calibri"/>
            <family val="2"/>
            <scheme val="minor"/>
          </rPr>
          <t>======
ID#AAAAZQVh6H0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Lmd3cC5fYZwgpm37M7OPuZIoE2g=="/>
    </ext>
  </extLst>
</comments>
</file>

<file path=xl/comments3.xml><?xml version="1.0" encoding="utf-8"?>
<comments xmlns="http://schemas.openxmlformats.org/spreadsheetml/2006/main">
  <authors>
    <author/>
  </authors>
  <commentList>
    <comment ref="O20" authorId="0" shapeId="0">
      <text>
        <r>
          <rPr>
            <sz val="11"/>
            <color theme="1"/>
            <rFont val="Calibri"/>
            <family val="2"/>
            <scheme val="minor"/>
          </rPr>
          <t>======
ID#AAAAZQWi9rE
Admin    (2022-05-10 14:22:10)
Дисципдина из стандарта 051, только для ЕП. Поєтому читаем сами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bKuPBF5iQbguedGXSM5PlhUFiQ=="/>
    </ext>
  </extLst>
</comments>
</file>

<file path=xl/comments4.xml><?xml version="1.0" encoding="utf-8"?>
<comments xmlns="http://schemas.openxmlformats.org/spreadsheetml/2006/main">
  <authors>
    <author/>
  </authors>
  <commentList>
    <comment ref="D17" authorId="0" shapeId="0">
      <text>
        <r>
          <rPr>
            <sz val="11"/>
            <color theme="1"/>
            <rFont val="Calibri"/>
            <family val="2"/>
            <scheme val="minor"/>
          </rPr>
          <t>======
ID#AAAAZQVh6H4
Admin    (2022-05-10 14:22:10)
у звич. -іспит</t>
        </r>
      </text>
    </comment>
    <comment ref="D19" authorId="0" shapeId="0">
      <text>
        <r>
          <rPr>
            <sz val="11"/>
            <color theme="1"/>
            <rFont val="Calibri"/>
            <family val="2"/>
            <scheme val="minor"/>
          </rPr>
          <t>======
ID#AAAAZQWi9q0
Admin    (2022-05-10 14:22:10)
у звич. -іспит</t>
        </r>
      </text>
    </comment>
    <comment ref="B21" authorId="0" shapeId="0">
      <text>
        <r>
          <rPr>
            <sz val="11"/>
            <color theme="1"/>
            <rFont val="Calibri"/>
            <family val="2"/>
            <scheme val="minor"/>
          </rPr>
          <t>======
ID#AAAAZQWi9qg
Admin    (2022-05-10 14:22:10)
перенос из цикла проф.</t>
        </r>
      </text>
    </comment>
    <comment ref="B34" authorId="0" shapeId="0">
      <text>
        <r>
          <rPr>
            <sz val="11"/>
            <color theme="1"/>
            <rFont val="Calibri"/>
            <family val="2"/>
            <scheme val="minor"/>
          </rPr>
          <t>======
ID#AAAAZQVh6Ho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hSUN7fGBxt8nn5IrMAFVyk1Bumw=="/>
    </ext>
  </extLst>
</comments>
</file>

<file path=xl/sharedStrings.xml><?xml version="1.0" encoding="utf-8"?>
<sst xmlns="http://schemas.openxmlformats.org/spreadsheetml/2006/main" count="3556" uniqueCount="656">
  <si>
    <t>ЕКОНОМІКА ТА БІЗНЕС-АНАЛІТИКА</t>
  </si>
  <si>
    <t>1 семестр 15 тижнів</t>
  </si>
  <si>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</si>
  <si>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</si>
  <si>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</si>
  <si>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</si>
  <si>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</si>
  <si>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</si>
  <si>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</si>
  <si>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</si>
  <si>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</si>
  <si>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</si>
  <si>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</si>
  <si>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</si>
  <si>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</si>
  <si>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</si>
  <si>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З</t>
  </si>
  <si>
    <t>О</t>
  </si>
  <si>
    <t>Іноземна мова</t>
  </si>
  <si>
    <t>Г</t>
  </si>
  <si>
    <t>мп</t>
  </si>
  <si>
    <t>Фізичне виховання</t>
  </si>
  <si>
    <t>фв</t>
  </si>
  <si>
    <t>Історія України та української культури</t>
  </si>
  <si>
    <t>І</t>
  </si>
  <si>
    <t>філ</t>
  </si>
  <si>
    <t>Вища математика</t>
  </si>
  <si>
    <t>вм</t>
  </si>
  <si>
    <t>Основи економічної теорії</t>
  </si>
  <si>
    <t>М</t>
  </si>
  <si>
    <t>м</t>
  </si>
  <si>
    <t>Інформатика</t>
  </si>
  <si>
    <t>ДЗ</t>
  </si>
  <si>
    <t>ііг</t>
  </si>
  <si>
    <t>Вступ до навчального процесу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</si>
  <si>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</si>
  <si>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</si>
  <si>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</si>
  <si>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</si>
  <si>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</si>
  <si>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</si>
  <si>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</si>
  <si>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Економіко-математичні методи та моделі</t>
  </si>
  <si>
    <t>Мікро- та макроекономіка</t>
  </si>
  <si>
    <t>Філософія</t>
  </si>
  <si>
    <t>Навчальна пратика "Вступ до фаху"</t>
  </si>
  <si>
    <t>ЕП</t>
  </si>
  <si>
    <t>еп</t>
  </si>
  <si>
    <t>Українська мова за професійним спрямуванням</t>
  </si>
  <si>
    <t>3 семестр 15 тижнів</t>
  </si>
  <si>
    <t xml:space="preserve">Іноземна мова </t>
  </si>
  <si>
    <t>Теорія організації</t>
  </si>
  <si>
    <t>Менеджмент</t>
  </si>
  <si>
    <t>Економіка підприємства</t>
  </si>
  <si>
    <t>Статистика</t>
  </si>
  <si>
    <t>ОА</t>
  </si>
  <si>
    <t>оа</t>
  </si>
  <si>
    <t>В</t>
  </si>
  <si>
    <t>Трудове право / Конституційне право</t>
  </si>
  <si>
    <t>4 семестр 18 тижнів</t>
  </si>
  <si>
    <t>Виробнича практика 1 (економічна)</t>
  </si>
  <si>
    <t>Економіка праці та соціально-трудові відносини</t>
  </si>
  <si>
    <t>Бухгалтерський облік</t>
  </si>
  <si>
    <t>Гроші та кредит</t>
  </si>
  <si>
    <t>Ф</t>
  </si>
  <si>
    <t>ф</t>
  </si>
  <si>
    <t>Договірне право / Основи адміністративного права</t>
  </si>
  <si>
    <t>Курсова робота "Економіка підприємства"</t>
  </si>
  <si>
    <t>5 семестр 15 тижнів</t>
  </si>
  <si>
    <t>Іноземна мова (за професійним спрямуванням) / Соціологія</t>
  </si>
  <si>
    <t>Фінанси</t>
  </si>
  <si>
    <t>Історія економічної думки</t>
  </si>
  <si>
    <t>Маркетинг</t>
  </si>
  <si>
    <t>Економічний аналіз  / Аналіз господарської діяльності</t>
  </si>
  <si>
    <t>Організація виробництва та нормування</t>
  </si>
  <si>
    <t>Мезоекономіка</t>
  </si>
  <si>
    <t>6 семестр 18 тижнів</t>
  </si>
  <si>
    <t>Виробнича практика 2 (аналітична)</t>
  </si>
  <si>
    <t>Іноземна мова (за професійним спрямуванням) / Психологія управління</t>
  </si>
  <si>
    <t>Потенціал і розвиток підприємства</t>
  </si>
  <si>
    <t>Рекламна діяльність та бізнес-айдентика / Підприємництво та бізнес-культура</t>
  </si>
  <si>
    <t>Комерційна діяльність  / Логістика</t>
  </si>
  <si>
    <t>Курсова робота "Організація виробництва"</t>
  </si>
  <si>
    <t>Звітність підприємства</t>
  </si>
  <si>
    <t>7 семестр 15 тижнів</t>
  </si>
  <si>
    <t>Іноземна мова (за професійним спрямуванням) / Політологія</t>
  </si>
  <si>
    <t>Проектний аналіз (розділ 1)</t>
  </si>
  <si>
    <t>Бізнес-планування / Планування і контроль на підприємстві</t>
  </si>
  <si>
    <t>Економіка  та організація інноваційної діяльності / Інвестиційна діяльність підприємства</t>
  </si>
  <si>
    <t>Глобальна економіка та зовнішньоекономічна політика держави / Управлінський облік</t>
  </si>
  <si>
    <t>Зовнішньоекономічна діяльність підприємства</t>
  </si>
  <si>
    <t>Безпека життєдіяльності та основи охорони праці</t>
  </si>
  <si>
    <t>хіоп</t>
  </si>
  <si>
    <t>8 семестр 13 тижнів</t>
  </si>
  <si>
    <t>Переддипломна практика</t>
  </si>
  <si>
    <t>Дипломне проектування</t>
  </si>
  <si>
    <t>Державна атестація</t>
  </si>
  <si>
    <t>Іноземна мова (за професійним спрямуванням) / Професійна етика</t>
  </si>
  <si>
    <t>Проектний аналіз (розділ 2)</t>
  </si>
  <si>
    <t>Курсова робота "Проектний аналіз"</t>
  </si>
  <si>
    <t>Комп'ютерна обробка економічної інформації / Інформаційні системи та технології управління бізнес-процесами</t>
  </si>
  <si>
    <t>Економічне прогнозування / Аналіз товарних ринків</t>
  </si>
  <si>
    <t>1 к</t>
  </si>
  <si>
    <t>2 к</t>
  </si>
  <si>
    <t>3 к</t>
  </si>
  <si>
    <t>4 к</t>
  </si>
  <si>
    <t>кіт</t>
  </si>
  <si>
    <t>обовязкові</t>
  </si>
  <si>
    <t>авп</t>
  </si>
  <si>
    <t>вибіркові</t>
  </si>
  <si>
    <t>іспр</t>
  </si>
  <si>
    <t>еса</t>
  </si>
  <si>
    <t>Загальний цикл</t>
  </si>
  <si>
    <t>техм</t>
  </si>
  <si>
    <t>амм</t>
  </si>
  <si>
    <t>Професійний цикл</t>
  </si>
  <si>
    <t>птм</t>
  </si>
  <si>
    <t>кмсіт</t>
  </si>
  <si>
    <t>фіз</t>
  </si>
  <si>
    <t>зв</t>
  </si>
  <si>
    <t>лв</t>
  </si>
  <si>
    <t>тм</t>
  </si>
  <si>
    <t>мпф</t>
  </si>
  <si>
    <t>омт</t>
  </si>
  <si>
    <t>опм</t>
  </si>
  <si>
    <t>дп+да</t>
  </si>
  <si>
    <t>хиоп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</si>
  <si>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</si>
  <si>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</si>
  <si>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</si>
  <si>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</si>
  <si>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</si>
  <si>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>1 семестр</t>
  </si>
  <si>
    <t>ПТ-19-1т</t>
  </si>
  <si>
    <t>2а семестр</t>
  </si>
  <si>
    <t>2а  семестр</t>
  </si>
  <si>
    <t>2б семестр</t>
  </si>
  <si>
    <t xml:space="preserve"> </t>
  </si>
  <si>
    <t>додати по ФКС</t>
  </si>
  <si>
    <t>кафедра ІІГ</t>
  </si>
  <si>
    <t>Нові інформаційні технології</t>
  </si>
  <si>
    <t>іспит</t>
  </si>
  <si>
    <t>ФКС-18-1</t>
  </si>
  <si>
    <t>кафедра Філософії</t>
  </si>
  <si>
    <t xml:space="preserve">Історія України </t>
  </si>
  <si>
    <t>кафедра Хіоп</t>
  </si>
  <si>
    <t>Безпека життєдіяльності</t>
  </si>
  <si>
    <t>залік</t>
  </si>
  <si>
    <t>Кафедра фізичного виховання і спорту</t>
  </si>
  <si>
    <t>Вступ до спеціальності</t>
  </si>
  <si>
    <t>Історія фізичної культури</t>
  </si>
  <si>
    <t xml:space="preserve">Теорія і методика викладання гімнастики </t>
  </si>
  <si>
    <t xml:space="preserve">Теорія і методика викладання спортивних ігор </t>
  </si>
  <si>
    <t>Підвищення спортивної майстерності з обраного виду спорту</t>
  </si>
  <si>
    <t xml:space="preserve">Анатомія людини з основами спортивної морфології. </t>
  </si>
  <si>
    <t xml:space="preserve">Перша долікарська допомога </t>
  </si>
  <si>
    <t>Ритміка і хореографія</t>
  </si>
  <si>
    <t>Теорія і методика оздоровчої фізичної культури та масовий спорт</t>
  </si>
  <si>
    <t>Теорія і методика викладання фітнесу</t>
  </si>
  <si>
    <t xml:space="preserve">Основи медичних знань та охорони здоров’я. </t>
  </si>
  <si>
    <t xml:space="preserve">Теорія і методика викладання легкої атлетики </t>
  </si>
  <si>
    <t xml:space="preserve">Теорія і методика викладання атлетизму </t>
  </si>
  <si>
    <t>Фізкультурно-спортивні споруди</t>
  </si>
  <si>
    <t xml:space="preserve">V. План навчального процесу                               </t>
  </si>
  <si>
    <t>№ з/п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</si>
  <si>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</si>
  <si>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</si>
  <si>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</si>
  <si>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</si>
  <si>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Кількість аудиторних годин за триместрами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</si>
  <si>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</si>
  <si>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</si>
  <si>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</si>
  <si>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</si>
  <si>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</si>
  <si>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</si>
  <si>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</si>
  <si>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</si>
  <si>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</si>
  <si>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</si>
  <si>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</si>
  <si>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2а</t>
  </si>
  <si>
    <t>2б</t>
  </si>
  <si>
    <t>кількість тижнів у триместрі</t>
  </si>
  <si>
    <t>1. ОБОВ'ЯЗКОВІ НАВЧАЛЬНІ ДИСЦИПЛІНИ</t>
  </si>
  <si>
    <t>1.1.  Цикл загальної підготовки</t>
  </si>
  <si>
    <t>1.1.1</t>
  </si>
  <si>
    <t>1.1.2</t>
  </si>
  <si>
    <t>1.1.2.1</t>
  </si>
  <si>
    <t>1.1.2.2</t>
  </si>
  <si>
    <t>2д</t>
  </si>
  <si>
    <t>1.1.2.3</t>
  </si>
  <si>
    <t>3ф*</t>
  </si>
  <si>
    <t>с*</t>
  </si>
  <si>
    <t>1.1.3</t>
  </si>
  <si>
    <t>Проблеми пізнання і розвитку суспільства у філософському, культурно-історичному та морально-етичному дискурсах</t>
  </si>
  <si>
    <t>1д</t>
  </si>
  <si>
    <t>1.1.4</t>
  </si>
  <si>
    <t>1.1.5</t>
  </si>
  <si>
    <t>3д</t>
  </si>
  <si>
    <t>Разом:</t>
  </si>
  <si>
    <t>1.2 Цикл професійної підготовки</t>
  </si>
  <si>
    <t>1.2.1</t>
  </si>
  <si>
    <t>Бюджетна система</t>
  </si>
  <si>
    <t>1</t>
  </si>
  <si>
    <t>1.2.2</t>
  </si>
  <si>
    <t>Банківська система</t>
  </si>
  <si>
    <t>1.2.2.1</t>
  </si>
  <si>
    <t>1.2.2.2</t>
  </si>
  <si>
    <t>Курсова робота "Банківська система"</t>
  </si>
  <si>
    <t>1.2.3</t>
  </si>
  <si>
    <t>Податкова система та оподаткування</t>
  </si>
  <si>
    <t>1.2.4</t>
  </si>
  <si>
    <t>Фінансова діяльність суб'єктів господарювання</t>
  </si>
  <si>
    <t>1.2.5</t>
  </si>
  <si>
    <t>Менеджмент та маркетинг на підприємстві</t>
  </si>
  <si>
    <t>1.2.6</t>
  </si>
  <si>
    <t>Страхування</t>
  </si>
  <si>
    <t>1.2.7</t>
  </si>
  <si>
    <t>Фінансовий аналіз</t>
  </si>
  <si>
    <t>1.2.7.1</t>
  </si>
  <si>
    <t>1.2.7.2</t>
  </si>
  <si>
    <t>Курсова робота "Фінансовий аналіз"</t>
  </si>
  <si>
    <t>4д</t>
  </si>
  <si>
    <t>Разом п.1.2</t>
  </si>
  <si>
    <t>1.3. Практична підготовка</t>
  </si>
  <si>
    <t>3.1</t>
  </si>
  <si>
    <t>Виробнича практика</t>
  </si>
  <si>
    <t>3.2</t>
  </si>
  <si>
    <t>Разом п. 1.3</t>
  </si>
  <si>
    <t>1.4 Державна атестація</t>
  </si>
  <si>
    <t>4.1</t>
  </si>
  <si>
    <t>4.2</t>
  </si>
  <si>
    <t>Державна атестація (захист дипломної роботи)</t>
  </si>
  <si>
    <t>Разом п 1.4</t>
  </si>
  <si>
    <t>Разом обов'язкові компоненти освітньої програми</t>
  </si>
  <si>
    <t>2. ДИСЦИПЛІНИ ВІЛЬНОГО ВИБОРУ</t>
  </si>
  <si>
    <t>2.1.  Цикл загальної підготовки</t>
  </si>
  <si>
    <t>2.1.1</t>
  </si>
  <si>
    <t>Трудове право</t>
  </si>
  <si>
    <t>Договірне право</t>
  </si>
  <si>
    <t>Разом п.2.1</t>
  </si>
  <si>
    <t>2.2.  Цикл професійної підготовки</t>
  </si>
  <si>
    <t>2.2.1</t>
  </si>
  <si>
    <t xml:space="preserve">Інвестування </t>
  </si>
  <si>
    <t>Бізнес-моделювання</t>
  </si>
  <si>
    <t>2.2.2</t>
  </si>
  <si>
    <t xml:space="preserve">Фінансово-економічні ризики </t>
  </si>
  <si>
    <t>Фінанси зарубіжних корпорацій</t>
  </si>
  <si>
    <t>2.2.3</t>
  </si>
  <si>
    <t xml:space="preserve">Гроші, кредит та фінанси </t>
  </si>
  <si>
    <t>2</t>
  </si>
  <si>
    <t>Міжнародні фінансово-економічні відносини</t>
  </si>
  <si>
    <t>2.2.4</t>
  </si>
  <si>
    <t xml:space="preserve">Фінансовий ринок </t>
  </si>
  <si>
    <t>3</t>
  </si>
  <si>
    <t>Біржова діяльність</t>
  </si>
  <si>
    <t>2.2.5</t>
  </si>
  <si>
    <t>Контролінг та бюджетування діяльності суб'єктів підприємництва</t>
  </si>
  <si>
    <t>Державний фінансовий контроль та державні закупівлі</t>
  </si>
  <si>
    <t>2.2.6</t>
  </si>
  <si>
    <t xml:space="preserve">Місцеві фінанси </t>
  </si>
  <si>
    <t>Казначейська справа</t>
  </si>
  <si>
    <t>2.2.7</t>
  </si>
  <si>
    <t xml:space="preserve">Звітність суб'єктів господарювання та фінансово-кредитних установ </t>
  </si>
  <si>
    <t>Міжнародні стандарти фінансової звітності</t>
  </si>
  <si>
    <t>2.2.8</t>
  </si>
  <si>
    <t xml:space="preserve">Аналіз банківської діяльності </t>
  </si>
  <si>
    <t>Центральний банк та грошово-кредитна політика</t>
  </si>
  <si>
    <t>2.2.9</t>
  </si>
  <si>
    <t xml:space="preserve">Інформаційні системи та технології у фінансах </t>
  </si>
  <si>
    <t>Програмне забезпечення обробки комп'ютерної інформації</t>
  </si>
  <si>
    <t>2.2.10</t>
  </si>
  <si>
    <t xml:space="preserve">Соціальне страхування та відповідальність </t>
  </si>
  <si>
    <t>Інвестиційне кредитування</t>
  </si>
  <si>
    <t>Разом п. 2.2</t>
  </si>
  <si>
    <t>Разом вибіркові компоненти освітньої програми</t>
  </si>
  <si>
    <t>Загальна кількість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</si>
  <si>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</si>
  <si>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</si>
  <si>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</si>
  <si>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</si>
  <si>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</si>
  <si>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Частка кредитів</t>
  </si>
  <si>
    <t>обов'язкові</t>
  </si>
  <si>
    <t>Декан факультету ФЕМ</t>
  </si>
  <si>
    <t>Є.В. Мироненко</t>
  </si>
  <si>
    <t>Зав. кафедри</t>
  </si>
  <si>
    <t>С.Я. Єлецьких</t>
  </si>
  <si>
    <t>Голова проектної групи</t>
  </si>
  <si>
    <t>ЗАТВЕРДЖЕНО:</t>
  </si>
  <si>
    <t>Міністерство освіти і науки України</t>
  </si>
  <si>
    <t>на засіданні Вченої ради</t>
  </si>
  <si>
    <t xml:space="preserve">протокол № </t>
  </si>
  <si>
    <t>Донбаська державна машинобудівна академія</t>
  </si>
  <si>
    <t>Кваліфікація:  бакалавр з підприємництва,  торгівлі та біржової  діяльності</t>
  </si>
  <si>
    <t>"    "                  20    р.</t>
  </si>
  <si>
    <t xml:space="preserve">НАВЧАЛЬНИЙ ПЛАН </t>
  </si>
  <si>
    <t>Ректор ________________________</t>
  </si>
  <si>
    <t>(Ковальов В.Д.)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</si>
  <si>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</si>
  <si>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- 1 рік 10 місяців</t>
  </si>
  <si>
    <r>
      <rPr>
        <sz val="20"/>
        <color theme="1"/>
        <rFont val="Times New Roman"/>
        <family val="1"/>
      </rPr>
      <t xml:space="preserve">з галузі знань:  </t>
    </r>
    <r>
      <rPr>
        <b/>
        <sz val="20"/>
        <color theme="1"/>
        <rFont val="Times New Roman"/>
        <family val="1"/>
      </rPr>
      <t>07 Управління та адміністрування</t>
    </r>
  </si>
  <si>
    <t>На основі освітньо-кваліфікаційного рівня "молодший спеціаліст", освітнього ступеня "молодший бакалавр"</t>
  </si>
  <si>
    <t>спеціальність: 076 Підприємництво, торгівля та біржова діяльність</t>
  </si>
  <si>
    <r>
      <rPr>
        <sz val="20"/>
        <color theme="1"/>
        <rFont val="Times New Roman"/>
        <family val="1"/>
      </rPr>
      <t xml:space="preserve">форма навчання:     </t>
    </r>
    <r>
      <rPr>
        <b/>
        <sz val="20"/>
        <color theme="1"/>
        <rFont val="Times New Roman"/>
        <family val="1"/>
      </rPr>
      <t>денна</t>
    </r>
  </si>
  <si>
    <t>освітня програма: Підприємництво,  торгівля та біржова діяльність</t>
  </si>
  <si>
    <t>І 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</si>
  <si>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</si>
  <si>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</si>
  <si>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</si>
  <si>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</si>
  <si>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</si>
  <si>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</si>
  <si>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</si>
  <si>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</si>
  <si>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</si>
  <si>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</si>
  <si>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</si>
  <si>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</si>
  <si>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</si>
  <si>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</si>
  <si>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С</t>
  </si>
  <si>
    <t>К</t>
  </si>
  <si>
    <t>ПК</t>
  </si>
  <si>
    <t>Д</t>
  </si>
  <si>
    <t>А</t>
  </si>
  <si>
    <t xml:space="preserve">Позначення: Т – теоретичне навчання; С – екзаменаційна сесія; ПК - проміжний контроль; П – практика; К – канікули; Д– дипломне проектування; А – державна атестація </t>
  </si>
  <si>
    <t xml:space="preserve">       II. ЗВЕДЕНІ ДАНІ ПРО БЮДЖЕТ ЧАСУ, тижні  </t>
  </si>
  <si>
    <t xml:space="preserve">ІІІ. ПРАКТИКА </t>
  </si>
  <si>
    <t>IV. ДЕРЖАВНА АТЕСТАЦІЯ</t>
  </si>
  <si>
    <t>Теоретичне навчання</t>
  </si>
  <si>
    <t>Екзаменаційна сесія та проміж. контроль</t>
  </si>
  <si>
    <t>Практика</t>
  </si>
  <si>
    <t>Виконання дипломн. проекту</t>
  </si>
  <si>
    <t>Держ. атест.</t>
  </si>
  <si>
    <t>Канікули</t>
  </si>
  <si>
    <t>Усього</t>
  </si>
  <si>
    <t>Назва
 практики</t>
  </si>
  <si>
    <t>Семестр</t>
  </si>
  <si>
    <t>Тижні</t>
  </si>
  <si>
    <t>Назва навчальної дисципліни</t>
  </si>
  <si>
    <t>Форма державної атестації (екзамен, дипломний проект (робота))</t>
  </si>
  <si>
    <t>Переддипломна</t>
  </si>
  <si>
    <t>Дипломна робота</t>
  </si>
  <si>
    <t>Кваліфікація:  бакалавр з економіки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</si>
  <si>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</si>
  <si>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- 2 роки 10 місяців</t>
  </si>
  <si>
    <r>
      <rPr>
        <sz val="20"/>
        <color theme="1"/>
        <rFont val="Times New Roman"/>
        <family val="1"/>
      </rPr>
      <t xml:space="preserve">з галузі знань:  </t>
    </r>
    <r>
      <rPr>
        <b/>
        <sz val="20"/>
        <color theme="1"/>
        <rFont val="Times New Roman"/>
        <family val="1"/>
      </rPr>
      <t>05 Соціальні та поведінкові науки</t>
    </r>
  </si>
  <si>
    <t>На основі фахової передвищої освіти</t>
  </si>
  <si>
    <r>
      <rPr>
        <sz val="20"/>
        <color theme="1"/>
        <rFont val="Times New Roman"/>
        <family val="1"/>
      </rPr>
      <t xml:space="preserve">спеціальність: </t>
    </r>
    <r>
      <rPr>
        <b/>
        <sz val="20"/>
        <color theme="1"/>
        <rFont val="Times New Roman"/>
        <family val="1"/>
      </rPr>
      <t>051 Економіка</t>
    </r>
  </si>
  <si>
    <r>
      <rPr>
        <sz val="20"/>
        <color theme="1"/>
        <rFont val="Times New Roman"/>
        <family val="1"/>
      </rPr>
      <t xml:space="preserve">форма навчання:    </t>
    </r>
    <r>
      <rPr>
        <b/>
        <sz val="20"/>
        <color theme="1"/>
        <rFont val="Times New Roman"/>
        <family val="1"/>
      </rPr>
      <t xml:space="preserve"> заочна </t>
    </r>
  </si>
  <si>
    <r>
      <rPr>
        <sz val="20"/>
        <color theme="1"/>
        <rFont val="Times New Roman"/>
        <family val="1"/>
      </rPr>
      <t xml:space="preserve">освітня програма: </t>
    </r>
    <r>
      <rPr>
        <b/>
        <sz val="20"/>
        <color theme="1"/>
        <rFont val="Times New Roman"/>
        <family val="1"/>
      </rPr>
      <t>Економіка та бізнес-аналітика</t>
    </r>
  </si>
  <si>
    <t>І . ГРАФІК ОСВІТНЬОГО ПРОЦЕСУ</t>
  </si>
  <si>
    <t>I</t>
  </si>
  <si>
    <t>Н</t>
  </si>
  <si>
    <t>Т</t>
  </si>
  <si>
    <t>ІІ</t>
  </si>
  <si>
    <t>ІІІ</t>
  </si>
  <si>
    <t>С/Н</t>
  </si>
  <si>
    <t xml:space="preserve">Позначення: Т – теоретичне навчання; С – екзаменаційна сесія; К – канікули; П – практика; Д – виконання кваліфікаційної роботи; А –  атестація </t>
  </si>
  <si>
    <t>IV.  АТЕСТАЦІЯ</t>
  </si>
  <si>
    <t>Наставна сесія</t>
  </si>
  <si>
    <t xml:space="preserve">Екзаменаційна сесія </t>
  </si>
  <si>
    <t>Виконання кваліфікаційної роботи</t>
  </si>
  <si>
    <t>Атестація</t>
  </si>
  <si>
    <t>№</t>
  </si>
  <si>
    <t>Форма державної атестації (екзамен, кваліфікаційна робота)</t>
  </si>
  <si>
    <t>Кваліфікаційна робота бакалавра</t>
  </si>
  <si>
    <t xml:space="preserve">V. План освітнього процесу                               </t>
  </si>
  <si>
    <t>Кількість аудиторних годин за семестрами</t>
  </si>
  <si>
    <t>3 курс</t>
  </si>
  <si>
    <t>6б</t>
  </si>
  <si>
    <t>5</t>
  </si>
  <si>
    <t>4/0</t>
  </si>
  <si>
    <t>8/0</t>
  </si>
  <si>
    <t>Управління освітнім процесом</t>
  </si>
  <si>
    <t xml:space="preserve">Ділове листування іноземною мовою </t>
  </si>
  <si>
    <t>на базі фахової передвищої освіти</t>
  </si>
  <si>
    <t xml:space="preserve"> на базі академії</t>
  </si>
  <si>
    <t>6</t>
  </si>
  <si>
    <t>Іноземна мова на базі фахової передвищої освіти</t>
  </si>
  <si>
    <t>Інформаційні системи та технології</t>
  </si>
  <si>
    <t>4/4</t>
  </si>
  <si>
    <t>8/4</t>
  </si>
  <si>
    <t>1.1.6</t>
  </si>
  <si>
    <t>1.1.6.1</t>
  </si>
  <si>
    <t xml:space="preserve">Історія України на базі фахової передвищої освіти                   </t>
  </si>
  <si>
    <t>1.1.6.2</t>
  </si>
  <si>
    <t>Історія української культури</t>
  </si>
  <si>
    <t>1.1.7</t>
  </si>
  <si>
    <t>Математика для економістів</t>
  </si>
  <si>
    <t>1.1.7.1</t>
  </si>
  <si>
    <t xml:space="preserve">Вища математика </t>
  </si>
  <si>
    <t>0/4</t>
  </si>
  <si>
    <t>8/8</t>
  </si>
  <si>
    <t>1.1.7.2</t>
  </si>
  <si>
    <t>12/0</t>
  </si>
  <si>
    <t>1.1.8</t>
  </si>
  <si>
    <t>6/2</t>
  </si>
  <si>
    <t>6/6</t>
  </si>
  <si>
    <t>1.1.9</t>
  </si>
  <si>
    <t>Теоретичні моделі соціально-економічних процесів</t>
  </si>
  <si>
    <t>12/8</t>
  </si>
  <si>
    <t>1.1.10</t>
  </si>
  <si>
    <t>Статистика на базі фахової передвищої освіти</t>
  </si>
  <si>
    <t>1.1.11</t>
  </si>
  <si>
    <t>Українська мова за професійним спрямуванням на базі фахової передвищої освіти</t>
  </si>
  <si>
    <t>1.1.12</t>
  </si>
  <si>
    <t>1.1.14</t>
  </si>
  <si>
    <t>Економічний аналіз</t>
  </si>
  <si>
    <t>Разом на базі фахової передвищої освіти</t>
  </si>
  <si>
    <t>Разом на базі академії</t>
  </si>
  <si>
    <t>0/0</t>
  </si>
  <si>
    <t>Разом за п. 1.1:</t>
  </si>
  <si>
    <t>1.2.1.1</t>
  </si>
  <si>
    <t>4/2</t>
  </si>
  <si>
    <t>1.2.1.2</t>
  </si>
  <si>
    <t>Світова економіка та зовнішньоекономічна політика держави</t>
  </si>
  <si>
    <t xml:space="preserve">Економіка праці та соціально-трудові відносини </t>
  </si>
  <si>
    <t>6/0</t>
  </si>
  <si>
    <t xml:space="preserve">Менеджмент </t>
  </si>
  <si>
    <t>0/2</t>
  </si>
  <si>
    <r>
      <rPr>
        <b/>
        <sz val="12"/>
        <color theme="1"/>
        <rFont val="Times New Roman"/>
        <family val="1"/>
      </rPr>
      <t>Маркетинг</t>
    </r>
    <r>
      <rPr>
        <sz val="12"/>
        <color theme="1"/>
        <rFont val="Times New Roman"/>
        <family val="1"/>
      </rPr>
      <t xml:space="preserve"> </t>
    </r>
  </si>
  <si>
    <t>8/2</t>
  </si>
  <si>
    <t>1.2.8</t>
  </si>
  <si>
    <t>1.2.9</t>
  </si>
  <si>
    <t>Інвестування</t>
  </si>
  <si>
    <t>1.2.10</t>
  </si>
  <si>
    <t>Економіка та організація інноваційної діяльності</t>
  </si>
  <si>
    <t>1.2.11</t>
  </si>
  <si>
    <r>
      <rPr>
        <b/>
        <sz val="12"/>
        <color theme="1"/>
        <rFont val="Times New Roman"/>
        <family val="1"/>
      </rPr>
      <t xml:space="preserve">Господарське право  </t>
    </r>
    <r>
      <rPr>
        <sz val="12"/>
        <color theme="1"/>
        <rFont val="Times New Roman"/>
        <family val="1"/>
      </rPr>
      <t>на базі фахової передвищої освіти</t>
    </r>
  </si>
  <si>
    <t>1.2.12</t>
  </si>
  <si>
    <t>1.2.13</t>
  </si>
  <si>
    <t>Курсова робота "Потенціал і розвиток підприємства"</t>
  </si>
  <si>
    <t>1.2.14</t>
  </si>
  <si>
    <t>Проектний аналіз</t>
  </si>
  <si>
    <t>1.2.14.1</t>
  </si>
  <si>
    <t>1.2.14.2</t>
  </si>
  <si>
    <t>Проектний аналіз (розділ ІІ -"Проектування бізнес-процесів")</t>
  </si>
  <si>
    <t>1.2.14.3</t>
  </si>
  <si>
    <t>6д</t>
  </si>
  <si>
    <t>24/4</t>
  </si>
  <si>
    <t>1.3.1</t>
  </si>
  <si>
    <t>Навчальна практика "Вступ до фаху"
 на базі фахової передвищої освіти</t>
  </si>
  <si>
    <t>1.3.2</t>
  </si>
  <si>
    <t>Виробнича практика 1 (економічна)  на базі фахової передвищої освіти</t>
  </si>
  <si>
    <t>1.3.3</t>
  </si>
  <si>
    <t>Виробнича практика 2 (аналітична) на базі фахової передвищої освіти</t>
  </si>
  <si>
    <t>1.3.4</t>
  </si>
  <si>
    <t>1.4 Атестація</t>
  </si>
  <si>
    <t>1.4.1</t>
  </si>
  <si>
    <t>Разом обов'язкові компоненти освітньої програми на базі фахової передвищої освіти</t>
  </si>
  <si>
    <t>Разом обов'язкові компоненти освітньої програми на базі академії</t>
  </si>
  <si>
    <t>16/0</t>
  </si>
  <si>
    <t>2.1.  Цикл загальної підготовки. 
Здобувач обирає освітні компоненти з наведеного перелку або з інших ОП ДДМА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</si>
  <si>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</si>
  <si>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r>
      <rPr>
        <b/>
        <sz val="12"/>
        <color theme="1"/>
        <rFont val="Times New Roman"/>
        <family val="1"/>
      </rPr>
      <t>Договірне право</t>
    </r>
    <r>
      <rPr>
        <sz val="12"/>
        <color theme="1"/>
        <rFont val="Times New Roman"/>
        <family val="1"/>
      </rPr>
      <t xml:space="preserve"> </t>
    </r>
  </si>
  <si>
    <t>2.1.2</t>
  </si>
  <si>
    <t xml:space="preserve">Трудове право </t>
  </si>
  <si>
    <t xml:space="preserve">Конституційне право </t>
  </si>
  <si>
    <t>2.1.3</t>
  </si>
  <si>
    <t xml:space="preserve">Іноземна мова  </t>
  </si>
  <si>
    <t>Соціологія</t>
  </si>
  <si>
    <t>2.1.4</t>
  </si>
  <si>
    <t>Політологія</t>
  </si>
  <si>
    <t>2.1.5</t>
  </si>
  <si>
    <t>Професійна етика</t>
  </si>
  <si>
    <t>2.2.  Цикл професійної підготовки. 
Здобувач обирає освітні компоненти з наведеного перелку або з інших ОП ДДМА</t>
  </si>
  <si>
    <t xml:space="preserve">Вибіркові дисципліни 3 семестру </t>
  </si>
  <si>
    <t>на базі академії</t>
  </si>
  <si>
    <t>3, 3</t>
  </si>
  <si>
    <t>16/4</t>
  </si>
  <si>
    <t>Основи бізнесу</t>
  </si>
  <si>
    <t>Самоменеджмент</t>
  </si>
  <si>
    <t xml:space="preserve">Вибіркові дисципліни 4 семестру </t>
  </si>
  <si>
    <t>0/8</t>
  </si>
  <si>
    <t>4</t>
  </si>
  <si>
    <t>Логістика</t>
  </si>
  <si>
    <t>5, 5, 5</t>
  </si>
  <si>
    <t>2.2.11</t>
  </si>
  <si>
    <t>Управлінський облік та аналіз</t>
  </si>
  <si>
    <t>2.2.12</t>
  </si>
  <si>
    <t xml:space="preserve">Управління витратами та ціноутворення </t>
  </si>
  <si>
    <t>2.2.13</t>
  </si>
  <si>
    <t>Аналіз та оцінка бізнес-інформації</t>
  </si>
  <si>
    <t>2.2.14</t>
  </si>
  <si>
    <t>2.2.15</t>
  </si>
  <si>
    <t>2.2.16</t>
  </si>
  <si>
    <t>Бізнес-культура та бізнес-айдентика</t>
  </si>
  <si>
    <t>Вибіркові дисципліни 6 семестру</t>
  </si>
  <si>
    <t>6, 6</t>
  </si>
  <si>
    <t>2.2.17</t>
  </si>
  <si>
    <t>Методи прийняття управлінських рішень</t>
  </si>
  <si>
    <t>Ринок праці</t>
  </si>
  <si>
    <t>2.2.20</t>
  </si>
  <si>
    <t>0</t>
  </si>
  <si>
    <t>Разом вибіркові компоненти освітньої програми на базі фахової передвищої освіти</t>
  </si>
  <si>
    <t>Разом вибіркові компоненти освітньої програми на базі академії</t>
  </si>
  <si>
    <t>24/16</t>
  </si>
  <si>
    <t>Загальна кількість на базі фахової передвищої освіти</t>
  </si>
  <si>
    <t>Загальна кількість на базі академії</t>
  </si>
  <si>
    <t>1.1</t>
  </si>
  <si>
    <t>1, 2б д*</t>
  </si>
  <si>
    <t>1.2</t>
  </si>
  <si>
    <t>3, 4б д*</t>
  </si>
  <si>
    <t>1.3</t>
  </si>
  <si>
    <t>5ф*6ф* 7ф*</t>
  </si>
  <si>
    <t xml:space="preserve">1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</si>
  <si>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</si>
  <si>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</si>
  <si>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</si>
  <si>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Директор ЦДЗО</t>
  </si>
  <si>
    <t>М. М. Федоров</t>
  </si>
  <si>
    <t>Зав. кафедри ЕП</t>
  </si>
  <si>
    <t>Є. О. Підгора</t>
  </si>
  <si>
    <t>Гарант ОП</t>
  </si>
  <si>
    <t>Кількість кредитів ЄКТС ВНЗ 1</t>
  </si>
  <si>
    <t>Кількість кредитів ЄКТС академії</t>
  </si>
  <si>
    <r>
      <rPr>
        <b/>
        <sz val="10"/>
        <color theme="1"/>
        <rFont val="Times New Roman"/>
        <family val="1"/>
      </rPr>
      <t>Іноземна мова (за професійним спрямуванням) 1 частина</t>
    </r>
    <r>
      <rPr>
        <sz val="10"/>
        <color theme="1"/>
        <rFont val="Times New Roman"/>
        <family val="1"/>
      </rPr>
      <t xml:space="preserve"> / Політологія/ Дисципліни з інших ОП</t>
    </r>
  </si>
  <si>
    <t>МП/М</t>
  </si>
  <si>
    <t>или</t>
  </si>
  <si>
    <t>ФВ</t>
  </si>
  <si>
    <t>ФБСП</t>
  </si>
  <si>
    <t>ВМ</t>
  </si>
  <si>
    <t>Вступ до освітнього процесу</t>
  </si>
  <si>
    <r>
      <rPr>
        <b/>
        <sz val="10"/>
        <color theme="1"/>
        <rFont val="Times New Roman"/>
        <family val="1"/>
      </rPr>
      <t>Гроші та кредит</t>
    </r>
    <r>
      <rPr>
        <sz val="10"/>
        <color theme="1"/>
        <rFont val="Times New Roman"/>
        <family val="1"/>
      </rPr>
      <t>_ на базі ЗВО 1 рівня_</t>
    </r>
  </si>
  <si>
    <t>Економічний аналіз / Аналіз господарської діяльності</t>
  </si>
  <si>
    <t>у ПТ показаны др. кредиты</t>
  </si>
  <si>
    <t>Трудове право / Конституційне право/ Дисц ін.ОП</t>
  </si>
  <si>
    <t>3 или 2 часа</t>
  </si>
  <si>
    <t>ЕП (Рекова)</t>
  </si>
  <si>
    <t>Кількість кредитів ЄКТС ВНЗ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</si>
  <si>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2 частина </t>
    </r>
    <r>
      <rPr>
        <sz val="10"/>
        <color theme="1"/>
        <rFont val="Times New Roman"/>
        <family val="1"/>
      </rPr>
      <t>/ Соціологія</t>
    </r>
  </si>
  <si>
    <t>1 или 2 часа</t>
  </si>
  <si>
    <t>ддма</t>
  </si>
  <si>
    <t>техн</t>
  </si>
  <si>
    <t>Національна та мезоекономіка</t>
  </si>
  <si>
    <t>разные кредиты с Фин</t>
  </si>
  <si>
    <t xml:space="preserve">Курсова робота "Потенціал і розвиток підприємства"
 </t>
  </si>
  <si>
    <t>Підприємництво та бізнес-культура / Рекламна діяльність та бізнес-айдентика</t>
  </si>
  <si>
    <t>ЕП (Ровенская)</t>
  </si>
  <si>
    <t xml:space="preserve"> Зовнішньоекономічна діяльність підприємства/ Комерційна діяльність та логістика</t>
  </si>
  <si>
    <r>
      <rPr>
        <sz val="10"/>
        <color rgb="FF00B0F0"/>
        <rFont val="Times New Roman"/>
        <family val="1"/>
      </rPr>
      <t xml:space="preserve">Іноземна мова (за професійним спрямуванням) - 3 частина  / </t>
    </r>
    <r>
      <rPr>
        <sz val="10"/>
        <color rgb="FFFF0000"/>
        <rFont val="Times New Roman"/>
        <family val="1"/>
      </rPr>
      <t>Професійна етика</t>
    </r>
  </si>
  <si>
    <t>у др. - отличается распред кредитов</t>
  </si>
  <si>
    <t>Міжнародна економіка</t>
  </si>
  <si>
    <t>Економіка та організація інноваційної діяльності / Інвестиційна діяльність підприємства</t>
  </si>
  <si>
    <t>Управлінський облік / Глобальна економіка та зовнішньоеокномічна політика держави</t>
  </si>
  <si>
    <t>Самоменеджмент та тактика особистої поведінки / Мотивація та управління персоналом</t>
  </si>
  <si>
    <t>Управління витратами та ціноутворення</t>
  </si>
  <si>
    <t>Х</t>
  </si>
  <si>
    <t>4а</t>
  </si>
  <si>
    <t>Психологія комунікацій та управління конфліктами</t>
  </si>
  <si>
    <t>Звітність підприємства/ Оподаткування бізнесу</t>
  </si>
  <si>
    <t>4 семестр 13 тижнів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</si>
  <si>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- 3 частина  / </t>
    </r>
    <r>
      <rPr>
        <b/>
        <sz val="10"/>
        <color rgb="FFFF0000"/>
        <rFont val="Times New Roman"/>
        <family val="1"/>
      </rPr>
      <t>Ділове листування іноземною мовою</t>
    </r>
  </si>
  <si>
    <t>МП</t>
  </si>
  <si>
    <t>Аналіз та оцінка бізнес-інформації / Інформаційні технології в управлінні бізнес-процесами</t>
  </si>
  <si>
    <t>Методи та моделі прийняття рішень в економіці/Упр.облік/ Дисц.ін.ОП</t>
  </si>
  <si>
    <t>Аналіз та прогнозування конюнктури товарних ринков/ Фундаментальний та технічний аналіз ринків/ дисц.ін.ОП</t>
  </si>
  <si>
    <t>ФБС</t>
  </si>
  <si>
    <t>Перезарахування або академічна різниця</t>
  </si>
  <si>
    <t>усього кред
прискор</t>
  </si>
  <si>
    <t>бак 4 р</t>
  </si>
  <si>
    <t>відх</t>
  </si>
  <si>
    <t>Іноземна мова (за професійним спрямуванням)/ Соціологія</t>
  </si>
  <si>
    <t>Навчальна практика "Вступ до фаху"</t>
  </si>
  <si>
    <t>Історія України</t>
  </si>
  <si>
    <t>ЕП (Мішура)</t>
  </si>
  <si>
    <t>Звітність підприємств</t>
  </si>
  <si>
    <t>Економіка підприємств</t>
  </si>
  <si>
    <t>Навантаження</t>
  </si>
  <si>
    <t>ставки</t>
  </si>
  <si>
    <t>у др. специальностей есть физвоспитание с 2 кред. на базе академии</t>
  </si>
  <si>
    <t>2 а семестр, выровнял расчасовки с др. специальностями</t>
  </si>
  <si>
    <t xml:space="preserve">Українська мова за професійним спрямуванням </t>
  </si>
  <si>
    <t>Економіко-математичні методи і моделі</t>
  </si>
  <si>
    <t>2 а семестр, в основном плане всего 6 кред., подправил кредиты на базе техникума</t>
  </si>
  <si>
    <t>2б семестр, выровнял расчасовки с др. специальностями</t>
  </si>
  <si>
    <t>2а семестр, выровнял расчасовки с др. специальностями</t>
  </si>
  <si>
    <t>у всех - в 4 семестре</t>
  </si>
  <si>
    <t>Курсова робота "Організація виробництва та нормування"</t>
  </si>
  <si>
    <t xml:space="preserve">Проектний аналіз </t>
  </si>
  <si>
    <t>2 курс ЕП прискорена форма 2018 р. набору (6 студентів)</t>
  </si>
  <si>
    <t xml:space="preserve">Это- продолжение? </t>
  </si>
  <si>
    <t>Фінанси, банківська справа та страхування (уск)</t>
  </si>
  <si>
    <t>Бізнес-планування та організація підприємницької діяльності</t>
  </si>
  <si>
    <t>Регіоналістика</t>
  </si>
  <si>
    <t xml:space="preserve">Організаційно-економічна практика </t>
  </si>
  <si>
    <t>Правознавство</t>
  </si>
  <si>
    <t>Тренінг "Ділова кар'єра та технологія працевлаштування"</t>
  </si>
  <si>
    <t>Основи підприємницької та комерційної діяльності</t>
  </si>
  <si>
    <t>Інвестування / Бізнес-моделювання</t>
  </si>
  <si>
    <t>Курсова робота "Бізнес-планування та організація підприємницької діяльності"</t>
  </si>
  <si>
    <t>Підприємницько-аналітична практика</t>
  </si>
  <si>
    <t>Фін.-економічні ризики / Аналіз ринкової кон'юнктури</t>
  </si>
  <si>
    <t xml:space="preserve">Фін. діяльність суб'єктів господарювання / Зовнішньоекон. діяльність підприємн. структур </t>
  </si>
  <si>
    <t>Торговельне підприємництво</t>
  </si>
  <si>
    <t>Інноваційний бізнес / Комерційна діяльність</t>
  </si>
  <si>
    <t>Курсова робота
 "Основи підприємницької та комерційної діяльності"</t>
  </si>
  <si>
    <t>Оцінка та управління вартістю підприємства / Ціноутворення</t>
  </si>
  <si>
    <t>Контролінг та бюджетування діяльності суб'єктів підприємництва / Державний фінансовий контроль та державні закупівлі</t>
  </si>
  <si>
    <t>Інформаційні системи та технології у фінансах / Програмне забезпечення обробки комп'ютерної інформації</t>
  </si>
  <si>
    <t>4б</t>
  </si>
  <si>
    <t>Звітність суб'єктів господарювання та фінансово-кредитних установ / Міжнародні стандарти фінансової звітності</t>
  </si>
  <si>
    <t>Соціальне страхування та відповідальність  /Електронна комерція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</si>
  <si>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</si>
  <si>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t>Основи бізнесу/Поведінкова економіка</t>
  </si>
  <si>
    <t>Трудове прав0</t>
  </si>
  <si>
    <t>Зовнішньоекономічна діяльність підприємства/ОВН</t>
  </si>
  <si>
    <t>Технології управління персоналом /ІТ</t>
  </si>
  <si>
    <r>
      <rPr>
        <b/>
        <sz val="12"/>
        <color theme="1"/>
        <rFont val="Times New Roman"/>
        <family val="1"/>
      </rPr>
      <t xml:space="preserve">Економіка праці та соціально-трудові відносини </t>
    </r>
    <r>
      <rPr>
        <sz val="12"/>
        <color theme="1"/>
        <rFont val="Times New Roman"/>
        <family val="1"/>
      </rPr>
      <t>на базі фахової передвищої освіти</t>
    </r>
  </si>
  <si>
    <t>Методи прийняття управлінських рішень/Прогноз</t>
  </si>
  <si>
    <t>Логістика/БП</t>
  </si>
  <si>
    <t>Ринок праці/Мотивація</t>
  </si>
  <si>
    <t>Управлінський облік та аналіз/Управління витратами та ціноутворення</t>
  </si>
  <si>
    <t>Аналіз та прогнозування кон'юнктури товарних ринків/Бізнес-культура та бізнес-айдентика</t>
  </si>
  <si>
    <t>Аналіз та оцінка бізнес-інформації/Звітність підприємства</t>
  </si>
  <si>
    <t>Курсова робота "Економічний аналіз"</t>
  </si>
  <si>
    <t>Економіка добробуту</t>
  </si>
  <si>
    <t xml:space="preserve">Бізнес-культура </t>
  </si>
  <si>
    <t xml:space="preserve">Мотивація персоналу </t>
  </si>
  <si>
    <t>Економіка та організація іноваційної діяльності</t>
  </si>
  <si>
    <t>4, 4, 4, 4</t>
  </si>
  <si>
    <t>16/8</t>
  </si>
  <si>
    <t>Бізнес-аналітика</t>
  </si>
  <si>
    <t>Проєктний аналіз</t>
  </si>
  <si>
    <t>Курсова робота "Проєктний аналіз"</t>
  </si>
  <si>
    <t>Технології управління персоналом</t>
  </si>
  <si>
    <t xml:space="preserve">Вибіркові дисципліна 5 семестру </t>
  </si>
  <si>
    <t>0/6</t>
  </si>
  <si>
    <t>12/6</t>
  </si>
  <si>
    <t>Обгрунтування господарських рішень та оцінка ризиків</t>
  </si>
  <si>
    <t>Проєктування бізнес-процесів</t>
  </si>
  <si>
    <t>44/26</t>
  </si>
  <si>
    <t>32/4</t>
  </si>
  <si>
    <t>24/6</t>
  </si>
  <si>
    <t>18/2</t>
  </si>
  <si>
    <t>48/4</t>
  </si>
  <si>
    <t>26/2</t>
  </si>
  <si>
    <t>20/8</t>
  </si>
  <si>
    <t>16/6</t>
  </si>
  <si>
    <t>52/4</t>
  </si>
  <si>
    <t>40/10</t>
  </si>
  <si>
    <t>36/8</t>
  </si>
  <si>
    <t>50/18</t>
  </si>
  <si>
    <r>
      <t xml:space="preserve">Безпека життєдіяльності та основи охорони праці </t>
    </r>
    <r>
      <rPr>
        <sz val="12"/>
        <color theme="1"/>
        <rFont val="Times New Roman"/>
        <family val="1"/>
        <charset val="204"/>
      </rPr>
      <t>на базі академії</t>
    </r>
  </si>
  <si>
    <r>
      <t xml:space="preserve">Управління освітнім процесом </t>
    </r>
    <r>
      <rPr>
        <sz val="12"/>
        <color theme="1"/>
        <rFont val="Times New Roman"/>
        <family val="1"/>
        <charset val="204"/>
      </rPr>
      <t>на базі академії</t>
    </r>
  </si>
  <si>
    <t>1.1.13</t>
  </si>
  <si>
    <t>1.2.9.1</t>
  </si>
  <si>
    <t>1.2.9.2</t>
  </si>
  <si>
    <t>1.2.15</t>
  </si>
  <si>
    <t>10/0</t>
  </si>
  <si>
    <t>54/26</t>
  </si>
  <si>
    <t>протокол № 9</t>
  </si>
  <si>
    <t>"  25  "   квітня    2024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</si>
</sst>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_-;\-* #,##0_-;\ _-;_-@"/>
    <numFmt numFmtId="165" formatCode="#,##0.0_ ;\-#,##0.0\ "/>
    <numFmt numFmtId="166" formatCode="0.0"/>
    <numFmt numFmtId="167" formatCode="#,##0.0_-;\-* #,##0.0_-;\ _-;_-@"/>
    <numFmt numFmtId="168" formatCode="#,##0_-;\-* #,##0_-;\ &quot;&quot;_-;_-@"/>
    <numFmt numFmtId="169" formatCode="#,##0_ ;\-#,##0\ "/>
    <numFmt numFmtId="170" formatCode="#,##0;\-* #,##0_-;\ &quot;&quot;_-;_-@"/>
    <numFmt numFmtId="171" formatCode="#,##0.0;\-* #,##0.0_-;\ &quot;&quot;_-;_-@"/>
    <numFmt numFmtId="172" formatCode="#,##0.0_-;\-* #,##0.0_-;\ &quot;&quot;_-;_-@"/>
  </numFmts>
  <fonts count="64">
    <font>
      <sz val="11"/>
      <color theme="1"/>
      <name val="Calibri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</font>
    <font>
      <sz val="11"/>
      <color rgb="FF00B0F0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sz val="13"/>
      <color theme="1"/>
      <name val="Times New Roman"/>
      <family val="1"/>
    </font>
    <font>
      <sz val="13"/>
      <color theme="1"/>
      <name val="Arimo"/>
    </font>
    <font>
      <sz val="6"/>
      <color theme="1"/>
      <name val="Times New Roman"/>
      <family val="1"/>
    </font>
    <font>
      <sz val="6"/>
      <color theme="1"/>
      <name val="Arimo"/>
    </font>
    <font>
      <sz val="20"/>
      <color theme="1"/>
      <name val="Times New Roman"/>
      <family val="1"/>
    </font>
    <font>
      <b/>
      <sz val="13"/>
      <color rgb="FF00B0F0"/>
      <name val="Times New Roman"/>
      <family val="1"/>
    </font>
    <font>
      <sz val="13"/>
      <color rgb="FF00B0F0"/>
      <name val="Times New Roman"/>
      <family val="1"/>
    </font>
    <font>
      <b/>
      <sz val="11"/>
      <color rgb="FF00B0F0"/>
      <name val="Times New Roman"/>
      <family val="1"/>
    </font>
    <font>
      <sz val="13"/>
      <color theme="1"/>
      <name val="Times New Roman"/>
      <family val="1"/>
    </font>
    <font>
      <sz val="13"/>
      <color rgb="FF00B0F0"/>
      <name val="Arimo"/>
    </font>
    <font>
      <b/>
      <sz val="14"/>
      <color theme="1"/>
      <name val="Arimo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Arimo"/>
    </font>
    <font>
      <sz val="22"/>
      <color theme="1"/>
      <name val="Times New Roman"/>
      <family val="1"/>
    </font>
    <font>
      <b/>
      <sz val="24"/>
      <color theme="1"/>
      <name val="Times New Roman"/>
      <family val="1"/>
    </font>
    <font>
      <sz val="8"/>
      <color theme="1"/>
      <name val="Times New Roman"/>
      <family val="1"/>
    </font>
    <font>
      <sz val="24"/>
      <color theme="1"/>
      <name val="Times New Roman"/>
      <family val="1"/>
    </font>
    <font>
      <u/>
      <sz val="22"/>
      <color theme="1"/>
      <name val="Times New Roman"/>
      <family val="1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20"/>
      <color theme="1"/>
      <name val="Arimo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sz val="14"/>
      <color theme="1"/>
      <name val="Arimo"/>
    </font>
    <font>
      <sz val="10"/>
      <color theme="1"/>
      <name val="Arimo"/>
    </font>
    <font>
      <sz val="12"/>
      <color rgb="FF00B0F0"/>
      <name val="Times New Roman"/>
      <family val="1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color rgb="FFFF0000"/>
      <name val="Times New Roman"/>
      <family val="1"/>
    </font>
    <font>
      <sz val="10"/>
      <color rgb="FF00B0F0"/>
      <name val="Times New Roman"/>
      <family val="1"/>
    </font>
    <font>
      <b/>
      <sz val="11"/>
      <color theme="1"/>
      <name val="Calibri"/>
      <family val="2"/>
    </font>
    <font>
      <b/>
      <sz val="10"/>
      <color rgb="FFFF0000"/>
      <name val="Times New Roman"/>
      <family val="1"/>
    </font>
    <font>
      <b/>
      <sz val="10"/>
      <color rgb="FF00B0F0"/>
      <name val="Times New Roman"/>
      <family val="1"/>
    </font>
    <font>
      <sz val="8"/>
      <color theme="1"/>
      <name val="Calibri"/>
      <family val="2"/>
    </font>
    <font>
      <sz val="10"/>
      <color rgb="FF000000"/>
      <name val="Times New Roman"/>
      <family val="1"/>
    </font>
    <font>
      <b/>
      <sz val="20"/>
      <color theme="1"/>
      <name val="Times New Roman"/>
      <family val="1"/>
    </font>
    <font>
      <sz val="14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4"/>
      <color theme="1"/>
      <name val="Times New Roman"/>
      <family val="1"/>
      <charset val="204"/>
    </font>
    <font>
      <sz val="14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B2A1C7"/>
        <bgColor rgb="FFB2A1C7"/>
      </patternFill>
    </fill>
    <fill>
      <patternFill patternType="solid">
        <fgColor rgb="FFBFBFBF"/>
        <bgColor rgb="FFBFBFBF"/>
      </patternFill>
    </fill>
    <fill>
      <patternFill patternType="solid">
        <fgColor rgb="FF00B0F0"/>
        <bgColor rgb="FF00B0F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D8D8D8"/>
        <bgColor rgb="FFD8D8D8"/>
      </patternFill>
    </fill>
  </fills>
  <borders count="2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2" fillId="0" borderId="12"/>
  </cellStyleXfs>
  <cellXfs count="175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7" xfId="0" applyFont="1" applyBorder="1" applyAlignment="1">
      <alignment horizontal="left" wrapText="1"/>
    </xf>
    <xf numFmtId="165" fontId="1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6" fontId="1" fillId="0" borderId="7" xfId="0" applyNumberFormat="1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7" xfId="0" applyFont="1" applyBorder="1" applyAlignment="1">
      <alignment horizontal="left" vertical="center" wrapText="1"/>
    </xf>
    <xf numFmtId="167" fontId="2" fillId="0" borderId="7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/>
    </xf>
    <xf numFmtId="0" fontId="1" fillId="2" borderId="7" xfId="0" applyFont="1" applyFill="1" applyBorder="1" applyAlignment="1">
      <alignment horizontal="left" wrapText="1"/>
    </xf>
    <xf numFmtId="167" fontId="2" fillId="0" borderId="0" xfId="0" applyNumberFormat="1" applyFont="1" applyAlignment="1">
      <alignment horizontal="center" vertical="center"/>
    </xf>
    <xf numFmtId="0" fontId="4" fillId="2" borderId="8" xfId="0" applyFont="1" applyFill="1" applyBorder="1"/>
    <xf numFmtId="0" fontId="1" fillId="0" borderId="6" xfId="0" applyFont="1" applyBorder="1" applyAlignment="1">
      <alignment horizontal="left" wrapText="1"/>
    </xf>
    <xf numFmtId="166" fontId="1" fillId="0" borderId="4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wrapText="1"/>
    </xf>
    <xf numFmtId="168" fontId="6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2" fontId="7" fillId="0" borderId="0" xfId="0" applyNumberFormat="1" applyFont="1"/>
    <xf numFmtId="0" fontId="8" fillId="3" borderId="9" xfId="0" applyFont="1" applyFill="1" applyBorder="1"/>
    <xf numFmtId="0" fontId="7" fillId="0" borderId="7" xfId="0" applyFont="1" applyBorder="1" applyAlignment="1">
      <alignment vertical="center" wrapText="1"/>
    </xf>
    <xf numFmtId="166" fontId="1" fillId="0" borderId="0" xfId="0" applyNumberFormat="1" applyFont="1"/>
    <xf numFmtId="166" fontId="1" fillId="4" borderId="8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2" xfId="0" applyFont="1" applyBorder="1"/>
    <xf numFmtId="168" fontId="9" fillId="0" borderId="0" xfId="0" applyNumberFormat="1" applyFont="1" applyAlignment="1">
      <alignment vertical="center"/>
    </xf>
    <xf numFmtId="165" fontId="9" fillId="0" borderId="7" xfId="0" applyNumberFormat="1" applyFont="1" applyBorder="1" applyAlignment="1">
      <alignment vertical="center"/>
    </xf>
    <xf numFmtId="49" fontId="10" fillId="0" borderId="0" xfId="0" applyNumberFormat="1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49" fontId="14" fillId="0" borderId="0" xfId="0" applyNumberFormat="1" applyFont="1" applyAlignment="1">
      <alignment horizontal="center"/>
    </xf>
    <xf numFmtId="0" fontId="16" fillId="2" borderId="8" xfId="0" applyFont="1" applyFill="1" applyBorder="1"/>
    <xf numFmtId="166" fontId="16" fillId="2" borderId="8" xfId="0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wrapText="1"/>
    </xf>
    <xf numFmtId="0" fontId="11" fillId="2" borderId="8" xfId="0" applyFont="1" applyFill="1" applyBorder="1"/>
    <xf numFmtId="166" fontId="11" fillId="0" borderId="0" xfId="0" applyNumberFormat="1" applyFont="1"/>
    <xf numFmtId="49" fontId="16" fillId="2" borderId="8" xfId="0" applyNumberFormat="1" applyFont="1" applyFill="1" applyBorder="1"/>
    <xf numFmtId="49" fontId="16" fillId="2" borderId="8" xfId="0" applyNumberFormat="1" applyFont="1" applyFill="1" applyBorder="1" applyAlignment="1">
      <alignment wrapText="1"/>
    </xf>
    <xf numFmtId="49" fontId="11" fillId="2" borderId="8" xfId="0" applyNumberFormat="1" applyFont="1" applyFill="1" applyBorder="1"/>
    <xf numFmtId="49" fontId="18" fillId="2" borderId="8" xfId="0" applyNumberFormat="1" applyFont="1" applyFill="1" applyBorder="1"/>
    <xf numFmtId="0" fontId="18" fillId="2" borderId="8" xfId="0" applyFont="1" applyFill="1" applyBorder="1"/>
    <xf numFmtId="0" fontId="18" fillId="2" borderId="8" xfId="0" applyFont="1" applyFill="1" applyBorder="1" applyAlignment="1">
      <alignment horizontal="center"/>
    </xf>
    <xf numFmtId="49" fontId="18" fillId="2" borderId="8" xfId="0" applyNumberFormat="1" applyFont="1" applyFill="1" applyBorder="1" applyAlignment="1">
      <alignment wrapText="1"/>
    </xf>
    <xf numFmtId="0" fontId="19" fillId="2" borderId="8" xfId="0" applyFont="1" applyFill="1" applyBorder="1"/>
    <xf numFmtId="0" fontId="19" fillId="2" borderId="8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 wrapText="1"/>
    </xf>
    <xf numFmtId="49" fontId="19" fillId="2" borderId="8" xfId="0" applyNumberFormat="1" applyFont="1" applyFill="1" applyBorder="1"/>
    <xf numFmtId="49" fontId="16" fillId="0" borderId="0" xfId="0" applyNumberFormat="1" applyFont="1"/>
    <xf numFmtId="0" fontId="16" fillId="0" borderId="0" xfId="0" applyFont="1"/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wrapText="1"/>
    </xf>
    <xf numFmtId="49" fontId="18" fillId="0" borderId="0" xfId="0" applyNumberFormat="1" applyFont="1"/>
    <xf numFmtId="0" fontId="18" fillId="0" borderId="0" xfId="0" applyFont="1"/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wrapText="1"/>
    </xf>
    <xf numFmtId="49" fontId="19" fillId="0" borderId="0" xfId="0" applyNumberFormat="1" applyFont="1"/>
    <xf numFmtId="0" fontId="19" fillId="0" borderId="0" xfId="0" applyFont="1"/>
    <xf numFmtId="49" fontId="11" fillId="0" borderId="0" xfId="0" applyNumberFormat="1" applyFont="1"/>
    <xf numFmtId="49" fontId="18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20" fillId="0" borderId="0" xfId="0" applyFont="1"/>
    <xf numFmtId="49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center"/>
    </xf>
    <xf numFmtId="0" fontId="6" fillId="5" borderId="35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5" borderId="4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center" vertical="center"/>
    </xf>
    <xf numFmtId="49" fontId="22" fillId="5" borderId="56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vertical="center" wrapText="1"/>
    </xf>
    <xf numFmtId="0" fontId="22" fillId="5" borderId="58" xfId="0" applyFont="1" applyFill="1" applyBorder="1" applyAlignment="1">
      <alignment horizontal="center" vertical="center" wrapText="1"/>
    </xf>
    <xf numFmtId="49" fontId="22" fillId="5" borderId="59" xfId="0" applyNumberFormat="1" applyFont="1" applyFill="1" applyBorder="1" applyAlignment="1">
      <alignment horizontal="center" vertical="center" wrapText="1"/>
    </xf>
    <xf numFmtId="49" fontId="22" fillId="5" borderId="60" xfId="0" applyNumberFormat="1" applyFont="1" applyFill="1" applyBorder="1" applyAlignment="1">
      <alignment horizontal="center" vertical="center" wrapText="1"/>
    </xf>
    <xf numFmtId="168" fontId="22" fillId="5" borderId="61" xfId="0" applyNumberFormat="1" applyFont="1" applyFill="1" applyBorder="1" applyAlignment="1">
      <alignment horizontal="center" vertical="center" wrapText="1"/>
    </xf>
    <xf numFmtId="166" fontId="22" fillId="5" borderId="62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/>
    </xf>
    <xf numFmtId="1" fontId="22" fillId="5" borderId="58" xfId="0" applyNumberFormat="1" applyFont="1" applyFill="1" applyBorder="1" applyAlignment="1">
      <alignment horizontal="center" vertical="center"/>
    </xf>
    <xf numFmtId="1" fontId="22" fillId="5" borderId="59" xfId="0" applyNumberFormat="1" applyFont="1" applyFill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>
      <alignment horizontal="center" vertical="center" wrapText="1"/>
    </xf>
    <xf numFmtId="0" fontId="6" fillId="5" borderId="58" xfId="0" applyFont="1" applyFill="1" applyBorder="1" applyAlignment="1">
      <alignment horizontal="center" vertical="center" wrapText="1"/>
    </xf>
    <xf numFmtId="49" fontId="22" fillId="5" borderId="65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vertical="center" wrapText="1"/>
    </xf>
    <xf numFmtId="0" fontId="22" fillId="5" borderId="67" xfId="0" applyFont="1" applyFill="1" applyBorder="1" applyAlignment="1">
      <alignment horizontal="center" vertical="center" wrapText="1"/>
    </xf>
    <xf numFmtId="49" fontId="22" fillId="5" borderId="7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 wrapText="1"/>
    </xf>
    <xf numFmtId="166" fontId="22" fillId="5" borderId="69" xfId="0" applyNumberFormat="1" applyFont="1" applyFill="1" applyBorder="1" applyAlignment="1">
      <alignment horizontal="center" vertical="center"/>
    </xf>
    <xf numFmtId="1" fontId="22" fillId="5" borderId="70" xfId="0" applyNumberFormat="1" applyFont="1" applyFill="1" applyBorder="1" applyAlignment="1">
      <alignment horizontal="center" vertical="center"/>
    </xf>
    <xf numFmtId="1" fontId="22" fillId="5" borderId="67" xfId="0" applyNumberFormat="1" applyFont="1" applyFill="1" applyBorder="1" applyAlignment="1">
      <alignment horizontal="center" vertical="center"/>
    </xf>
    <xf numFmtId="1" fontId="22" fillId="5" borderId="7" xfId="0" applyNumberFormat="1" applyFont="1" applyFill="1" applyBorder="1" applyAlignment="1">
      <alignment horizontal="center" vertical="center"/>
    </xf>
    <xf numFmtId="1" fontId="22" fillId="5" borderId="68" xfId="0" applyNumberFormat="1" applyFont="1" applyFill="1" applyBorder="1" applyAlignment="1">
      <alignment horizontal="center" vertical="center"/>
    </xf>
    <xf numFmtId="0" fontId="6" fillId="5" borderId="71" xfId="0" applyFont="1" applyFill="1" applyBorder="1" applyAlignment="1">
      <alignment horizontal="center" vertical="center" wrapText="1"/>
    </xf>
    <xf numFmtId="0" fontId="6" fillId="5" borderId="72" xfId="0" applyFont="1" applyFill="1" applyBorder="1" applyAlignment="1">
      <alignment horizontal="center" vertical="center" wrapText="1"/>
    </xf>
    <xf numFmtId="0" fontId="6" fillId="5" borderId="68" xfId="0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wrapText="1"/>
    </xf>
    <xf numFmtId="49" fontId="6" fillId="5" borderId="73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left" vertical="center" wrapText="1"/>
    </xf>
    <xf numFmtId="0" fontId="22" fillId="5" borderId="7" xfId="0" applyFont="1" applyFill="1" applyBorder="1" applyAlignment="1">
      <alignment horizontal="center" vertical="center" wrapText="1"/>
    </xf>
    <xf numFmtId="49" fontId="2" fillId="5" borderId="7" xfId="0" applyNumberFormat="1" applyFont="1" applyFill="1" applyBorder="1" applyAlignment="1">
      <alignment horizontal="center" vertical="center" wrapText="1"/>
    </xf>
    <xf numFmtId="164" fontId="22" fillId="5" borderId="68" xfId="0" applyNumberFormat="1" applyFont="1" applyFill="1" applyBorder="1" applyAlignment="1">
      <alignment horizontal="center" vertical="center" wrapText="1"/>
    </xf>
    <xf numFmtId="166" fontId="6" fillId="5" borderId="74" xfId="0" applyNumberFormat="1" applyFont="1" applyFill="1" applyBorder="1" applyAlignment="1">
      <alignment horizontal="center" vertical="center"/>
    </xf>
    <xf numFmtId="0" fontId="6" fillId="5" borderId="65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164" fontId="6" fillId="5" borderId="68" xfId="0" applyNumberFormat="1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vertical="center"/>
    </xf>
    <xf numFmtId="0" fontId="6" fillId="5" borderId="72" xfId="0" applyFont="1" applyFill="1" applyBorder="1" applyAlignment="1">
      <alignment vertical="center"/>
    </xf>
    <xf numFmtId="0" fontId="6" fillId="5" borderId="68" xfId="0" applyFont="1" applyFill="1" applyBorder="1" applyAlignment="1">
      <alignment vertical="center"/>
    </xf>
    <xf numFmtId="49" fontId="22" fillId="5" borderId="7" xfId="0" applyNumberFormat="1" applyFont="1" applyFill="1" applyBorder="1" applyAlignment="1">
      <alignment horizontal="left" vertical="center" wrapText="1"/>
    </xf>
    <xf numFmtId="49" fontId="22" fillId="5" borderId="9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/>
    </xf>
    <xf numFmtId="171" fontId="22" fillId="5" borderId="74" xfId="0" applyNumberFormat="1" applyFont="1" applyFill="1" applyBorder="1" applyAlignment="1">
      <alignment horizontal="center" vertical="center"/>
    </xf>
    <xf numFmtId="0" fontId="22" fillId="5" borderId="65" xfId="0" applyFont="1" applyFill="1" applyBorder="1" applyAlignment="1">
      <alignment horizontal="center" vertical="center" wrapText="1"/>
    </xf>
    <xf numFmtId="0" fontId="22" fillId="5" borderId="68" xfId="0" applyFont="1" applyFill="1" applyBorder="1" applyAlignment="1">
      <alignment horizontal="center" vertical="center" wrapText="1"/>
    </xf>
    <xf numFmtId="168" fontId="6" fillId="5" borderId="68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170" fontId="23" fillId="5" borderId="68" xfId="0" applyNumberFormat="1" applyFont="1" applyFill="1" applyBorder="1" applyAlignment="1">
      <alignment horizontal="center" vertical="center"/>
    </xf>
    <xf numFmtId="0" fontId="22" fillId="5" borderId="73" xfId="0" applyFont="1" applyFill="1" applyBorder="1" applyAlignment="1">
      <alignment horizontal="center" vertical="center" wrapText="1"/>
    </xf>
    <xf numFmtId="0" fontId="22" fillId="5" borderId="75" xfId="0" applyFont="1" applyFill="1" applyBorder="1" applyAlignment="1">
      <alignment horizontal="center" vertical="center" wrapText="1"/>
    </xf>
    <xf numFmtId="0" fontId="22" fillId="5" borderId="76" xfId="0" applyFont="1" applyFill="1" applyBorder="1" applyAlignment="1">
      <alignment horizontal="center" vertical="center" wrapText="1"/>
    </xf>
    <xf numFmtId="0" fontId="22" fillId="5" borderId="77" xfId="0" applyFont="1" applyFill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166" fontId="24" fillId="0" borderId="47" xfId="0" applyNumberFormat="1" applyFont="1" applyBorder="1" applyAlignment="1">
      <alignment horizontal="center" vertical="center" wrapText="1"/>
    </xf>
    <xf numFmtId="1" fontId="24" fillId="0" borderId="47" xfId="0" applyNumberFormat="1" applyFont="1" applyBorder="1" applyAlignment="1">
      <alignment horizontal="center" vertical="center" wrapText="1"/>
    </xf>
    <xf numFmtId="1" fontId="24" fillId="0" borderId="52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left" vertical="center" wrapText="1"/>
    </xf>
    <xf numFmtId="49" fontId="22" fillId="0" borderId="58" xfId="0" applyNumberFormat="1" applyFont="1" applyBorder="1" applyAlignment="1">
      <alignment horizontal="center" vertical="center"/>
    </xf>
    <xf numFmtId="49" fontId="22" fillId="0" borderId="59" xfId="0" applyNumberFormat="1" applyFont="1" applyBorder="1" applyAlignment="1">
      <alignment horizontal="center" vertical="center"/>
    </xf>
    <xf numFmtId="49" fontId="22" fillId="0" borderId="81" xfId="0" applyNumberFormat="1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165" fontId="22" fillId="0" borderId="19" xfId="0" applyNumberFormat="1" applyFont="1" applyBorder="1" applyAlignment="1">
      <alignment horizontal="center" vertical="center"/>
    </xf>
    <xf numFmtId="0" fontId="22" fillId="5" borderId="56" xfId="0" applyFont="1" applyFill="1" applyBorder="1" applyAlignment="1">
      <alignment horizontal="center" vertical="center" wrapText="1"/>
    </xf>
    <xf numFmtId="1" fontId="22" fillId="5" borderId="58" xfId="0" applyNumberFormat="1" applyFont="1" applyFill="1" applyBorder="1" applyAlignment="1">
      <alignment horizontal="center" vertical="center" wrapText="1"/>
    </xf>
    <xf numFmtId="1" fontId="22" fillId="0" borderId="59" xfId="0" applyNumberFormat="1" applyFont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49" fontId="22" fillId="5" borderId="66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 wrapText="1"/>
    </xf>
    <xf numFmtId="170" fontId="25" fillId="5" borderId="68" xfId="0" applyNumberFormat="1" applyFont="1" applyFill="1" applyBorder="1" applyAlignment="1">
      <alignment horizontal="center" vertical="center"/>
    </xf>
    <xf numFmtId="171" fontId="6" fillId="5" borderId="74" xfId="0" applyNumberFormat="1" applyFont="1" applyFill="1" applyBorder="1" applyAlignment="1">
      <alignment horizontal="center" vertical="center"/>
    </xf>
    <xf numFmtId="170" fontId="6" fillId="5" borderId="68" xfId="0" applyNumberFormat="1" applyFont="1" applyFill="1" applyBorder="1" applyAlignment="1">
      <alignment horizontal="center" vertical="center"/>
    </xf>
    <xf numFmtId="49" fontId="22" fillId="5" borderId="83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horizontal="left" wrapText="1"/>
    </xf>
    <xf numFmtId="168" fontId="22" fillId="5" borderId="67" xfId="0" applyNumberFormat="1" applyFont="1" applyFill="1" applyBorder="1" applyAlignment="1">
      <alignment horizontal="center" vertical="center"/>
    </xf>
    <xf numFmtId="171" fontId="22" fillId="5" borderId="84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wrapText="1"/>
    </xf>
    <xf numFmtId="168" fontId="6" fillId="5" borderId="68" xfId="0" applyNumberFormat="1" applyFont="1" applyFill="1" applyBorder="1" applyAlignment="1">
      <alignment vertical="center"/>
    </xf>
    <xf numFmtId="170" fontId="22" fillId="5" borderId="72" xfId="0" applyNumberFormat="1" applyFont="1" applyFill="1" applyBorder="1" applyAlignment="1">
      <alignment horizontal="center" vertical="center"/>
    </xf>
    <xf numFmtId="170" fontId="22" fillId="5" borderId="67" xfId="0" applyNumberFormat="1" applyFont="1" applyFill="1" applyBorder="1" applyAlignment="1">
      <alignment horizontal="center" vertical="center"/>
    </xf>
    <xf numFmtId="170" fontId="22" fillId="5" borderId="7" xfId="0" applyNumberFormat="1" applyFont="1" applyFill="1" applyBorder="1" applyAlignment="1">
      <alignment horizontal="center" vertical="center"/>
    </xf>
    <xf numFmtId="170" fontId="22" fillId="5" borderId="68" xfId="0" applyNumberFormat="1" applyFont="1" applyFill="1" applyBorder="1" applyAlignment="1">
      <alignment horizontal="center" vertical="center"/>
    </xf>
    <xf numFmtId="49" fontId="6" fillId="0" borderId="66" xfId="0" applyNumberFormat="1" applyFont="1" applyBorder="1" applyAlignment="1">
      <alignment horizontal="center" vertical="center"/>
    </xf>
    <xf numFmtId="0" fontId="6" fillId="0" borderId="66" xfId="0" applyFont="1" applyBorder="1" applyAlignment="1">
      <alignment horizontal="left" wrapText="1"/>
    </xf>
    <xf numFmtId="1" fontId="22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/>
    </xf>
    <xf numFmtId="171" fontId="6" fillId="5" borderId="84" xfId="0" applyNumberFormat="1" applyFont="1" applyFill="1" applyBorder="1" applyAlignment="1">
      <alignment horizontal="center" vertical="center"/>
    </xf>
    <xf numFmtId="0" fontId="6" fillId="0" borderId="6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6" fillId="5" borderId="85" xfId="0" applyNumberFormat="1" applyFont="1" applyFill="1" applyBorder="1" applyAlignment="1">
      <alignment horizontal="center" vertical="center"/>
    </xf>
    <xf numFmtId="49" fontId="6" fillId="5" borderId="85" xfId="0" applyNumberFormat="1" applyFont="1" applyFill="1" applyBorder="1" applyAlignment="1">
      <alignment vertical="center" wrapText="1"/>
    </xf>
    <xf numFmtId="168" fontId="6" fillId="5" borderId="86" xfId="0" applyNumberFormat="1" applyFont="1" applyFill="1" applyBorder="1" applyAlignment="1">
      <alignment horizontal="center" vertical="center"/>
    </xf>
    <xf numFmtId="0" fontId="6" fillId="5" borderId="87" xfId="0" applyFont="1" applyFill="1" applyBorder="1" applyAlignment="1">
      <alignment horizontal="center" vertical="center" wrapText="1"/>
    </xf>
    <xf numFmtId="0" fontId="6" fillId="5" borderId="88" xfId="0" applyFont="1" applyFill="1" applyBorder="1" applyAlignment="1">
      <alignment horizontal="center" vertical="center" wrapText="1"/>
    </xf>
    <xf numFmtId="171" fontId="6" fillId="5" borderId="89" xfId="0" applyNumberFormat="1" applyFont="1" applyFill="1" applyBorder="1" applyAlignment="1">
      <alignment horizontal="center" vertical="center"/>
    </xf>
    <xf numFmtId="0" fontId="6" fillId="5" borderId="90" xfId="0" applyFont="1" applyFill="1" applyBorder="1" applyAlignment="1">
      <alignment horizontal="center" vertical="center" wrapText="1"/>
    </xf>
    <xf numFmtId="0" fontId="6" fillId="5" borderId="86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 wrapText="1"/>
    </xf>
    <xf numFmtId="1" fontId="22" fillId="5" borderId="47" xfId="0" applyNumberFormat="1" applyFont="1" applyFill="1" applyBorder="1" applyAlignment="1">
      <alignment horizontal="center" vertical="center" wrapText="1"/>
    </xf>
    <xf numFmtId="1" fontId="22" fillId="5" borderId="38" xfId="0" applyNumberFormat="1" applyFont="1" applyFill="1" applyBorder="1" applyAlignment="1">
      <alignment horizontal="center" vertical="center" wrapText="1"/>
    </xf>
    <xf numFmtId="0" fontId="22" fillId="5" borderId="57" xfId="0" applyFont="1" applyFill="1" applyBorder="1" applyAlignment="1">
      <alignment horizontal="left" vertical="center"/>
    </xf>
    <xf numFmtId="0" fontId="6" fillId="5" borderId="59" xfId="0" applyFont="1" applyFill="1" applyBorder="1" applyAlignment="1">
      <alignment horizontal="center" vertical="center" wrapText="1"/>
    </xf>
    <xf numFmtId="170" fontId="25" fillId="5" borderId="61" xfId="0" applyNumberFormat="1" applyFont="1" applyFill="1" applyBorder="1" applyAlignment="1">
      <alignment horizontal="center" vertical="center"/>
    </xf>
    <xf numFmtId="166" fontId="22" fillId="5" borderId="57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 wrapText="1"/>
    </xf>
    <xf numFmtId="0" fontId="22" fillId="5" borderId="59" xfId="0" applyFont="1" applyFill="1" applyBorder="1" applyAlignment="1">
      <alignment horizontal="center" vertical="center" wrapText="1"/>
    </xf>
    <xf numFmtId="166" fontId="22" fillId="5" borderId="63" xfId="0" applyNumberFormat="1" applyFont="1" applyFill="1" applyBorder="1" applyAlignment="1">
      <alignment horizontal="center" vertical="center"/>
    </xf>
    <xf numFmtId="1" fontId="22" fillId="5" borderId="64" xfId="0" applyNumberFormat="1" applyFont="1" applyFill="1" applyBorder="1" applyAlignment="1">
      <alignment horizontal="center" vertical="center"/>
    </xf>
    <xf numFmtId="166" fontId="22" fillId="5" borderId="58" xfId="0" applyNumberFormat="1" applyFont="1" applyFill="1" applyBorder="1" applyAlignment="1">
      <alignment horizontal="center" vertical="center"/>
    </xf>
    <xf numFmtId="166" fontId="22" fillId="5" borderId="64" xfId="0" applyNumberFormat="1" applyFont="1" applyFill="1" applyBorder="1" applyAlignment="1">
      <alignment horizontal="center" vertical="center"/>
    </xf>
    <xf numFmtId="49" fontId="22" fillId="5" borderId="73" xfId="0" applyNumberFormat="1" applyFont="1" applyFill="1" applyBorder="1" applyAlignment="1">
      <alignment horizontal="center" vertical="center"/>
    </xf>
    <xf numFmtId="0" fontId="22" fillId="5" borderId="83" xfId="0" applyFont="1" applyFill="1" applyBorder="1" applyAlignment="1">
      <alignment horizontal="left" vertical="center"/>
    </xf>
    <xf numFmtId="0" fontId="6" fillId="5" borderId="75" xfId="0" applyFont="1" applyFill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 wrapText="1"/>
    </xf>
    <xf numFmtId="170" fontId="25" fillId="5" borderId="77" xfId="0" applyNumberFormat="1" applyFont="1" applyFill="1" applyBorder="1" applyAlignment="1">
      <alignment horizontal="center" vertical="center"/>
    </xf>
    <xf numFmtId="166" fontId="22" fillId="5" borderId="85" xfId="0" applyNumberFormat="1" applyFont="1" applyFill="1" applyBorder="1" applyAlignment="1">
      <alignment horizontal="center" vertical="center"/>
    </xf>
    <xf numFmtId="1" fontId="22" fillId="5" borderId="90" xfId="0" applyNumberFormat="1" applyFont="1" applyFill="1" applyBorder="1" applyAlignment="1">
      <alignment horizontal="center" vertical="center"/>
    </xf>
    <xf numFmtId="0" fontId="22" fillId="5" borderId="86" xfId="0" applyFont="1" applyFill="1" applyBorder="1" applyAlignment="1">
      <alignment horizontal="center" vertical="center" wrapText="1"/>
    </xf>
    <xf numFmtId="0" fontId="22" fillId="5" borderId="87" xfId="0" applyFont="1" applyFill="1" applyBorder="1" applyAlignment="1">
      <alignment horizontal="center" vertical="center" wrapText="1"/>
    </xf>
    <xf numFmtId="1" fontId="22" fillId="5" borderId="88" xfId="0" applyNumberFormat="1" applyFont="1" applyFill="1" applyBorder="1" applyAlignment="1">
      <alignment horizontal="center" vertical="center" wrapText="1"/>
    </xf>
    <xf numFmtId="166" fontId="22" fillId="5" borderId="71" xfId="0" applyNumberFormat="1" applyFont="1" applyFill="1" applyBorder="1" applyAlignment="1">
      <alignment horizontal="center" vertical="center"/>
    </xf>
    <xf numFmtId="166" fontId="22" fillId="5" borderId="72" xfId="0" applyNumberFormat="1" applyFont="1" applyFill="1" applyBorder="1" applyAlignment="1">
      <alignment horizontal="center" vertical="center"/>
    </xf>
    <xf numFmtId="166" fontId="22" fillId="5" borderId="67" xfId="0" applyNumberFormat="1" applyFont="1" applyFill="1" applyBorder="1" applyAlignment="1">
      <alignment horizontal="center" vertical="center"/>
    </xf>
    <xf numFmtId="166" fontId="22" fillId="5" borderId="8" xfId="0" applyNumberFormat="1" applyFont="1" applyFill="1" applyBorder="1" applyAlignment="1">
      <alignment horizontal="center" vertical="center"/>
    </xf>
    <xf numFmtId="1" fontId="22" fillId="5" borderId="92" xfId="0" applyNumberFormat="1" applyFont="1" applyFill="1" applyBorder="1" applyAlignment="1">
      <alignment horizontal="center" vertical="center"/>
    </xf>
    <xf numFmtId="1" fontId="22" fillId="5" borderId="93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center" vertical="center"/>
    </xf>
    <xf numFmtId="170" fontId="22" fillId="5" borderId="64" xfId="0" applyNumberFormat="1" applyFont="1" applyFill="1" applyBorder="1" applyAlignment="1">
      <alignment horizontal="left" vertical="center" wrapText="1"/>
    </xf>
    <xf numFmtId="170" fontId="6" fillId="5" borderId="58" xfId="0" applyNumberFormat="1" applyFont="1" applyFill="1" applyBorder="1" applyAlignment="1">
      <alignment horizontal="center" vertical="center"/>
    </xf>
    <xf numFmtId="170" fontId="6" fillId="5" borderId="59" xfId="0" applyNumberFormat="1" applyFont="1" applyFill="1" applyBorder="1" applyAlignment="1">
      <alignment horizontal="center" vertical="center"/>
    </xf>
    <xf numFmtId="170" fontId="6" fillId="5" borderId="60" xfId="0" applyNumberFormat="1" applyFont="1" applyFill="1" applyBorder="1" applyAlignment="1">
      <alignment horizontal="center" vertical="center"/>
    </xf>
    <xf numFmtId="166" fontId="22" fillId="5" borderId="56" xfId="0" applyNumberFormat="1" applyFont="1" applyFill="1" applyBorder="1" applyAlignment="1">
      <alignment horizontal="center" vertical="center"/>
    </xf>
    <xf numFmtId="170" fontId="22" fillId="5" borderId="56" xfId="0" applyNumberFormat="1" applyFont="1" applyFill="1" applyBorder="1" applyAlignment="1">
      <alignment horizontal="center" vertical="center"/>
    </xf>
    <xf numFmtId="0" fontId="22" fillId="5" borderId="59" xfId="0" applyFont="1" applyFill="1" applyBorder="1" applyAlignment="1">
      <alignment horizontal="left" vertical="top" wrapText="1"/>
    </xf>
    <xf numFmtId="170" fontId="22" fillId="5" borderId="61" xfId="0" applyNumberFormat="1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left" vertical="top" wrapText="1"/>
    </xf>
    <xf numFmtId="0" fontId="22" fillId="5" borderId="64" xfId="0" applyFont="1" applyFill="1" applyBorder="1" applyAlignment="1">
      <alignment horizontal="left" vertical="top" wrapText="1"/>
    </xf>
    <xf numFmtId="0" fontId="22" fillId="5" borderId="60" xfId="0" applyFont="1" applyFill="1" applyBorder="1" applyAlignment="1">
      <alignment horizontal="left" vertical="top" wrapText="1"/>
    </xf>
    <xf numFmtId="0" fontId="22" fillId="5" borderId="58" xfId="0" applyFont="1" applyFill="1" applyBorder="1" applyAlignment="1">
      <alignment horizontal="left" vertical="top" wrapText="1"/>
    </xf>
    <xf numFmtId="0" fontId="22" fillId="5" borderId="61" xfId="0" applyFont="1" applyFill="1" applyBorder="1" applyAlignment="1">
      <alignment horizontal="left" vertical="top" wrapText="1"/>
    </xf>
    <xf numFmtId="49" fontId="22" fillId="5" borderId="85" xfId="0" applyNumberFormat="1" applyFont="1" applyFill="1" applyBorder="1" applyAlignment="1">
      <alignment horizontal="center" vertical="center"/>
    </xf>
    <xf numFmtId="170" fontId="22" fillId="5" borderId="91" xfId="0" applyNumberFormat="1" applyFont="1" applyFill="1" applyBorder="1" applyAlignment="1">
      <alignment horizontal="left" vertical="top" wrapText="1"/>
    </xf>
    <xf numFmtId="170" fontId="6" fillId="5" borderId="86" xfId="0" applyNumberFormat="1" applyFont="1" applyFill="1" applyBorder="1" applyAlignment="1">
      <alignment horizontal="center" vertical="center"/>
    </xf>
    <xf numFmtId="170" fontId="6" fillId="5" borderId="87" xfId="0" applyNumberFormat="1" applyFont="1" applyFill="1" applyBorder="1" applyAlignment="1">
      <alignment horizontal="center" vertical="center"/>
    </xf>
    <xf numFmtId="170" fontId="6" fillId="5" borderId="94" xfId="0" applyNumberFormat="1" applyFont="1" applyFill="1" applyBorder="1" applyAlignment="1">
      <alignment horizontal="center" vertical="center"/>
    </xf>
    <xf numFmtId="166" fontId="22" fillId="5" borderId="90" xfId="0" applyNumberFormat="1" applyFont="1" applyFill="1" applyBorder="1" applyAlignment="1">
      <alignment horizontal="center" vertical="center"/>
    </xf>
    <xf numFmtId="170" fontId="22" fillId="5" borderId="90" xfId="0" applyNumberFormat="1" applyFont="1" applyFill="1" applyBorder="1" applyAlignment="1">
      <alignment horizontal="center" vertical="center"/>
    </xf>
    <xf numFmtId="0" fontId="22" fillId="5" borderId="87" xfId="0" applyFont="1" applyFill="1" applyBorder="1" applyAlignment="1">
      <alignment horizontal="left" vertical="top" wrapText="1"/>
    </xf>
    <xf numFmtId="170" fontId="22" fillId="5" borderId="88" xfId="0" applyNumberFormat="1" applyFont="1" applyFill="1" applyBorder="1" applyAlignment="1">
      <alignment horizontal="center" vertical="center" wrapText="1"/>
    </xf>
    <xf numFmtId="0" fontId="22" fillId="5" borderId="95" xfId="0" applyFont="1" applyFill="1" applyBorder="1" applyAlignment="1">
      <alignment horizontal="left" vertical="top" wrapText="1"/>
    </xf>
    <xf numFmtId="0" fontId="22" fillId="5" borderId="91" xfId="0" applyFont="1" applyFill="1" applyBorder="1" applyAlignment="1">
      <alignment horizontal="left" vertical="top" wrapText="1"/>
    </xf>
    <xf numFmtId="0" fontId="22" fillId="5" borderId="94" xfId="0" applyFont="1" applyFill="1" applyBorder="1" applyAlignment="1">
      <alignment horizontal="left" vertical="top" wrapText="1"/>
    </xf>
    <xf numFmtId="0" fontId="22" fillId="5" borderId="86" xfId="0" applyFont="1" applyFill="1" applyBorder="1" applyAlignment="1">
      <alignment horizontal="left" vertical="top" wrapText="1"/>
    </xf>
    <xf numFmtId="0" fontId="22" fillId="5" borderId="88" xfId="0" applyFont="1" applyFill="1" applyBorder="1" applyAlignment="1">
      <alignment horizontal="left" vertical="top" wrapText="1"/>
    </xf>
    <xf numFmtId="166" fontId="22" fillId="5" borderId="99" xfId="0" applyNumberFormat="1" applyFont="1" applyFill="1" applyBorder="1" applyAlignment="1">
      <alignment horizontal="center" vertical="center"/>
    </xf>
    <xf numFmtId="1" fontId="22" fillId="5" borderId="99" xfId="0" applyNumberFormat="1" applyFont="1" applyFill="1" applyBorder="1" applyAlignment="1">
      <alignment horizontal="center" vertical="center"/>
    </xf>
    <xf numFmtId="166" fontId="22" fillId="5" borderId="92" xfId="0" applyNumberFormat="1" applyFont="1" applyFill="1" applyBorder="1" applyAlignment="1">
      <alignment horizontal="center" vertical="center" wrapText="1"/>
    </xf>
    <xf numFmtId="1" fontId="22" fillId="5" borderId="92" xfId="0" applyNumberFormat="1" applyFont="1" applyFill="1" applyBorder="1" applyAlignment="1">
      <alignment horizontal="center" vertical="center" wrapText="1"/>
    </xf>
    <xf numFmtId="49" fontId="6" fillId="5" borderId="62" xfId="0" applyNumberFormat="1" applyFont="1" applyFill="1" applyBorder="1" applyAlignment="1">
      <alignment vertical="center" wrapText="1"/>
    </xf>
    <xf numFmtId="0" fontId="6" fillId="5" borderId="58" xfId="0" applyFont="1" applyFill="1" applyBorder="1" applyAlignment="1">
      <alignment horizontal="center" vertical="center"/>
    </xf>
    <xf numFmtId="0" fontId="6" fillId="5" borderId="59" xfId="0" applyFont="1" applyFill="1" applyBorder="1" applyAlignment="1">
      <alignment horizontal="center" vertical="center"/>
    </xf>
    <xf numFmtId="0" fontId="6" fillId="5" borderId="61" xfId="0" applyFont="1" applyFill="1" applyBorder="1" applyAlignment="1">
      <alignment horizontal="center" vertical="center"/>
    </xf>
    <xf numFmtId="171" fontId="6" fillId="5" borderId="57" xfId="0" applyNumberFormat="1" applyFont="1" applyFill="1" applyBorder="1" applyAlignment="1">
      <alignment horizontal="center" vertical="center"/>
    </xf>
    <xf numFmtId="170" fontId="6" fillId="5" borderId="57" xfId="0" applyNumberFormat="1" applyFont="1" applyFill="1" applyBorder="1" applyAlignment="1">
      <alignment horizontal="center" vertical="center"/>
    </xf>
    <xf numFmtId="170" fontId="6" fillId="5" borderId="61" xfId="0" applyNumberFormat="1" applyFont="1" applyFill="1" applyBorder="1" applyAlignment="1">
      <alignment horizontal="center" vertical="center"/>
    </xf>
    <xf numFmtId="0" fontId="6" fillId="5" borderId="64" xfId="0" applyFont="1" applyFill="1" applyBorder="1" applyAlignment="1">
      <alignment horizontal="center" vertical="center"/>
    </xf>
    <xf numFmtId="49" fontId="6" fillId="5" borderId="103" xfId="0" applyNumberFormat="1" applyFont="1" applyFill="1" applyBorder="1" applyAlignment="1">
      <alignment vertical="center" wrapText="1"/>
    </xf>
    <xf numFmtId="0" fontId="6" fillId="5" borderId="104" xfId="0" applyFont="1" applyFill="1" applyBorder="1" applyAlignment="1">
      <alignment horizontal="center" vertical="center"/>
    </xf>
    <xf numFmtId="0" fontId="6" fillId="5" borderId="105" xfId="0" applyFont="1" applyFill="1" applyBorder="1" applyAlignment="1">
      <alignment horizontal="center" vertical="center"/>
    </xf>
    <xf numFmtId="0" fontId="6" fillId="5" borderId="106" xfId="0" applyFont="1" applyFill="1" applyBorder="1" applyAlignment="1">
      <alignment horizontal="center" vertical="center"/>
    </xf>
    <xf numFmtId="171" fontId="6" fillId="5" borderId="99" xfId="0" applyNumberFormat="1" applyFont="1" applyFill="1" applyBorder="1" applyAlignment="1">
      <alignment horizontal="center" vertical="center"/>
    </xf>
    <xf numFmtId="170" fontId="6" fillId="5" borderId="99" xfId="0" applyNumberFormat="1" applyFont="1" applyFill="1" applyBorder="1" applyAlignment="1">
      <alignment horizontal="center" vertical="center"/>
    </xf>
    <xf numFmtId="170" fontId="6" fillId="5" borderId="104" xfId="0" applyNumberFormat="1" applyFont="1" applyFill="1" applyBorder="1" applyAlignment="1">
      <alignment horizontal="center" vertical="center"/>
    </xf>
    <xf numFmtId="170" fontId="6" fillId="5" borderId="105" xfId="0" applyNumberFormat="1" applyFont="1" applyFill="1" applyBorder="1" applyAlignment="1">
      <alignment horizontal="center" vertical="center"/>
    </xf>
    <xf numFmtId="170" fontId="6" fillId="5" borderId="106" xfId="0" applyNumberFormat="1" applyFont="1" applyFill="1" applyBorder="1" applyAlignment="1">
      <alignment horizontal="center" vertical="center"/>
    </xf>
    <xf numFmtId="0" fontId="6" fillId="5" borderId="107" xfId="0" applyFont="1" applyFill="1" applyBorder="1" applyAlignment="1">
      <alignment horizontal="center" vertical="center"/>
    </xf>
    <xf numFmtId="166" fontId="22" fillId="5" borderId="99" xfId="0" applyNumberFormat="1" applyFont="1" applyFill="1" applyBorder="1" applyAlignment="1">
      <alignment horizontal="center" vertical="center" wrapText="1"/>
    </xf>
    <xf numFmtId="1" fontId="22" fillId="5" borderId="99" xfId="0" applyNumberFormat="1" applyFont="1" applyFill="1" applyBorder="1" applyAlignment="1">
      <alignment horizontal="center" vertical="center" wrapText="1"/>
    </xf>
    <xf numFmtId="1" fontId="22" fillId="5" borderId="103" xfId="0" applyNumberFormat="1" applyFont="1" applyFill="1" applyBorder="1" applyAlignment="1">
      <alignment horizontal="center" vertical="center" wrapText="1"/>
    </xf>
    <xf numFmtId="0" fontId="6" fillId="0" borderId="57" xfId="0" applyFont="1" applyBorder="1" applyAlignment="1">
      <alignment horizontal="left" wrapText="1"/>
    </xf>
    <xf numFmtId="0" fontId="6" fillId="0" borderId="7" xfId="0" applyFont="1" applyBorder="1" applyAlignment="1">
      <alignment horizontal="center" vertical="center"/>
    </xf>
    <xf numFmtId="171" fontId="6" fillId="0" borderId="10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1" fontId="6" fillId="0" borderId="61" xfId="0" applyNumberFormat="1" applyFont="1" applyBorder="1" applyAlignment="1">
      <alignment horizontal="center" vertical="center" wrapText="1"/>
    </xf>
    <xf numFmtId="0" fontId="6" fillId="0" borderId="110" xfId="0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/>
    </xf>
    <xf numFmtId="0" fontId="6" fillId="0" borderId="1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13" xfId="0" applyFont="1" applyBorder="1" applyAlignment="1">
      <alignment horizontal="center" vertical="center"/>
    </xf>
    <xf numFmtId="49" fontId="6" fillId="0" borderId="66" xfId="0" applyNumberFormat="1" applyFont="1" applyBorder="1" applyAlignment="1">
      <alignment vertical="center" wrapText="1"/>
    </xf>
    <xf numFmtId="1" fontId="6" fillId="0" borderId="4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1" fontId="6" fillId="0" borderId="66" xfId="0" applyNumberFormat="1" applyFont="1" applyBorder="1" applyAlignment="1">
      <alignment horizontal="center" vertical="center"/>
    </xf>
    <xf numFmtId="170" fontId="6" fillId="0" borderId="114" xfId="0" applyNumberFormat="1" applyFont="1" applyBorder="1" applyAlignment="1">
      <alignment horizontal="center" vertical="center"/>
    </xf>
    <xf numFmtId="170" fontId="6" fillId="0" borderId="67" xfId="0" applyNumberFormat="1" applyFont="1" applyBorder="1" applyAlignment="1">
      <alignment horizontal="center" vertical="center"/>
    </xf>
    <xf numFmtId="170" fontId="6" fillId="0" borderId="7" xfId="0" applyNumberFormat="1" applyFont="1" applyBorder="1" applyAlignment="1">
      <alignment horizontal="center" vertical="center"/>
    </xf>
    <xf numFmtId="170" fontId="6" fillId="0" borderId="68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1" fontId="6" fillId="0" borderId="114" xfId="0" applyNumberFormat="1" applyFont="1" applyBorder="1" applyAlignment="1">
      <alignment horizontal="center" vertical="center"/>
    </xf>
    <xf numFmtId="1" fontId="6" fillId="0" borderId="67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14" xfId="0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/>
    </xf>
    <xf numFmtId="0" fontId="6" fillId="0" borderId="66" xfId="0" applyFont="1" applyBorder="1"/>
    <xf numFmtId="0" fontId="6" fillId="0" borderId="114" xfId="0" applyFont="1" applyBorder="1" applyAlignment="1">
      <alignment horizontal="center" vertical="center" wrapText="1"/>
    </xf>
    <xf numFmtId="171" fontId="6" fillId="0" borderId="114" xfId="0" applyNumberFormat="1" applyFont="1" applyBorder="1" applyAlignment="1">
      <alignment horizontal="center" vertical="center"/>
    </xf>
    <xf numFmtId="171" fontId="6" fillId="0" borderId="67" xfId="0" applyNumberFormat="1" applyFont="1" applyBorder="1" applyAlignment="1">
      <alignment horizontal="center" vertical="center"/>
    </xf>
    <xf numFmtId="171" fontId="6" fillId="0" borderId="7" xfId="0" applyNumberFormat="1" applyFont="1" applyBorder="1" applyAlignment="1">
      <alignment horizontal="center" vertical="center"/>
    </xf>
    <xf numFmtId="0" fontId="6" fillId="0" borderId="85" xfId="0" applyFont="1" applyBorder="1" applyAlignment="1">
      <alignment horizontal="left" wrapText="1"/>
    </xf>
    <xf numFmtId="0" fontId="6" fillId="0" borderId="86" xfId="0" applyFont="1" applyBorder="1" applyAlignment="1">
      <alignment horizontal="center" vertical="center" wrapText="1"/>
    </xf>
    <xf numFmtId="0" fontId="6" fillId="0" borderId="102" xfId="0" applyFont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/>
    </xf>
    <xf numFmtId="1" fontId="22" fillId="5" borderId="47" xfId="0" applyNumberFormat="1" applyFont="1" applyFill="1" applyBorder="1" applyAlignment="1">
      <alignment horizontal="center" vertical="center"/>
    </xf>
    <xf numFmtId="166" fontId="26" fillId="2" borderId="99" xfId="0" applyNumberFormat="1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 wrapText="1"/>
    </xf>
    <xf numFmtId="1" fontId="22" fillId="5" borderId="116" xfId="0" applyNumberFormat="1" applyFont="1" applyFill="1" applyBorder="1" applyAlignment="1">
      <alignment horizontal="center" vertical="center" wrapText="1"/>
    </xf>
    <xf numFmtId="0" fontId="22" fillId="5" borderId="116" xfId="0" applyFont="1" applyFill="1" applyBorder="1" applyAlignment="1">
      <alignment horizontal="center" vertical="center" wrapText="1"/>
    </xf>
    <xf numFmtId="0" fontId="6" fillId="5" borderId="49" xfId="0" applyFont="1" applyFill="1" applyBorder="1" applyAlignment="1">
      <alignment horizontal="center" vertical="center" wrapText="1"/>
    </xf>
    <xf numFmtId="0" fontId="6" fillId="5" borderId="47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5" borderId="117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 vertical="center" wrapText="1"/>
    </xf>
    <xf numFmtId="0" fontId="6" fillId="5" borderId="103" xfId="0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/>
    </xf>
    <xf numFmtId="172" fontId="6" fillId="0" borderId="0" xfId="0" applyNumberFormat="1" applyFont="1" applyAlignment="1">
      <alignment vertical="center"/>
    </xf>
    <xf numFmtId="168" fontId="6" fillId="5" borderId="8" xfId="0" applyNumberFormat="1" applyFont="1" applyFill="1" applyBorder="1" applyAlignment="1">
      <alignment horizontal="right" vertical="center"/>
    </xf>
    <xf numFmtId="166" fontId="6" fillId="5" borderId="8" xfId="0" applyNumberFormat="1" applyFont="1" applyFill="1" applyBorder="1" applyAlignment="1">
      <alignment horizontal="center" vertical="center"/>
    </xf>
    <xf numFmtId="171" fontId="6" fillId="5" borderId="8" xfId="0" applyNumberFormat="1" applyFont="1" applyFill="1" applyBorder="1" applyAlignment="1">
      <alignment horizontal="center" vertical="center"/>
    </xf>
    <xf numFmtId="168" fontId="6" fillId="5" borderId="8" xfId="0" applyNumberFormat="1" applyFont="1" applyFill="1" applyBorder="1" applyAlignment="1">
      <alignment vertical="center"/>
    </xf>
    <xf numFmtId="0" fontId="22" fillId="5" borderId="8" xfId="0" applyFont="1" applyFill="1" applyBorder="1" applyAlignment="1">
      <alignment horizontal="right" vertical="center"/>
    </xf>
    <xf numFmtId="0" fontId="6" fillId="5" borderId="8" xfId="0" applyFont="1" applyFill="1" applyBorder="1" applyAlignment="1">
      <alignment horizontal="left" wrapText="1"/>
    </xf>
    <xf numFmtId="0" fontId="6" fillId="5" borderId="8" xfId="0" applyFont="1" applyFill="1" applyBorder="1" applyAlignment="1">
      <alignment horizontal="center" wrapText="1"/>
    </xf>
    <xf numFmtId="168" fontId="9" fillId="5" borderId="8" xfId="0" applyNumberFormat="1" applyFont="1" applyFill="1" applyBorder="1" applyAlignment="1">
      <alignment vertical="center"/>
    </xf>
    <xf numFmtId="168" fontId="9" fillId="5" borderId="8" xfId="0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/>
    <xf numFmtId="0" fontId="6" fillId="0" borderId="0" xfId="0" applyFont="1"/>
    <xf numFmtId="0" fontId="30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31" fillId="0" borderId="0" xfId="0" applyFont="1"/>
    <xf numFmtId="0" fontId="34" fillId="0" borderId="0" xfId="0" applyFont="1"/>
    <xf numFmtId="0" fontId="7" fillId="0" borderId="0" xfId="0" applyFont="1" applyAlignment="1">
      <alignment wrapText="1"/>
    </xf>
    <xf numFmtId="0" fontId="3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6" fillId="0" borderId="2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/>
    </xf>
    <xf numFmtId="0" fontId="6" fillId="0" borderId="59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34" fillId="0" borderId="85" xfId="0" applyFont="1" applyBorder="1" applyAlignment="1">
      <alignment horizontal="center"/>
    </xf>
    <xf numFmtId="0" fontId="6" fillId="0" borderId="87" xfId="0" applyFont="1" applyBorder="1" applyAlignment="1">
      <alignment horizontal="center" vertical="center" wrapText="1"/>
    </xf>
    <xf numFmtId="0" fontId="6" fillId="0" borderId="88" xfId="0" applyFont="1" applyBorder="1" applyAlignment="1">
      <alignment horizontal="center" vertical="center" wrapText="1"/>
    </xf>
    <xf numFmtId="0" fontId="6" fillId="0" borderId="124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5" fillId="0" borderId="0" xfId="0" applyFont="1"/>
    <xf numFmtId="0" fontId="39" fillId="0" borderId="0" xfId="0" applyFont="1"/>
    <xf numFmtId="0" fontId="21" fillId="0" borderId="0" xfId="0" applyFont="1"/>
    <xf numFmtId="0" fontId="40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38" fillId="0" borderId="7" xfId="0" applyFont="1" applyBorder="1" applyAlignment="1">
      <alignment horizontal="center" vertical="center"/>
    </xf>
    <xf numFmtId="0" fontId="38" fillId="0" borderId="68" xfId="0" applyFont="1" applyBorder="1" applyAlignment="1">
      <alignment horizontal="center" vertical="center"/>
    </xf>
    <xf numFmtId="0" fontId="6" fillId="0" borderId="114" xfId="0" applyFont="1" applyBorder="1" applyAlignment="1">
      <alignment horizontal="center"/>
    </xf>
    <xf numFmtId="0" fontId="6" fillId="0" borderId="86" xfId="0" applyFont="1" applyBorder="1" applyAlignment="1">
      <alignment horizontal="center"/>
    </xf>
    <xf numFmtId="0" fontId="34" fillId="0" borderId="87" xfId="0" applyFont="1" applyBorder="1" applyAlignment="1">
      <alignment horizontal="center"/>
    </xf>
    <xf numFmtId="0" fontId="6" fillId="0" borderId="21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6" fillId="0" borderId="50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133" xfId="0" applyFont="1" applyBorder="1" applyAlignment="1">
      <alignment horizontal="center" vertical="center"/>
    </xf>
    <xf numFmtId="49" fontId="22" fillId="0" borderId="57" xfId="0" applyNumberFormat="1" applyFont="1" applyBorder="1" applyAlignment="1">
      <alignment horizontal="left" vertical="center" wrapText="1"/>
    </xf>
    <xf numFmtId="168" fontId="42" fillId="0" borderId="0" xfId="0" applyNumberFormat="1" applyFont="1" applyAlignment="1">
      <alignment vertical="center"/>
    </xf>
    <xf numFmtId="0" fontId="22" fillId="0" borderId="35" xfId="0" applyFont="1" applyBorder="1" applyAlignment="1">
      <alignment horizontal="center" vertical="center" wrapText="1"/>
    </xf>
    <xf numFmtId="49" fontId="22" fillId="0" borderId="132" xfId="0" applyNumberFormat="1" applyFont="1" applyBorder="1" applyAlignment="1">
      <alignment horizontal="center" vertical="center" wrapText="1"/>
    </xf>
    <xf numFmtId="49" fontId="22" fillId="0" borderId="130" xfId="0" applyNumberFormat="1" applyFont="1" applyBorder="1" applyAlignment="1">
      <alignment horizontal="center" vertical="center" wrapText="1"/>
    </xf>
    <xf numFmtId="168" fontId="22" fillId="0" borderId="130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/>
    </xf>
    <xf numFmtId="0" fontId="22" fillId="0" borderId="132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 wrapText="1"/>
    </xf>
    <xf numFmtId="49" fontId="22" fillId="0" borderId="43" xfId="0" applyNumberFormat="1" applyFont="1" applyBorder="1" applyAlignment="1">
      <alignment horizontal="center" vertical="center" wrapText="1"/>
    </xf>
    <xf numFmtId="49" fontId="22" fillId="0" borderId="136" xfId="0" applyNumberFormat="1" applyFont="1" applyBorder="1" applyAlignment="1">
      <alignment horizontal="center" vertical="center" wrapText="1"/>
    </xf>
    <xf numFmtId="168" fontId="22" fillId="0" borderId="136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/>
    </xf>
    <xf numFmtId="168" fontId="22" fillId="0" borderId="136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9" fontId="22" fillId="0" borderId="87" xfId="0" applyNumberFormat="1" applyFont="1" applyBorder="1" applyAlignment="1">
      <alignment horizontal="center" vertical="center" wrapText="1"/>
    </xf>
    <xf numFmtId="168" fontId="22" fillId="0" borderId="124" xfId="0" applyNumberFormat="1" applyFont="1" applyBorder="1" applyAlignment="1">
      <alignment horizontal="center" vertical="center"/>
    </xf>
    <xf numFmtId="166" fontId="22" fillId="0" borderId="85" xfId="0" applyNumberFormat="1" applyFont="1" applyBorder="1" applyAlignment="1">
      <alignment horizontal="center" vertical="center"/>
    </xf>
    <xf numFmtId="49" fontId="22" fillId="0" borderId="124" xfId="0" applyNumberFormat="1" applyFont="1" applyBorder="1" applyAlignment="1">
      <alignment horizontal="center" vertical="center" wrapText="1"/>
    </xf>
    <xf numFmtId="168" fontId="22" fillId="0" borderId="88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 wrapText="1"/>
    </xf>
    <xf numFmtId="0" fontId="22" fillId="0" borderId="88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123" xfId="0" applyNumberFormat="1" applyFont="1" applyBorder="1" applyAlignment="1">
      <alignment horizontal="center" vertical="center" wrapText="1"/>
    </xf>
    <xf numFmtId="168" fontId="22" fillId="0" borderId="123" xfId="0" applyNumberFormat="1" applyFont="1" applyBorder="1" applyAlignment="1">
      <alignment horizontal="center" vertical="center"/>
    </xf>
    <xf numFmtId="166" fontId="22" fillId="0" borderId="115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168" fontId="9" fillId="2" borderId="8" xfId="0" applyNumberFormat="1" applyFont="1" applyFill="1" applyBorder="1" applyAlignment="1">
      <alignment vertical="center"/>
    </xf>
    <xf numFmtId="49" fontId="22" fillId="0" borderId="16" xfId="0" applyNumberFormat="1" applyFont="1" applyBorder="1" applyAlignment="1">
      <alignment horizontal="left" vertical="center" wrapText="1"/>
    </xf>
    <xf numFmtId="171" fontId="22" fillId="0" borderId="100" xfId="0" applyNumberFormat="1" applyFont="1" applyBorder="1" applyAlignment="1">
      <alignment horizontal="center" vertical="center"/>
    </xf>
    <xf numFmtId="0" fontId="22" fillId="0" borderId="124" xfId="0" applyFont="1" applyBorder="1" applyAlignment="1">
      <alignment horizontal="center" vertical="center" wrapText="1"/>
    </xf>
    <xf numFmtId="168" fontId="22" fillId="0" borderId="86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 vertical="center"/>
    </xf>
    <xf numFmtId="166" fontId="22" fillId="0" borderId="7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/>
    </xf>
    <xf numFmtId="170" fontId="6" fillId="0" borderId="88" xfId="0" applyNumberFormat="1" applyFont="1" applyBorder="1" applyAlignment="1">
      <alignment horizontal="center" vertical="center"/>
    </xf>
    <xf numFmtId="171" fontId="22" fillId="0" borderId="7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168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/>
    <xf numFmtId="0" fontId="1" fillId="0" borderId="7" xfId="0" applyFont="1" applyBorder="1"/>
    <xf numFmtId="0" fontId="1" fillId="0" borderId="0" xfId="0" applyFont="1" applyAlignment="1">
      <alignment wrapText="1"/>
    </xf>
    <xf numFmtId="0" fontId="2" fillId="0" borderId="7" xfId="0" applyFont="1" applyBorder="1" applyAlignment="1">
      <alignment horizontal="left" wrapText="1"/>
    </xf>
    <xf numFmtId="166" fontId="45" fillId="0" borderId="7" xfId="0" applyNumberFormat="1" applyFont="1" applyBorder="1" applyAlignment="1">
      <alignment horizontal="center" vertical="center" wrapText="1"/>
    </xf>
    <xf numFmtId="166" fontId="1" fillId="0" borderId="7" xfId="0" applyNumberFormat="1" applyFont="1" applyBorder="1"/>
    <xf numFmtId="0" fontId="45" fillId="0" borderId="7" xfId="0" applyFont="1" applyBorder="1" applyAlignment="1">
      <alignment horizontal="center" vertical="center"/>
    </xf>
    <xf numFmtId="0" fontId="7" fillId="0" borderId="7" xfId="0" applyFont="1" applyBorder="1"/>
    <xf numFmtId="0" fontId="46" fillId="0" borderId="0" xfId="0" applyFont="1" applyAlignment="1">
      <alignment vertical="center"/>
    </xf>
    <xf numFmtId="0" fontId="46" fillId="0" borderId="12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4" fillId="0" borderId="7" xfId="0" applyFont="1" applyBorder="1"/>
    <xf numFmtId="166" fontId="4" fillId="0" borderId="7" xfId="0" applyNumberFormat="1" applyFont="1" applyBorder="1"/>
    <xf numFmtId="0" fontId="46" fillId="0" borderId="0" xfId="0" applyFont="1"/>
    <xf numFmtId="0" fontId="45" fillId="0" borderId="7" xfId="0" applyFont="1" applyBorder="1" applyAlignment="1">
      <alignment horizontal="center"/>
    </xf>
    <xf numFmtId="166" fontId="45" fillId="0" borderId="7" xfId="0" applyNumberFormat="1" applyFont="1" applyBorder="1" applyAlignment="1">
      <alignment horizontal="center" vertical="center"/>
    </xf>
    <xf numFmtId="0" fontId="47" fillId="0" borderId="7" xfId="0" applyFont="1" applyBorder="1"/>
    <xf numFmtId="166" fontId="7" fillId="0" borderId="0" xfId="0" applyNumberFormat="1" applyFont="1"/>
    <xf numFmtId="165" fontId="7" fillId="0" borderId="0" xfId="0" applyNumberFormat="1" applyFont="1"/>
    <xf numFmtId="0" fontId="1" fillId="0" borderId="0" xfId="0" applyFont="1" applyAlignment="1">
      <alignment vertical="center"/>
    </xf>
    <xf numFmtId="0" fontId="1" fillId="0" borderId="127" xfId="0" applyFont="1" applyBorder="1" applyAlignment="1">
      <alignment vertical="center"/>
    </xf>
    <xf numFmtId="166" fontId="7" fillId="0" borderId="7" xfId="0" applyNumberFormat="1" applyFont="1" applyBorder="1"/>
    <xf numFmtId="0" fontId="46" fillId="0" borderId="7" xfId="0" applyFont="1" applyBorder="1" applyAlignment="1">
      <alignment horizontal="left" wrapText="1"/>
    </xf>
    <xf numFmtId="166" fontId="1" fillId="0" borderId="7" xfId="0" applyNumberFormat="1" applyFont="1" applyBorder="1" applyAlignment="1">
      <alignment horizontal="center" wrapText="1"/>
    </xf>
    <xf numFmtId="0" fontId="45" fillId="0" borderId="7" xfId="0" applyFont="1" applyBorder="1" applyAlignment="1">
      <alignment horizontal="left" wrapText="1"/>
    </xf>
    <xf numFmtId="0" fontId="7" fillId="2" borderId="8" xfId="0" applyFont="1" applyFill="1" applyBorder="1"/>
    <xf numFmtId="0" fontId="7" fillId="2" borderId="7" xfId="0" applyFont="1" applyFill="1" applyBorder="1"/>
    <xf numFmtId="0" fontId="1" fillId="2" borderId="8" xfId="0" applyFont="1" applyFill="1" applyBorder="1"/>
    <xf numFmtId="0" fontId="2" fillId="0" borderId="7" xfId="0" applyFont="1" applyBorder="1" applyAlignment="1">
      <alignment horizontal="left" vertical="center" wrapText="1"/>
    </xf>
    <xf numFmtId="166" fontId="1" fillId="0" borderId="7" xfId="0" applyNumberFormat="1" applyFont="1" applyBorder="1" applyAlignment="1">
      <alignment horizontal="center" vertical="center" wrapText="1"/>
    </xf>
    <xf numFmtId="0" fontId="2" fillId="0" borderId="123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132" xfId="0" applyFont="1" applyBorder="1" applyAlignment="1">
      <alignment horizontal="center" vertical="center"/>
    </xf>
    <xf numFmtId="0" fontId="1" fillId="0" borderId="132" xfId="0" applyFont="1" applyBorder="1" applyAlignment="1">
      <alignment horizontal="left" vertical="center" wrapText="1"/>
    </xf>
    <xf numFmtId="166" fontId="2" fillId="0" borderId="132" xfId="0" applyNumberFormat="1" applyFont="1" applyBorder="1" applyAlignment="1">
      <alignment horizontal="left" vertical="center" wrapText="1"/>
    </xf>
    <xf numFmtId="164" fontId="2" fillId="0" borderId="132" xfId="0" applyNumberFormat="1" applyFont="1" applyBorder="1" applyAlignment="1">
      <alignment horizontal="center" vertical="center"/>
    </xf>
    <xf numFmtId="0" fontId="1" fillId="0" borderId="40" xfId="0" applyFont="1" applyBorder="1"/>
    <xf numFmtId="0" fontId="2" fillId="0" borderId="7" xfId="0" applyFont="1" applyBorder="1" applyAlignment="1">
      <alignment horizontal="center" wrapText="1"/>
    </xf>
    <xf numFmtId="0" fontId="45" fillId="2" borderId="7" xfId="0" applyFont="1" applyFill="1" applyBorder="1" applyAlignment="1">
      <alignment horizontal="center"/>
    </xf>
    <xf numFmtId="0" fontId="48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6" fontId="45" fillId="0" borderId="4" xfId="0" applyNumberFormat="1" applyFont="1" applyBorder="1" applyAlignment="1">
      <alignment horizontal="center" vertical="center"/>
    </xf>
    <xf numFmtId="0" fontId="45" fillId="0" borderId="0" xfId="0" applyFont="1"/>
    <xf numFmtId="0" fontId="48" fillId="0" borderId="7" xfId="0" applyFont="1" applyBorder="1" applyAlignment="1">
      <alignment horizontal="left" wrapText="1"/>
    </xf>
    <xf numFmtId="0" fontId="7" fillId="7" borderId="8" xfId="0" applyFont="1" applyFill="1" applyBorder="1"/>
    <xf numFmtId="0" fontId="7" fillId="7" borderId="7" xfId="0" applyFont="1" applyFill="1" applyBorder="1"/>
    <xf numFmtId="0" fontId="2" fillId="0" borderId="7" xfId="0" applyFont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left" wrapText="1"/>
    </xf>
    <xf numFmtId="0" fontId="47" fillId="7" borderId="7" xfId="0" applyFont="1" applyFill="1" applyBorder="1"/>
    <xf numFmtId="166" fontId="7" fillId="7" borderId="8" xfId="0" applyNumberFormat="1" applyFont="1" applyFill="1" applyBorder="1"/>
    <xf numFmtId="0" fontId="1" fillId="7" borderId="8" xfId="0" applyFont="1" applyFill="1" applyBorder="1"/>
    <xf numFmtId="0" fontId="1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left" wrapText="1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 wrapText="1"/>
    </xf>
    <xf numFmtId="0" fontId="2" fillId="0" borderId="132" xfId="0" applyFont="1" applyBorder="1" applyAlignment="1">
      <alignment horizontal="left" vertical="center" wrapText="1"/>
    </xf>
    <xf numFmtId="167" fontId="2" fillId="0" borderId="132" xfId="0" applyNumberFormat="1" applyFont="1" applyBorder="1" applyAlignment="1">
      <alignment horizontal="center" vertical="center"/>
    </xf>
    <xf numFmtId="0" fontId="1" fillId="0" borderId="132" xfId="0" applyFont="1" applyBorder="1"/>
    <xf numFmtId="0" fontId="49" fillId="0" borderId="7" xfId="0" applyFont="1" applyBorder="1" applyAlignment="1">
      <alignment horizontal="left" wrapText="1"/>
    </xf>
    <xf numFmtId="165" fontId="1" fillId="0" borderId="4" xfId="0" applyNumberFormat="1" applyFont="1" applyBorder="1" applyAlignment="1">
      <alignment horizontal="center" vertical="center"/>
    </xf>
    <xf numFmtId="0" fontId="45" fillId="0" borderId="7" xfId="0" applyFont="1" applyBorder="1" applyAlignment="1">
      <alignment horizontal="center" wrapText="1"/>
    </xf>
    <xf numFmtId="165" fontId="45" fillId="0" borderId="7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6" fontId="46" fillId="0" borderId="7" xfId="0" applyNumberFormat="1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1" fillId="2" borderId="7" xfId="0" applyFont="1" applyFill="1" applyBorder="1"/>
    <xf numFmtId="0" fontId="46" fillId="0" borderId="7" xfId="0" applyFont="1" applyBorder="1" applyAlignment="1">
      <alignment horizontal="center" wrapText="1"/>
    </xf>
    <xf numFmtId="165" fontId="45" fillId="0" borderId="4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wrapText="1"/>
    </xf>
    <xf numFmtId="166" fontId="2" fillId="0" borderId="132" xfId="0" applyNumberFormat="1" applyFont="1" applyBorder="1" applyAlignment="1">
      <alignment horizontal="center" vertical="center"/>
    </xf>
    <xf numFmtId="166" fontId="2" fillId="0" borderId="132" xfId="0" applyNumberFormat="1" applyFont="1" applyBorder="1" applyAlignment="1">
      <alignment horizontal="center"/>
    </xf>
    <xf numFmtId="0" fontId="48" fillId="0" borderId="0" xfId="0" applyFont="1" applyAlignment="1">
      <alignment horizontal="left" wrapText="1"/>
    </xf>
    <xf numFmtId="0" fontId="2" fillId="0" borderId="132" xfId="0" applyFont="1" applyBorder="1" applyAlignment="1">
      <alignment horizontal="center" wrapText="1"/>
    </xf>
    <xf numFmtId="164" fontId="1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0" fontId="1" fillId="2" borderId="8" xfId="0" applyFont="1" applyFill="1" applyBorder="1" applyAlignment="1">
      <alignment horizontal="center" vertical="center"/>
    </xf>
    <xf numFmtId="166" fontId="1" fillId="8" borderId="7" xfId="0" applyNumberFormat="1" applyFont="1" applyFill="1" applyBorder="1" applyAlignment="1">
      <alignment horizontal="center" vertical="center" wrapText="1"/>
    </xf>
    <xf numFmtId="165" fontId="1" fillId="2" borderId="7" xfId="0" applyNumberFormat="1" applyFont="1" applyFill="1" applyBorder="1" applyAlignment="1">
      <alignment horizontal="center" vertical="center"/>
    </xf>
    <xf numFmtId="166" fontId="1" fillId="2" borderId="7" xfId="0" applyNumberFormat="1" applyFont="1" applyFill="1" applyBorder="1" applyAlignment="1">
      <alignment horizontal="center" vertical="center"/>
    </xf>
    <xf numFmtId="0" fontId="7" fillId="9" borderId="8" xfId="0" applyFont="1" applyFill="1" applyBorder="1"/>
    <xf numFmtId="0" fontId="46" fillId="2" borderId="7" xfId="0" applyFont="1" applyFill="1" applyBorder="1" applyAlignment="1">
      <alignment horizontal="left" wrapText="1"/>
    </xf>
    <xf numFmtId="166" fontId="1" fillId="2" borderId="7" xfId="0" applyNumberFormat="1" applyFont="1" applyFill="1" applyBorder="1" applyAlignment="1">
      <alignment horizontal="center" vertical="center" wrapText="1"/>
    </xf>
    <xf numFmtId="49" fontId="46" fillId="2" borderId="7" xfId="0" applyNumberFormat="1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49" fontId="46" fillId="3" borderId="7" xfId="0" applyNumberFormat="1" applyFont="1" applyFill="1" applyBorder="1" applyAlignment="1">
      <alignment horizontal="left" vertical="center" wrapText="1"/>
    </xf>
    <xf numFmtId="166" fontId="1" fillId="2" borderId="7" xfId="0" applyNumberFormat="1" applyFont="1" applyFill="1" applyBorder="1" applyAlignment="1">
      <alignment horizontal="center" wrapText="1"/>
    </xf>
    <xf numFmtId="0" fontId="46" fillId="0" borderId="7" xfId="0" applyFont="1" applyBorder="1" applyAlignment="1">
      <alignment horizontal="left" vertical="center" wrapText="1"/>
    </xf>
    <xf numFmtId="166" fontId="46" fillId="0" borderId="7" xfId="0" applyNumberFormat="1" applyFont="1" applyBorder="1" applyAlignment="1">
      <alignment horizontal="center" vertical="center" wrapText="1"/>
    </xf>
    <xf numFmtId="166" fontId="46" fillId="0" borderId="7" xfId="0" applyNumberFormat="1" applyFont="1" applyBorder="1" applyAlignment="1">
      <alignment horizontal="center" wrapText="1"/>
    </xf>
    <xf numFmtId="166" fontId="1" fillId="8" borderId="7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166" fontId="1" fillId="0" borderId="0" xfId="0" applyNumberFormat="1" applyFont="1" applyAlignment="1">
      <alignment horizontal="center" vertical="center" wrapText="1"/>
    </xf>
    <xf numFmtId="164" fontId="2" fillId="4" borderId="8" xfId="0" applyNumberFormat="1" applyFont="1" applyFill="1" applyBorder="1" applyAlignment="1">
      <alignment horizontal="center" vertical="center"/>
    </xf>
    <xf numFmtId="0" fontId="1" fillId="4" borderId="8" xfId="0" applyFont="1" applyFill="1" applyBorder="1"/>
    <xf numFmtId="2" fontId="2" fillId="4" borderId="8" xfId="0" applyNumberFormat="1" applyFont="1" applyFill="1" applyBorder="1"/>
    <xf numFmtId="0" fontId="47" fillId="4" borderId="8" xfId="0" applyFont="1" applyFill="1" applyBorder="1"/>
    <xf numFmtId="0" fontId="7" fillId="4" borderId="8" xfId="0" applyFont="1" applyFill="1" applyBorder="1"/>
    <xf numFmtId="0" fontId="1" fillId="0" borderId="0" xfId="0" applyFont="1" applyAlignment="1">
      <alignment horizontal="center" vertical="center" wrapText="1"/>
    </xf>
    <xf numFmtId="0" fontId="1" fillId="9" borderId="8" xfId="0" applyFont="1" applyFill="1" applyBorder="1"/>
    <xf numFmtId="0" fontId="1" fillId="8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 vertical="center"/>
    </xf>
    <xf numFmtId="166" fontId="1" fillId="9" borderId="7" xfId="0" applyNumberFormat="1" applyFont="1" applyFill="1" applyBorder="1" applyAlignment="1">
      <alignment horizontal="center" vertical="center"/>
    </xf>
    <xf numFmtId="165" fontId="46" fillId="0" borderId="7" xfId="0" applyNumberFormat="1" applyFont="1" applyBorder="1" applyAlignment="1">
      <alignment horizontal="center" vertical="center"/>
    </xf>
    <xf numFmtId="0" fontId="1" fillId="9" borderId="7" xfId="0" applyFont="1" applyFill="1" applyBorder="1" applyAlignment="1">
      <alignment horizontal="center" wrapText="1"/>
    </xf>
    <xf numFmtId="0" fontId="1" fillId="8" borderId="7" xfId="0" applyFont="1" applyFill="1" applyBorder="1" applyAlignment="1">
      <alignment horizontal="center" vertical="center"/>
    </xf>
    <xf numFmtId="0" fontId="46" fillId="0" borderId="7" xfId="0" applyFont="1" applyBorder="1" applyAlignment="1">
      <alignment wrapText="1"/>
    </xf>
    <xf numFmtId="0" fontId="47" fillId="0" borderId="0" xfId="0" applyFont="1"/>
    <xf numFmtId="0" fontId="1" fillId="8" borderId="8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left" wrapText="1"/>
    </xf>
    <xf numFmtId="165" fontId="1" fillId="8" borderId="7" xfId="0" applyNumberFormat="1" applyFont="1" applyFill="1" applyBorder="1" applyAlignment="1">
      <alignment horizontal="center" vertical="center"/>
    </xf>
    <xf numFmtId="0" fontId="46" fillId="8" borderId="7" xfId="0" applyFont="1" applyFill="1" applyBorder="1" applyAlignment="1">
      <alignment horizontal="left" wrapText="1"/>
    </xf>
    <xf numFmtId="0" fontId="1" fillId="8" borderId="8" xfId="0" applyFont="1" applyFill="1" applyBorder="1"/>
    <xf numFmtId="166" fontId="7" fillId="8" borderId="8" xfId="0" applyNumberFormat="1" applyFont="1" applyFill="1" applyBorder="1"/>
    <xf numFmtId="166" fontId="4" fillId="0" borderId="0" xfId="0" applyNumberFormat="1" applyFont="1"/>
    <xf numFmtId="0" fontId="46" fillId="8" borderId="8" xfId="0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right" wrapText="1"/>
    </xf>
    <xf numFmtId="165" fontId="1" fillId="9" borderId="8" xfId="0" applyNumberFormat="1" applyFont="1" applyFill="1" applyBorder="1"/>
    <xf numFmtId="165" fontId="1" fillId="0" borderId="0" xfId="0" applyNumberFormat="1" applyFont="1"/>
    <xf numFmtId="165" fontId="1" fillId="10" borderId="7" xfId="0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/>
    </xf>
    <xf numFmtId="166" fontId="1" fillId="10" borderId="7" xfId="0" applyNumberFormat="1" applyFont="1" applyFill="1" applyBorder="1" applyAlignment="1">
      <alignment horizontal="center" vertical="center"/>
    </xf>
    <xf numFmtId="165" fontId="7" fillId="0" borderId="7" xfId="0" applyNumberFormat="1" applyFont="1" applyBorder="1"/>
    <xf numFmtId="0" fontId="46" fillId="6" borderId="8" xfId="0" applyFont="1" applyFill="1" applyBorder="1" applyAlignment="1">
      <alignment vertical="center"/>
    </xf>
    <xf numFmtId="0" fontId="46" fillId="6" borderId="144" xfId="0" applyFont="1" applyFill="1" applyBorder="1" applyAlignment="1">
      <alignment vertical="center"/>
    </xf>
    <xf numFmtId="0" fontId="46" fillId="0" borderId="7" xfId="0" applyFont="1" applyBorder="1" applyAlignment="1">
      <alignment horizontal="center"/>
    </xf>
    <xf numFmtId="0" fontId="46" fillId="10" borderId="7" xfId="0" applyFont="1" applyFill="1" applyBorder="1" applyAlignment="1">
      <alignment horizontal="center"/>
    </xf>
    <xf numFmtId="166" fontId="46" fillId="10" borderId="7" xfId="0" applyNumberFormat="1" applyFont="1" applyFill="1" applyBorder="1" applyAlignment="1">
      <alignment horizontal="center" vertical="center"/>
    </xf>
    <xf numFmtId="0" fontId="1" fillId="11" borderId="7" xfId="0" applyFont="1" applyFill="1" applyBorder="1" applyAlignment="1">
      <alignment horizontal="center"/>
    </xf>
    <xf numFmtId="166" fontId="1" fillId="4" borderId="7" xfId="0" applyNumberFormat="1" applyFont="1" applyFill="1" applyBorder="1" applyAlignment="1">
      <alignment horizontal="center" vertical="center"/>
    </xf>
    <xf numFmtId="166" fontId="1" fillId="10" borderId="71" xfId="0" applyNumberFormat="1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/>
    </xf>
    <xf numFmtId="165" fontId="2" fillId="0" borderId="132" xfId="0" applyNumberFormat="1" applyFont="1" applyBorder="1" applyAlignment="1">
      <alignment horizontal="left" vertical="center" wrapText="1"/>
    </xf>
    <xf numFmtId="0" fontId="1" fillId="10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left" wrapText="1"/>
    </xf>
    <xf numFmtId="0" fontId="51" fillId="0" borderId="0" xfId="0" applyFont="1" applyAlignment="1">
      <alignment horizontal="center" vertical="center"/>
    </xf>
    <xf numFmtId="0" fontId="51" fillId="10" borderId="7" xfId="0" applyFont="1" applyFill="1" applyBorder="1" applyAlignment="1">
      <alignment horizontal="center"/>
    </xf>
    <xf numFmtId="166" fontId="51" fillId="10" borderId="7" xfId="0" applyNumberFormat="1" applyFont="1" applyFill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166" fontId="51" fillId="0" borderId="7" xfId="0" applyNumberFormat="1" applyFont="1" applyBorder="1" applyAlignment="1">
      <alignment horizontal="center" vertical="center"/>
    </xf>
    <xf numFmtId="0" fontId="7" fillId="0" borderId="28" xfId="0" applyFont="1" applyBorder="1"/>
    <xf numFmtId="0" fontId="51" fillId="0" borderId="0" xfId="0" applyFont="1"/>
    <xf numFmtId="0" fontId="1" fillId="0" borderId="123" xfId="0" applyFont="1" applyBorder="1" applyAlignment="1">
      <alignment horizontal="left" wrapText="1"/>
    </xf>
    <xf numFmtId="0" fontId="1" fillId="10" borderId="76" xfId="0" applyFont="1" applyFill="1" applyBorder="1" applyAlignment="1">
      <alignment horizontal="center"/>
    </xf>
    <xf numFmtId="166" fontId="1" fillId="10" borderId="76" xfId="0" applyNumberFormat="1" applyFont="1" applyFill="1" applyBorder="1" applyAlignment="1">
      <alignment horizontal="center" vertical="center"/>
    </xf>
    <xf numFmtId="165" fontId="1" fillId="10" borderId="71" xfId="0" applyNumberFormat="1" applyFont="1" applyFill="1" applyBorder="1" applyAlignment="1">
      <alignment horizontal="center" vertical="center"/>
    </xf>
    <xf numFmtId="0" fontId="1" fillId="9" borderId="7" xfId="0" applyFont="1" applyFill="1" applyBorder="1" applyAlignment="1">
      <alignment wrapText="1"/>
    </xf>
    <xf numFmtId="0" fontId="1" fillId="12" borderId="7" xfId="0" applyFont="1" applyFill="1" applyBorder="1" applyAlignment="1">
      <alignment horizontal="left" wrapText="1"/>
    </xf>
    <xf numFmtId="0" fontId="1" fillId="10" borderId="7" xfId="0" applyFont="1" applyFill="1" applyBorder="1" applyAlignment="1">
      <alignment horizontal="left" wrapText="1"/>
    </xf>
    <xf numFmtId="0" fontId="1" fillId="10" borderId="7" xfId="0" applyFont="1" applyFill="1" applyBorder="1"/>
    <xf numFmtId="49" fontId="22" fillId="2" borderId="49" xfId="0" applyNumberFormat="1" applyFont="1" applyFill="1" applyBorder="1" applyAlignment="1">
      <alignment horizontal="left" vertical="center" wrapText="1"/>
    </xf>
    <xf numFmtId="49" fontId="6" fillId="2" borderId="7" xfId="0" applyNumberFormat="1" applyFont="1" applyFill="1" applyBorder="1" applyAlignment="1">
      <alignment vertical="center" wrapText="1"/>
    </xf>
    <xf numFmtId="0" fontId="38" fillId="0" borderId="7" xfId="0" applyFont="1" applyBorder="1"/>
    <xf numFmtId="0" fontId="6" fillId="2" borderId="7" xfId="0" applyFont="1" applyFill="1" applyBorder="1" applyAlignment="1">
      <alignment horizontal="center" vertical="center"/>
    </xf>
    <xf numFmtId="171" fontId="22" fillId="2" borderId="7" xfId="0" applyNumberFormat="1" applyFont="1" applyFill="1" applyBorder="1" applyAlignment="1">
      <alignment horizontal="center" vertical="center"/>
    </xf>
    <xf numFmtId="49" fontId="22" fillId="2" borderId="5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horizontal="left" vertical="center" wrapText="1"/>
    </xf>
    <xf numFmtId="170" fontId="22" fillId="2" borderId="56" xfId="0" applyNumberFormat="1" applyFont="1" applyFill="1" applyBorder="1" applyAlignment="1">
      <alignment horizontal="left" vertical="center" wrapText="1"/>
    </xf>
    <xf numFmtId="49" fontId="22" fillId="0" borderId="7" xfId="0" applyNumberFormat="1" applyFont="1" applyBorder="1" applyAlignment="1">
      <alignment vertical="center" wrapText="1"/>
    </xf>
    <xf numFmtId="0" fontId="22" fillId="0" borderId="7" xfId="0" applyFont="1" applyBorder="1" applyAlignment="1">
      <alignment horizontal="left" wrapText="1"/>
    </xf>
    <xf numFmtId="49" fontId="22" fillId="2" borderId="145" xfId="0" applyNumberFormat="1" applyFont="1" applyFill="1" applyBorder="1" applyAlignment="1">
      <alignment horizontal="left" vertical="center" wrapText="1"/>
    </xf>
    <xf numFmtId="0" fontId="38" fillId="0" borderId="7" xfId="0" applyFont="1" applyBorder="1" applyAlignment="1">
      <alignment wrapText="1"/>
    </xf>
    <xf numFmtId="49" fontId="22" fillId="0" borderId="7" xfId="0" applyNumberFormat="1" applyFont="1" applyBorder="1" applyAlignment="1">
      <alignment horizontal="left" vertical="center" wrapText="1"/>
    </xf>
    <xf numFmtId="171" fontId="7" fillId="0" borderId="0" xfId="0" applyNumberFormat="1" applyFont="1"/>
    <xf numFmtId="0" fontId="7" fillId="0" borderId="7" xfId="0" applyFont="1" applyBorder="1" applyAlignment="1">
      <alignment wrapText="1"/>
    </xf>
    <xf numFmtId="171" fontId="7" fillId="2" borderId="8" xfId="0" applyNumberFormat="1" applyFont="1" applyFill="1" applyBorder="1"/>
    <xf numFmtId="49" fontId="22" fillId="2" borderId="14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vertical="center" wrapText="1"/>
    </xf>
    <xf numFmtId="49" fontId="22" fillId="2" borderId="57" xfId="0" applyNumberFormat="1" applyFont="1" applyFill="1" applyBorder="1" applyAlignment="1">
      <alignment horizontal="left" vertical="center" wrapText="1"/>
    </xf>
    <xf numFmtId="49" fontId="22" fillId="2" borderId="57" xfId="0" applyNumberFormat="1" applyFont="1" applyFill="1" applyBorder="1" applyAlignment="1">
      <alignment vertical="center" wrapText="1"/>
    </xf>
    <xf numFmtId="0" fontId="22" fillId="2" borderId="57" xfId="0" applyFont="1" applyFill="1" applyBorder="1" applyAlignment="1">
      <alignment wrapText="1"/>
    </xf>
    <xf numFmtId="49" fontId="22" fillId="2" borderId="147" xfId="0" applyNumberFormat="1" applyFont="1" applyFill="1" applyBorder="1" applyAlignment="1">
      <alignment vertical="center" wrapText="1"/>
    </xf>
    <xf numFmtId="0" fontId="6" fillId="2" borderId="71" xfId="0" applyFont="1" applyFill="1" applyBorder="1" applyAlignment="1">
      <alignment horizontal="center" vertical="center"/>
    </xf>
    <xf numFmtId="0" fontId="6" fillId="2" borderId="68" xfId="0" applyFont="1" applyFill="1" applyBorder="1" applyAlignment="1">
      <alignment horizontal="center" vertical="center"/>
    </xf>
    <xf numFmtId="171" fontId="6" fillId="2" borderId="74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left" vertical="center" wrapText="1"/>
    </xf>
    <xf numFmtId="49" fontId="6" fillId="2" borderId="47" xfId="0" applyNumberFormat="1" applyFont="1" applyFill="1" applyBorder="1" applyAlignment="1">
      <alignment horizontal="left" vertical="center" wrapText="1"/>
    </xf>
    <xf numFmtId="171" fontId="6" fillId="2" borderId="7" xfId="0" applyNumberFormat="1" applyFont="1" applyFill="1" applyBorder="1" applyAlignment="1">
      <alignment horizontal="center" vertical="center"/>
    </xf>
    <xf numFmtId="0" fontId="6" fillId="0" borderId="7" xfId="0" applyFont="1" applyBorder="1"/>
    <xf numFmtId="170" fontId="22" fillId="0" borderId="7" xfId="0" applyNumberFormat="1" applyFont="1" applyBorder="1" applyAlignment="1">
      <alignment horizontal="left" vertical="top" wrapText="1"/>
    </xf>
    <xf numFmtId="0" fontId="22" fillId="0" borderId="7" xfId="0" applyFont="1" applyBorder="1" applyAlignment="1">
      <alignment vertical="center" wrapText="1"/>
    </xf>
    <xf numFmtId="168" fontId="6" fillId="0" borderId="7" xfId="0" applyNumberFormat="1" applyFont="1" applyBorder="1" applyAlignment="1">
      <alignment horizontal="center" vertical="center"/>
    </xf>
    <xf numFmtId="166" fontId="7" fillId="2" borderId="8" xfId="0" applyNumberFormat="1" applyFont="1" applyFill="1" applyBorder="1"/>
    <xf numFmtId="166" fontId="47" fillId="2" borderId="8" xfId="0" applyNumberFormat="1" applyFont="1" applyFill="1" applyBorder="1"/>
    <xf numFmtId="168" fontId="9" fillId="0" borderId="8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3" fillId="0" borderId="12" xfId="0" applyFont="1" applyBorder="1"/>
    <xf numFmtId="0" fontId="3" fillId="0" borderId="79" xfId="0" applyFont="1" applyBorder="1"/>
    <xf numFmtId="0" fontId="3" fillId="0" borderId="21" xfId="0" applyFont="1" applyBorder="1"/>
    <xf numFmtId="0" fontId="3" fillId="0" borderId="28" xfId="0" applyFont="1" applyBorder="1"/>
    <xf numFmtId="0" fontId="3" fillId="0" borderId="23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34" xfId="0" applyFont="1" applyBorder="1"/>
    <xf numFmtId="0" fontId="3" fillId="0" borderId="44" xfId="0" applyFont="1" applyBorder="1"/>
    <xf numFmtId="0" fontId="22" fillId="0" borderId="1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170" fontId="58" fillId="0" borderId="151" xfId="0" applyNumberFormat="1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center" vertical="center" wrapText="1"/>
    </xf>
    <xf numFmtId="49" fontId="22" fillId="0" borderId="81" xfId="0" applyNumberFormat="1" applyFont="1" applyBorder="1" applyAlignment="1">
      <alignment horizontal="center" vertical="center" wrapText="1"/>
    </xf>
    <xf numFmtId="168" fontId="22" fillId="0" borderId="81" xfId="0" applyNumberFormat="1" applyFont="1" applyBorder="1" applyAlignment="1">
      <alignment horizontal="center" vertical="center"/>
    </xf>
    <xf numFmtId="166" fontId="22" fillId="0" borderId="57" xfId="0" applyNumberFormat="1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 wrapText="1"/>
    </xf>
    <xf numFmtId="0" fontId="22" fillId="0" borderId="129" xfId="0" applyFont="1" applyBorder="1" applyAlignment="1">
      <alignment horizontal="center" vertical="center" wrapText="1"/>
    </xf>
    <xf numFmtId="0" fontId="22" fillId="0" borderId="134" xfId="0" applyFont="1" applyBorder="1" applyAlignment="1">
      <alignment horizontal="center" vertical="center" wrapText="1"/>
    </xf>
    <xf numFmtId="0" fontId="22" fillId="0" borderId="13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/>
    </xf>
    <xf numFmtId="49" fontId="22" fillId="0" borderId="47" xfId="0" applyNumberFormat="1" applyFont="1" applyBorder="1" applyAlignment="1">
      <alignment horizontal="left" vertical="center" wrapText="1"/>
    </xf>
    <xf numFmtId="1" fontId="6" fillId="0" borderId="131" xfId="0" applyNumberFormat="1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1" fontId="6" fillId="0" borderId="35" xfId="0" applyNumberFormat="1" applyFont="1" applyBorder="1" applyAlignment="1">
      <alignment horizontal="center" vertical="center" wrapText="1"/>
    </xf>
    <xf numFmtId="0" fontId="6" fillId="0" borderId="132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22" fillId="0" borderId="61" xfId="0" applyFont="1" applyBorder="1" applyAlignment="1">
      <alignment horizontal="center" vertical="center" wrapText="1"/>
    </xf>
    <xf numFmtId="1" fontId="6" fillId="0" borderId="82" xfId="0" applyNumberFormat="1" applyFont="1" applyBorder="1" applyAlignment="1">
      <alignment horizontal="center" vertical="center" wrapText="1"/>
    </xf>
    <xf numFmtId="1" fontId="6" fillId="0" borderId="58" xfId="0" applyNumberFormat="1" applyFont="1" applyBorder="1" applyAlignment="1">
      <alignment horizontal="center" vertical="center" wrapText="1"/>
    </xf>
    <xf numFmtId="49" fontId="6" fillId="0" borderId="82" xfId="0" applyNumberFormat="1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center" vertical="center" wrapText="1"/>
    </xf>
    <xf numFmtId="168" fontId="22" fillId="0" borderId="2" xfId="0" applyNumberFormat="1" applyFont="1" applyBorder="1" applyAlignment="1">
      <alignment horizontal="center" vertical="center"/>
    </xf>
    <xf numFmtId="166" fontId="22" fillId="0" borderId="66" xfId="0" applyNumberFormat="1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67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left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1" fontId="6" fillId="0" borderId="42" xfId="0" applyNumberFormat="1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vertical="center"/>
    </xf>
    <xf numFmtId="168" fontId="22" fillId="0" borderId="13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/>
    </xf>
    <xf numFmtId="1" fontId="22" fillId="0" borderId="4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/>
    </xf>
    <xf numFmtId="0" fontId="22" fillId="0" borderId="113" xfId="0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/>
    </xf>
    <xf numFmtId="166" fontId="22" fillId="0" borderId="108" xfId="0" applyNumberFormat="1" applyFont="1" applyBorder="1" applyAlignment="1">
      <alignment horizontal="center" vertical="center"/>
    </xf>
    <xf numFmtId="0" fontId="22" fillId="0" borderId="108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2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2" xfId="0" applyFont="1" applyBorder="1" applyAlignment="1">
      <alignment horizontal="center" vertical="center" wrapText="1"/>
    </xf>
    <xf numFmtId="0" fontId="22" fillId="0" borderId="86" xfId="0" applyFont="1" applyBorder="1" applyAlignment="1">
      <alignment horizontal="center" vertical="center" wrapText="1"/>
    </xf>
    <xf numFmtId="1" fontId="22" fillId="0" borderId="43" xfId="0" applyNumberFormat="1" applyFont="1" applyBorder="1" applyAlignment="1">
      <alignment horizontal="center" vertical="center"/>
    </xf>
    <xf numFmtId="1" fontId="22" fillId="0" borderId="87" xfId="0" applyNumberFormat="1" applyFont="1" applyBorder="1" applyAlignment="1">
      <alignment horizontal="center" vertical="center"/>
    </xf>
    <xf numFmtId="164" fontId="22" fillId="0" borderId="85" xfId="0" applyNumberFormat="1" applyFont="1" applyBorder="1" applyAlignment="1">
      <alignment horizontal="center" vertical="center" wrapText="1"/>
    </xf>
    <xf numFmtId="170" fontId="22" fillId="0" borderId="57" xfId="0" applyNumberFormat="1" applyFont="1" applyBorder="1" applyAlignment="1">
      <alignment horizontal="left" vertical="center"/>
    </xf>
    <xf numFmtId="170" fontId="22" fillId="0" borderId="58" xfId="0" applyNumberFormat="1" applyFont="1" applyBorder="1" applyAlignment="1">
      <alignment horizontal="center" vertical="center"/>
    </xf>
    <xf numFmtId="170" fontId="22" fillId="0" borderId="59" xfId="0" applyNumberFormat="1" applyFont="1" applyBorder="1" applyAlignment="1">
      <alignment horizontal="center" vertical="center"/>
    </xf>
    <xf numFmtId="170" fontId="22" fillId="0" borderId="81" xfId="0" applyNumberFormat="1" applyFont="1" applyBorder="1" applyAlignment="1">
      <alignment horizontal="center" vertical="center"/>
    </xf>
    <xf numFmtId="170" fontId="22" fillId="0" borderId="61" xfId="0" applyNumberFormat="1" applyFont="1" applyBorder="1" applyAlignment="1">
      <alignment horizontal="center" vertical="center"/>
    </xf>
    <xf numFmtId="170" fontId="22" fillId="0" borderId="57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left" vertical="center" wrapText="1"/>
    </xf>
    <xf numFmtId="170" fontId="22" fillId="0" borderId="67" xfId="0" applyNumberFormat="1" applyFont="1" applyBorder="1" applyAlignment="1">
      <alignment horizontal="center" vertical="center"/>
    </xf>
    <xf numFmtId="170" fontId="22" fillId="0" borderId="7" xfId="0" applyNumberFormat="1" applyFont="1" applyBorder="1" applyAlignment="1">
      <alignment horizontal="center" vertical="center"/>
    </xf>
    <xf numFmtId="170" fontId="22" fillId="0" borderId="2" xfId="0" applyNumberFormat="1" applyFont="1" applyBorder="1" applyAlignment="1">
      <alignment horizontal="center" vertical="center"/>
    </xf>
    <xf numFmtId="170" fontId="22" fillId="0" borderId="68" xfId="0" applyNumberFormat="1" applyFont="1" applyBorder="1" applyAlignment="1">
      <alignment horizontal="center" vertical="center"/>
    </xf>
    <xf numFmtId="49" fontId="22" fillId="0" borderId="108" xfId="0" applyNumberFormat="1" applyFont="1" applyBorder="1" applyAlignment="1">
      <alignment vertical="center" wrapText="1"/>
    </xf>
    <xf numFmtId="49" fontId="22" fillId="0" borderId="128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 wrapText="1"/>
    </xf>
    <xf numFmtId="1" fontId="22" fillId="0" borderId="113" xfId="0" applyNumberFormat="1" applyFont="1" applyBorder="1" applyAlignment="1">
      <alignment horizontal="center" vertical="center"/>
    </xf>
    <xf numFmtId="1" fontId="22" fillId="0" borderId="6" xfId="0" applyNumberFormat="1" applyFont="1" applyBorder="1" applyAlignment="1">
      <alignment horizontal="center" vertical="center"/>
    </xf>
    <xf numFmtId="1" fontId="22" fillId="0" borderId="11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 wrapText="1"/>
    </xf>
    <xf numFmtId="49" fontId="22" fillId="0" borderId="41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center" vertical="center" wrapText="1"/>
    </xf>
    <xf numFmtId="1" fontId="22" fillId="0" borderId="44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30" xfId="0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168" fontId="22" fillId="0" borderId="126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/>
    </xf>
    <xf numFmtId="170" fontId="22" fillId="0" borderId="23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49" fontId="22" fillId="0" borderId="8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1" fontId="22" fillId="0" borderId="88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 wrapText="1"/>
    </xf>
    <xf numFmtId="49" fontId="22" fillId="0" borderId="108" xfId="0" applyNumberFormat="1" applyFont="1" applyBorder="1" applyAlignment="1">
      <alignment horizontal="left" vertical="center" wrapText="1"/>
    </xf>
    <xf numFmtId="170" fontId="22" fillId="0" borderId="108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horizontal="center" vertical="center" wrapText="1"/>
    </xf>
    <xf numFmtId="168" fontId="42" fillId="0" borderId="86" xfId="0" applyNumberFormat="1" applyFont="1" applyBorder="1" applyAlignment="1">
      <alignment vertical="center"/>
    </xf>
    <xf numFmtId="0" fontId="6" fillId="0" borderId="137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horizontal="left" vertical="center" wrapText="1"/>
    </xf>
    <xf numFmtId="49" fontId="22" fillId="0" borderId="31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169" fontId="22" fillId="0" borderId="87" xfId="0" applyNumberFormat="1" applyFont="1" applyBorder="1" applyAlignment="1">
      <alignment horizontal="center" vertical="center"/>
    </xf>
    <xf numFmtId="169" fontId="22" fillId="0" borderId="85" xfId="0" applyNumberFormat="1" applyFont="1" applyBorder="1" applyAlignment="1">
      <alignment horizontal="center" vertical="center"/>
    </xf>
    <xf numFmtId="49" fontId="6" fillId="0" borderId="79" xfId="0" applyNumberFormat="1" applyFont="1" applyBorder="1" applyAlignment="1">
      <alignment horizontal="center" vertical="center" wrapText="1"/>
    </xf>
    <xf numFmtId="169" fontId="22" fillId="0" borderId="86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left" wrapText="1"/>
    </xf>
    <xf numFmtId="0" fontId="22" fillId="0" borderId="130" xfId="0" applyFont="1" applyBorder="1" applyAlignment="1">
      <alignment horizontal="center" vertical="center" wrapText="1"/>
    </xf>
    <xf numFmtId="170" fontId="23" fillId="0" borderId="130" xfId="0" applyNumberFormat="1" applyFont="1" applyBorder="1" applyAlignment="1">
      <alignment horizontal="center" vertical="center"/>
    </xf>
    <xf numFmtId="168" fontId="6" fillId="0" borderId="4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66" fontId="6" fillId="0" borderId="24" xfId="0" applyNumberFormat="1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" fillId="0" borderId="81" xfId="0" applyFont="1" applyBorder="1" applyAlignment="1">
      <alignment horizontal="center" vertical="center" wrapText="1"/>
    </xf>
    <xf numFmtId="166" fontId="6" fillId="0" borderId="58" xfId="0" applyNumberFormat="1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/>
    </xf>
    <xf numFmtId="166" fontId="22" fillId="0" borderId="109" xfId="0" applyNumberFormat="1" applyFont="1" applyBorder="1" applyAlignment="1">
      <alignment horizontal="center" vertical="center"/>
    </xf>
    <xf numFmtId="0" fontId="22" fillId="0" borderId="128" xfId="0" applyFont="1" applyBorder="1" applyAlignment="1">
      <alignment horizontal="center" vertical="center" wrapText="1"/>
    </xf>
    <xf numFmtId="166" fontId="6" fillId="0" borderId="113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 wrapText="1"/>
    </xf>
    <xf numFmtId="166" fontId="22" fillId="0" borderId="138" xfId="0" applyNumberFormat="1" applyFont="1" applyBorder="1" applyAlignment="1">
      <alignment horizontal="center" vertical="center"/>
    </xf>
    <xf numFmtId="0" fontId="22" fillId="0" borderId="93" xfId="0" applyFont="1" applyBorder="1" applyAlignment="1">
      <alignment horizontal="center" vertical="center" wrapText="1"/>
    </xf>
    <xf numFmtId="0" fontId="22" fillId="0" borderId="75" xfId="0" applyFont="1" applyBorder="1" applyAlignment="1">
      <alignment horizontal="center" vertical="center" wrapText="1"/>
    </xf>
    <xf numFmtId="49" fontId="22" fillId="0" borderId="77" xfId="0" applyNumberFormat="1" applyFont="1" applyBorder="1" applyAlignment="1">
      <alignment horizontal="center" vertical="center" wrapText="1"/>
    </xf>
    <xf numFmtId="0" fontId="6" fillId="0" borderId="129" xfId="0" applyFont="1" applyBorder="1" applyAlignment="1">
      <alignment horizontal="center" vertical="center" wrapText="1"/>
    </xf>
    <xf numFmtId="0" fontId="6" fillId="0" borderId="135" xfId="0" applyFont="1" applyBorder="1" applyAlignment="1">
      <alignment horizontal="center" vertical="center" wrapText="1"/>
    </xf>
    <xf numFmtId="168" fontId="6" fillId="0" borderId="135" xfId="0" applyNumberFormat="1" applyFont="1" applyBorder="1" applyAlignment="1">
      <alignment vertical="center"/>
    </xf>
    <xf numFmtId="168" fontId="6" fillId="0" borderId="34" xfId="0" applyNumberFormat="1" applyFont="1" applyBorder="1" applyAlignment="1">
      <alignment vertical="center"/>
    </xf>
    <xf numFmtId="0" fontId="6" fillId="0" borderId="33" xfId="0" applyFont="1" applyBorder="1" applyAlignment="1">
      <alignment horizontal="center" vertical="center" wrapText="1"/>
    </xf>
    <xf numFmtId="0" fontId="22" fillId="0" borderId="153" xfId="0" applyFont="1" applyBorder="1" applyAlignment="1">
      <alignment horizontal="left" vertical="center" wrapText="1"/>
    </xf>
    <xf numFmtId="0" fontId="22" fillId="0" borderId="148" xfId="0" applyFont="1" applyBorder="1" applyAlignment="1">
      <alignment horizontal="center" vertical="center" wrapText="1"/>
    </xf>
    <xf numFmtId="0" fontId="22" fillId="0" borderId="149" xfId="0" applyFont="1" applyBorder="1" applyAlignment="1">
      <alignment horizontal="center" vertical="center" wrapText="1"/>
    </xf>
    <xf numFmtId="0" fontId="22" fillId="0" borderId="151" xfId="0" applyFont="1" applyBorder="1" applyAlignment="1">
      <alignment horizontal="center" vertical="center" wrapText="1"/>
    </xf>
    <xf numFmtId="166" fontId="22" fillId="0" borderId="159" xfId="0" applyNumberFormat="1" applyFont="1" applyBorder="1" applyAlignment="1">
      <alignment horizontal="center" vertical="center" wrapText="1"/>
    </xf>
    <xf numFmtId="0" fontId="22" fillId="0" borderId="153" xfId="0" applyFont="1" applyBorder="1" applyAlignment="1">
      <alignment horizontal="center" vertical="center" wrapText="1"/>
    </xf>
    <xf numFmtId="166" fontId="22" fillId="0" borderId="114" xfId="0" applyNumberFormat="1" applyFont="1" applyBorder="1" applyAlignment="1">
      <alignment horizontal="center" vertical="center" wrapText="1"/>
    </xf>
    <xf numFmtId="49" fontId="6" fillId="0" borderId="66" xfId="0" applyNumberFormat="1" applyFont="1" applyBorder="1" applyAlignment="1">
      <alignment horizontal="left" vertical="center" wrapText="1"/>
    </xf>
    <xf numFmtId="1" fontId="59" fillId="0" borderId="7" xfId="0" applyNumberFormat="1" applyFont="1" applyBorder="1" applyAlignment="1">
      <alignment horizontal="center" vertical="center" wrapText="1"/>
    </xf>
    <xf numFmtId="1" fontId="22" fillId="0" borderId="68" xfId="0" applyNumberFormat="1" applyFont="1" applyBorder="1" applyAlignment="1">
      <alignment horizontal="center" vertical="center" wrapText="1"/>
    </xf>
    <xf numFmtId="1" fontId="22" fillId="0" borderId="7" xfId="0" applyNumberFormat="1" applyFont="1" applyBorder="1" applyAlignment="1">
      <alignment horizontal="center" vertical="center" wrapText="1"/>
    </xf>
    <xf numFmtId="165" fontId="22" fillId="0" borderId="47" xfId="0" applyNumberFormat="1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 wrapText="1"/>
    </xf>
    <xf numFmtId="168" fontId="6" fillId="0" borderId="47" xfId="0" applyNumberFormat="1" applyFont="1" applyBorder="1" applyAlignment="1">
      <alignment horizontal="center" vertical="center"/>
    </xf>
    <xf numFmtId="166" fontId="6" fillId="0" borderId="47" xfId="0" applyNumberFormat="1" applyFont="1" applyBorder="1" applyAlignment="1">
      <alignment horizontal="center" vertical="center" wrapText="1"/>
    </xf>
    <xf numFmtId="170" fontId="22" fillId="0" borderId="47" xfId="0" applyNumberFormat="1" applyFont="1" applyBorder="1" applyAlignment="1">
      <alignment horizontal="center" vertical="center"/>
    </xf>
    <xf numFmtId="49" fontId="58" fillId="0" borderId="47" xfId="0" applyNumberFormat="1" applyFont="1" applyBorder="1" applyAlignment="1">
      <alignment horizontal="center" vertical="center" wrapText="1"/>
    </xf>
    <xf numFmtId="169" fontId="58" fillId="0" borderId="47" xfId="0" applyNumberFormat="1" applyFont="1" applyBorder="1" applyAlignment="1">
      <alignment horizontal="center" vertical="center" wrapText="1"/>
    </xf>
    <xf numFmtId="49" fontId="58" fillId="0" borderId="35" xfId="0" applyNumberFormat="1" applyFont="1" applyBorder="1" applyAlignment="1">
      <alignment horizontal="center" vertical="center" wrapText="1"/>
    </xf>
    <xf numFmtId="49" fontId="24" fillId="0" borderId="4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166" fontId="22" fillId="0" borderId="16" xfId="0" applyNumberFormat="1" applyFont="1" applyBorder="1" applyAlignment="1">
      <alignment horizontal="center" vertical="center" wrapText="1"/>
    </xf>
    <xf numFmtId="49" fontId="6" fillId="0" borderId="80" xfId="0" applyNumberFormat="1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horizontal="left" vertical="center" wrapText="1"/>
    </xf>
    <xf numFmtId="170" fontId="22" fillId="0" borderId="25" xfId="0" applyNumberFormat="1" applyFont="1" applyBorder="1" applyAlignment="1">
      <alignment horizontal="center" vertical="center"/>
    </xf>
    <xf numFmtId="171" fontId="22" fillId="0" borderId="11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168" fontId="6" fillId="0" borderId="68" xfId="0" applyNumberFormat="1" applyFont="1" applyBorder="1" applyAlignment="1">
      <alignment horizontal="center" vertical="center"/>
    </xf>
    <xf numFmtId="49" fontId="6" fillId="0" borderId="108" xfId="0" applyNumberFormat="1" applyFont="1" applyBorder="1" applyAlignment="1">
      <alignment vertical="center" wrapText="1"/>
    </xf>
    <xf numFmtId="170" fontId="22" fillId="0" borderId="112" xfId="0" applyNumberFormat="1" applyFont="1" applyBorder="1" applyAlignment="1">
      <alignment horizontal="center" vertical="center"/>
    </xf>
    <xf numFmtId="171" fontId="22" fillId="0" borderId="138" xfId="0" applyNumberFormat="1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 wrapText="1"/>
    </xf>
    <xf numFmtId="0" fontId="6" fillId="0" borderId="108" xfId="0" applyFont="1" applyBorder="1" applyAlignment="1">
      <alignment horizontal="center" vertical="center" wrapText="1"/>
    </xf>
    <xf numFmtId="168" fontId="6" fillId="0" borderId="112" xfId="0" applyNumberFormat="1" applyFont="1" applyBorder="1" applyAlignment="1">
      <alignment horizontal="center" vertical="center"/>
    </xf>
    <xf numFmtId="0" fontId="6" fillId="0" borderId="11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71" fontId="22" fillId="0" borderId="78" xfId="0" applyNumberFormat="1" applyFont="1" applyBorder="1" applyAlignment="1">
      <alignment horizontal="center" vertical="center"/>
    </xf>
    <xf numFmtId="49" fontId="6" fillId="0" borderId="67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center" vertical="center" wrapText="1"/>
    </xf>
    <xf numFmtId="0" fontId="22" fillId="0" borderId="85" xfId="0" applyFont="1" applyBorder="1" applyAlignment="1">
      <alignment horizontal="left" vertical="center" wrapText="1"/>
    </xf>
    <xf numFmtId="170" fontId="22" fillId="0" borderId="88" xfId="0" applyNumberFormat="1" applyFont="1" applyBorder="1" applyAlignment="1">
      <alignment horizontal="center" vertical="center"/>
    </xf>
    <xf numFmtId="0" fontId="22" fillId="0" borderId="102" xfId="0" applyFont="1" applyBorder="1" applyAlignment="1">
      <alignment horizontal="center" vertical="center" wrapText="1"/>
    </xf>
    <xf numFmtId="168" fontId="6" fillId="0" borderId="124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vertical="center" wrapText="1"/>
    </xf>
    <xf numFmtId="168" fontId="22" fillId="0" borderId="24" xfId="0" applyNumberFormat="1" applyFont="1" applyBorder="1" applyAlignment="1">
      <alignment horizontal="center" vertical="center"/>
    </xf>
    <xf numFmtId="171" fontId="6" fillId="0" borderId="78" xfId="0" applyNumberFormat="1" applyFont="1" applyBorder="1" applyAlignment="1">
      <alignment horizontal="center" vertical="center"/>
    </xf>
    <xf numFmtId="0" fontId="22" fillId="0" borderId="111" xfId="0" applyFont="1" applyBorder="1" applyAlignment="1">
      <alignment horizontal="center" vertical="center" wrapText="1"/>
    </xf>
    <xf numFmtId="0" fontId="22" fillId="0" borderId="110" xfId="0" applyFont="1" applyBorder="1" applyAlignment="1">
      <alignment horizontal="center" vertical="center" wrapText="1"/>
    </xf>
    <xf numFmtId="49" fontId="58" fillId="0" borderId="93" xfId="0" applyNumberFormat="1" applyFont="1" applyBorder="1" applyAlignment="1">
      <alignment vertical="center" wrapText="1"/>
    </xf>
    <xf numFmtId="168" fontId="22" fillId="0" borderId="75" xfId="0" applyNumberFormat="1" applyFont="1" applyBorder="1" applyAlignment="1">
      <alignment horizontal="center" vertical="center"/>
    </xf>
    <xf numFmtId="0" fontId="22" fillId="0" borderId="76" xfId="0" applyFont="1" applyBorder="1" applyAlignment="1">
      <alignment horizontal="center" vertical="center" wrapText="1"/>
    </xf>
    <xf numFmtId="0" fontId="22" fillId="0" borderId="143" xfId="0" applyFont="1" applyBorder="1" applyAlignment="1">
      <alignment horizontal="center" vertical="center" wrapText="1"/>
    </xf>
    <xf numFmtId="0" fontId="22" fillId="0" borderId="77" xfId="0" applyFont="1" applyBorder="1" applyAlignment="1">
      <alignment horizontal="center" vertical="center" wrapText="1"/>
    </xf>
    <xf numFmtId="171" fontId="58" fillId="0" borderId="78" xfId="0" applyNumberFormat="1" applyFont="1" applyBorder="1" applyAlignment="1">
      <alignment horizontal="center" vertical="center"/>
    </xf>
    <xf numFmtId="0" fontId="58" fillId="0" borderId="115" xfId="0" applyFont="1" applyBorder="1" applyAlignment="1">
      <alignment horizontal="center" vertical="center" wrapText="1"/>
    </xf>
    <xf numFmtId="0" fontId="6" fillId="0" borderId="125" xfId="0" applyFont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center" vertical="center" wrapText="1"/>
    </xf>
    <xf numFmtId="0" fontId="6" fillId="0" borderId="143" xfId="0" applyFont="1" applyBorder="1" applyAlignment="1">
      <alignment horizontal="center" vertical="center" wrapText="1"/>
    </xf>
    <xf numFmtId="0" fontId="6" fillId="0" borderId="75" xfId="0" applyFont="1" applyBorder="1" applyAlignment="1">
      <alignment horizontal="center" vertical="center" wrapText="1"/>
    </xf>
    <xf numFmtId="0" fontId="22" fillId="0" borderId="14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170" fontId="23" fillId="0" borderId="31" xfId="0" applyNumberFormat="1" applyFont="1" applyBorder="1" applyAlignment="1">
      <alignment horizontal="center" vertical="center"/>
    </xf>
    <xf numFmtId="0" fontId="22" fillId="0" borderId="125" xfId="0" applyFont="1" applyBorder="1" applyAlignment="1">
      <alignment horizontal="center" vertical="center" wrapText="1"/>
    </xf>
    <xf numFmtId="49" fontId="59" fillId="0" borderId="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/>
    </xf>
    <xf numFmtId="171" fontId="22" fillId="0" borderId="17" xfId="0" applyNumberFormat="1" applyFont="1" applyBorder="1" applyAlignment="1">
      <alignment horizontal="center" vertical="center"/>
    </xf>
    <xf numFmtId="0" fontId="22" fillId="0" borderId="8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59" fillId="0" borderId="82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22" fillId="0" borderId="137" xfId="0" applyFont="1" applyBorder="1" applyAlignment="1">
      <alignment horizontal="center" vertical="center" wrapText="1"/>
    </xf>
    <xf numFmtId="0" fontId="59" fillId="0" borderId="137" xfId="0" applyFont="1" applyBorder="1" applyAlignment="1">
      <alignment horizontal="center" vertical="center" wrapText="1"/>
    </xf>
    <xf numFmtId="1" fontId="22" fillId="0" borderId="101" xfId="0" applyNumberFormat="1" applyFont="1" applyBorder="1" applyAlignment="1">
      <alignment horizontal="center" vertical="center" wrapText="1"/>
    </xf>
    <xf numFmtId="0" fontId="22" fillId="0" borderId="108" xfId="0" applyFont="1" applyBorder="1" applyAlignment="1">
      <alignment horizontal="left" vertical="center" wrapText="1"/>
    </xf>
    <xf numFmtId="168" fontId="6" fillId="0" borderId="30" xfId="0" applyNumberFormat="1" applyFont="1" applyBorder="1" applyAlignment="1">
      <alignment horizontal="center" vertical="center"/>
    </xf>
    <xf numFmtId="171" fontId="22" fillId="0" borderId="109" xfId="0" applyNumberFormat="1" applyFont="1" applyBorder="1" applyAlignment="1">
      <alignment horizontal="center" vertical="center"/>
    </xf>
    <xf numFmtId="168" fontId="6" fillId="0" borderId="24" xfId="0" applyNumberFormat="1" applyFont="1" applyBorder="1" applyAlignment="1">
      <alignment horizontal="center" vertical="center"/>
    </xf>
    <xf numFmtId="0" fontId="58" fillId="0" borderId="67" xfId="0" applyFont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166" fontId="22" fillId="0" borderId="78" xfId="0" applyNumberFormat="1" applyFont="1" applyBorder="1" applyAlignment="1">
      <alignment horizontal="center" vertical="center" wrapText="1"/>
    </xf>
    <xf numFmtId="0" fontId="6" fillId="0" borderId="101" xfId="0" applyFont="1" applyBorder="1" applyAlignment="1">
      <alignment horizontal="center" vertical="center" wrapText="1"/>
    </xf>
    <xf numFmtId="166" fontId="22" fillId="0" borderId="50" xfId="0" applyNumberFormat="1" applyFont="1" applyBorder="1" applyAlignment="1">
      <alignment horizontal="center" vertical="center" wrapText="1"/>
    </xf>
    <xf numFmtId="0" fontId="22" fillId="0" borderId="131" xfId="0" applyFont="1" applyBorder="1" applyAlignment="1">
      <alignment horizontal="center" vertical="center" wrapText="1"/>
    </xf>
    <xf numFmtId="1" fontId="6" fillId="0" borderId="132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 wrapText="1"/>
    </xf>
    <xf numFmtId="0" fontId="22" fillId="0" borderId="141" xfId="0" applyFont="1" applyBorder="1" applyAlignment="1">
      <alignment horizontal="center" vertical="center" wrapText="1"/>
    </xf>
    <xf numFmtId="166" fontId="22" fillId="0" borderId="20" xfId="0" applyNumberFormat="1" applyFont="1" applyBorder="1" applyAlignment="1">
      <alignment horizontal="center" vertical="center" wrapText="1"/>
    </xf>
    <xf numFmtId="0" fontId="22" fillId="0" borderId="92" xfId="0" applyFont="1" applyBorder="1" applyAlignment="1">
      <alignment horizontal="center" vertical="center" wrapText="1"/>
    </xf>
    <xf numFmtId="0" fontId="22" fillId="0" borderId="142" xfId="0" applyFont="1" applyBorder="1" applyAlignment="1">
      <alignment horizontal="center" vertical="center" wrapText="1"/>
    </xf>
    <xf numFmtId="1" fontId="6" fillId="0" borderId="33" xfId="0" applyNumberFormat="1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22" fillId="0" borderId="33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vertical="center" wrapText="1"/>
    </xf>
    <xf numFmtId="168" fontId="22" fillId="0" borderId="58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 wrapText="1"/>
    </xf>
    <xf numFmtId="168" fontId="22" fillId="0" borderId="67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 wrapText="1"/>
    </xf>
    <xf numFmtId="49" fontId="6" fillId="0" borderId="101" xfId="0" applyNumberFormat="1" applyFont="1" applyBorder="1" applyAlignment="1">
      <alignment horizontal="center" vertical="center" wrapText="1"/>
    </xf>
    <xf numFmtId="1" fontId="6" fillId="0" borderId="88" xfId="0" applyNumberFormat="1" applyFont="1" applyBorder="1" applyAlignment="1">
      <alignment horizontal="center" vertical="center" wrapText="1"/>
    </xf>
    <xf numFmtId="1" fontId="6" fillId="0" borderId="101" xfId="0" applyNumberFormat="1" applyFont="1" applyBorder="1" applyAlignment="1">
      <alignment horizontal="center" vertical="center" wrapText="1"/>
    </xf>
    <xf numFmtId="168" fontId="22" fillId="0" borderId="129" xfId="0" applyNumberFormat="1" applyFont="1" applyBorder="1" applyAlignment="1">
      <alignment horizontal="center" vertical="center"/>
    </xf>
    <xf numFmtId="171" fontId="22" fillId="0" borderId="21" xfId="0" applyNumberFormat="1" applyFont="1" applyBorder="1" applyAlignment="1">
      <alignment horizontal="center" vertical="center"/>
    </xf>
    <xf numFmtId="0" fontId="6" fillId="0" borderId="142" xfId="0" applyFont="1" applyBorder="1" applyAlignment="1">
      <alignment horizontal="center" vertical="center" wrapText="1"/>
    </xf>
    <xf numFmtId="1" fontId="6" fillId="0" borderId="22" xfId="0" applyNumberFormat="1" applyFont="1" applyBorder="1" applyAlignment="1">
      <alignment horizontal="center" vertical="center" wrapText="1"/>
    </xf>
    <xf numFmtId="1" fontId="6" fillId="0" borderId="21" xfId="0" applyNumberFormat="1" applyFont="1" applyBorder="1" applyAlignment="1">
      <alignment horizontal="center" vertical="center" wrapText="1"/>
    </xf>
    <xf numFmtId="171" fontId="22" fillId="0" borderId="6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165" fontId="22" fillId="0" borderId="109" xfId="0" applyNumberFormat="1" applyFont="1" applyBorder="1" applyAlignment="1">
      <alignment horizontal="center" vertical="center" wrapText="1"/>
    </xf>
    <xf numFmtId="1" fontId="22" fillId="0" borderId="111" xfId="0" applyNumberFormat="1" applyFont="1" applyBorder="1" applyAlignment="1">
      <alignment horizontal="center" vertical="center" wrapText="1"/>
    </xf>
    <xf numFmtId="1" fontId="22" fillId="0" borderId="112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28" xfId="0" applyNumberFormat="1" applyFont="1" applyBorder="1" applyAlignment="1">
      <alignment horizontal="center" vertical="center"/>
    </xf>
    <xf numFmtId="0" fontId="22" fillId="0" borderId="112" xfId="0" applyFont="1" applyBorder="1" applyAlignment="1">
      <alignment horizontal="center" vertical="center"/>
    </xf>
    <xf numFmtId="165" fontId="22" fillId="0" borderId="109" xfId="0" applyNumberFormat="1" applyFont="1" applyBorder="1" applyAlignment="1">
      <alignment horizontal="center" vertical="center"/>
    </xf>
    <xf numFmtId="1" fontId="22" fillId="0" borderId="128" xfId="0" applyNumberFormat="1" applyFont="1" applyBorder="1" applyAlignment="1">
      <alignment horizontal="center" vertical="center"/>
    </xf>
    <xf numFmtId="1" fontId="6" fillId="0" borderId="140" xfId="0" applyNumberFormat="1" applyFont="1" applyBorder="1" applyAlignment="1">
      <alignment horizontal="center" vertical="center" wrapText="1"/>
    </xf>
    <xf numFmtId="1" fontId="6" fillId="0" borderId="111" xfId="0" applyNumberFormat="1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 wrapText="1"/>
    </xf>
    <xf numFmtId="0" fontId="6" fillId="0" borderId="115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vertical="center" wrapText="1"/>
    </xf>
    <xf numFmtId="168" fontId="6" fillId="0" borderId="129" xfId="0" applyNumberFormat="1" applyFont="1" applyBorder="1" applyAlignment="1">
      <alignment horizontal="center" vertical="center"/>
    </xf>
    <xf numFmtId="0" fontId="6" fillId="0" borderId="134" xfId="0" applyFont="1" applyBorder="1" applyAlignment="1">
      <alignment horizontal="center" vertical="center" wrapText="1"/>
    </xf>
    <xf numFmtId="0" fontId="6" fillId="0" borderId="141" xfId="0" applyFont="1" applyBorder="1" applyAlignment="1">
      <alignment horizontal="center" vertical="center" wrapText="1"/>
    </xf>
    <xf numFmtId="171" fontId="22" fillId="0" borderId="20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49" fontId="58" fillId="0" borderId="66" xfId="0" applyNumberFormat="1" applyFont="1" applyBorder="1" applyAlignment="1">
      <alignment horizontal="left" vertical="center" wrapText="1"/>
    </xf>
    <xf numFmtId="49" fontId="6" fillId="0" borderId="146" xfId="0" applyNumberFormat="1" applyFont="1" applyBorder="1" applyAlignment="1">
      <alignment horizontal="left" vertical="center" wrapText="1"/>
    </xf>
    <xf numFmtId="0" fontId="6" fillId="0" borderId="126" xfId="0" applyFont="1" applyBorder="1" applyAlignment="1">
      <alignment horizontal="center" vertical="center" wrapText="1"/>
    </xf>
    <xf numFmtId="0" fontId="22" fillId="0" borderId="126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168" fontId="9" fillId="0" borderId="139" xfId="0" applyNumberFormat="1" applyFont="1" applyBorder="1" applyAlignment="1">
      <alignment vertical="center"/>
    </xf>
    <xf numFmtId="0" fontId="22" fillId="0" borderId="108" xfId="0" applyFont="1" applyBorder="1" applyAlignment="1">
      <alignment horizontal="left" wrapText="1"/>
    </xf>
    <xf numFmtId="0" fontId="6" fillId="0" borderId="149" xfId="0" applyFont="1" applyBorder="1" applyAlignment="1">
      <alignment horizontal="center" vertical="center" wrapText="1"/>
    </xf>
    <xf numFmtId="0" fontId="6" fillId="0" borderId="150" xfId="0" applyFont="1" applyBorder="1" applyAlignment="1">
      <alignment horizontal="center" vertical="center" wrapText="1"/>
    </xf>
    <xf numFmtId="171" fontId="22" fillId="0" borderId="152" xfId="0" applyNumberFormat="1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 wrapText="1"/>
    </xf>
    <xf numFmtId="0" fontId="6" fillId="0" borderId="155" xfId="0" applyFont="1" applyBorder="1" applyAlignment="1">
      <alignment horizontal="center" vertical="center" wrapText="1"/>
    </xf>
    <xf numFmtId="0" fontId="6" fillId="0" borderId="156" xfId="0" applyFont="1" applyBorder="1" applyAlignment="1">
      <alignment horizontal="center" vertical="center" wrapText="1"/>
    </xf>
    <xf numFmtId="168" fontId="6" fillId="0" borderId="157" xfId="0" applyNumberFormat="1" applyFont="1" applyBorder="1" applyAlignment="1">
      <alignment horizontal="center" vertical="center"/>
    </xf>
    <xf numFmtId="49" fontId="6" fillId="0" borderId="156" xfId="0" applyNumberFormat="1" applyFont="1" applyBorder="1" applyAlignment="1">
      <alignment horizontal="center" vertical="center" wrapText="1"/>
    </xf>
    <xf numFmtId="0" fontId="6" fillId="0" borderId="154" xfId="0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 wrapText="1"/>
    </xf>
    <xf numFmtId="0" fontId="22" fillId="0" borderId="47" xfId="0" applyFont="1" applyBorder="1" applyAlignment="1">
      <alignment horizontal="left" vertical="center" wrapText="1"/>
    </xf>
    <xf numFmtId="0" fontId="59" fillId="0" borderId="132" xfId="0" applyFont="1" applyBorder="1" applyAlignment="1">
      <alignment horizontal="center" vertical="center" wrapText="1"/>
    </xf>
    <xf numFmtId="168" fontId="9" fillId="0" borderId="110" xfId="0" applyNumberFormat="1" applyFont="1" applyBorder="1" applyAlignment="1">
      <alignment vertical="center"/>
    </xf>
    <xf numFmtId="49" fontId="22" fillId="0" borderId="131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0" fontId="22" fillId="0" borderId="109" xfId="0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wrapText="1"/>
    </xf>
    <xf numFmtId="166" fontId="6" fillId="0" borderId="18" xfId="0" applyNumberFormat="1" applyFont="1" applyBorder="1" applyAlignment="1">
      <alignment horizontal="center" vertical="center" wrapText="1"/>
    </xf>
    <xf numFmtId="166" fontId="6" fillId="0" borderId="61" xfId="0" applyNumberFormat="1" applyFont="1" applyBorder="1" applyAlignment="1">
      <alignment horizontal="center" vertical="center" wrapText="1"/>
    </xf>
    <xf numFmtId="166" fontId="6" fillId="0" borderId="3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center" vertical="center" wrapText="1"/>
    </xf>
    <xf numFmtId="49" fontId="58" fillId="0" borderId="93" xfId="0" applyNumberFormat="1" applyFont="1" applyBorder="1" applyAlignment="1">
      <alignment horizontal="left" vertical="center" wrapText="1"/>
    </xf>
    <xf numFmtId="168" fontId="22" fillId="0" borderId="46" xfId="0" applyNumberFormat="1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170" fontId="23" fillId="0" borderId="151" xfId="0" applyNumberFormat="1" applyFont="1" applyBorder="1" applyAlignment="1">
      <alignment horizontal="center" vertical="center"/>
    </xf>
    <xf numFmtId="171" fontId="22" fillId="0" borderId="159" xfId="0" applyNumberFormat="1" applyFont="1" applyBorder="1" applyAlignment="1">
      <alignment horizontal="center" vertical="center"/>
    </xf>
    <xf numFmtId="0" fontId="22" fillId="0" borderId="158" xfId="0" applyFont="1" applyBorder="1" applyAlignment="1">
      <alignment horizontal="center" vertical="center" wrapText="1"/>
    </xf>
    <xf numFmtId="170" fontId="22" fillId="0" borderId="154" xfId="0" applyNumberFormat="1" applyFont="1" applyBorder="1" applyAlignment="1">
      <alignment horizontal="center" vertical="center"/>
    </xf>
    <xf numFmtId="170" fontId="22" fillId="0" borderId="149" xfId="0" applyNumberFormat="1" applyFont="1" applyBorder="1" applyAlignment="1">
      <alignment horizontal="center" vertical="center"/>
    </xf>
    <xf numFmtId="170" fontId="22" fillId="0" borderId="150" xfId="0" applyNumberFormat="1" applyFont="1" applyBorder="1" applyAlignment="1">
      <alignment horizontal="center" vertical="center"/>
    </xf>
    <xf numFmtId="170" fontId="22" fillId="0" borderId="153" xfId="0" applyNumberFormat="1" applyFont="1" applyBorder="1" applyAlignment="1">
      <alignment horizontal="center" vertical="center"/>
    </xf>
    <xf numFmtId="0" fontId="6" fillId="0" borderId="148" xfId="0" applyFont="1" applyBorder="1" applyAlignment="1">
      <alignment horizontal="center" vertical="center" wrapText="1"/>
    </xf>
    <xf numFmtId="168" fontId="6" fillId="0" borderId="151" xfId="0" applyNumberFormat="1" applyFont="1" applyBorder="1" applyAlignment="1">
      <alignment vertical="center"/>
    </xf>
    <xf numFmtId="0" fontId="6" fillId="0" borderId="151" xfId="0" applyFont="1" applyBorder="1" applyAlignment="1">
      <alignment horizontal="center" vertical="center" wrapText="1"/>
    </xf>
    <xf numFmtId="170" fontId="23" fillId="0" borderId="112" xfId="0" applyNumberFormat="1" applyFont="1" applyBorder="1" applyAlignment="1">
      <alignment horizontal="center" vertical="center"/>
    </xf>
    <xf numFmtId="170" fontId="22" fillId="0" borderId="110" xfId="0" applyNumberFormat="1" applyFont="1" applyBorder="1" applyAlignment="1">
      <alignment horizontal="center" vertical="center"/>
    </xf>
    <xf numFmtId="170" fontId="22" fillId="0" borderId="6" xfId="0" applyNumberFormat="1" applyFont="1" applyBorder="1" applyAlignment="1">
      <alignment horizontal="center" vertical="center"/>
    </xf>
    <xf numFmtId="170" fontId="22" fillId="0" borderId="128" xfId="0" applyNumberFormat="1" applyFont="1" applyBorder="1" applyAlignment="1">
      <alignment horizontal="center" vertical="center"/>
    </xf>
    <xf numFmtId="168" fontId="6" fillId="0" borderId="112" xfId="0" applyNumberFormat="1" applyFont="1" applyBorder="1" applyAlignment="1">
      <alignment vertical="center"/>
    </xf>
    <xf numFmtId="170" fontId="23" fillId="0" borderId="68" xfId="0" applyNumberFormat="1" applyFont="1" applyBorder="1" applyAlignment="1">
      <alignment horizontal="center" vertical="center"/>
    </xf>
    <xf numFmtId="170" fontId="22" fillId="0" borderId="4" xfId="0" applyNumberFormat="1" applyFont="1" applyBorder="1" applyAlignment="1">
      <alignment horizontal="center" vertical="center"/>
    </xf>
    <xf numFmtId="168" fontId="6" fillId="0" borderId="68" xfId="0" applyNumberFormat="1" applyFont="1" applyBorder="1" applyAlignment="1">
      <alignment vertical="center"/>
    </xf>
    <xf numFmtId="168" fontId="9" fillId="0" borderId="67" xfId="0" applyNumberFormat="1" applyFont="1" applyBorder="1" applyAlignment="1">
      <alignment vertical="center"/>
    </xf>
    <xf numFmtId="49" fontId="6" fillId="0" borderId="112" xfId="0" applyNumberFormat="1" applyFont="1" applyBorder="1" applyAlignment="1">
      <alignment horizontal="center" vertical="center" wrapText="1"/>
    </xf>
    <xf numFmtId="0" fontId="22" fillId="0" borderId="94" xfId="0" applyFont="1" applyBorder="1" applyAlignment="1">
      <alignment horizontal="center" vertical="center" wrapText="1"/>
    </xf>
    <xf numFmtId="49" fontId="22" fillId="0" borderId="109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23" xfId="0" applyNumberFormat="1" applyFont="1" applyBorder="1" applyAlignment="1">
      <alignment horizontal="center" vertical="center" wrapText="1"/>
    </xf>
    <xf numFmtId="168" fontId="6" fillId="0" borderId="75" xfId="0" applyNumberFormat="1" applyFont="1" applyBorder="1" applyAlignment="1">
      <alignment horizontal="center" vertical="center"/>
    </xf>
    <xf numFmtId="49" fontId="6" fillId="0" borderId="76" xfId="0" applyNumberFormat="1" applyFont="1" applyBorder="1" applyAlignment="1">
      <alignment horizontal="center" vertical="center" wrapText="1"/>
    </xf>
    <xf numFmtId="49" fontId="6" fillId="0" borderId="143" xfId="0" applyNumberFormat="1" applyFont="1" applyBorder="1" applyAlignment="1">
      <alignment horizontal="center" vertical="center" wrapText="1"/>
    </xf>
    <xf numFmtId="49" fontId="6" fillId="0" borderId="75" xfId="0" applyNumberFormat="1" applyFont="1" applyBorder="1" applyAlignment="1">
      <alignment horizontal="center" vertical="center" wrapText="1"/>
    </xf>
    <xf numFmtId="49" fontId="22" fillId="0" borderId="76" xfId="0" applyNumberFormat="1" applyFont="1" applyBorder="1" applyAlignment="1">
      <alignment horizontal="center" vertical="center" wrapText="1"/>
    </xf>
    <xf numFmtId="49" fontId="22" fillId="0" borderId="143" xfId="0" applyNumberFormat="1" applyFont="1" applyBorder="1" applyAlignment="1">
      <alignment horizontal="center" vertical="center" wrapText="1"/>
    </xf>
    <xf numFmtId="49" fontId="58" fillId="0" borderId="157" xfId="0" applyNumberFormat="1" applyFont="1" applyBorder="1" applyAlignment="1">
      <alignment horizontal="left" vertical="center" wrapText="1"/>
    </xf>
    <xf numFmtId="168" fontId="22" fillId="0" borderId="155" xfId="0" applyNumberFormat="1" applyFont="1" applyBorder="1" applyAlignment="1">
      <alignment horizontal="center" vertical="center"/>
    </xf>
    <xf numFmtId="0" fontId="22" fillId="0" borderId="160" xfId="0" applyFont="1" applyBorder="1" applyAlignment="1">
      <alignment horizontal="center" vertical="center" wrapText="1"/>
    </xf>
    <xf numFmtId="0" fontId="22" fillId="0" borderId="161" xfId="0" applyFont="1" applyBorder="1" applyAlignment="1">
      <alignment horizontal="center" vertical="center" wrapText="1"/>
    </xf>
    <xf numFmtId="171" fontId="22" fillId="0" borderId="162" xfId="0" applyNumberFormat="1" applyFont="1" applyBorder="1" applyAlignment="1">
      <alignment horizontal="center" vertical="center"/>
    </xf>
    <xf numFmtId="0" fontId="22" fillId="0" borderId="157" xfId="0" applyFont="1" applyBorder="1" applyAlignment="1">
      <alignment horizontal="center" vertical="center" wrapText="1"/>
    </xf>
    <xf numFmtId="0" fontId="22" fillId="0" borderId="163" xfId="0" applyFont="1" applyBorder="1" applyAlignment="1">
      <alignment horizontal="center" vertical="center" wrapText="1"/>
    </xf>
    <xf numFmtId="49" fontId="22" fillId="0" borderId="160" xfId="0" applyNumberFormat="1" applyFont="1" applyBorder="1" applyAlignment="1">
      <alignment horizontal="center" vertical="center" wrapText="1"/>
    </xf>
    <xf numFmtId="49" fontId="22" fillId="0" borderId="164" xfId="0" applyNumberFormat="1" applyFont="1" applyBorder="1" applyAlignment="1">
      <alignment horizontal="center" vertical="center" wrapText="1"/>
    </xf>
    <xf numFmtId="0" fontId="6" fillId="0" borderId="165" xfId="0" applyFont="1" applyBorder="1" applyAlignment="1">
      <alignment horizontal="center" vertical="center" wrapText="1"/>
    </xf>
    <xf numFmtId="0" fontId="6" fillId="0" borderId="161" xfId="0" applyFont="1" applyBorder="1" applyAlignment="1">
      <alignment horizontal="center" vertical="center" wrapText="1"/>
    </xf>
    <xf numFmtId="49" fontId="6" fillId="0" borderId="155" xfId="0" applyNumberFormat="1" applyFont="1" applyBorder="1" applyAlignment="1">
      <alignment horizontal="center" vertical="center" wrapText="1"/>
    </xf>
    <xf numFmtId="0" fontId="6" fillId="0" borderId="163" xfId="0" applyFont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168" fontId="9" fillId="0" borderId="59" xfId="0" applyNumberFormat="1" applyFont="1" applyBorder="1" applyAlignment="1">
      <alignment vertical="center"/>
    </xf>
    <xf numFmtId="0" fontId="6" fillId="0" borderId="57" xfId="0" applyFont="1" applyBorder="1" applyAlignment="1">
      <alignment horizontal="center" vertical="center" wrapText="1"/>
    </xf>
    <xf numFmtId="49" fontId="6" fillId="0" borderId="21" xfId="0" applyNumberFormat="1" applyFont="1" applyBorder="1" applyAlignment="1">
      <alignment horizontal="center" vertical="center" wrapText="1"/>
    </xf>
    <xf numFmtId="168" fontId="9" fillId="0" borderId="1" xfId="0" applyNumberFormat="1" applyFont="1" applyBorder="1" applyAlignment="1">
      <alignment vertical="center"/>
    </xf>
    <xf numFmtId="49" fontId="6" fillId="0" borderId="78" xfId="0" applyNumberFormat="1" applyFont="1" applyBorder="1" applyAlignment="1">
      <alignment horizontal="center" vertical="center"/>
    </xf>
    <xf numFmtId="0" fontId="22" fillId="0" borderId="92" xfId="0" applyFont="1" applyBorder="1" applyAlignment="1">
      <alignment vertical="center" wrapText="1"/>
    </xf>
    <xf numFmtId="171" fontId="6" fillId="0" borderId="20" xfId="0" applyNumberFormat="1" applyFont="1" applyBorder="1" applyAlignment="1">
      <alignment horizontal="center" vertical="center"/>
    </xf>
    <xf numFmtId="171" fontId="22" fillId="0" borderId="157" xfId="0" applyNumberFormat="1" applyFont="1" applyBorder="1" applyAlignment="1">
      <alignment horizontal="center" vertical="center"/>
    </xf>
    <xf numFmtId="0" fontId="6" fillId="0" borderId="157" xfId="0" applyFont="1" applyBorder="1" applyAlignment="1">
      <alignment horizontal="center" vertical="center" wrapText="1"/>
    </xf>
    <xf numFmtId="171" fontId="22" fillId="0" borderId="47" xfId="0" applyNumberFormat="1" applyFont="1" applyBorder="1" applyAlignment="1">
      <alignment horizontal="center" vertical="center"/>
    </xf>
    <xf numFmtId="1" fontId="22" fillId="0" borderId="16" xfId="0" applyNumberFormat="1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/>
    </xf>
    <xf numFmtId="49" fontId="22" fillId="0" borderId="131" xfId="0" applyNumberFormat="1" applyFont="1" applyBorder="1" applyAlignment="1">
      <alignment horizontal="center" vertical="center"/>
    </xf>
    <xf numFmtId="49" fontId="22" fillId="0" borderId="132" xfId="0" applyNumberFormat="1" applyFont="1" applyBorder="1" applyAlignment="1">
      <alignment horizontal="center" vertical="center"/>
    </xf>
    <xf numFmtId="49" fontId="22" fillId="0" borderId="13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 wrapText="1"/>
    </xf>
    <xf numFmtId="166" fontId="22" fillId="0" borderId="131" xfId="0" applyNumberFormat="1" applyFont="1" applyBorder="1" applyAlignment="1">
      <alignment horizontal="center" vertical="center"/>
    </xf>
    <xf numFmtId="166" fontId="22" fillId="0" borderId="132" xfId="0" applyNumberFormat="1" applyFont="1" applyBorder="1" applyAlignment="1">
      <alignment horizontal="center" vertical="center"/>
    </xf>
    <xf numFmtId="166" fontId="22" fillId="0" borderId="130" xfId="0" applyNumberFormat="1" applyFont="1" applyBorder="1" applyAlignment="1">
      <alignment horizontal="center" vertical="center"/>
    </xf>
    <xf numFmtId="166" fontId="22" fillId="0" borderId="35" xfId="0" applyNumberFormat="1" applyFont="1" applyBorder="1" applyAlignment="1">
      <alignment horizontal="center" vertical="center"/>
    </xf>
    <xf numFmtId="166" fontId="22" fillId="0" borderId="40" xfId="0" applyNumberFormat="1" applyFont="1" applyBorder="1" applyAlignment="1">
      <alignment horizontal="center" vertical="center"/>
    </xf>
    <xf numFmtId="49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 wrapText="1"/>
    </xf>
    <xf numFmtId="166" fontId="22" fillId="0" borderId="82" xfId="0" applyNumberFormat="1" applyFont="1" applyBorder="1" applyAlignment="1">
      <alignment horizontal="center" vertical="center"/>
    </xf>
    <xf numFmtId="166" fontId="22" fillId="0" borderId="59" xfId="0" applyNumberFormat="1" applyFont="1" applyBorder="1" applyAlignment="1">
      <alignment horizontal="center" vertical="center"/>
    </xf>
    <xf numFmtId="166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/>
    </xf>
    <xf numFmtId="166" fontId="22" fillId="0" borderId="81" xfId="0" applyNumberFormat="1" applyFont="1" applyBorder="1" applyAlignment="1">
      <alignment horizontal="center" vertical="center"/>
    </xf>
    <xf numFmtId="166" fontId="22" fillId="0" borderId="58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 wrapText="1"/>
    </xf>
    <xf numFmtId="166" fontId="22" fillId="0" borderId="4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/>
    </xf>
    <xf numFmtId="166" fontId="22" fillId="0" borderId="67" xfId="0" applyNumberFormat="1" applyFont="1" applyBorder="1" applyAlignment="1">
      <alignment horizontal="center" vertical="center"/>
    </xf>
    <xf numFmtId="166" fontId="22" fillId="0" borderId="68" xfId="0" applyNumberFormat="1" applyFont="1" applyBorder="1" applyAlignment="1">
      <alignment horizontal="center" vertical="center"/>
    </xf>
    <xf numFmtId="49" fontId="22" fillId="0" borderId="68" xfId="0" applyNumberFormat="1" applyFont="1" applyBorder="1" applyAlignment="1">
      <alignment horizontal="center" vertical="center"/>
    </xf>
    <xf numFmtId="49" fontId="22" fillId="0" borderId="114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left" vertical="center"/>
    </xf>
    <xf numFmtId="170" fontId="25" fillId="0" borderId="124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 wrapText="1"/>
    </xf>
    <xf numFmtId="166" fontId="22" fillId="0" borderId="86" xfId="0" applyNumberFormat="1" applyFont="1" applyBorder="1" applyAlignment="1">
      <alignment horizontal="center" vertical="center"/>
    </xf>
    <xf numFmtId="166" fontId="22" fillId="0" borderId="101" xfId="0" applyNumberFormat="1" applyFont="1" applyBorder="1" applyAlignment="1">
      <alignment horizontal="center" vertical="center"/>
    </xf>
    <xf numFmtId="166" fontId="22" fillId="0" borderId="110" xfId="0" applyNumberFormat="1" applyFont="1" applyBorder="1" applyAlignment="1">
      <alignment horizontal="center" vertical="center"/>
    </xf>
    <xf numFmtId="1" fontId="22" fillId="0" borderId="68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1" fontId="22" fillId="0" borderId="41" xfId="0" applyNumberFormat="1" applyFont="1" applyBorder="1" applyAlignment="1">
      <alignment horizontal="center" vertical="center"/>
    </xf>
    <xf numFmtId="1" fontId="22" fillId="0" borderId="139" xfId="0" applyNumberFormat="1" applyFont="1" applyBorder="1" applyAlignment="1">
      <alignment horizontal="center" vertical="center"/>
    </xf>
    <xf numFmtId="1" fontId="22" fillId="0" borderId="23" xfId="0" applyNumberFormat="1" applyFont="1" applyBorder="1" applyAlignment="1">
      <alignment horizontal="center" vertical="center"/>
    </xf>
    <xf numFmtId="1" fontId="22" fillId="0" borderId="138" xfId="0" applyNumberFormat="1" applyFont="1" applyBorder="1" applyAlignment="1">
      <alignment horizontal="center" vertical="center"/>
    </xf>
    <xf numFmtId="170" fontId="22" fillId="0" borderId="18" xfId="0" applyNumberFormat="1" applyFont="1" applyBorder="1" applyAlignment="1">
      <alignment horizontal="left" vertical="center" wrapText="1"/>
    </xf>
    <xf numFmtId="170" fontId="6" fillId="0" borderId="58" xfId="0" applyNumberFormat="1" applyFont="1" applyBorder="1" applyAlignment="1">
      <alignment horizontal="center" vertical="center"/>
    </xf>
    <xf numFmtId="170" fontId="6" fillId="0" borderId="59" xfId="0" applyNumberFormat="1" applyFont="1" applyBorder="1" applyAlignment="1">
      <alignment horizontal="center" vertical="center"/>
    </xf>
    <xf numFmtId="170" fontId="6" fillId="0" borderId="81" xfId="0" applyNumberFormat="1" applyFont="1" applyBorder="1" applyAlignment="1">
      <alignment horizontal="center" vertical="center"/>
    </xf>
    <xf numFmtId="0" fontId="22" fillId="0" borderId="59" xfId="0" applyFont="1" applyBorder="1" applyAlignment="1">
      <alignment horizontal="left" vertical="top" wrapText="1"/>
    </xf>
    <xf numFmtId="0" fontId="22" fillId="0" borderId="58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61" xfId="0" applyFont="1" applyBorder="1" applyAlignment="1">
      <alignment horizontal="left" vertical="top" wrapText="1"/>
    </xf>
    <xf numFmtId="0" fontId="22" fillId="0" borderId="19" xfId="0" applyFont="1" applyBorder="1" applyAlignment="1">
      <alignment horizontal="left" vertical="top" wrapText="1"/>
    </xf>
    <xf numFmtId="170" fontId="22" fillId="0" borderId="101" xfId="0" applyNumberFormat="1" applyFont="1" applyBorder="1" applyAlignment="1">
      <alignment horizontal="left" vertical="top" wrapText="1"/>
    </xf>
    <xf numFmtId="170" fontId="22" fillId="0" borderId="86" xfId="0" applyNumberFormat="1" applyFont="1" applyBorder="1" applyAlignment="1">
      <alignment horizontal="center" vertical="center"/>
    </xf>
    <xf numFmtId="170" fontId="6" fillId="0" borderId="87" xfId="0" applyNumberFormat="1" applyFont="1" applyBorder="1" applyAlignment="1">
      <alignment horizontal="center" vertical="center"/>
    </xf>
    <xf numFmtId="170" fontId="6" fillId="0" borderId="124" xfId="0" applyNumberFormat="1" applyFont="1" applyBorder="1" applyAlignment="1">
      <alignment horizontal="center" vertical="center"/>
    </xf>
    <xf numFmtId="166" fontId="22" fillId="0" borderId="100" xfId="0" applyNumberFormat="1" applyFont="1" applyBorder="1" applyAlignment="1">
      <alignment horizontal="center" vertical="center"/>
    </xf>
    <xf numFmtId="170" fontId="22" fillId="0" borderId="85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left" vertical="top" wrapText="1"/>
    </xf>
    <xf numFmtId="170" fontId="22" fillId="0" borderId="124" xfId="0" applyNumberFormat="1" applyFont="1" applyBorder="1" applyAlignment="1">
      <alignment horizontal="center" vertical="center" wrapText="1"/>
    </xf>
    <xf numFmtId="0" fontId="22" fillId="0" borderId="86" xfId="0" applyFont="1" applyBorder="1" applyAlignment="1">
      <alignment horizontal="left" vertical="top" wrapText="1"/>
    </xf>
    <xf numFmtId="0" fontId="22" fillId="0" borderId="101" xfId="0" applyFont="1" applyBorder="1" applyAlignment="1">
      <alignment horizontal="left" vertical="top" wrapText="1"/>
    </xf>
    <xf numFmtId="0" fontId="22" fillId="0" borderId="88" xfId="0" applyFont="1" applyBorder="1" applyAlignment="1">
      <alignment horizontal="left" vertical="top" wrapText="1"/>
    </xf>
    <xf numFmtId="0" fontId="22" fillId="0" borderId="102" xfId="0" applyFont="1" applyBorder="1" applyAlignment="1">
      <alignment horizontal="left" vertical="top" wrapText="1"/>
    </xf>
    <xf numFmtId="1" fontId="22" fillId="0" borderId="52" xfId="0" applyNumberFormat="1" applyFont="1" applyBorder="1" applyAlignment="1">
      <alignment horizontal="center" vertical="center"/>
    </xf>
    <xf numFmtId="1" fontId="22" fillId="0" borderId="50" xfId="0" applyNumberFormat="1" applyFont="1" applyBorder="1" applyAlignment="1">
      <alignment horizontal="center" vertical="center"/>
    </xf>
    <xf numFmtId="166" fontId="22" fillId="0" borderId="30" xfId="0" applyNumberFormat="1" applyFont="1" applyBorder="1" applyAlignment="1">
      <alignment horizontal="center" vertical="center"/>
    </xf>
    <xf numFmtId="1" fontId="22" fillId="0" borderId="34" xfId="0" applyNumberFormat="1" applyFont="1" applyBorder="1" applyAlignment="1">
      <alignment horizontal="center" vertical="center"/>
    </xf>
    <xf numFmtId="1" fontId="22" fillId="0" borderId="127" xfId="0" applyNumberFormat="1" applyFont="1" applyBorder="1" applyAlignment="1">
      <alignment horizontal="center" vertical="center"/>
    </xf>
    <xf numFmtId="1" fontId="22" fillId="0" borderId="5" xfId="0" applyNumberFormat="1" applyFont="1" applyBorder="1" applyAlignment="1">
      <alignment horizontal="center" vertical="center"/>
    </xf>
    <xf numFmtId="1" fontId="22" fillId="0" borderId="126" xfId="0" applyNumberFormat="1" applyFont="1" applyBorder="1" applyAlignment="1">
      <alignment horizontal="center" vertical="center"/>
    </xf>
    <xf numFmtId="1" fontId="22" fillId="0" borderId="58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 wrapText="1"/>
    </xf>
    <xf numFmtId="1" fontId="22" fillId="0" borderId="41" xfId="0" applyNumberFormat="1" applyFont="1" applyBorder="1" applyAlignment="1">
      <alignment horizontal="center" vertical="center" wrapText="1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27" xfId="0" applyNumberFormat="1" applyFont="1" applyBorder="1" applyAlignment="1">
      <alignment horizontal="center" vertical="center" wrapText="1"/>
    </xf>
    <xf numFmtId="1" fontId="22" fillId="0" borderId="23" xfId="0" applyNumberFormat="1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49" fontId="6" fillId="0" borderId="19" xfId="0" applyNumberFormat="1" applyFont="1" applyBorder="1" applyAlignment="1">
      <alignment vertical="center" wrapText="1"/>
    </xf>
    <xf numFmtId="0" fontId="22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8" xfId="0" applyFont="1" applyBorder="1" applyAlignment="1">
      <alignment horizontal="center" vertical="center"/>
    </xf>
    <xf numFmtId="171" fontId="22" fillId="0" borderId="57" xfId="0" applyNumberFormat="1" applyFont="1" applyBorder="1" applyAlignment="1">
      <alignment horizontal="center" vertical="center"/>
    </xf>
    <xf numFmtId="170" fontId="6" fillId="0" borderId="110" xfId="0" applyNumberFormat="1" applyFont="1" applyBorder="1" applyAlignment="1">
      <alignment horizontal="center" vertical="center"/>
    </xf>
    <xf numFmtId="170" fontId="6" fillId="0" borderId="6" xfId="0" applyNumberFormat="1" applyFont="1" applyBorder="1" applyAlignment="1">
      <alignment horizontal="center" vertical="center"/>
    </xf>
    <xf numFmtId="170" fontId="6" fillId="0" borderId="128" xfId="0" applyNumberFormat="1" applyFont="1" applyBorder="1" applyAlignment="1">
      <alignment horizontal="center" vertical="center"/>
    </xf>
    <xf numFmtId="170" fontId="6" fillId="0" borderId="57" xfId="0" applyNumberFormat="1" applyFont="1" applyBorder="1" applyAlignment="1">
      <alignment horizontal="center" vertical="center"/>
    </xf>
    <xf numFmtId="168" fontId="9" fillId="0" borderId="6" xfId="0" applyNumberFormat="1" applyFont="1" applyBorder="1" applyAlignment="1">
      <alignment vertical="center"/>
    </xf>
    <xf numFmtId="49" fontId="6" fillId="0" borderId="102" xfId="0" applyNumberFormat="1" applyFont="1" applyBorder="1" applyAlignment="1">
      <alignment vertical="center" wrapText="1"/>
    </xf>
    <xf numFmtId="0" fontId="22" fillId="0" borderId="43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136" xfId="0" applyFont="1" applyBorder="1" applyAlignment="1">
      <alignment horizontal="center" vertical="center"/>
    </xf>
    <xf numFmtId="171" fontId="22" fillId="0" borderId="108" xfId="0" applyNumberFormat="1" applyFont="1" applyBorder="1" applyAlignment="1">
      <alignment horizontal="center" vertical="center"/>
    </xf>
    <xf numFmtId="170" fontId="6" fillId="0" borderId="137" xfId="0" applyNumberFormat="1" applyFont="1" applyBorder="1" applyAlignment="1">
      <alignment horizontal="center" vertical="center"/>
    </xf>
    <xf numFmtId="170" fontId="6" fillId="0" borderId="41" xfId="0" applyNumberFormat="1" applyFont="1" applyBorder="1" applyAlignment="1">
      <alignment horizontal="center" vertical="center"/>
    </xf>
    <xf numFmtId="0" fontId="6" fillId="0" borderId="137" xfId="0" applyFont="1" applyBorder="1" applyAlignment="1">
      <alignment horizontal="center" vertical="center"/>
    </xf>
    <xf numFmtId="168" fontId="9" fillId="0" borderId="87" xfId="0" applyNumberFormat="1" applyFont="1" applyBorder="1" applyAlignment="1">
      <alignment vertical="center"/>
    </xf>
    <xf numFmtId="0" fontId="6" fillId="0" borderId="88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49" fontId="22" fillId="0" borderId="140" xfId="0" applyNumberFormat="1" applyFont="1" applyBorder="1" applyAlignment="1">
      <alignment vertical="center" wrapText="1"/>
    </xf>
    <xf numFmtId="170" fontId="6" fillId="0" borderId="108" xfId="0" applyNumberFormat="1" applyFont="1" applyBorder="1" applyAlignment="1">
      <alignment horizontal="center" vertical="center"/>
    </xf>
    <xf numFmtId="49" fontId="22" fillId="0" borderId="102" xfId="0" applyNumberFormat="1" applyFont="1" applyBorder="1" applyAlignment="1">
      <alignment vertical="center" wrapText="1"/>
    </xf>
    <xf numFmtId="0" fontId="6" fillId="0" borderId="12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26" xfId="0" applyFont="1" applyBorder="1" applyAlignment="1">
      <alignment horizontal="center" vertical="center"/>
    </xf>
    <xf numFmtId="171" fontId="22" fillId="0" borderId="115" xfId="0" applyNumberFormat="1" applyFont="1" applyBorder="1" applyAlignment="1">
      <alignment horizontal="center" vertical="center"/>
    </xf>
    <xf numFmtId="170" fontId="6" fillId="0" borderId="127" xfId="0" applyNumberFormat="1" applyFont="1" applyBorder="1" applyAlignment="1">
      <alignment horizontal="center" vertical="center"/>
    </xf>
    <xf numFmtId="170" fontId="6" fillId="0" borderId="5" xfId="0" applyNumberFormat="1" applyFont="1" applyBorder="1" applyAlignment="1">
      <alignment horizontal="center" vertical="center"/>
    </xf>
    <xf numFmtId="170" fontId="6" fillId="0" borderId="126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49" fontId="22" fillId="0" borderId="111" xfId="0" applyNumberFormat="1" applyFont="1" applyBorder="1" applyAlignment="1">
      <alignment vertical="center" wrapText="1"/>
    </xf>
    <xf numFmtId="0" fontId="22" fillId="0" borderId="82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170" fontId="6" fillId="0" borderId="82" xfId="0" applyNumberFormat="1" applyFont="1" applyBorder="1" applyAlignment="1">
      <alignment horizontal="center" vertical="center"/>
    </xf>
    <xf numFmtId="0" fontId="6" fillId="0" borderId="82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vertical="center" wrapText="1"/>
    </xf>
    <xf numFmtId="0" fontId="22" fillId="0" borderId="4" xfId="0" applyFont="1" applyBorder="1" applyAlignment="1">
      <alignment horizontal="center" vertical="center"/>
    </xf>
    <xf numFmtId="171" fontId="6" fillId="0" borderId="25" xfId="0" applyNumberFormat="1" applyFont="1" applyBorder="1" applyAlignment="1">
      <alignment horizontal="center" vertical="center"/>
    </xf>
    <xf numFmtId="170" fontId="6" fillId="0" borderId="66" xfId="0" applyNumberFormat="1" applyFont="1" applyBorder="1" applyAlignment="1">
      <alignment horizontal="center" vertical="center"/>
    </xf>
    <xf numFmtId="170" fontId="6" fillId="0" borderId="4" xfId="0" applyNumberFormat="1" applyFont="1" applyBorder="1" applyAlignment="1">
      <alignment horizontal="center" vertical="center"/>
    </xf>
    <xf numFmtId="170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left" vertical="center" wrapText="1"/>
    </xf>
    <xf numFmtId="170" fontId="6" fillId="0" borderId="25" xfId="0" applyNumberFormat="1" applyFont="1" applyBorder="1" applyAlignment="1">
      <alignment horizontal="center" vertical="center"/>
    </xf>
    <xf numFmtId="49" fontId="22" fillId="0" borderId="3" xfId="0" applyNumberFormat="1" applyFont="1" applyBorder="1" applyAlignment="1">
      <alignment vertical="center" wrapText="1"/>
    </xf>
    <xf numFmtId="171" fontId="22" fillId="0" borderId="25" xfId="0" applyNumberFormat="1" applyFont="1" applyBorder="1" applyAlignment="1">
      <alignment horizontal="center" vertical="center"/>
    </xf>
    <xf numFmtId="0" fontId="22" fillId="0" borderId="137" xfId="0" applyFont="1" applyBorder="1" applyAlignment="1">
      <alignment horizontal="center" vertical="center"/>
    </xf>
    <xf numFmtId="0" fontId="6" fillId="0" borderId="124" xfId="0" applyFont="1" applyBorder="1" applyAlignment="1">
      <alignment horizontal="center" vertical="center"/>
    </xf>
    <xf numFmtId="171" fontId="6" fillId="0" borderId="85" xfId="0" applyNumberFormat="1" applyFont="1" applyBorder="1" applyAlignment="1">
      <alignment horizontal="center" vertical="center"/>
    </xf>
    <xf numFmtId="170" fontId="6" fillId="0" borderId="85" xfId="0" applyNumberFormat="1" applyFont="1" applyBorder="1" applyAlignment="1">
      <alignment horizontal="center" vertical="center"/>
    </xf>
    <xf numFmtId="49" fontId="6" fillId="0" borderId="87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49" fontId="6" fillId="0" borderId="102" xfId="0" applyNumberFormat="1" applyFont="1" applyBorder="1" applyAlignment="1">
      <alignment horizontal="left" vertical="center" wrapText="1"/>
    </xf>
    <xf numFmtId="168" fontId="9" fillId="0" borderId="86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137" xfId="0" applyNumberFormat="1" applyFont="1" applyBorder="1" applyAlignment="1">
      <alignment horizontal="center" vertical="center"/>
    </xf>
    <xf numFmtId="171" fontId="6" fillId="0" borderId="57" xfId="0" applyNumberFormat="1" applyFont="1" applyBorder="1" applyAlignment="1">
      <alignment horizontal="center" vertical="center"/>
    </xf>
    <xf numFmtId="170" fontId="6" fillId="0" borderId="61" xfId="0" applyNumberFormat="1" applyFont="1" applyBorder="1" applyAlignment="1">
      <alignment horizontal="center" vertical="center"/>
    </xf>
    <xf numFmtId="171" fontId="6" fillId="0" borderId="115" xfId="0" applyNumberFormat="1" applyFont="1" applyBorder="1" applyAlignment="1">
      <alignment horizontal="center" vertical="center"/>
    </xf>
    <xf numFmtId="170" fontId="6" fillId="0" borderId="115" xfId="0" applyNumberFormat="1" applyFont="1" applyBorder="1" applyAlignment="1">
      <alignment horizontal="center" vertical="center"/>
    </xf>
    <xf numFmtId="170" fontId="6" fillId="0" borderId="86" xfId="0" applyNumberFormat="1" applyFont="1" applyBorder="1" applyAlignment="1">
      <alignment horizontal="center" vertical="center"/>
    </xf>
    <xf numFmtId="0" fontId="6" fillId="0" borderId="125" xfId="0" applyFont="1" applyBorder="1" applyAlignment="1">
      <alignment horizontal="center" vertical="center"/>
    </xf>
    <xf numFmtId="49" fontId="6" fillId="0" borderId="30" xfId="0" applyNumberFormat="1" applyFont="1" applyBorder="1" applyAlignment="1">
      <alignment vertical="center" wrapText="1"/>
    </xf>
    <xf numFmtId="171" fontId="6" fillId="0" borderId="23" xfId="0" applyNumberFormat="1" applyFont="1" applyBorder="1" applyAlignment="1">
      <alignment horizontal="center" vertical="center"/>
    </xf>
    <xf numFmtId="170" fontId="6" fillId="0" borderId="23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vertical="center" wrapText="1"/>
    </xf>
    <xf numFmtId="0" fontId="22" fillId="0" borderId="58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49" fontId="6" fillId="0" borderId="58" xfId="0" applyNumberFormat="1" applyFont="1" applyBorder="1" applyAlignment="1">
      <alignment horizontal="left" vertical="center" wrapText="1"/>
    </xf>
    <xf numFmtId="0" fontId="6" fillId="0" borderId="57" xfId="0" applyFont="1" applyBorder="1" applyAlignment="1">
      <alignment horizontal="center" vertical="center"/>
    </xf>
    <xf numFmtId="49" fontId="6" fillId="0" borderId="67" xfId="0" applyNumberFormat="1" applyFont="1" applyBorder="1" applyAlignment="1">
      <alignment vertical="center" wrapText="1"/>
    </xf>
    <xf numFmtId="0" fontId="6" fillId="0" borderId="66" xfId="0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left" vertical="center" wrapText="1"/>
    </xf>
    <xf numFmtId="0" fontId="6" fillId="0" borderId="85" xfId="0" applyFont="1" applyBorder="1" applyAlignment="1">
      <alignment horizontal="center" vertical="center"/>
    </xf>
    <xf numFmtId="49" fontId="6" fillId="0" borderId="42" xfId="0" applyNumberFormat="1" applyFont="1" applyBorder="1" applyAlignment="1">
      <alignment vertical="center" wrapText="1"/>
    </xf>
    <xf numFmtId="171" fontId="6" fillId="0" borderId="41" xfId="0" applyNumberFormat="1" applyFont="1" applyBorder="1" applyAlignment="1">
      <alignment horizontal="center" vertical="center"/>
    </xf>
    <xf numFmtId="170" fontId="6" fillId="0" borderId="133" xfId="0" applyNumberFormat="1" applyFont="1" applyBorder="1" applyAlignment="1">
      <alignment horizontal="center" vertical="center"/>
    </xf>
    <xf numFmtId="170" fontId="6" fillId="0" borderId="43" xfId="0" applyNumberFormat="1" applyFont="1" applyBorder="1" applyAlignment="1">
      <alignment horizontal="center" vertical="center"/>
    </xf>
    <xf numFmtId="170" fontId="6" fillId="0" borderId="136" xfId="0" applyNumberFormat="1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168" fontId="9" fillId="0" borderId="57" xfId="0" applyNumberFormat="1" applyFont="1" applyBorder="1" applyAlignment="1">
      <alignment vertical="center"/>
    </xf>
    <xf numFmtId="168" fontId="9" fillId="0" borderId="58" xfId="0" applyNumberFormat="1" applyFont="1" applyBorder="1" applyAlignment="1">
      <alignment vertical="center"/>
    </xf>
    <xf numFmtId="168" fontId="9" fillId="0" borderId="81" xfId="0" applyNumberFormat="1" applyFont="1" applyBorder="1" applyAlignment="1">
      <alignment vertical="center"/>
    </xf>
    <xf numFmtId="168" fontId="9" fillId="0" borderId="61" xfId="0" applyNumberFormat="1" applyFont="1" applyBorder="1" applyAlignment="1">
      <alignment vertical="center"/>
    </xf>
    <xf numFmtId="168" fontId="9" fillId="0" borderId="82" xfId="0" applyNumberFormat="1" applyFont="1" applyBorder="1" applyAlignment="1">
      <alignment vertical="center"/>
    </xf>
    <xf numFmtId="170" fontId="6" fillId="0" borderId="24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center" vertical="center"/>
    </xf>
    <xf numFmtId="170" fontId="6" fillId="0" borderId="123" xfId="0" applyNumberFormat="1" applyFont="1" applyBorder="1" applyAlignment="1">
      <alignment horizontal="center" vertical="center"/>
    </xf>
    <xf numFmtId="49" fontId="6" fillId="0" borderId="35" xfId="0" applyNumberFormat="1" applyFont="1" applyBorder="1" applyAlignment="1">
      <alignment vertical="center" wrapText="1"/>
    </xf>
    <xf numFmtId="0" fontId="6" fillId="0" borderId="132" xfId="0" applyFont="1" applyBorder="1" applyAlignment="1">
      <alignment horizontal="center" vertical="center"/>
    </xf>
    <xf numFmtId="171" fontId="6" fillId="0" borderId="47" xfId="0" applyNumberFormat="1" applyFont="1" applyBorder="1" applyAlignment="1">
      <alignment horizontal="center" vertical="center"/>
    </xf>
    <xf numFmtId="170" fontId="6" fillId="0" borderId="47" xfId="0" applyNumberFormat="1" applyFont="1" applyBorder="1" applyAlignment="1">
      <alignment horizontal="center" vertical="center"/>
    </xf>
    <xf numFmtId="170" fontId="6" fillId="0" borderId="35" xfId="0" applyNumberFormat="1" applyFont="1" applyBorder="1" applyAlignment="1">
      <alignment horizontal="center" vertical="center"/>
    </xf>
    <xf numFmtId="170" fontId="6" fillId="0" borderId="132" xfId="0" applyNumberFormat="1" applyFont="1" applyBorder="1" applyAlignment="1">
      <alignment horizontal="center" vertical="center"/>
    </xf>
    <xf numFmtId="170" fontId="6" fillId="0" borderId="130" xfId="0" applyNumberFormat="1" applyFont="1" applyBorder="1" applyAlignment="1">
      <alignment horizontal="center" vertical="center"/>
    </xf>
    <xf numFmtId="49" fontId="22" fillId="0" borderId="41" xfId="0" applyNumberFormat="1" applyFont="1" applyBorder="1" applyAlignment="1">
      <alignment vertical="center" wrapText="1"/>
    </xf>
    <xf numFmtId="170" fontId="6" fillId="0" borderId="42" xfId="0" applyNumberFormat="1" applyFont="1" applyBorder="1" applyAlignment="1">
      <alignment horizontal="center" vertical="center"/>
    </xf>
    <xf numFmtId="169" fontId="22" fillId="0" borderId="47" xfId="0" applyNumberFormat="1" applyFont="1" applyBorder="1" applyAlignment="1">
      <alignment horizontal="center" vertical="center"/>
    </xf>
    <xf numFmtId="169" fontId="58" fillId="0" borderId="47" xfId="0" applyNumberFormat="1" applyFont="1" applyBorder="1" applyAlignment="1">
      <alignment horizontal="center" vertical="center"/>
    </xf>
    <xf numFmtId="49" fontId="58" fillId="0" borderId="47" xfId="0" applyNumberFormat="1" applyFont="1" applyBorder="1" applyAlignment="1">
      <alignment horizontal="center" vertical="center"/>
    </xf>
    <xf numFmtId="169" fontId="6" fillId="0" borderId="47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 wrapText="1"/>
    </xf>
    <xf numFmtId="49" fontId="22" fillId="0" borderId="52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horizontal="left" wrapText="1"/>
    </xf>
    <xf numFmtId="1" fontId="6" fillId="0" borderId="82" xfId="0" applyNumberFormat="1" applyFont="1" applyBorder="1" applyAlignment="1">
      <alignment horizontal="center" vertical="center"/>
    </xf>
    <xf numFmtId="49" fontId="6" fillId="0" borderId="59" xfId="0" applyNumberFormat="1" applyFont="1" applyBorder="1" applyAlignment="1">
      <alignment horizontal="center" vertical="center"/>
    </xf>
    <xf numFmtId="49" fontId="6" fillId="0" borderId="81" xfId="0" applyNumberFormat="1" applyFont="1" applyBorder="1" applyAlignment="1">
      <alignment horizontal="center" vertical="center"/>
    </xf>
    <xf numFmtId="171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8" fontId="9" fillId="0" borderId="16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168" fontId="9" fillId="0" borderId="23" xfId="0" applyNumberFormat="1" applyFont="1" applyBorder="1" applyAlignment="1">
      <alignment vertical="center"/>
    </xf>
    <xf numFmtId="1" fontId="6" fillId="0" borderId="125" xfId="0" applyNumberFormat="1" applyFont="1" applyBorder="1" applyAlignment="1">
      <alignment horizontal="center" vertical="center"/>
    </xf>
    <xf numFmtId="49" fontId="6" fillId="0" borderId="1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1" fontId="6" fillId="0" borderId="23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168" fontId="9" fillId="0" borderId="41" xfId="0" applyNumberFormat="1" applyFont="1" applyBorder="1" applyAlignment="1">
      <alignment vertical="center"/>
    </xf>
    <xf numFmtId="1" fontId="6" fillId="0" borderId="110" xfId="0" applyNumberFormat="1" applyFont="1" applyBorder="1" applyAlignment="1">
      <alignment horizontal="center" vertical="center"/>
    </xf>
    <xf numFmtId="168" fontId="43" fillId="0" borderId="6" xfId="0" applyNumberFormat="1" applyFont="1" applyBorder="1" applyAlignment="1">
      <alignment vertical="center"/>
    </xf>
    <xf numFmtId="0" fontId="22" fillId="0" borderId="128" xfId="0" applyFont="1" applyBorder="1" applyAlignment="1">
      <alignment horizontal="center" vertical="center"/>
    </xf>
    <xf numFmtId="1" fontId="22" fillId="0" borderId="110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/>
    </xf>
    <xf numFmtId="168" fontId="9" fillId="0" borderId="7" xfId="0" applyNumberFormat="1" applyFont="1" applyBorder="1" applyAlignment="1">
      <alignment vertical="center"/>
    </xf>
    <xf numFmtId="1" fontId="59" fillId="0" borderId="66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/>
    </xf>
    <xf numFmtId="49" fontId="6" fillId="0" borderId="88" xfId="0" applyNumberFormat="1" applyFont="1" applyBorder="1" applyAlignment="1">
      <alignment horizontal="center" vertical="center" wrapText="1"/>
    </xf>
    <xf numFmtId="1" fontId="6" fillId="0" borderId="137" xfId="0" applyNumberFormat="1" applyFont="1" applyBorder="1" applyAlignment="1">
      <alignment horizontal="center" vertical="center"/>
    </xf>
    <xf numFmtId="1" fontId="6" fillId="0" borderId="85" xfId="0" applyNumberFormat="1" applyFont="1" applyBorder="1" applyAlignment="1">
      <alignment horizontal="center" vertical="center"/>
    </xf>
    <xf numFmtId="49" fontId="6" fillId="0" borderId="31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 wrapText="1"/>
    </xf>
    <xf numFmtId="168" fontId="9" fillId="0" borderId="4" xfId="0" applyNumberFormat="1" applyFont="1" applyBorder="1" applyAlignment="1">
      <alignment vertical="center"/>
    </xf>
    <xf numFmtId="168" fontId="9" fillId="0" borderId="68" xfId="0" applyNumberFormat="1" applyFont="1" applyBorder="1" applyAlignment="1">
      <alignment vertical="center"/>
    </xf>
    <xf numFmtId="168" fontId="9" fillId="0" borderId="19" xfId="0" applyNumberFormat="1" applyFont="1" applyBorder="1" applyAlignment="1">
      <alignment vertical="center"/>
    </xf>
    <xf numFmtId="168" fontId="9" fillId="0" borderId="2" xfId="0" applyNumberFormat="1" applyFont="1" applyBorder="1" applyAlignment="1">
      <alignment vertical="center"/>
    </xf>
    <xf numFmtId="168" fontId="9" fillId="0" borderId="25" xfId="0" applyNumberFormat="1" applyFont="1" applyBorder="1" applyAlignment="1">
      <alignment vertical="center"/>
    </xf>
    <xf numFmtId="168" fontId="9" fillId="0" borderId="102" xfId="0" applyNumberFormat="1" applyFont="1" applyBorder="1" applyAlignment="1">
      <alignment vertical="center"/>
    </xf>
    <xf numFmtId="168" fontId="9" fillId="0" borderId="80" xfId="0" applyNumberFormat="1" applyFont="1" applyBorder="1" applyAlignment="1">
      <alignment vertical="center"/>
    </xf>
    <xf numFmtId="171" fontId="6" fillId="0" borderId="4" xfId="0" applyNumberFormat="1" applyFont="1" applyBorder="1" applyAlignment="1">
      <alignment horizontal="center" vertical="center"/>
    </xf>
    <xf numFmtId="171" fontId="6" fillId="0" borderId="2" xfId="0" applyNumberFormat="1" applyFont="1" applyBorder="1" applyAlignment="1">
      <alignment horizontal="center" vertical="center"/>
    </xf>
    <xf numFmtId="166" fontId="6" fillId="0" borderId="66" xfId="0" applyNumberFormat="1" applyFont="1" applyBorder="1" applyAlignment="1">
      <alignment horizontal="center" vertical="center"/>
    </xf>
    <xf numFmtId="0" fontId="6" fillId="0" borderId="139" xfId="0" applyFont="1" applyBorder="1" applyAlignment="1">
      <alignment horizontal="center" vertical="center" wrapText="1"/>
    </xf>
    <xf numFmtId="49" fontId="6" fillId="0" borderId="124" xfId="0" applyNumberFormat="1" applyFont="1" applyBorder="1" applyAlignment="1">
      <alignment horizontal="center" vertical="center"/>
    </xf>
    <xf numFmtId="166" fontId="6" fillId="0" borderId="85" xfId="0" applyNumberFormat="1" applyFont="1" applyBorder="1" applyAlignment="1">
      <alignment horizontal="center" vertical="center"/>
    </xf>
    <xf numFmtId="49" fontId="6" fillId="0" borderId="124" xfId="0" applyNumberFormat="1" applyFont="1" applyBorder="1" applyAlignment="1">
      <alignment horizontal="center" vertical="center" wrapText="1"/>
    </xf>
    <xf numFmtId="1" fontId="6" fillId="0" borderId="85" xfId="0" applyNumberFormat="1" applyFont="1" applyBorder="1" applyAlignment="1">
      <alignment horizontal="center" vertical="center" wrapText="1"/>
    </xf>
    <xf numFmtId="49" fontId="6" fillId="0" borderId="137" xfId="0" applyNumberFormat="1" applyFont="1" applyBorder="1" applyAlignment="1">
      <alignment horizontal="center" vertical="center" wrapText="1"/>
    </xf>
    <xf numFmtId="49" fontId="6" fillId="0" borderId="151" xfId="0" applyNumberFormat="1" applyFont="1" applyBorder="1" applyAlignment="1">
      <alignment horizontal="center" vertical="center" wrapText="1"/>
    </xf>
    <xf numFmtId="49" fontId="22" fillId="0" borderId="112" xfId="0" applyNumberFormat="1" applyFont="1" applyBorder="1" applyAlignment="1">
      <alignment horizontal="center" vertical="center" wrapText="1"/>
    </xf>
    <xf numFmtId="49" fontId="22" fillId="0" borderId="110" xfId="0" applyNumberFormat="1" applyFont="1" applyBorder="1" applyAlignment="1">
      <alignment horizontal="center" vertical="center" wrapText="1"/>
    </xf>
    <xf numFmtId="49" fontId="22" fillId="0" borderId="68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 wrapText="1"/>
    </xf>
    <xf numFmtId="49" fontId="6" fillId="0" borderId="112" xfId="0" applyNumberFormat="1" applyFont="1" applyBorder="1" applyAlignment="1">
      <alignment horizontal="left" vertical="center" wrapText="1"/>
    </xf>
    <xf numFmtId="0" fontId="59" fillId="0" borderId="7" xfId="0" applyFont="1" applyBorder="1" applyAlignment="1">
      <alignment horizontal="center" vertical="center" wrapText="1"/>
    </xf>
    <xf numFmtId="49" fontId="59" fillId="0" borderId="2" xfId="0" applyNumberFormat="1" applyFont="1" applyBorder="1" applyAlignment="1">
      <alignment horizontal="center" vertical="center" wrapText="1"/>
    </xf>
    <xf numFmtId="166" fontId="6" fillId="0" borderId="4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16" fontId="6" fillId="0" borderId="7" xfId="0" applyNumberFormat="1" applyFont="1" applyBorder="1" applyAlignment="1">
      <alignment horizontal="center" vertical="center" wrapText="1"/>
    </xf>
    <xf numFmtId="171" fontId="6" fillId="0" borderId="137" xfId="0" applyNumberFormat="1" applyFont="1" applyBorder="1" applyAlignment="1">
      <alignment horizontal="center" vertical="center"/>
    </xf>
    <xf numFmtId="171" fontId="6" fillId="0" borderId="87" xfId="0" applyNumberFormat="1" applyFont="1" applyBorder="1" applyAlignment="1">
      <alignment horizontal="center" vertical="center"/>
    </xf>
    <xf numFmtId="171" fontId="6" fillId="0" borderId="124" xfId="0" applyNumberFormat="1" applyFont="1" applyBorder="1" applyAlignment="1">
      <alignment horizontal="center" vertical="center"/>
    </xf>
    <xf numFmtId="171" fontId="22" fillId="0" borderId="110" xfId="0" applyNumberFormat="1" applyFont="1" applyBorder="1" applyAlignment="1">
      <alignment horizontal="center" vertical="center"/>
    </xf>
    <xf numFmtId="171" fontId="22" fillId="0" borderId="6" xfId="0" applyNumberFormat="1" applyFont="1" applyBorder="1" applyAlignment="1">
      <alignment horizontal="center" vertical="center"/>
    </xf>
    <xf numFmtId="171" fontId="22" fillId="0" borderId="128" xfId="0" applyNumberFormat="1" applyFont="1" applyBorder="1" applyAlignment="1">
      <alignment horizontal="center" vertical="center"/>
    </xf>
    <xf numFmtId="171" fontId="22" fillId="0" borderId="2" xfId="0" applyNumberFormat="1" applyFont="1" applyBorder="1" applyAlignment="1">
      <alignment horizontal="center" vertical="center"/>
    </xf>
    <xf numFmtId="0" fontId="6" fillId="0" borderId="108" xfId="0" applyFont="1" applyBorder="1" applyAlignment="1">
      <alignment horizontal="left" wrapText="1"/>
    </xf>
    <xf numFmtId="49" fontId="6" fillId="0" borderId="12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1" fontId="6" fillId="0" borderId="113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6" fillId="0" borderId="128" xfId="0" applyNumberFormat="1" applyFont="1" applyBorder="1" applyAlignment="1">
      <alignment horizontal="center" vertical="center" wrapText="1"/>
    </xf>
    <xf numFmtId="0" fontId="6" fillId="0" borderId="115" xfId="0" applyFont="1" applyBorder="1" applyAlignment="1">
      <alignment horizontal="left" wrapText="1"/>
    </xf>
    <xf numFmtId="1" fontId="6" fillId="0" borderId="24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" fontId="6" fillId="0" borderId="123" xfId="0" applyNumberFormat="1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" fontId="6" fillId="0" borderId="78" xfId="0" applyNumberFormat="1" applyFont="1" applyBorder="1" applyAlignment="1">
      <alignment horizontal="center" vertical="center"/>
    </xf>
    <xf numFmtId="1" fontId="6" fillId="0" borderId="59" xfId="0" applyNumberFormat="1" applyFont="1" applyBorder="1" applyAlignment="1">
      <alignment horizontal="center" vertical="center"/>
    </xf>
    <xf numFmtId="1" fontId="6" fillId="0" borderId="81" xfId="0" applyNumberFormat="1" applyFont="1" applyBorder="1" applyAlignment="1">
      <alignment horizontal="center" vertical="center" wrapText="1"/>
    </xf>
    <xf numFmtId="171" fontId="22" fillId="0" borderId="85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 wrapText="1"/>
    </xf>
    <xf numFmtId="170" fontId="22" fillId="0" borderId="23" xfId="0" applyNumberFormat="1" applyFont="1" applyBorder="1" applyAlignment="1">
      <alignment horizontal="center" vertical="center" wrapText="1"/>
    </xf>
    <xf numFmtId="49" fontId="22" fillId="0" borderId="23" xfId="0" applyNumberFormat="1" applyFont="1" applyBorder="1" applyAlignment="1">
      <alignment horizontal="center" vertical="center" wrapText="1"/>
    </xf>
    <xf numFmtId="166" fontId="22" fillId="0" borderId="85" xfId="0" applyNumberFormat="1" applyFont="1" applyBorder="1" applyAlignment="1">
      <alignment horizontal="center" vertical="center" wrapText="1"/>
    </xf>
    <xf numFmtId="1" fontId="22" fillId="0" borderId="157" xfId="0" applyNumberFormat="1" applyFont="1" applyBorder="1" applyAlignment="1">
      <alignment horizontal="center" vertical="center" wrapText="1"/>
    </xf>
    <xf numFmtId="1" fontId="22" fillId="0" borderId="162" xfId="0" applyNumberFormat="1" applyFont="1" applyBorder="1" applyAlignment="1">
      <alignment horizontal="center" vertical="center" wrapText="1"/>
    </xf>
    <xf numFmtId="1" fontId="22" fillId="0" borderId="156" xfId="0" applyNumberFormat="1" applyFont="1" applyBorder="1" applyAlignment="1">
      <alignment horizontal="center" vertical="center" wrapText="1"/>
    </xf>
    <xf numFmtId="166" fontId="22" fillId="0" borderId="108" xfId="0" applyNumberFormat="1" applyFont="1" applyBorder="1" applyAlignment="1">
      <alignment horizontal="center" vertical="center" wrapText="1"/>
    </xf>
    <xf numFmtId="166" fontId="22" fillId="0" borderId="110" xfId="0" applyNumberFormat="1" applyFont="1" applyBorder="1" applyAlignment="1">
      <alignment horizontal="center" vertical="center" wrapText="1"/>
    </xf>
    <xf numFmtId="166" fontId="22" fillId="0" borderId="128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 wrapText="1"/>
    </xf>
    <xf numFmtId="49" fontId="22" fillId="0" borderId="29" xfId="0" applyNumberFormat="1" applyFont="1" applyBorder="1" applyAlignment="1">
      <alignment horizontal="center" vertical="center" wrapText="1"/>
    </xf>
    <xf numFmtId="166" fontId="22" fillId="0" borderId="6" xfId="0" applyNumberFormat="1" applyFont="1" applyBorder="1" applyAlignment="1">
      <alignment horizontal="center" vertical="center" wrapText="1"/>
    </xf>
    <xf numFmtId="1" fontId="22" fillId="0" borderId="52" xfId="0" applyNumberFormat="1" applyFont="1" applyBorder="1" applyAlignment="1">
      <alignment horizontal="center" vertical="center" wrapText="1"/>
    </xf>
    <xf numFmtId="166" fontId="22" fillId="0" borderId="29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168" fontId="6" fillId="0" borderId="47" xfId="0" applyNumberFormat="1" applyFont="1" applyBorder="1" applyAlignment="1">
      <alignment vertical="center"/>
    </xf>
    <xf numFmtId="168" fontId="44" fillId="0" borderId="0" xfId="0" applyNumberFormat="1" applyFont="1" applyAlignment="1">
      <alignment vertical="center"/>
    </xf>
    <xf numFmtId="168" fontId="6" fillId="0" borderId="0" xfId="0" applyNumberFormat="1" applyFont="1" applyAlignment="1">
      <alignment horizontal="right" vertical="center"/>
    </xf>
    <xf numFmtId="166" fontId="6" fillId="0" borderId="47" xfId="0" applyNumberFormat="1" applyFont="1" applyBorder="1" applyAlignment="1">
      <alignment horizontal="center" vertical="center"/>
    </xf>
    <xf numFmtId="49" fontId="24" fillId="0" borderId="59" xfId="0" applyNumberFormat="1" applyFont="1" applyBorder="1" applyAlignment="1">
      <alignment vertical="center" wrapText="1"/>
    </xf>
    <xf numFmtId="168" fontId="22" fillId="0" borderId="81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64" fontId="22" fillId="0" borderId="2" xfId="0" applyNumberFormat="1" applyFont="1" applyBorder="1" applyAlignment="1">
      <alignment horizontal="center" vertical="center" wrapText="1"/>
    </xf>
    <xf numFmtId="166" fontId="6" fillId="0" borderId="114" xfId="0" applyNumberFormat="1" applyFont="1" applyBorder="1" applyAlignment="1">
      <alignment horizontal="center" vertical="center"/>
    </xf>
    <xf numFmtId="164" fontId="6" fillId="0" borderId="66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22" fillId="0" borderId="123" xfId="0" applyNumberFormat="1" applyFont="1" applyBorder="1" applyAlignment="1">
      <alignment horizontal="center" vertical="center" wrapText="1"/>
    </xf>
    <xf numFmtId="166" fontId="6" fillId="0" borderId="78" xfId="0" applyNumberFormat="1" applyFont="1" applyBorder="1" applyAlignment="1">
      <alignment horizontal="center" vertical="center"/>
    </xf>
    <xf numFmtId="164" fontId="6" fillId="0" borderId="125" xfId="0" applyNumberFormat="1" applyFont="1" applyBorder="1" applyAlignment="1">
      <alignment horizontal="center" vertical="center" wrapText="1"/>
    </xf>
    <xf numFmtId="164" fontId="6" fillId="0" borderId="115" xfId="0" applyNumberFormat="1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left" vertical="center" wrapText="1"/>
    </xf>
    <xf numFmtId="49" fontId="2" fillId="0" borderId="59" xfId="0" applyNumberFormat="1" applyFont="1" applyBorder="1" applyAlignment="1">
      <alignment horizontal="center" vertical="center" wrapText="1"/>
    </xf>
    <xf numFmtId="164" fontId="22" fillId="0" borderId="81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left" vertical="center" wrapText="1"/>
    </xf>
    <xf numFmtId="1" fontId="6" fillId="0" borderId="87" xfId="0" applyNumberFormat="1" applyFont="1" applyBorder="1" applyAlignment="1">
      <alignment horizontal="center" vertical="center"/>
    </xf>
    <xf numFmtId="164" fontId="22" fillId="0" borderId="124" xfId="0" applyNumberFormat="1" applyFont="1" applyBorder="1" applyAlignment="1">
      <alignment horizontal="center" vertical="center" wrapText="1"/>
    </xf>
    <xf numFmtId="166" fontId="6" fillId="0" borderId="100" xfId="0" applyNumberFormat="1" applyFont="1" applyBorder="1" applyAlignment="1">
      <alignment horizontal="center" vertical="center"/>
    </xf>
    <xf numFmtId="164" fontId="22" fillId="0" borderId="59" xfId="0" applyNumberFormat="1" applyFont="1" applyBorder="1" applyAlignment="1">
      <alignment horizontal="center" vertical="center" wrapText="1"/>
    </xf>
    <xf numFmtId="166" fontId="6" fillId="0" borderId="59" xfId="0" applyNumberFormat="1" applyFont="1" applyBorder="1" applyAlignment="1">
      <alignment horizontal="center" vertical="center"/>
    </xf>
    <xf numFmtId="168" fontId="6" fillId="0" borderId="87" xfId="0" applyNumberFormat="1" applyFont="1" applyBorder="1" applyAlignment="1">
      <alignment vertical="center" wrapText="1"/>
    </xf>
    <xf numFmtId="1" fontId="6" fillId="0" borderId="87" xfId="0" applyNumberFormat="1" applyFont="1" applyBorder="1" applyAlignment="1">
      <alignment horizontal="center" vertical="center" wrapText="1"/>
    </xf>
    <xf numFmtId="164" fontId="22" fillId="0" borderId="87" xfId="0" applyNumberFormat="1" applyFont="1" applyBorder="1" applyAlignment="1">
      <alignment horizontal="center" vertical="center" wrapText="1"/>
    </xf>
    <xf numFmtId="166" fontId="6" fillId="0" borderId="87" xfId="0" applyNumberFormat="1" applyFont="1" applyBorder="1" applyAlignment="1">
      <alignment horizontal="center" vertical="center"/>
    </xf>
    <xf numFmtId="164" fontId="6" fillId="0" borderId="87" xfId="0" applyNumberFormat="1" applyFont="1" applyBorder="1" applyAlignment="1">
      <alignment horizontal="center" vertical="center" wrapText="1"/>
    </xf>
    <xf numFmtId="168" fontId="6" fillId="0" borderId="0" xfId="0" applyNumberFormat="1" applyFont="1" applyAlignment="1">
      <alignment vertical="center" wrapText="1"/>
    </xf>
    <xf numFmtId="0" fontId="22" fillId="0" borderId="0" xfId="0" applyFont="1" applyAlignment="1">
      <alignment horizontal="right" vertical="center"/>
    </xf>
    <xf numFmtId="168" fontId="6" fillId="0" borderId="12" xfId="0" applyNumberFormat="1" applyFont="1" applyBorder="1" applyAlignment="1">
      <alignment vertical="center"/>
    </xf>
    <xf numFmtId="1" fontId="24" fillId="0" borderId="50" xfId="0" applyNumberFormat="1" applyFont="1" applyBorder="1" applyAlignment="1">
      <alignment horizontal="center" vertical="center" wrapText="1"/>
    </xf>
    <xf numFmtId="168" fontId="9" fillId="0" borderId="12" xfId="0" applyNumberFormat="1" applyFont="1" applyBorder="1" applyAlignment="1">
      <alignment vertical="center"/>
    </xf>
    <xf numFmtId="165" fontId="6" fillId="0" borderId="12" xfId="0" applyNumberFormat="1" applyFont="1" applyBorder="1" applyAlignment="1">
      <alignment vertical="center"/>
    </xf>
    <xf numFmtId="0" fontId="22" fillId="0" borderId="33" xfId="0" applyFont="1" applyBorder="1" applyAlignment="1">
      <alignment horizontal="center" vertical="center" wrapText="1"/>
    </xf>
    <xf numFmtId="168" fontId="6" fillId="0" borderId="81" xfId="0" applyNumberFormat="1" applyFont="1" applyBorder="1" applyAlignment="1">
      <alignment horizontal="center" vertical="center"/>
    </xf>
    <xf numFmtId="168" fontId="6" fillId="0" borderId="9" xfId="0" applyNumberFormat="1" applyFont="1" applyBorder="1" applyAlignment="1">
      <alignment horizontal="center" vertical="center"/>
    </xf>
    <xf numFmtId="0" fontId="22" fillId="0" borderId="147" xfId="0" applyFont="1" applyBorder="1" applyAlignment="1">
      <alignment horizontal="center" vertical="center" wrapText="1"/>
    </xf>
    <xf numFmtId="168" fontId="6" fillId="0" borderId="143" xfId="0" applyNumberFormat="1" applyFont="1" applyBorder="1" applyAlignment="1">
      <alignment horizontal="center" vertical="center"/>
    </xf>
    <xf numFmtId="1" fontId="22" fillId="0" borderId="124" xfId="0" applyNumberFormat="1" applyFont="1" applyBorder="1" applyAlignment="1">
      <alignment horizontal="center" vertical="center"/>
    </xf>
    <xf numFmtId="0" fontId="6" fillId="0" borderId="140" xfId="0" applyFont="1" applyBorder="1" applyAlignment="1">
      <alignment horizontal="center" vertical="center" wrapText="1"/>
    </xf>
    <xf numFmtId="0" fontId="6" fillId="0" borderId="130" xfId="0" applyFont="1" applyBorder="1" applyAlignment="1">
      <alignment horizontal="center" vertical="center" wrapText="1"/>
    </xf>
    <xf numFmtId="0" fontId="6" fillId="0" borderId="147" xfId="0" applyFont="1" applyBorder="1" applyAlignment="1">
      <alignment horizontal="center" vertical="center" wrapText="1"/>
    </xf>
    <xf numFmtId="0" fontId="6" fillId="0" borderId="136" xfId="0" applyFont="1" applyBorder="1" applyAlignment="1">
      <alignment horizontal="center" vertical="center" wrapText="1"/>
    </xf>
    <xf numFmtId="170" fontId="22" fillId="0" borderId="9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168" fontId="6" fillId="0" borderId="167" xfId="0" applyNumberFormat="1" applyFont="1" applyBorder="1" applyAlignment="1">
      <alignment vertical="center"/>
    </xf>
    <xf numFmtId="168" fontId="6" fillId="0" borderId="130" xfId="0" applyNumberFormat="1" applyFont="1" applyBorder="1" applyAlignment="1">
      <alignment vertical="center"/>
    </xf>
    <xf numFmtId="0" fontId="6" fillId="0" borderId="167" xfId="0" applyFont="1" applyBorder="1" applyAlignment="1">
      <alignment horizontal="center" vertical="center" wrapText="1"/>
    </xf>
    <xf numFmtId="0" fontId="6" fillId="0" borderId="119" xfId="0" applyFont="1" applyBorder="1" applyAlignment="1">
      <alignment vertical="center"/>
    </xf>
    <xf numFmtId="0" fontId="6" fillId="0" borderId="11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1" fontId="6" fillId="0" borderId="147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22" fillId="0" borderId="143" xfId="0" applyNumberFormat="1" applyFont="1" applyBorder="1" applyAlignment="1">
      <alignment horizontal="center" vertical="center" wrapText="1"/>
    </xf>
    <xf numFmtId="1" fontId="22" fillId="0" borderId="130" xfId="0" applyNumberFormat="1" applyFont="1" applyBorder="1" applyAlignment="1">
      <alignment horizontal="center" vertical="center" wrapText="1"/>
    </xf>
    <xf numFmtId="1" fontId="22" fillId="0" borderId="141" xfId="0" applyNumberFormat="1" applyFont="1" applyBorder="1" applyAlignment="1">
      <alignment horizontal="center" vertical="center" wrapText="1"/>
    </xf>
    <xf numFmtId="1" fontId="6" fillId="0" borderId="124" xfId="0" applyNumberFormat="1" applyFont="1" applyBorder="1" applyAlignment="1">
      <alignment horizontal="center" vertical="center" wrapText="1"/>
    </xf>
    <xf numFmtId="1" fontId="6" fillId="0" borderId="130" xfId="0" applyNumberFormat="1" applyFont="1" applyBorder="1" applyAlignment="1">
      <alignment horizontal="center" vertical="center" wrapText="1"/>
    </xf>
    <xf numFmtId="1" fontId="6" fillId="0" borderId="126" xfId="0" applyNumberFormat="1" applyFont="1" applyBorder="1" applyAlignment="1">
      <alignment horizontal="center" vertical="center" wrapText="1"/>
    </xf>
    <xf numFmtId="1" fontId="22" fillId="0" borderId="147" xfId="0" applyNumberFormat="1" applyFont="1" applyBorder="1" applyAlignment="1">
      <alignment horizontal="center" vertical="center" wrapText="1"/>
    </xf>
    <xf numFmtId="1" fontId="22" fillId="0" borderId="9" xfId="0" applyNumberFormat="1" applyFont="1" applyBorder="1" applyAlignment="1">
      <alignment horizontal="center" vertical="center" wrapText="1"/>
    </xf>
    <xf numFmtId="0" fontId="22" fillId="0" borderId="167" xfId="0" applyFont="1" applyBorder="1" applyAlignment="1">
      <alignment horizontal="center" vertical="center" wrapText="1"/>
    </xf>
    <xf numFmtId="168" fontId="9" fillId="0" borderId="167" xfId="0" applyNumberFormat="1" applyFont="1" applyBorder="1" applyAlignment="1">
      <alignment vertical="center"/>
    </xf>
    <xf numFmtId="166" fontId="6" fillId="0" borderId="81" xfId="0" applyNumberFormat="1" applyFont="1" applyBorder="1" applyAlignment="1">
      <alignment horizontal="center" vertical="center" wrapText="1"/>
    </xf>
    <xf numFmtId="166" fontId="6" fillId="0" borderId="9" xfId="0" applyNumberFormat="1" applyFont="1" applyBorder="1" applyAlignment="1">
      <alignment horizontal="center" vertical="center" wrapText="1"/>
    </xf>
    <xf numFmtId="168" fontId="6" fillId="0" borderId="81" xfId="0" applyNumberFormat="1" applyFont="1" applyBorder="1" applyAlignment="1">
      <alignment vertical="center"/>
    </xf>
    <xf numFmtId="168" fontId="6" fillId="0" borderId="147" xfId="0" applyNumberFormat="1" applyFont="1" applyBorder="1" applyAlignment="1">
      <alignment vertical="center"/>
    </xf>
    <xf numFmtId="168" fontId="6" fillId="0" borderId="9" xfId="0" applyNumberFormat="1" applyFont="1" applyBorder="1" applyAlignment="1">
      <alignment vertical="center"/>
    </xf>
    <xf numFmtId="0" fontId="6" fillId="0" borderId="117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1" fontId="22" fillId="0" borderId="20" xfId="0" applyNumberFormat="1" applyFont="1" applyBorder="1" applyAlignment="1">
      <alignment horizontal="center" vertical="center" wrapText="1"/>
    </xf>
    <xf numFmtId="166" fontId="22" fillId="0" borderId="9" xfId="0" applyNumberFormat="1" applyFont="1" applyBorder="1" applyAlignment="1">
      <alignment horizontal="center" vertical="center"/>
    </xf>
    <xf numFmtId="1" fontId="22" fillId="0" borderId="117" xfId="0" applyNumberFormat="1" applyFont="1" applyBorder="1" applyAlignment="1">
      <alignment horizontal="center" vertical="center"/>
    </xf>
    <xf numFmtId="49" fontId="22" fillId="0" borderId="125" xfId="0" applyNumberFormat="1" applyFont="1" applyBorder="1" applyAlignment="1">
      <alignment horizontal="center" vertical="center"/>
    </xf>
    <xf numFmtId="49" fontId="22" fillId="0" borderId="77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1" fontId="22" fillId="0" borderId="12" xfId="0" applyNumberFormat="1" applyFont="1" applyBorder="1" applyAlignment="1">
      <alignment horizontal="center" vertical="center"/>
    </xf>
    <xf numFmtId="1" fontId="22" fillId="0" borderId="117" xfId="0" applyNumberFormat="1" applyFont="1" applyBorder="1" applyAlignment="1">
      <alignment horizontal="center" vertical="center" wrapText="1"/>
    </xf>
    <xf numFmtId="0" fontId="22" fillId="0" borderId="142" xfId="0" applyFont="1" applyBorder="1" applyAlignment="1">
      <alignment horizontal="left" vertical="top" wrapText="1"/>
    </xf>
    <xf numFmtId="0" fontId="22" fillId="0" borderId="135" xfId="0" applyFont="1" applyBorder="1" applyAlignment="1">
      <alignment horizontal="left" vertical="top" wrapText="1"/>
    </xf>
    <xf numFmtId="0" fontId="22" fillId="0" borderId="12" xfId="0" applyFont="1" applyBorder="1" applyAlignment="1">
      <alignment horizontal="left" vertical="top" wrapText="1"/>
    </xf>
    <xf numFmtId="1" fontId="22" fillId="0" borderId="12" xfId="0" applyNumberFormat="1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6" fillId="0" borderId="167" xfId="0" applyFont="1" applyBorder="1" applyAlignment="1">
      <alignment horizontal="center" vertical="center"/>
    </xf>
    <xf numFmtId="0" fontId="6" fillId="0" borderId="167" xfId="0" applyFont="1" applyBorder="1" applyAlignment="1">
      <alignment vertical="center"/>
    </xf>
    <xf numFmtId="0" fontId="3" fillId="0" borderId="167" xfId="0" applyFont="1" applyBorder="1"/>
    <xf numFmtId="0" fontId="6" fillId="0" borderId="105" xfId="0" applyFont="1" applyBorder="1" applyAlignment="1">
      <alignment horizontal="center" vertical="center"/>
    </xf>
    <xf numFmtId="0" fontId="6" fillId="0" borderId="171" xfId="0" applyFont="1" applyBorder="1" applyAlignment="1">
      <alignment vertical="center"/>
    </xf>
    <xf numFmtId="0" fontId="6" fillId="0" borderId="104" xfId="0" applyFont="1" applyBorder="1" applyAlignment="1">
      <alignment horizontal="center" vertical="center"/>
    </xf>
    <xf numFmtId="0" fontId="6" fillId="0" borderId="172" xfId="0" applyFont="1" applyBorder="1" applyAlignment="1">
      <alignment horizontal="center" vertical="center"/>
    </xf>
    <xf numFmtId="0" fontId="22" fillId="0" borderId="175" xfId="0" applyFont="1" applyBorder="1" applyAlignment="1">
      <alignment horizontal="center" vertical="center" wrapText="1"/>
    </xf>
    <xf numFmtId="49" fontId="22" fillId="0" borderId="176" xfId="0" applyNumberFormat="1" applyFont="1" applyBorder="1" applyAlignment="1">
      <alignment horizontal="center" vertical="center" wrapText="1"/>
    </xf>
    <xf numFmtId="0" fontId="22" fillId="0" borderId="176" xfId="0" applyFont="1" applyBorder="1" applyAlignment="1">
      <alignment horizontal="center" vertical="center" wrapText="1"/>
    </xf>
    <xf numFmtId="49" fontId="22" fillId="0" borderId="177" xfId="0" applyNumberFormat="1" applyFont="1" applyBorder="1" applyAlignment="1">
      <alignment horizontal="center" vertical="center" wrapText="1"/>
    </xf>
    <xf numFmtId="1" fontId="6" fillId="0" borderId="75" xfId="0" applyNumberFormat="1" applyFont="1" applyBorder="1" applyAlignment="1">
      <alignment horizontal="center" vertical="center" wrapText="1"/>
    </xf>
    <xf numFmtId="168" fontId="58" fillId="0" borderId="178" xfId="0" applyNumberFormat="1" applyFont="1" applyBorder="1" applyAlignment="1">
      <alignment horizontal="center" vertical="center"/>
    </xf>
    <xf numFmtId="0" fontId="22" fillId="0" borderId="168" xfId="0" applyFont="1" applyBorder="1" applyAlignment="1">
      <alignment horizontal="center" vertical="center" wrapText="1"/>
    </xf>
    <xf numFmtId="0" fontId="6" fillId="0" borderId="179" xfId="0" applyFont="1" applyBorder="1" applyAlignment="1">
      <alignment horizontal="center" vertical="center" wrapText="1"/>
    </xf>
    <xf numFmtId="0" fontId="6" fillId="0" borderId="180" xfId="0" applyFont="1" applyBorder="1" applyAlignment="1">
      <alignment horizontal="center" vertical="center" wrapText="1"/>
    </xf>
    <xf numFmtId="171" fontId="22" fillId="0" borderId="181" xfId="0" applyNumberFormat="1" applyFont="1" applyBorder="1" applyAlignment="1">
      <alignment horizontal="center" vertical="center"/>
    </xf>
    <xf numFmtId="0" fontId="22" fillId="0" borderId="182" xfId="0" applyFont="1" applyBorder="1" applyAlignment="1">
      <alignment horizontal="center" vertical="center" wrapText="1"/>
    </xf>
    <xf numFmtId="0" fontId="22" fillId="0" borderId="183" xfId="0" applyFont="1" applyBorder="1" applyAlignment="1">
      <alignment horizontal="center" vertical="center" wrapText="1"/>
    </xf>
    <xf numFmtId="49" fontId="22" fillId="0" borderId="179" xfId="0" applyNumberFormat="1" applyFont="1" applyBorder="1" applyAlignment="1">
      <alignment horizontal="center" vertical="center" wrapText="1"/>
    </xf>
    <xf numFmtId="0" fontId="22" fillId="0" borderId="179" xfId="0" applyFont="1" applyBorder="1" applyAlignment="1">
      <alignment horizontal="center" vertical="center" wrapText="1"/>
    </xf>
    <xf numFmtId="1" fontId="6" fillId="0" borderId="178" xfId="0" applyNumberFormat="1" applyFont="1" applyBorder="1" applyAlignment="1">
      <alignment horizontal="center" vertical="center" wrapText="1"/>
    </xf>
    <xf numFmtId="1" fontId="6" fillId="0" borderId="169" xfId="0" applyNumberFormat="1" applyFont="1" applyBorder="1" applyAlignment="1">
      <alignment horizontal="center" vertical="center" wrapText="1"/>
    </xf>
    <xf numFmtId="0" fontId="6" fillId="0" borderId="182" xfId="0" applyFont="1" applyBorder="1" applyAlignment="1">
      <alignment horizontal="center" vertical="center" wrapText="1"/>
    </xf>
    <xf numFmtId="49" fontId="6" fillId="0" borderId="178" xfId="0" applyNumberFormat="1" applyFont="1" applyBorder="1" applyAlignment="1">
      <alignment horizontal="center" vertical="center" wrapText="1"/>
    </xf>
    <xf numFmtId="168" fontId="9" fillId="0" borderId="184" xfId="0" applyNumberFormat="1" applyFont="1" applyBorder="1" applyAlignment="1">
      <alignment vertical="center"/>
    </xf>
    <xf numFmtId="0" fontId="6" fillId="0" borderId="183" xfId="0" applyFont="1" applyBorder="1" applyAlignment="1">
      <alignment horizontal="center" vertical="center" wrapText="1"/>
    </xf>
    <xf numFmtId="168" fontId="22" fillId="0" borderId="185" xfId="0" applyNumberFormat="1" applyFont="1" applyBorder="1" applyAlignment="1">
      <alignment horizontal="center" vertical="center"/>
    </xf>
    <xf numFmtId="0" fontId="22" fillId="0" borderId="170" xfId="0" applyFont="1" applyBorder="1" applyAlignment="1">
      <alignment horizontal="center" vertical="center" wrapText="1"/>
    </xf>
    <xf numFmtId="0" fontId="22" fillId="0" borderId="186" xfId="0" applyFont="1" applyBorder="1" applyAlignment="1">
      <alignment horizontal="center" vertical="center" wrapText="1"/>
    </xf>
    <xf numFmtId="171" fontId="22" fillId="0" borderId="187" xfId="0" applyNumberFormat="1" applyFont="1" applyBorder="1" applyAlignment="1">
      <alignment horizontal="center" vertical="center"/>
    </xf>
    <xf numFmtId="0" fontId="22" fillId="0" borderId="187" xfId="0" applyFont="1" applyBorder="1" applyAlignment="1">
      <alignment horizontal="center" vertical="center" wrapText="1"/>
    </xf>
    <xf numFmtId="0" fontId="22" fillId="0" borderId="188" xfId="0" applyFont="1" applyBorder="1" applyAlignment="1">
      <alignment horizontal="center" vertical="center" wrapText="1"/>
    </xf>
    <xf numFmtId="0" fontId="22" fillId="0" borderId="189" xfId="0" applyFont="1" applyBorder="1" applyAlignment="1">
      <alignment horizontal="center" vertical="center" wrapText="1"/>
    </xf>
    <xf numFmtId="0" fontId="6" fillId="0" borderId="188" xfId="0" applyFont="1" applyBorder="1" applyAlignment="1">
      <alignment horizontal="center" vertical="center" wrapText="1"/>
    </xf>
    <xf numFmtId="1" fontId="6" fillId="0" borderId="186" xfId="0" applyNumberFormat="1" applyFont="1" applyBorder="1" applyAlignment="1">
      <alignment horizontal="center" vertical="center" wrapText="1"/>
    </xf>
    <xf numFmtId="1" fontId="6" fillId="0" borderId="190" xfId="0" applyNumberFormat="1" applyFont="1" applyBorder="1" applyAlignment="1">
      <alignment horizontal="center" vertical="center" wrapText="1"/>
    </xf>
    <xf numFmtId="49" fontId="6" fillId="0" borderId="170" xfId="0" applyNumberFormat="1" applyFont="1" applyBorder="1" applyAlignment="1">
      <alignment horizontal="center" vertical="center" wrapText="1"/>
    </xf>
    <xf numFmtId="0" fontId="6" fillId="0" borderId="186" xfId="0" applyFont="1" applyBorder="1" applyAlignment="1">
      <alignment horizontal="center" vertical="center" wrapText="1"/>
    </xf>
    <xf numFmtId="1" fontId="6" fillId="0" borderId="170" xfId="0" applyNumberFormat="1" applyFont="1" applyBorder="1" applyAlignment="1">
      <alignment horizontal="center" vertical="center" wrapText="1"/>
    </xf>
    <xf numFmtId="49" fontId="6" fillId="0" borderId="191" xfId="0" applyNumberFormat="1" applyFont="1" applyBorder="1" applyAlignment="1">
      <alignment horizontal="left" vertical="center" wrapText="1"/>
    </xf>
    <xf numFmtId="49" fontId="6" fillId="0" borderId="138" xfId="0" applyNumberFormat="1" applyFont="1" applyBorder="1" applyAlignment="1">
      <alignment vertical="center" wrapText="1"/>
    </xf>
    <xf numFmtId="49" fontId="6" fillId="0" borderId="192" xfId="0" applyNumberFormat="1" applyFont="1" applyBorder="1" applyAlignment="1">
      <alignment horizontal="left" vertical="center" wrapText="1"/>
    </xf>
    <xf numFmtId="171" fontId="22" fillId="0" borderId="193" xfId="0" applyNumberFormat="1" applyFont="1" applyBorder="1" applyAlignment="1">
      <alignment horizontal="center" vertical="center"/>
    </xf>
    <xf numFmtId="0" fontId="22" fillId="0" borderId="194" xfId="0" applyFont="1" applyBorder="1" applyAlignment="1">
      <alignment horizontal="center" vertical="center" wrapText="1"/>
    </xf>
    <xf numFmtId="0" fontId="6" fillId="0" borderId="195" xfId="0" applyFont="1" applyBorder="1" applyAlignment="1">
      <alignment horizontal="center" vertical="center" wrapText="1"/>
    </xf>
    <xf numFmtId="0" fontId="6" fillId="0" borderId="190" xfId="0" applyFont="1" applyBorder="1" applyAlignment="1">
      <alignment horizontal="center" vertical="center" wrapText="1"/>
    </xf>
    <xf numFmtId="49" fontId="6" fillId="0" borderId="188" xfId="0" applyNumberFormat="1" applyFont="1" applyBorder="1" applyAlignment="1">
      <alignment horizontal="center" vertical="center" wrapText="1"/>
    </xf>
    <xf numFmtId="1" fontId="6" fillId="0" borderId="125" xfId="0" applyNumberFormat="1" applyFont="1" applyBorder="1" applyAlignment="1">
      <alignment horizontal="center" vertical="center" wrapText="1"/>
    </xf>
    <xf numFmtId="0" fontId="6" fillId="0" borderId="196" xfId="0" applyFont="1" applyBorder="1" applyAlignment="1">
      <alignment horizontal="center" vertical="center" wrapText="1"/>
    </xf>
    <xf numFmtId="0" fontId="6" fillId="0" borderId="197" xfId="0" applyFont="1" applyBorder="1" applyAlignment="1">
      <alignment horizontal="center" vertical="center" wrapText="1"/>
    </xf>
    <xf numFmtId="1" fontId="6" fillId="0" borderId="198" xfId="0" applyNumberFormat="1" applyFont="1" applyBorder="1" applyAlignment="1">
      <alignment horizontal="center" vertical="center" wrapText="1"/>
    </xf>
    <xf numFmtId="168" fontId="9" fillId="0" borderId="199" xfId="0" applyNumberFormat="1" applyFont="1" applyBorder="1" applyAlignment="1">
      <alignment vertical="center"/>
    </xf>
    <xf numFmtId="168" fontId="9" fillId="0" borderId="170" xfId="0" applyNumberFormat="1" applyFont="1" applyBorder="1" applyAlignment="1">
      <alignment vertical="center"/>
    </xf>
    <xf numFmtId="166" fontId="22" fillId="0" borderId="122" xfId="0" applyNumberFormat="1" applyFont="1" applyBorder="1" applyAlignment="1">
      <alignment horizontal="center" vertical="center"/>
    </xf>
    <xf numFmtId="1" fontId="22" fillId="0" borderId="72" xfId="0" applyNumberFormat="1" applyFont="1" applyBorder="1" applyAlignment="1">
      <alignment horizontal="center" vertical="center"/>
    </xf>
    <xf numFmtId="166" fontId="22" fillId="0" borderId="72" xfId="0" applyNumberFormat="1" applyFont="1" applyBorder="1" applyAlignment="1">
      <alignment horizontal="center" vertical="center"/>
    </xf>
    <xf numFmtId="1" fontId="22" fillId="0" borderId="101" xfId="0" applyNumberFormat="1" applyFont="1" applyBorder="1" applyAlignment="1">
      <alignment horizontal="center" vertical="center"/>
    </xf>
    <xf numFmtId="1" fontId="22" fillId="0" borderId="119" xfId="0" applyNumberFormat="1" applyFont="1" applyBorder="1" applyAlignment="1">
      <alignment horizontal="center" vertical="center"/>
    </xf>
    <xf numFmtId="166" fontId="22" fillId="0" borderId="129" xfId="0" applyNumberFormat="1" applyFont="1" applyBorder="1" applyAlignment="1">
      <alignment horizontal="center" vertical="center"/>
    </xf>
    <xf numFmtId="166" fontId="22" fillId="0" borderId="134" xfId="0" applyNumberFormat="1" applyFont="1" applyBorder="1" applyAlignment="1">
      <alignment horizontal="center" vertical="center"/>
    </xf>
    <xf numFmtId="166" fontId="22" fillId="0" borderId="200" xfId="0" applyNumberFormat="1" applyFont="1" applyBorder="1" applyAlignment="1">
      <alignment horizontal="center" vertical="center"/>
    </xf>
    <xf numFmtId="166" fontId="22" fillId="0" borderId="201" xfId="0" applyNumberFormat="1" applyFont="1" applyBorder="1" applyAlignment="1">
      <alignment horizontal="center" vertical="center"/>
    </xf>
    <xf numFmtId="166" fontId="22" fillId="0" borderId="202" xfId="0" applyNumberFormat="1" applyFont="1" applyBorder="1" applyAlignment="1">
      <alignment horizontal="center" vertical="center"/>
    </xf>
    <xf numFmtId="166" fontId="22" fillId="0" borderId="203" xfId="0" applyNumberFormat="1" applyFont="1" applyBorder="1" applyAlignment="1">
      <alignment horizontal="center" vertical="center"/>
    </xf>
    <xf numFmtId="166" fontId="22" fillId="0" borderId="204" xfId="0" applyNumberFormat="1" applyFont="1" applyBorder="1" applyAlignment="1">
      <alignment horizontal="center" vertical="center"/>
    </xf>
    <xf numFmtId="166" fontId="22" fillId="0" borderId="205" xfId="0" applyNumberFormat="1" applyFont="1" applyBorder="1" applyAlignment="1">
      <alignment horizontal="center" vertical="center"/>
    </xf>
    <xf numFmtId="166" fontId="22" fillId="0" borderId="208" xfId="0" applyNumberFormat="1" applyFont="1" applyBorder="1" applyAlignment="1">
      <alignment horizontal="center" vertical="center"/>
    </xf>
    <xf numFmtId="1" fontId="22" fillId="0" borderId="209" xfId="0" applyNumberFormat="1" applyFont="1" applyBorder="1" applyAlignment="1">
      <alignment horizontal="center" vertical="center"/>
    </xf>
    <xf numFmtId="1" fontId="22" fillId="0" borderId="210" xfId="0" applyNumberFormat="1" applyFont="1" applyBorder="1" applyAlignment="1">
      <alignment horizontal="center" vertical="center"/>
    </xf>
    <xf numFmtId="166" fontId="22" fillId="0" borderId="211" xfId="0" applyNumberFormat="1" applyFont="1" applyBorder="1" applyAlignment="1">
      <alignment horizontal="center" vertical="center"/>
    </xf>
    <xf numFmtId="166" fontId="22" fillId="0" borderId="212" xfId="0" applyNumberFormat="1" applyFont="1" applyBorder="1" applyAlignment="1">
      <alignment horizontal="center" vertical="center"/>
    </xf>
    <xf numFmtId="1" fontId="22" fillId="0" borderId="213" xfId="0" applyNumberFormat="1" applyFont="1" applyBorder="1" applyAlignment="1">
      <alignment horizontal="center" vertical="center"/>
    </xf>
    <xf numFmtId="49" fontId="22" fillId="0" borderId="56" xfId="0" applyNumberFormat="1" applyFont="1" applyBorder="1" applyAlignment="1">
      <alignment horizontal="center" vertical="center"/>
    </xf>
    <xf numFmtId="1" fontId="22" fillId="0" borderId="51" xfId="0" applyNumberFormat="1" applyFont="1" applyBorder="1" applyAlignment="1">
      <alignment horizontal="center" vertical="center"/>
    </xf>
    <xf numFmtId="1" fontId="22" fillId="0" borderId="64" xfId="0" applyNumberFormat="1" applyFont="1" applyBorder="1" applyAlignment="1">
      <alignment horizontal="center" vertical="center"/>
    </xf>
    <xf numFmtId="1" fontId="22" fillId="0" borderId="119" xfId="0" applyNumberFormat="1" applyFont="1" applyBorder="1" applyAlignment="1">
      <alignment horizontal="center" vertical="center" wrapText="1"/>
    </xf>
    <xf numFmtId="0" fontId="22" fillId="0" borderId="75" xfId="0" applyFont="1" applyBorder="1" applyAlignment="1">
      <alignment horizontal="left" vertical="top" wrapText="1"/>
    </xf>
    <xf numFmtId="0" fontId="22" fillId="0" borderId="214" xfId="0" applyFont="1" applyBorder="1" applyAlignment="1">
      <alignment horizontal="left" vertical="top" wrapText="1"/>
    </xf>
    <xf numFmtId="1" fontId="22" fillId="0" borderId="215" xfId="0" applyNumberFormat="1" applyFont="1" applyBorder="1" applyAlignment="1">
      <alignment horizontal="center" vertical="center"/>
    </xf>
    <xf numFmtId="1" fontId="22" fillId="0" borderId="216" xfId="0" applyNumberFormat="1" applyFont="1" applyBorder="1" applyAlignment="1">
      <alignment horizontal="center" vertical="center"/>
    </xf>
    <xf numFmtId="1" fontId="22" fillId="0" borderId="217" xfId="0" applyNumberFormat="1" applyFont="1" applyBorder="1" applyAlignment="1">
      <alignment horizontal="center" vertical="center"/>
    </xf>
    <xf numFmtId="1" fontId="22" fillId="0" borderId="218" xfId="0" applyNumberFormat="1" applyFont="1" applyBorder="1" applyAlignment="1">
      <alignment horizontal="center" vertical="center"/>
    </xf>
    <xf numFmtId="49" fontId="22" fillId="0" borderId="219" xfId="0" applyNumberFormat="1" applyFont="1" applyBorder="1" applyAlignment="1">
      <alignment horizontal="center" vertical="center"/>
    </xf>
    <xf numFmtId="49" fontId="22" fillId="0" borderId="220" xfId="0" applyNumberFormat="1" applyFont="1" applyBorder="1" applyAlignment="1">
      <alignment horizontal="center" vertical="center"/>
    </xf>
    <xf numFmtId="1" fontId="22" fillId="0" borderId="206" xfId="0" applyNumberFormat="1" applyFont="1" applyBorder="1" applyAlignment="1">
      <alignment horizontal="center" vertical="center" wrapText="1"/>
    </xf>
    <xf numFmtId="1" fontId="22" fillId="0" borderId="207" xfId="0" applyNumberFormat="1" applyFont="1" applyBorder="1" applyAlignment="1">
      <alignment horizontal="center" vertical="center" wrapText="1"/>
    </xf>
    <xf numFmtId="1" fontId="59" fillId="0" borderId="187" xfId="0" applyNumberFormat="1" applyFont="1" applyBorder="1" applyAlignment="1">
      <alignment horizontal="center" vertical="center" wrapText="1"/>
    </xf>
    <xf numFmtId="0" fontId="6" fillId="0" borderId="188" xfId="0" applyFont="1" applyBorder="1" applyAlignment="1">
      <alignment horizontal="center" vertical="center"/>
    </xf>
    <xf numFmtId="0" fontId="6" fillId="0" borderId="186" xfId="0" applyFont="1" applyBorder="1" applyAlignment="1">
      <alignment horizontal="center" vertical="center"/>
    </xf>
    <xf numFmtId="49" fontId="6" fillId="0" borderId="170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 wrapText="1"/>
    </xf>
    <xf numFmtId="0" fontId="6" fillId="0" borderId="146" xfId="0" applyFont="1" applyBorder="1" applyAlignment="1">
      <alignment horizontal="left" wrapText="1"/>
    </xf>
    <xf numFmtId="49" fontId="6" fillId="0" borderId="147" xfId="0" applyNumberFormat="1" applyFont="1" applyBorder="1" applyAlignment="1">
      <alignment horizontal="center" vertical="center"/>
    </xf>
    <xf numFmtId="171" fontId="6" fillId="0" borderId="146" xfId="0" applyNumberFormat="1" applyFont="1" applyBorder="1" applyAlignment="1">
      <alignment horizontal="center" vertical="center"/>
    </xf>
    <xf numFmtId="166" fontId="6" fillId="0" borderId="146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 wrapText="1"/>
    </xf>
    <xf numFmtId="49" fontId="6" fillId="0" borderId="147" xfId="0" applyNumberFormat="1" applyFont="1" applyBorder="1" applyAlignment="1">
      <alignment horizontal="center" vertical="center" wrapText="1"/>
    </xf>
    <xf numFmtId="1" fontId="6" fillId="0" borderId="146" xfId="0" applyNumberFormat="1" applyFont="1" applyBorder="1" applyAlignment="1">
      <alignment horizontal="center" vertical="center" wrapText="1"/>
    </xf>
    <xf numFmtId="49" fontId="6" fillId="0" borderId="110" xfId="0" applyNumberFormat="1" applyFont="1" applyBorder="1" applyAlignment="1">
      <alignment horizontal="center" vertical="center" wrapText="1"/>
    </xf>
    <xf numFmtId="49" fontId="6" fillId="0" borderId="186" xfId="0" applyNumberFormat="1" applyFont="1" applyBorder="1" applyAlignment="1">
      <alignment horizontal="center" vertical="center" wrapText="1"/>
    </xf>
    <xf numFmtId="49" fontId="6" fillId="0" borderId="187" xfId="0" applyNumberFormat="1" applyFont="1" applyBorder="1" applyAlignment="1">
      <alignment horizontal="left" vertical="center" wrapText="1"/>
    </xf>
    <xf numFmtId="1" fontId="6" fillId="0" borderId="188" xfId="0" applyNumberFormat="1" applyFont="1" applyBorder="1" applyAlignment="1">
      <alignment horizontal="center" vertical="center"/>
    </xf>
    <xf numFmtId="0" fontId="6" fillId="0" borderId="170" xfId="0" applyFont="1" applyBorder="1" applyAlignment="1">
      <alignment horizontal="center" vertical="center"/>
    </xf>
    <xf numFmtId="49" fontId="6" fillId="0" borderId="221" xfId="0" applyNumberFormat="1" applyFont="1" applyBorder="1" applyAlignment="1">
      <alignment horizontal="center" vertical="center"/>
    </xf>
    <xf numFmtId="171" fontId="6" fillId="0" borderId="187" xfId="0" applyNumberFormat="1" applyFont="1" applyBorder="1" applyAlignment="1">
      <alignment horizontal="center" vertical="center"/>
    </xf>
    <xf numFmtId="1" fontId="6" fillId="0" borderId="187" xfId="0" applyNumberFormat="1" applyFont="1" applyBorder="1" applyAlignment="1">
      <alignment horizontal="center" vertical="center"/>
    </xf>
    <xf numFmtId="0" fontId="6" fillId="0" borderId="170" xfId="0" applyFont="1" applyBorder="1" applyAlignment="1">
      <alignment horizontal="center" vertical="center" wrapText="1"/>
    </xf>
    <xf numFmtId="49" fontId="6" fillId="0" borderId="221" xfId="0" applyNumberFormat="1" applyFont="1" applyBorder="1" applyAlignment="1">
      <alignment horizontal="center" vertical="center" wrapText="1"/>
    </xf>
    <xf numFmtId="1" fontId="6" fillId="0" borderId="187" xfId="0" applyNumberFormat="1" applyFont="1" applyBorder="1" applyAlignment="1">
      <alignment horizontal="center" vertical="center" wrapText="1"/>
    </xf>
    <xf numFmtId="168" fontId="9" fillId="0" borderId="188" xfId="0" applyNumberFormat="1" applyFont="1" applyBorder="1" applyAlignment="1">
      <alignment vertical="center"/>
    </xf>
    <xf numFmtId="49" fontId="6" fillId="0" borderId="146" xfId="0" applyNumberFormat="1" applyFont="1" applyBorder="1" applyAlignment="1">
      <alignment vertical="center" wrapText="1"/>
    </xf>
    <xf numFmtId="1" fontId="6" fillId="0" borderId="146" xfId="0" applyNumberFormat="1" applyFont="1" applyBorder="1" applyAlignment="1">
      <alignment horizontal="center" vertical="center"/>
    </xf>
    <xf numFmtId="49" fontId="22" fillId="0" borderId="147" xfId="0" applyNumberFormat="1" applyFont="1" applyBorder="1" applyAlignment="1">
      <alignment horizontal="center" vertical="center" wrapText="1"/>
    </xf>
    <xf numFmtId="0" fontId="59" fillId="0" borderId="188" xfId="0" applyFont="1" applyBorder="1" applyAlignment="1">
      <alignment horizontal="center" vertical="center" wrapText="1"/>
    </xf>
    <xf numFmtId="49" fontId="59" fillId="0" borderId="170" xfId="0" applyNumberFormat="1" applyFont="1" applyBorder="1" applyAlignment="1">
      <alignment horizontal="center" vertical="center" wrapText="1"/>
    </xf>
    <xf numFmtId="0" fontId="59" fillId="0" borderId="170" xfId="0" applyFont="1" applyBorder="1" applyAlignment="1">
      <alignment horizontal="center" vertical="center" wrapText="1"/>
    </xf>
    <xf numFmtId="49" fontId="59" fillId="0" borderId="221" xfId="0" applyNumberFormat="1" applyFont="1" applyBorder="1" applyAlignment="1">
      <alignment horizontal="center" vertical="center" wrapText="1"/>
    </xf>
    <xf numFmtId="0" fontId="22" fillId="0" borderId="222" xfId="0" applyFont="1" applyBorder="1" applyAlignment="1">
      <alignment horizontal="center" vertical="center" wrapText="1"/>
    </xf>
    <xf numFmtId="168" fontId="6" fillId="0" borderId="72" xfId="0" applyNumberFormat="1" applyFont="1" applyBorder="1" applyAlignment="1">
      <alignment horizontal="center" vertical="center"/>
    </xf>
    <xf numFmtId="0" fontId="22" fillId="0" borderId="223" xfId="0" applyFont="1" applyBorder="1" applyAlignment="1">
      <alignment horizontal="center" vertical="center" wrapText="1"/>
    </xf>
    <xf numFmtId="49" fontId="63" fillId="0" borderId="224" xfId="1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textRotation="90" wrapText="1"/>
    </xf>
    <xf numFmtId="0" fontId="3" fillId="0" borderId="5" xfId="0" applyFont="1" applyBorder="1"/>
    <xf numFmtId="0" fontId="3" fillId="0" borderId="6" xfId="0" applyFont="1" applyBorder="1"/>
    <xf numFmtId="164" fontId="2" fillId="0" borderId="1" xfId="0" applyNumberFormat="1" applyFont="1" applyBorder="1" applyAlignment="1">
      <alignment vertical="center" textRotation="90" wrapText="1"/>
    </xf>
    <xf numFmtId="164" fontId="2" fillId="0" borderId="2" xfId="0" applyNumberFormat="1" applyFont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164" fontId="2" fillId="0" borderId="2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0" fillId="0" borderId="0" xfId="0"/>
    <xf numFmtId="0" fontId="15" fillId="2" borderId="10" xfId="0" applyFont="1" applyFill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49" fontId="10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 wrapText="1"/>
    </xf>
    <xf numFmtId="0" fontId="17" fillId="2" borderId="10" xfId="0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 wrapText="1"/>
    </xf>
    <xf numFmtId="164" fontId="22" fillId="5" borderId="50" xfId="0" applyNumberFormat="1" applyFont="1" applyFill="1" applyBorder="1" applyAlignment="1">
      <alignment horizontal="center" vertical="center"/>
    </xf>
    <xf numFmtId="0" fontId="3" fillId="0" borderId="51" xfId="0" applyFont="1" applyBorder="1"/>
    <xf numFmtId="0" fontId="3" fillId="0" borderId="52" xfId="0" applyFont="1" applyBorder="1"/>
    <xf numFmtId="170" fontId="22" fillId="5" borderId="53" xfId="0" applyNumberFormat="1" applyFont="1" applyFill="1" applyBorder="1" applyAlignment="1">
      <alignment horizontal="center" vertical="center"/>
    </xf>
    <xf numFmtId="0" fontId="3" fillId="0" borderId="54" xfId="0" applyFont="1" applyBorder="1"/>
    <xf numFmtId="0" fontId="3" fillId="0" borderId="55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79" xfId="0" applyFont="1" applyBorder="1"/>
    <xf numFmtId="0" fontId="3" fillId="0" borderId="80" xfId="0" applyFont="1" applyBorder="1"/>
    <xf numFmtId="49" fontId="22" fillId="5" borderId="17" xfId="0" applyNumberFormat="1" applyFont="1" applyFill="1" applyBorder="1" applyAlignment="1">
      <alignment horizontal="center" vertical="center"/>
    </xf>
    <xf numFmtId="0" fontId="3" fillId="0" borderId="18" xfId="0" applyFont="1" applyBorder="1"/>
    <xf numFmtId="0" fontId="3" fillId="0" borderId="19" xfId="0" applyFont="1" applyBorder="1"/>
    <xf numFmtId="168" fontId="6" fillId="5" borderId="1" xfId="0" applyNumberFormat="1" applyFont="1" applyFill="1" applyBorder="1" applyAlignment="1">
      <alignment horizontal="center" vertical="center" textRotation="90" wrapText="1"/>
    </xf>
    <xf numFmtId="0" fontId="3" fillId="0" borderId="43" xfId="0" applyFont="1" applyBorder="1"/>
    <xf numFmtId="168" fontId="6" fillId="5" borderId="31" xfId="0" applyNumberFormat="1" applyFont="1" applyFill="1" applyBorder="1" applyAlignment="1">
      <alignment horizontal="center" vertical="center" textRotation="90" wrapText="1"/>
    </xf>
    <xf numFmtId="0" fontId="3" fillId="0" borderId="34" xfId="0" applyFont="1" applyBorder="1"/>
    <xf numFmtId="0" fontId="3" fillId="0" borderId="44" xfId="0" applyFont="1" applyBorder="1"/>
    <xf numFmtId="0" fontId="6" fillId="5" borderId="13" xfId="0" applyFont="1" applyFill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0" fontId="3" fillId="0" borderId="33" xfId="0" applyFont="1" applyBorder="1"/>
    <xf numFmtId="49" fontId="22" fillId="5" borderId="13" xfId="0" applyNumberFormat="1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170" fontId="22" fillId="5" borderId="100" xfId="0" applyNumberFormat="1" applyFont="1" applyFill="1" applyBorder="1" applyAlignment="1">
      <alignment horizontal="center" vertical="center"/>
    </xf>
    <xf numFmtId="0" fontId="3" fillId="0" borderId="101" xfId="0" applyFont="1" applyBorder="1"/>
    <xf numFmtId="0" fontId="3" fillId="0" borderId="102" xfId="0" applyFont="1" applyBorder="1"/>
    <xf numFmtId="168" fontId="6" fillId="5" borderId="24" xfId="0" applyNumberFormat="1" applyFont="1" applyFill="1" applyBorder="1" applyAlignment="1">
      <alignment horizontal="center" vertical="center" textRotation="90" wrapText="1"/>
    </xf>
    <xf numFmtId="0" fontId="3" fillId="0" borderId="30" xfId="0" applyFont="1" applyBorder="1"/>
    <xf numFmtId="0" fontId="3" fillId="0" borderId="42" xfId="0" applyFont="1" applyBorder="1"/>
    <xf numFmtId="0" fontId="22" fillId="0" borderId="50" xfId="0" applyFont="1" applyBorder="1" applyAlignment="1">
      <alignment horizontal="center" vertical="center" wrapText="1"/>
    </xf>
    <xf numFmtId="0" fontId="22" fillId="5" borderId="50" xfId="0" applyFont="1" applyFill="1" applyBorder="1" applyAlignment="1">
      <alignment horizontal="center" vertical="center" wrapText="1"/>
    </xf>
    <xf numFmtId="164" fontId="22" fillId="5" borderId="96" xfId="0" applyNumberFormat="1" applyFont="1" applyFill="1" applyBorder="1" applyAlignment="1">
      <alignment horizontal="center" vertical="center" wrapText="1"/>
    </xf>
    <xf numFmtId="0" fontId="3" fillId="0" borderId="97" xfId="0" applyFont="1" applyBorder="1"/>
    <xf numFmtId="0" fontId="3" fillId="0" borderId="98" xfId="0" applyFont="1" applyBorder="1"/>
    <xf numFmtId="0" fontId="22" fillId="5" borderId="13" xfId="0" applyFont="1" applyFill="1" applyBorder="1" applyAlignment="1">
      <alignment horizontal="center" vertical="center" wrapText="1"/>
    </xf>
    <xf numFmtId="168" fontId="6" fillId="5" borderId="16" xfId="0" applyNumberFormat="1" applyFont="1" applyFill="1" applyBorder="1" applyAlignment="1">
      <alignment horizontal="center" vertical="center" textRotation="90" wrapText="1"/>
    </xf>
    <xf numFmtId="0" fontId="3" fillId="0" borderId="23" xfId="0" applyFont="1" applyBorder="1"/>
    <xf numFmtId="0" fontId="3" fillId="0" borderId="41" xfId="0" applyFont="1" applyBorder="1"/>
    <xf numFmtId="168" fontId="6" fillId="5" borderId="2" xfId="0" applyNumberFormat="1" applyFont="1" applyFill="1" applyBorder="1" applyAlignment="1">
      <alignment horizontal="center" vertical="center"/>
    </xf>
    <xf numFmtId="168" fontId="6" fillId="5" borderId="26" xfId="0" applyNumberFormat="1" applyFont="1" applyFill="1" applyBorder="1" applyAlignment="1">
      <alignment horizontal="center" vertical="center" textRotation="90" wrapText="1"/>
    </xf>
    <xf numFmtId="0" fontId="3" fillId="0" borderId="32" xfId="0" applyFont="1" applyBorder="1"/>
    <xf numFmtId="0" fontId="3" fillId="0" borderId="45" xfId="0" applyFont="1" applyBorder="1"/>
    <xf numFmtId="49" fontId="6" fillId="0" borderId="115" xfId="0" applyNumberFormat="1" applyFont="1" applyBorder="1" applyAlignment="1">
      <alignment horizontal="center" vertical="center" wrapText="1"/>
    </xf>
    <xf numFmtId="0" fontId="3" fillId="0" borderId="108" xfId="0" applyFont="1" applyBorder="1"/>
    <xf numFmtId="0" fontId="22" fillId="5" borderId="96" xfId="0" applyFont="1" applyFill="1" applyBorder="1" applyAlignment="1">
      <alignment horizontal="center" vertical="center" wrapText="1"/>
    </xf>
    <xf numFmtId="168" fontId="22" fillId="5" borderId="50" xfId="0" applyNumberFormat="1" applyFont="1" applyFill="1" applyBorder="1" applyAlignment="1">
      <alignment horizontal="right" vertical="center"/>
    </xf>
    <xf numFmtId="166" fontId="24" fillId="5" borderId="96" xfId="0" applyNumberFormat="1" applyFont="1" applyFill="1" applyBorder="1" applyAlignment="1">
      <alignment horizontal="center" vertical="center"/>
    </xf>
    <xf numFmtId="166" fontId="22" fillId="5" borderId="118" xfId="0" applyNumberFormat="1" applyFont="1" applyFill="1" applyBorder="1" applyAlignment="1">
      <alignment horizontal="center" vertical="center"/>
    </xf>
    <xf numFmtId="0" fontId="3" fillId="0" borderId="119" xfId="0" applyFont="1" applyBorder="1"/>
    <xf numFmtId="0" fontId="22" fillId="5" borderId="120" xfId="0" applyFont="1" applyFill="1" applyBorder="1" applyAlignment="1">
      <alignment horizontal="right" vertical="center"/>
    </xf>
    <xf numFmtId="0" fontId="3" fillId="0" borderId="121" xfId="0" applyFont="1" applyBorder="1"/>
    <xf numFmtId="0" fontId="3" fillId="0" borderId="122" xfId="0" applyFont="1" applyBorder="1"/>
    <xf numFmtId="0" fontId="22" fillId="5" borderId="10" xfId="0" applyFont="1" applyFill="1" applyBorder="1" applyAlignment="1">
      <alignment horizontal="right" vertical="center"/>
    </xf>
    <xf numFmtId="168" fontId="27" fillId="5" borderId="10" xfId="0" applyNumberFormat="1" applyFont="1" applyFill="1" applyBorder="1" applyAlignment="1">
      <alignment horizontal="left"/>
    </xf>
    <xf numFmtId="170" fontId="22" fillId="5" borderId="50" xfId="0" applyNumberFormat="1" applyFont="1" applyFill="1" applyBorder="1" applyAlignment="1">
      <alignment horizontal="center" vertical="center"/>
    </xf>
    <xf numFmtId="170" fontId="22" fillId="5" borderId="96" xfId="0" applyNumberFormat="1" applyFont="1" applyFill="1" applyBorder="1" applyAlignment="1">
      <alignment horizontal="center" vertical="center"/>
    </xf>
    <xf numFmtId="0" fontId="22" fillId="5" borderId="50" xfId="0" applyFont="1" applyFill="1" applyBorder="1" applyAlignment="1">
      <alignment horizontal="right" vertical="center"/>
    </xf>
    <xf numFmtId="0" fontId="22" fillId="5" borderId="13" xfId="0" applyFont="1" applyFill="1" applyBorder="1" applyAlignment="1">
      <alignment horizontal="right" vertical="center"/>
    </xf>
    <xf numFmtId="168" fontId="21" fillId="5" borderId="13" xfId="0" applyNumberFormat="1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textRotation="90"/>
    </xf>
    <xf numFmtId="168" fontId="6" fillId="5" borderId="16" xfId="0" applyNumberFormat="1" applyFont="1" applyFill="1" applyBorder="1" applyAlignment="1">
      <alignment horizontal="center" vertical="center"/>
    </xf>
    <xf numFmtId="168" fontId="6" fillId="5" borderId="17" xfId="0" applyNumberFormat="1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22" xfId="0" applyFont="1" applyBorder="1"/>
    <xf numFmtId="0" fontId="3" fillId="0" borderId="27" xfId="0" applyFont="1" applyBorder="1"/>
    <xf numFmtId="0" fontId="3" fillId="0" borderId="28" xfId="0" applyFont="1" applyBorder="1"/>
    <xf numFmtId="0" fontId="3" fillId="0" borderId="29" xfId="0" applyFont="1" applyBorder="1"/>
    <xf numFmtId="168" fontId="6" fillId="5" borderId="2" xfId="0" applyNumberFormat="1" applyFont="1" applyFill="1" applyBorder="1" applyAlignment="1">
      <alignment horizontal="center" vertical="center" wrapText="1"/>
    </xf>
    <xf numFmtId="0" fontId="3" fillId="0" borderId="25" xfId="0" applyFont="1" applyBorder="1"/>
    <xf numFmtId="49" fontId="6" fillId="5" borderId="16" xfId="0" applyNumberFormat="1" applyFont="1" applyFill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0" fontId="6" fillId="0" borderId="16" xfId="0" applyFont="1" applyBorder="1" applyAlignment="1">
      <alignment horizontal="center" vertical="center" textRotation="90"/>
    </xf>
    <xf numFmtId="0" fontId="6" fillId="0" borderId="1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5" fillId="0" borderId="123" xfId="0" applyFont="1" applyBorder="1" applyAlignment="1">
      <alignment horizontal="center" vertical="center" wrapText="1"/>
    </xf>
    <xf numFmtId="0" fontId="3" fillId="0" borderId="125" xfId="0" applyFont="1" applyBorder="1"/>
    <xf numFmtId="0" fontId="3" fillId="0" borderId="126" xfId="0" applyFont="1" applyBorder="1"/>
    <xf numFmtId="0" fontId="3" fillId="0" borderId="127" xfId="0" applyFont="1" applyBorder="1"/>
    <xf numFmtId="0" fontId="3" fillId="0" borderId="128" xfId="0" applyFont="1" applyBorder="1"/>
    <xf numFmtId="0" fontId="3" fillId="0" borderId="110" xfId="0" applyFont="1" applyBorder="1"/>
    <xf numFmtId="0" fontId="3" fillId="0" borderId="111" xfId="0" applyFont="1" applyBorder="1"/>
    <xf numFmtId="0" fontId="22" fillId="0" borderId="123" xfId="0" applyFont="1" applyBorder="1" applyAlignment="1">
      <alignment horizontal="center" vertical="center" wrapText="1"/>
    </xf>
    <xf numFmtId="0" fontId="21" fillId="0" borderId="123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left" vertical="center"/>
    </xf>
    <xf numFmtId="0" fontId="33" fillId="0" borderId="0" xfId="0" applyFont="1" applyAlignment="1">
      <alignment horizontal="center"/>
    </xf>
    <xf numFmtId="0" fontId="14" fillId="0" borderId="0" xfId="0" applyFont="1" applyAlignment="1">
      <alignment horizontal="left" vertical="top" wrapText="1"/>
    </xf>
    <xf numFmtId="0" fontId="39" fillId="0" borderId="123" xfId="0" applyFont="1" applyBorder="1" applyAlignment="1">
      <alignment horizontal="center" vertical="center" wrapText="1"/>
    </xf>
    <xf numFmtId="49" fontId="35" fillId="0" borderId="123" xfId="0" applyNumberFormat="1" applyFont="1" applyBorder="1" applyAlignment="1">
      <alignment horizontal="center" vertical="center" wrapText="1"/>
    </xf>
    <xf numFmtId="49" fontId="39" fillId="0" borderId="123" xfId="0" applyNumberFormat="1" applyFont="1" applyBorder="1" applyAlignment="1">
      <alignment horizontal="center" vertical="center" wrapText="1"/>
    </xf>
    <xf numFmtId="1" fontId="39" fillId="0" borderId="2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53" fillId="0" borderId="0" xfId="0" applyFont="1"/>
    <xf numFmtId="0" fontId="5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5" fillId="0" borderId="2" xfId="0" applyFont="1" applyBorder="1" applyAlignment="1">
      <alignment horizontal="center" vertical="center" wrapText="1"/>
    </xf>
    <xf numFmtId="0" fontId="56" fillId="0" borderId="3" xfId="0" applyFont="1" applyBorder="1"/>
    <xf numFmtId="0" fontId="56" fillId="0" borderId="4" xfId="0" applyFont="1" applyBorder="1"/>
    <xf numFmtId="1" fontId="55" fillId="0" borderId="2" xfId="0" applyNumberFormat="1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wrapText="1"/>
    </xf>
    <xf numFmtId="0" fontId="57" fillId="0" borderId="2" xfId="0" applyFont="1" applyBorder="1" applyAlignment="1">
      <alignment horizontal="center" vertical="center" wrapText="1"/>
    </xf>
    <xf numFmtId="49" fontId="39" fillId="0" borderId="2" xfId="0" applyNumberFormat="1" applyFont="1" applyBorder="1" applyAlignment="1">
      <alignment horizontal="center" vertical="center" wrapText="1"/>
    </xf>
    <xf numFmtId="0" fontId="38" fillId="0" borderId="81" xfId="0" applyFont="1" applyBorder="1" applyAlignment="1">
      <alignment horizontal="center" vertical="center"/>
    </xf>
    <xf numFmtId="0" fontId="3" fillId="0" borderId="82" xfId="0" applyFont="1" applyBorder="1"/>
    <xf numFmtId="0" fontId="38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38" fillId="0" borderId="129" xfId="0" applyFont="1" applyBorder="1" applyAlignment="1">
      <alignment horizontal="center" vertical="center" textRotation="90"/>
    </xf>
    <xf numFmtId="0" fontId="3" fillId="0" borderId="113" xfId="0" applyFont="1" applyBorder="1"/>
    <xf numFmtId="0" fontId="38" fillId="0" borderId="81" xfId="0" applyFont="1" applyBorder="1" applyAlignment="1">
      <alignment horizontal="center" vertical="center" wrapText="1"/>
    </xf>
    <xf numFmtId="0" fontId="41" fillId="0" borderId="81" xfId="0" applyFont="1" applyBorder="1" applyAlignment="1">
      <alignment horizontal="center" vertical="center" wrapText="1"/>
    </xf>
    <xf numFmtId="49" fontId="22" fillId="0" borderId="115" xfId="0" applyNumberFormat="1" applyFont="1" applyBorder="1" applyAlignment="1">
      <alignment horizontal="center" vertical="center"/>
    </xf>
    <xf numFmtId="49" fontId="22" fillId="0" borderId="99" xfId="0" applyNumberFormat="1" applyFont="1" applyBorder="1" applyAlignment="1">
      <alignment horizontal="center" vertical="center"/>
    </xf>
    <xf numFmtId="49" fontId="22" fillId="0" borderId="92" xfId="0" applyNumberFormat="1" applyFont="1" applyBorder="1" applyAlignment="1">
      <alignment horizontal="center" vertical="center" wrapText="1"/>
    </xf>
    <xf numFmtId="49" fontId="22" fillId="0" borderId="93" xfId="0" applyNumberFormat="1" applyFont="1" applyBorder="1" applyAlignment="1">
      <alignment horizontal="center" vertical="center" wrapText="1"/>
    </xf>
    <xf numFmtId="49" fontId="22" fillId="0" borderId="99" xfId="0" applyNumberFormat="1" applyFont="1" applyBorder="1" applyAlignment="1">
      <alignment horizontal="center" vertical="center" wrapText="1"/>
    </xf>
    <xf numFmtId="49" fontId="22" fillId="0" borderId="92" xfId="0" applyNumberFormat="1" applyFont="1" applyBorder="1" applyAlignment="1">
      <alignment horizontal="center" vertical="center"/>
    </xf>
    <xf numFmtId="49" fontId="22" fillId="0" borderId="93" xfId="0" applyNumberFormat="1" applyFont="1" applyBorder="1" applyAlignment="1">
      <alignment horizontal="center" vertical="center"/>
    </xf>
    <xf numFmtId="49" fontId="22" fillId="0" borderId="117" xfId="0" applyNumberFormat="1" applyFont="1" applyBorder="1" applyAlignment="1">
      <alignment horizontal="center" vertical="center"/>
    </xf>
    <xf numFmtId="49" fontId="6" fillId="0" borderId="84" xfId="0" applyNumberFormat="1" applyFont="1" applyBorder="1" applyAlignment="1">
      <alignment horizontal="center" vertical="center" wrapText="1"/>
    </xf>
    <xf numFmtId="49" fontId="6" fillId="0" borderId="140" xfId="0" applyNumberFormat="1" applyFont="1" applyBorder="1" applyAlignment="1">
      <alignment horizontal="center" vertical="center" wrapText="1"/>
    </xf>
    <xf numFmtId="168" fontId="6" fillId="0" borderId="16" xfId="0" applyNumberFormat="1" applyFont="1" applyBorder="1" applyAlignment="1">
      <alignment horizontal="center" vertical="center"/>
    </xf>
    <xf numFmtId="168" fontId="6" fillId="0" borderId="17" xfId="0" applyNumberFormat="1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 wrapText="1"/>
    </xf>
    <xf numFmtId="168" fontId="6" fillId="0" borderId="1" xfId="0" applyNumberFormat="1" applyFont="1" applyBorder="1" applyAlignment="1">
      <alignment horizontal="center" vertical="center" textRotation="90" wrapText="1"/>
    </xf>
    <xf numFmtId="170" fontId="22" fillId="0" borderId="115" xfId="0" applyNumberFormat="1" applyFont="1" applyBorder="1" applyAlignment="1">
      <alignment horizontal="center" vertical="center"/>
    </xf>
    <xf numFmtId="170" fontId="22" fillId="0" borderId="93" xfId="0" applyNumberFormat="1" applyFont="1" applyBorder="1" applyAlignment="1">
      <alignment horizontal="center" vertical="center"/>
    </xf>
    <xf numFmtId="170" fontId="22" fillId="0" borderId="99" xfId="0" applyNumberFormat="1" applyFont="1" applyBorder="1" applyAlignment="1">
      <alignment horizontal="center" vertical="center"/>
    </xf>
    <xf numFmtId="168" fontId="21" fillId="0" borderId="50" xfId="0" applyNumberFormat="1" applyFont="1" applyBorder="1" applyAlignment="1">
      <alignment horizontal="center" vertical="center" wrapText="1"/>
    </xf>
    <xf numFmtId="168" fontId="21" fillId="0" borderId="51" xfId="0" applyNumberFormat="1" applyFont="1" applyBorder="1" applyAlignment="1">
      <alignment horizontal="center" vertical="center" wrapText="1"/>
    </xf>
    <xf numFmtId="164" fontId="22" fillId="0" borderId="50" xfId="0" applyNumberFormat="1" applyFont="1" applyBorder="1" applyAlignment="1">
      <alignment horizontal="center" vertical="center"/>
    </xf>
    <xf numFmtId="164" fontId="22" fillId="0" borderId="51" xfId="0" applyNumberFormat="1" applyFont="1" applyBorder="1" applyAlignment="1">
      <alignment horizontal="center" vertical="center"/>
    </xf>
    <xf numFmtId="170" fontId="22" fillId="0" borderId="50" xfId="0" applyNumberFormat="1" applyFont="1" applyBorder="1" applyAlignment="1">
      <alignment horizontal="center" vertical="center"/>
    </xf>
    <xf numFmtId="170" fontId="22" fillId="0" borderId="51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117" xfId="0" applyFont="1" applyBorder="1" applyAlignment="1">
      <alignment horizontal="center" vertical="center" wrapText="1"/>
    </xf>
    <xf numFmtId="0" fontId="6" fillId="0" borderId="119" xfId="0" applyFont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/>
    </xf>
    <xf numFmtId="168" fontId="6" fillId="0" borderId="31" xfId="0" applyNumberFormat="1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/>
    </xf>
    <xf numFmtId="0" fontId="6" fillId="0" borderId="173" xfId="0" applyFont="1" applyBorder="1" applyAlignment="1">
      <alignment horizontal="center" vertical="center"/>
    </xf>
    <xf numFmtId="0" fontId="3" fillId="0" borderId="174" xfId="0" applyFont="1" applyBorder="1"/>
    <xf numFmtId="49" fontId="22" fillId="0" borderId="16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0" fontId="6" fillId="0" borderId="167" xfId="0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 wrapText="1"/>
    </xf>
    <xf numFmtId="49" fontId="6" fillId="0" borderId="50" xfId="0" applyNumberFormat="1" applyFont="1" applyBorder="1" applyAlignment="1">
      <alignment horizontal="center" vertical="center" wrapText="1"/>
    </xf>
    <xf numFmtId="49" fontId="6" fillId="0" borderId="80" xfId="0" applyNumberFormat="1" applyFont="1" applyBorder="1" applyAlignment="1">
      <alignment horizontal="center" vertical="center" wrapText="1"/>
    </xf>
    <xf numFmtId="0" fontId="3" fillId="0" borderId="139" xfId="0" applyFont="1" applyBorder="1"/>
    <xf numFmtId="0" fontId="3" fillId="0" borderId="140" xfId="0" applyFont="1" applyBorder="1"/>
    <xf numFmtId="168" fontId="6" fillId="0" borderId="24" xfId="0" applyNumberFormat="1" applyFont="1" applyBorder="1" applyAlignment="1">
      <alignment horizontal="center" vertical="center" textRotation="90" wrapText="1"/>
    </xf>
    <xf numFmtId="168" fontId="6" fillId="0" borderId="16" xfId="0" applyNumberFormat="1" applyFont="1" applyBorder="1" applyAlignment="1">
      <alignment horizontal="center" vertical="center" textRotation="90" wrapText="1"/>
    </xf>
    <xf numFmtId="49" fontId="58" fillId="0" borderId="115" xfId="0" applyNumberFormat="1" applyFont="1" applyBorder="1" applyAlignment="1">
      <alignment horizontal="center" vertical="center"/>
    </xf>
    <xf numFmtId="49" fontId="58" fillId="0" borderId="93" xfId="0" applyNumberFormat="1" applyFont="1" applyBorder="1" applyAlignment="1">
      <alignment horizontal="center" vertical="center"/>
    </xf>
    <xf numFmtId="49" fontId="58" fillId="0" borderId="99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center" vertical="center"/>
    </xf>
    <xf numFmtId="49" fontId="6" fillId="0" borderId="93" xfId="0" applyNumberFormat="1" applyFont="1" applyBorder="1" applyAlignment="1">
      <alignment horizontal="center" vertical="center"/>
    </xf>
    <xf numFmtId="49" fontId="6" fillId="0" borderId="146" xfId="0" applyNumberFormat="1" applyFont="1" applyBorder="1" applyAlignment="1">
      <alignment horizontal="center" vertical="center"/>
    </xf>
    <xf numFmtId="164" fontId="22" fillId="0" borderId="50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 wrapText="1"/>
    </xf>
    <xf numFmtId="0" fontId="3" fillId="0" borderId="137" xfId="0" applyFont="1" applyBorder="1"/>
    <xf numFmtId="49" fontId="58" fillId="0" borderId="16" xfId="0" applyNumberFormat="1" applyFont="1" applyBorder="1" applyAlignment="1">
      <alignment horizontal="center" vertical="center"/>
    </xf>
    <xf numFmtId="0" fontId="61" fillId="0" borderId="23" xfId="0" applyFont="1" applyBorder="1"/>
    <xf numFmtId="0" fontId="61" fillId="0" borderId="108" xfId="0" applyFont="1" applyBorder="1"/>
    <xf numFmtId="49" fontId="22" fillId="0" borderId="159" xfId="0" applyNumberFormat="1" applyFont="1" applyBorder="1" applyAlignment="1">
      <alignment horizontal="center" vertical="center" wrapText="1"/>
    </xf>
    <xf numFmtId="0" fontId="3" fillId="0" borderId="166" xfId="0" applyFont="1" applyBorder="1"/>
    <xf numFmtId="49" fontId="22" fillId="0" borderId="114" xfId="0" applyNumberFormat="1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166" fontId="22" fillId="0" borderId="28" xfId="0" applyNumberFormat="1" applyFont="1" applyBorder="1" applyAlignment="1">
      <alignment horizontal="center" vertical="center"/>
    </xf>
    <xf numFmtId="171" fontId="22" fillId="0" borderId="51" xfId="0" applyNumberFormat="1" applyFont="1" applyBorder="1" applyAlignment="1">
      <alignment horizontal="center" vertical="center"/>
    </xf>
    <xf numFmtId="170" fontId="22" fillId="0" borderId="27" xfId="0" applyNumberFormat="1" applyFont="1" applyBorder="1" applyAlignment="1">
      <alignment horizontal="center" vertical="center"/>
    </xf>
    <xf numFmtId="0" fontId="22" fillId="0" borderId="50" xfId="0" applyFont="1" applyBorder="1" applyAlignment="1">
      <alignment horizontal="right" vertical="center"/>
    </xf>
    <xf numFmtId="0" fontId="22" fillId="0" borderId="20" xfId="0" applyFont="1" applyBorder="1" applyAlignment="1">
      <alignment horizontal="right" vertical="center"/>
    </xf>
    <xf numFmtId="168" fontId="22" fillId="0" borderId="50" xfId="0" applyNumberFormat="1" applyFont="1" applyBorder="1" applyAlignment="1">
      <alignment horizontal="right" vertical="center"/>
    </xf>
    <xf numFmtId="166" fontId="24" fillId="0" borderId="27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0" fontId="22" fillId="0" borderId="111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168" fontId="27" fillId="0" borderId="0" xfId="0" applyNumberFormat="1" applyFont="1" applyAlignment="1">
      <alignment horizontal="left"/>
    </xf>
    <xf numFmtId="49" fontId="6" fillId="0" borderId="129" xfId="0" applyNumberFormat="1" applyFont="1" applyBorder="1" applyAlignment="1">
      <alignment horizontal="center" vertical="center"/>
    </xf>
    <xf numFmtId="49" fontId="22" fillId="0" borderId="17" xfId="0" applyNumberFormat="1" applyFont="1" applyBorder="1" applyAlignment="1">
      <alignment horizontal="center" vertical="center" wrapText="1"/>
    </xf>
    <xf numFmtId="49" fontId="22" fillId="0" borderId="27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0" fontId="3" fillId="0" borderId="112" xfId="0" applyFont="1" applyBorder="1"/>
    <xf numFmtId="49" fontId="6" fillId="0" borderId="139" xfId="0" applyNumberFormat="1" applyFont="1" applyBorder="1" applyAlignment="1">
      <alignment horizontal="center" vertical="center" wrapText="1"/>
    </xf>
  </cellXfs>
  <cellStyles count="2">
    <cellStyle name="Обычный" xfId="0" builtinId="0"/>
    <cellStyle name="Обычный_Plan Уч(бакал.) д_о 2013_14а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7.5703125" customWidth="1"/>
    <col min="4" max="4" width="9.140625" customWidth="1"/>
    <col min="5" max="5" width="7.140625" customWidth="1"/>
    <col min="6" max="6" width="7.28515625" customWidth="1"/>
    <col min="7" max="9" width="4.42578125" customWidth="1"/>
    <col min="10" max="10" width="5.5703125" customWidth="1"/>
    <col min="11" max="11" width="7" customWidth="1"/>
    <col min="12" max="12" width="7.7109375" customWidth="1"/>
    <col min="13" max="13" width="9.140625" customWidth="1"/>
    <col min="14" max="14" width="5" customWidth="1"/>
    <col min="15" max="15" width="3.85546875" customWidth="1"/>
    <col min="16" max="16" width="7" customWidth="1"/>
    <col min="17" max="17" width="47.5703125" hidden="1" customWidth="1"/>
    <col min="18" max="18" width="8.7109375" hidden="1" customWidth="1"/>
    <col min="19" max="19" width="7.140625" hidden="1" customWidth="1"/>
    <col min="20" max="20" width="7.28515625" hidden="1" customWidth="1"/>
    <col min="21" max="23" width="4.42578125" hidden="1" customWidth="1"/>
    <col min="24" max="24" width="5.5703125" hidden="1" customWidth="1"/>
    <col min="25" max="25" width="7" hidden="1" customWidth="1"/>
    <col min="26" max="26" width="11" hidden="1" customWidth="1"/>
    <col min="27" max="27" width="8.7109375" hidden="1" customWidth="1"/>
    <col min="28" max="28" width="8.7109375" customWidth="1"/>
    <col min="29" max="29" width="7.42578125" customWidth="1"/>
    <col min="30" max="31" width="8.140625" customWidth="1"/>
    <col min="32" max="32" width="8.7109375" customWidth="1"/>
    <col min="33" max="33" width="7.140625" customWidth="1"/>
    <col min="34" max="34" width="7.28515625" customWidth="1"/>
    <col min="35" max="37" width="4.42578125" customWidth="1"/>
    <col min="38" max="38" width="5.5703125" customWidth="1"/>
    <col min="39" max="39" width="7" customWidth="1"/>
    <col min="40" max="41" width="8.7109375" customWidth="1"/>
  </cols>
  <sheetData>
    <row r="1" spans="1:41">
      <c r="A1" s="1"/>
      <c r="B1" s="1"/>
      <c r="C1" s="1534" t="s">
        <v>0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533" t="s">
        <v>2</v>
      </c>
      <c r="D3" s="1525" t="s">
        <v>3</v>
      </c>
      <c r="E3" s="1529" t="s">
        <v>4</v>
      </c>
      <c r="F3" s="1530"/>
      <c r="G3" s="1530"/>
      <c r="H3" s="1530"/>
      <c r="I3" s="1530"/>
      <c r="J3" s="1531"/>
      <c r="K3" s="1525" t="s">
        <v>5</v>
      </c>
      <c r="L3" s="1525" t="s">
        <v>6</v>
      </c>
      <c r="M3" s="1525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526"/>
      <c r="D4" s="1526"/>
      <c r="E4" s="1525" t="s">
        <v>8</v>
      </c>
      <c r="F4" s="1532" t="s">
        <v>9</v>
      </c>
      <c r="G4" s="1530"/>
      <c r="H4" s="1530"/>
      <c r="I4" s="1531"/>
      <c r="J4" s="1525" t="s">
        <v>10</v>
      </c>
      <c r="K4" s="1526"/>
      <c r="L4" s="1526"/>
      <c r="M4" s="1526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526"/>
      <c r="D5" s="1526"/>
      <c r="E5" s="1526"/>
      <c r="F5" s="1525" t="s">
        <v>11</v>
      </c>
      <c r="G5" s="1529" t="s">
        <v>12</v>
      </c>
      <c r="H5" s="1530"/>
      <c r="I5" s="1531"/>
      <c r="J5" s="1526"/>
      <c r="K5" s="1526"/>
      <c r="L5" s="1526"/>
      <c r="M5" s="1526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526"/>
      <c r="D6" s="1526"/>
      <c r="E6" s="1526"/>
      <c r="F6" s="1526"/>
      <c r="G6" s="1525" t="s">
        <v>13</v>
      </c>
      <c r="H6" s="1525" t="s">
        <v>14</v>
      </c>
      <c r="I6" s="1525" t="s">
        <v>15</v>
      </c>
      <c r="J6" s="1526"/>
      <c r="K6" s="1526"/>
      <c r="L6" s="1526"/>
      <c r="M6" s="1526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533" t="s">
        <v>2</v>
      </c>
      <c r="D26" s="1525" t="s">
        <v>3</v>
      </c>
      <c r="E26" s="1529" t="s">
        <v>4</v>
      </c>
      <c r="F26" s="1530"/>
      <c r="G26" s="1530"/>
      <c r="H26" s="1530"/>
      <c r="I26" s="1530"/>
      <c r="J26" s="1531"/>
      <c r="K26" s="1525" t="s">
        <v>5</v>
      </c>
      <c r="L26" s="1525" t="s">
        <v>6</v>
      </c>
      <c r="M26" s="1525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526"/>
      <c r="D27" s="1526"/>
      <c r="E27" s="1525" t="s">
        <v>8</v>
      </c>
      <c r="F27" s="1532" t="s">
        <v>9</v>
      </c>
      <c r="G27" s="1530"/>
      <c r="H27" s="1530"/>
      <c r="I27" s="1531"/>
      <c r="J27" s="1525" t="s">
        <v>38</v>
      </c>
      <c r="K27" s="1526"/>
      <c r="L27" s="1526"/>
      <c r="M27" s="1526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526"/>
      <c r="D28" s="1526"/>
      <c r="E28" s="1526"/>
      <c r="F28" s="1525" t="s">
        <v>11</v>
      </c>
      <c r="G28" s="1529" t="s">
        <v>12</v>
      </c>
      <c r="H28" s="1530"/>
      <c r="I28" s="1531"/>
      <c r="J28" s="1526"/>
      <c r="K28" s="1526"/>
      <c r="L28" s="1526"/>
      <c r="M28" s="1526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526"/>
      <c r="D29" s="1526"/>
      <c r="E29" s="1526"/>
      <c r="F29" s="1526"/>
      <c r="G29" s="1528" t="s">
        <v>39</v>
      </c>
      <c r="H29" s="1528" t="s">
        <v>40</v>
      </c>
      <c r="I29" s="1528" t="s">
        <v>41</v>
      </c>
      <c r="J29" s="1526"/>
      <c r="K29" s="1526"/>
      <c r="L29" s="1526"/>
      <c r="M29" s="1526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526"/>
      <c r="D30" s="1526"/>
      <c r="E30" s="1526"/>
      <c r="F30" s="1526"/>
      <c r="G30" s="1526"/>
      <c r="H30" s="1526"/>
      <c r="I30" s="1526"/>
      <c r="J30" s="1526"/>
      <c r="K30" s="1526"/>
      <c r="L30" s="1526"/>
      <c r="M30" s="1526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526"/>
      <c r="D31" s="1526"/>
      <c r="E31" s="1526"/>
      <c r="F31" s="1526"/>
      <c r="G31" s="1526"/>
      <c r="H31" s="1526"/>
      <c r="I31" s="1526"/>
      <c r="J31" s="1526"/>
      <c r="K31" s="1526"/>
      <c r="L31" s="1526"/>
      <c r="M31" s="1526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527"/>
      <c r="D32" s="1527"/>
      <c r="E32" s="1527"/>
      <c r="F32" s="1527"/>
      <c r="G32" s="1527"/>
      <c r="H32" s="1527"/>
      <c r="I32" s="1527"/>
      <c r="J32" s="1527"/>
      <c r="K32" s="1527"/>
      <c r="L32" s="1527"/>
      <c r="M32" s="1527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533" t="s">
        <v>2</v>
      </c>
      <c r="D53" s="1525" t="s">
        <v>3</v>
      </c>
      <c r="E53" s="1529" t="s">
        <v>4</v>
      </c>
      <c r="F53" s="1530"/>
      <c r="G53" s="1530"/>
      <c r="H53" s="1530"/>
      <c r="I53" s="1530"/>
      <c r="J53" s="1531"/>
      <c r="K53" s="1525" t="s">
        <v>5</v>
      </c>
      <c r="L53" s="1525" t="s">
        <v>6</v>
      </c>
      <c r="M53" s="1525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526"/>
      <c r="D54" s="1526"/>
      <c r="E54" s="1525" t="s">
        <v>8</v>
      </c>
      <c r="F54" s="1532" t="s">
        <v>9</v>
      </c>
      <c r="G54" s="1530"/>
      <c r="H54" s="1530"/>
      <c r="I54" s="1531"/>
      <c r="J54" s="1525" t="s">
        <v>38</v>
      </c>
      <c r="K54" s="1526"/>
      <c r="L54" s="1526"/>
      <c r="M54" s="1526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526"/>
      <c r="D55" s="1526"/>
      <c r="E55" s="1526"/>
      <c r="F55" s="1525" t="s">
        <v>11</v>
      </c>
      <c r="G55" s="1529" t="s">
        <v>12</v>
      </c>
      <c r="H55" s="1530"/>
      <c r="I55" s="1531"/>
      <c r="J55" s="1526"/>
      <c r="K55" s="1526"/>
      <c r="L55" s="1526"/>
      <c r="M55" s="1526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526"/>
      <c r="D56" s="1526"/>
      <c r="E56" s="1526"/>
      <c r="F56" s="1526"/>
      <c r="G56" s="1525" t="s">
        <v>39</v>
      </c>
      <c r="H56" s="1525" t="s">
        <v>40</v>
      </c>
      <c r="I56" s="1525" t="s">
        <v>41</v>
      </c>
      <c r="J56" s="1526"/>
      <c r="K56" s="1526"/>
      <c r="L56" s="1526"/>
      <c r="M56" s="1526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526"/>
      <c r="D57" s="1526"/>
      <c r="E57" s="1526"/>
      <c r="F57" s="1526"/>
      <c r="G57" s="1526"/>
      <c r="H57" s="1526"/>
      <c r="I57" s="1526"/>
      <c r="J57" s="1526"/>
      <c r="K57" s="1526"/>
      <c r="L57" s="1526"/>
      <c r="M57" s="1526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526"/>
      <c r="D58" s="1526"/>
      <c r="E58" s="1526"/>
      <c r="F58" s="1526"/>
      <c r="G58" s="1526"/>
      <c r="H58" s="1526"/>
      <c r="I58" s="1526"/>
      <c r="J58" s="1526"/>
      <c r="K58" s="1526"/>
      <c r="L58" s="1526"/>
      <c r="M58" s="1526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527"/>
      <c r="D59" s="1527"/>
      <c r="E59" s="1527"/>
      <c r="F59" s="1527"/>
      <c r="G59" s="1527"/>
      <c r="H59" s="1527"/>
      <c r="I59" s="1527"/>
      <c r="J59" s="1527"/>
      <c r="K59" s="1527"/>
      <c r="L59" s="1527"/>
      <c r="M59" s="1527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533" t="s">
        <v>2</v>
      </c>
      <c r="D71" s="1525" t="s">
        <v>3</v>
      </c>
      <c r="E71" s="1529" t="s">
        <v>4</v>
      </c>
      <c r="F71" s="1530"/>
      <c r="G71" s="1530"/>
      <c r="H71" s="1530"/>
      <c r="I71" s="1530"/>
      <c r="J71" s="1531"/>
      <c r="K71" s="1525" t="s">
        <v>5</v>
      </c>
      <c r="L71" s="1525" t="s">
        <v>6</v>
      </c>
      <c r="M71" s="1525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526"/>
      <c r="D72" s="1526"/>
      <c r="E72" s="1525" t="s">
        <v>8</v>
      </c>
      <c r="F72" s="1532" t="s">
        <v>9</v>
      </c>
      <c r="G72" s="1530"/>
      <c r="H72" s="1530"/>
      <c r="I72" s="1531"/>
      <c r="J72" s="1525" t="s">
        <v>38</v>
      </c>
      <c r="K72" s="1526"/>
      <c r="L72" s="1526"/>
      <c r="M72" s="1526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526"/>
      <c r="D73" s="1526"/>
      <c r="E73" s="1526"/>
      <c r="F73" s="1525" t="s">
        <v>11</v>
      </c>
      <c r="G73" s="1529" t="s">
        <v>12</v>
      </c>
      <c r="H73" s="1530"/>
      <c r="I73" s="1531"/>
      <c r="J73" s="1526"/>
      <c r="K73" s="1526"/>
      <c r="L73" s="1526"/>
      <c r="M73" s="1526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526"/>
      <c r="D74" s="1526"/>
      <c r="E74" s="1526"/>
      <c r="F74" s="1526"/>
      <c r="G74" s="1525" t="s">
        <v>39</v>
      </c>
      <c r="H74" s="1525" t="s">
        <v>40</v>
      </c>
      <c r="I74" s="1525" t="s">
        <v>41</v>
      </c>
      <c r="J74" s="1526"/>
      <c r="K74" s="1526"/>
      <c r="L74" s="1526"/>
      <c r="M74" s="1526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526"/>
      <c r="D75" s="1526"/>
      <c r="E75" s="1526"/>
      <c r="F75" s="1526"/>
      <c r="G75" s="1526"/>
      <c r="H75" s="1526"/>
      <c r="I75" s="1526"/>
      <c r="J75" s="1526"/>
      <c r="K75" s="1526"/>
      <c r="L75" s="1526"/>
      <c r="M75" s="1526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526"/>
      <c r="D76" s="1526"/>
      <c r="E76" s="1526"/>
      <c r="F76" s="1526"/>
      <c r="G76" s="1526"/>
      <c r="H76" s="1526"/>
      <c r="I76" s="1526"/>
      <c r="J76" s="1526"/>
      <c r="K76" s="1526"/>
      <c r="L76" s="1526"/>
      <c r="M76" s="1526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527"/>
      <c r="D77" s="1527"/>
      <c r="E77" s="1527"/>
      <c r="F77" s="1527"/>
      <c r="G77" s="1527"/>
      <c r="H77" s="1527"/>
      <c r="I77" s="1527"/>
      <c r="J77" s="1527"/>
      <c r="K77" s="1527"/>
      <c r="L77" s="1527"/>
      <c r="M77" s="1527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533" t="s">
        <v>2</v>
      </c>
      <c r="D94" s="1525" t="s">
        <v>3</v>
      </c>
      <c r="E94" s="1529" t="s">
        <v>4</v>
      </c>
      <c r="F94" s="1530"/>
      <c r="G94" s="1530"/>
      <c r="H94" s="1530"/>
      <c r="I94" s="1530"/>
      <c r="J94" s="1531"/>
      <c r="K94" s="1525" t="s">
        <v>5</v>
      </c>
      <c r="L94" s="1525" t="s">
        <v>6</v>
      </c>
      <c r="M94" s="1525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526"/>
      <c r="D95" s="1526"/>
      <c r="E95" s="1525" t="s">
        <v>8</v>
      </c>
      <c r="F95" s="1532" t="s">
        <v>9</v>
      </c>
      <c r="G95" s="1530"/>
      <c r="H95" s="1530"/>
      <c r="I95" s="1531"/>
      <c r="J95" s="1525" t="s">
        <v>38</v>
      </c>
      <c r="K95" s="1526"/>
      <c r="L95" s="1526"/>
      <c r="M95" s="1526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526"/>
      <c r="D96" s="1526"/>
      <c r="E96" s="1526"/>
      <c r="F96" s="1525" t="s">
        <v>11</v>
      </c>
      <c r="G96" s="1529" t="s">
        <v>12</v>
      </c>
      <c r="H96" s="1530"/>
      <c r="I96" s="1531"/>
      <c r="J96" s="1526"/>
      <c r="K96" s="1526"/>
      <c r="L96" s="1526"/>
      <c r="M96" s="1526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526"/>
      <c r="D97" s="1526"/>
      <c r="E97" s="1526"/>
      <c r="F97" s="1526"/>
      <c r="G97" s="1525" t="s">
        <v>39</v>
      </c>
      <c r="H97" s="1525" t="s">
        <v>40</v>
      </c>
      <c r="I97" s="1525" t="s">
        <v>41</v>
      </c>
      <c r="J97" s="1526"/>
      <c r="K97" s="1526"/>
      <c r="L97" s="1526"/>
      <c r="M97" s="1526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526"/>
      <c r="D98" s="1526"/>
      <c r="E98" s="1526"/>
      <c r="F98" s="1526"/>
      <c r="G98" s="1526"/>
      <c r="H98" s="1526"/>
      <c r="I98" s="1526"/>
      <c r="J98" s="1526"/>
      <c r="K98" s="1526"/>
      <c r="L98" s="1526"/>
      <c r="M98" s="1526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526"/>
      <c r="D99" s="1526"/>
      <c r="E99" s="1526"/>
      <c r="F99" s="1526"/>
      <c r="G99" s="1526"/>
      <c r="H99" s="1526"/>
      <c r="I99" s="1526"/>
      <c r="J99" s="1526"/>
      <c r="K99" s="1526"/>
      <c r="L99" s="1526"/>
      <c r="M99" s="1526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527"/>
      <c r="D100" s="1527"/>
      <c r="E100" s="1527"/>
      <c r="F100" s="1527"/>
      <c r="G100" s="1527"/>
      <c r="H100" s="1527"/>
      <c r="I100" s="1527"/>
      <c r="J100" s="1527"/>
      <c r="K100" s="1527"/>
      <c r="L100" s="1527"/>
      <c r="M100" s="1527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533" t="s">
        <v>2</v>
      </c>
      <c r="D111" s="1525" t="s">
        <v>3</v>
      </c>
      <c r="E111" s="1529" t="s">
        <v>4</v>
      </c>
      <c r="F111" s="1530"/>
      <c r="G111" s="1530"/>
      <c r="H111" s="1530"/>
      <c r="I111" s="1530"/>
      <c r="J111" s="1531"/>
      <c r="K111" s="1525" t="s">
        <v>5</v>
      </c>
      <c r="L111" s="1525" t="s">
        <v>6</v>
      </c>
      <c r="M111" s="1525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526"/>
      <c r="D112" s="1526"/>
      <c r="E112" s="1525" t="s">
        <v>8</v>
      </c>
      <c r="F112" s="1532" t="s">
        <v>9</v>
      </c>
      <c r="G112" s="1530"/>
      <c r="H112" s="1530"/>
      <c r="I112" s="1531"/>
      <c r="J112" s="1525" t="s">
        <v>38</v>
      </c>
      <c r="K112" s="1526"/>
      <c r="L112" s="1526"/>
      <c r="M112" s="1526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526"/>
      <c r="D113" s="1526"/>
      <c r="E113" s="1526"/>
      <c r="F113" s="1525" t="s">
        <v>11</v>
      </c>
      <c r="G113" s="1529" t="s">
        <v>12</v>
      </c>
      <c r="H113" s="1530"/>
      <c r="I113" s="1531"/>
      <c r="J113" s="1526"/>
      <c r="K113" s="1526"/>
      <c r="L113" s="1526"/>
      <c r="M113" s="1526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526"/>
      <c r="D114" s="1526"/>
      <c r="E114" s="1526"/>
      <c r="F114" s="1526"/>
      <c r="G114" s="1525" t="s">
        <v>39</v>
      </c>
      <c r="H114" s="1525" t="s">
        <v>40</v>
      </c>
      <c r="I114" s="1525" t="s">
        <v>41</v>
      </c>
      <c r="J114" s="1526"/>
      <c r="K114" s="1526"/>
      <c r="L114" s="1526"/>
      <c r="M114" s="1526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526"/>
      <c r="D115" s="1526"/>
      <c r="E115" s="1526"/>
      <c r="F115" s="1526"/>
      <c r="G115" s="1526"/>
      <c r="H115" s="1526"/>
      <c r="I115" s="1526"/>
      <c r="J115" s="1526"/>
      <c r="K115" s="1526"/>
      <c r="L115" s="1526"/>
      <c r="M115" s="1526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526"/>
      <c r="D116" s="1526"/>
      <c r="E116" s="1526"/>
      <c r="F116" s="1526"/>
      <c r="G116" s="1526"/>
      <c r="H116" s="1526"/>
      <c r="I116" s="1526"/>
      <c r="J116" s="1526"/>
      <c r="K116" s="1526"/>
      <c r="L116" s="1526"/>
      <c r="M116" s="1526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527"/>
      <c r="D117" s="1527"/>
      <c r="E117" s="1527"/>
      <c r="F117" s="1527"/>
      <c r="G117" s="1527"/>
      <c r="H117" s="1527"/>
      <c r="I117" s="1527"/>
      <c r="J117" s="1527"/>
      <c r="K117" s="1527"/>
      <c r="L117" s="1527"/>
      <c r="M117" s="1527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533" t="s">
        <v>2</v>
      </c>
      <c r="D131" s="1525" t="s">
        <v>3</v>
      </c>
      <c r="E131" s="1529" t="s">
        <v>4</v>
      </c>
      <c r="F131" s="1530"/>
      <c r="G131" s="1530"/>
      <c r="H131" s="1530"/>
      <c r="I131" s="1530"/>
      <c r="J131" s="1531"/>
      <c r="K131" s="1525" t="s">
        <v>5</v>
      </c>
      <c r="L131" s="1525" t="s">
        <v>6</v>
      </c>
      <c r="M131" s="1525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526"/>
      <c r="D132" s="1526"/>
      <c r="E132" s="1525" t="s">
        <v>8</v>
      </c>
      <c r="F132" s="1532" t="s">
        <v>9</v>
      </c>
      <c r="G132" s="1530"/>
      <c r="H132" s="1530"/>
      <c r="I132" s="1531"/>
      <c r="J132" s="1525" t="s">
        <v>38</v>
      </c>
      <c r="K132" s="1526"/>
      <c r="L132" s="1526"/>
      <c r="M132" s="1526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526"/>
      <c r="D133" s="1526"/>
      <c r="E133" s="1526"/>
      <c r="F133" s="1525" t="s">
        <v>11</v>
      </c>
      <c r="G133" s="1529" t="s">
        <v>12</v>
      </c>
      <c r="H133" s="1530"/>
      <c r="I133" s="1531"/>
      <c r="J133" s="1526"/>
      <c r="K133" s="1526"/>
      <c r="L133" s="1526"/>
      <c r="M133" s="1526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526"/>
      <c r="D134" s="1526"/>
      <c r="E134" s="1526"/>
      <c r="F134" s="1526"/>
      <c r="G134" s="1525" t="s">
        <v>39</v>
      </c>
      <c r="H134" s="1525" t="s">
        <v>40</v>
      </c>
      <c r="I134" s="1525" t="s">
        <v>41</v>
      </c>
      <c r="J134" s="1526"/>
      <c r="K134" s="1526"/>
      <c r="L134" s="1526"/>
      <c r="M134" s="1526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526"/>
      <c r="D135" s="1526"/>
      <c r="E135" s="1526"/>
      <c r="F135" s="1526"/>
      <c r="G135" s="1526"/>
      <c r="H135" s="1526"/>
      <c r="I135" s="1526"/>
      <c r="J135" s="1526"/>
      <c r="K135" s="1526"/>
      <c r="L135" s="1526"/>
      <c r="M135" s="1526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526"/>
      <c r="D136" s="1526"/>
      <c r="E136" s="1526"/>
      <c r="F136" s="1526"/>
      <c r="G136" s="1526"/>
      <c r="H136" s="1526"/>
      <c r="I136" s="1526"/>
      <c r="J136" s="1526"/>
      <c r="K136" s="1526"/>
      <c r="L136" s="1526"/>
      <c r="M136" s="1526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527"/>
      <c r="D137" s="1527"/>
      <c r="E137" s="1527"/>
      <c r="F137" s="1527"/>
      <c r="G137" s="1527"/>
      <c r="H137" s="1527"/>
      <c r="I137" s="1527"/>
      <c r="J137" s="1527"/>
      <c r="K137" s="1527"/>
      <c r="L137" s="1527"/>
      <c r="M137" s="1527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533" t="s">
        <v>2</v>
      </c>
      <c r="D148" s="1525" t="s">
        <v>3</v>
      </c>
      <c r="E148" s="1529" t="s">
        <v>4</v>
      </c>
      <c r="F148" s="1530"/>
      <c r="G148" s="1530"/>
      <c r="H148" s="1530"/>
      <c r="I148" s="1530"/>
      <c r="J148" s="1531"/>
      <c r="K148" s="1525" t="s">
        <v>5</v>
      </c>
      <c r="L148" s="1525" t="s">
        <v>6</v>
      </c>
      <c r="M148" s="1525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526"/>
      <c r="D149" s="1526"/>
      <c r="E149" s="1525" t="s">
        <v>8</v>
      </c>
      <c r="F149" s="1532" t="s">
        <v>9</v>
      </c>
      <c r="G149" s="1530"/>
      <c r="H149" s="1530"/>
      <c r="I149" s="1531"/>
      <c r="J149" s="1525" t="s">
        <v>38</v>
      </c>
      <c r="K149" s="1526"/>
      <c r="L149" s="1526"/>
      <c r="M149" s="1526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526"/>
      <c r="D150" s="1526"/>
      <c r="E150" s="1526"/>
      <c r="F150" s="1525" t="s">
        <v>11</v>
      </c>
      <c r="G150" s="1529" t="s">
        <v>12</v>
      </c>
      <c r="H150" s="1530"/>
      <c r="I150" s="1531"/>
      <c r="J150" s="1526"/>
      <c r="K150" s="1526"/>
      <c r="L150" s="1526"/>
      <c r="M150" s="1526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526"/>
      <c r="D151" s="1526"/>
      <c r="E151" s="1526"/>
      <c r="F151" s="1526"/>
      <c r="G151" s="1525" t="s">
        <v>39</v>
      </c>
      <c r="H151" s="1525" t="s">
        <v>40</v>
      </c>
      <c r="I151" s="1525" t="s">
        <v>41</v>
      </c>
      <c r="J151" s="1526"/>
      <c r="K151" s="1526"/>
      <c r="L151" s="1526"/>
      <c r="M151" s="1526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526"/>
      <c r="D152" s="1526"/>
      <c r="E152" s="1526"/>
      <c r="F152" s="1526"/>
      <c r="G152" s="1526"/>
      <c r="H152" s="1526"/>
      <c r="I152" s="1526"/>
      <c r="J152" s="1526"/>
      <c r="K152" s="1526"/>
      <c r="L152" s="1526"/>
      <c r="M152" s="1526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526"/>
      <c r="D153" s="1526"/>
      <c r="E153" s="1526"/>
      <c r="F153" s="1526"/>
      <c r="G153" s="1526"/>
      <c r="H153" s="1526"/>
      <c r="I153" s="1526"/>
      <c r="J153" s="1526"/>
      <c r="K153" s="1526"/>
      <c r="L153" s="1526"/>
      <c r="M153" s="1526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527"/>
      <c r="D154" s="1527"/>
      <c r="E154" s="1527"/>
      <c r="F154" s="1527"/>
      <c r="G154" s="1527"/>
      <c r="H154" s="1527"/>
      <c r="I154" s="1527"/>
      <c r="J154" s="1527"/>
      <c r="K154" s="1527"/>
      <c r="L154" s="1527"/>
      <c r="M154" s="1527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6.140625" customWidth="1"/>
    <col min="4" max="4" width="8.5703125" customWidth="1"/>
    <col min="5" max="5" width="9.140625" customWidth="1"/>
    <col min="6" max="6" width="7.140625" customWidth="1"/>
    <col min="7" max="7" width="7.28515625" customWidth="1"/>
    <col min="8" max="10" width="4.42578125" customWidth="1"/>
    <col min="11" max="11" width="5.5703125" customWidth="1"/>
    <col min="12" max="12" width="7" customWidth="1"/>
    <col min="13" max="13" width="7.7109375" customWidth="1"/>
    <col min="14" max="14" width="9.140625" customWidth="1"/>
    <col min="15" max="15" width="6.7109375" customWidth="1"/>
    <col min="16" max="16" width="3.85546875" customWidth="1"/>
    <col min="17" max="17" width="7" customWidth="1"/>
    <col min="18" max="18" width="7.42578125" customWidth="1"/>
    <col min="19" max="19" width="9.140625" customWidth="1"/>
    <col min="20" max="20" width="7.140625" customWidth="1"/>
    <col min="21" max="21" width="7.28515625" customWidth="1"/>
    <col min="22" max="23" width="4.42578125" customWidth="1"/>
    <col min="24" max="24" width="20.140625" customWidth="1"/>
    <col min="25" max="25" width="8.28515625" customWidth="1"/>
    <col min="26" max="26" width="7" customWidth="1"/>
    <col min="27" max="27" width="11" customWidth="1"/>
    <col min="28" max="29" width="9.140625" customWidth="1"/>
    <col min="30" max="30" width="3.85546875" customWidth="1"/>
    <col min="31" max="31" width="4.5703125" customWidth="1"/>
    <col min="32" max="32" width="33.28515625" customWidth="1"/>
    <col min="33" max="33" width="9.140625" customWidth="1"/>
    <col min="34" max="34" width="7.140625" customWidth="1"/>
    <col min="35" max="35" width="7.28515625" customWidth="1"/>
    <col min="36" max="38" width="4.42578125" customWidth="1"/>
    <col min="39" max="39" width="5.5703125" customWidth="1"/>
    <col min="40" max="40" width="7" customWidth="1"/>
    <col min="41" max="42" width="9.140625" customWidth="1"/>
  </cols>
  <sheetData>
    <row r="1" spans="1:42">
      <c r="A1" s="1"/>
      <c r="B1" s="1"/>
      <c r="C1" s="1534" t="s">
        <v>585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3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5" customHeight="1">
      <c r="A3" s="1"/>
      <c r="B3" s="1"/>
      <c r="C3" s="1533" t="s">
        <v>2</v>
      </c>
      <c r="D3" s="1525" t="s">
        <v>532</v>
      </c>
      <c r="E3" s="1525" t="s">
        <v>518</v>
      </c>
      <c r="F3" s="1529" t="s">
        <v>4</v>
      </c>
      <c r="G3" s="1530"/>
      <c r="H3" s="1530"/>
      <c r="I3" s="1530"/>
      <c r="J3" s="1530"/>
      <c r="K3" s="1531"/>
      <c r="L3" s="1525" t="s">
        <v>5</v>
      </c>
      <c r="M3" s="1525" t="s">
        <v>6</v>
      </c>
      <c r="N3" s="1525" t="s">
        <v>7</v>
      </c>
      <c r="O3" s="3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>
      <c r="A4" s="1"/>
      <c r="B4" s="1"/>
      <c r="C4" s="1526"/>
      <c r="D4" s="1526"/>
      <c r="E4" s="1526"/>
      <c r="F4" s="1525" t="s">
        <v>8</v>
      </c>
      <c r="G4" s="1532" t="s">
        <v>9</v>
      </c>
      <c r="H4" s="1530"/>
      <c r="I4" s="1530"/>
      <c r="J4" s="1531"/>
      <c r="K4" s="1525" t="s">
        <v>10</v>
      </c>
      <c r="L4" s="1526"/>
      <c r="M4" s="1526"/>
      <c r="N4" s="1526"/>
      <c r="O4" s="3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>
      <c r="A5" s="1"/>
      <c r="B5" s="1"/>
      <c r="C5" s="1526"/>
      <c r="D5" s="1526"/>
      <c r="E5" s="1526"/>
      <c r="F5" s="1526"/>
      <c r="G5" s="1525" t="s">
        <v>11</v>
      </c>
      <c r="H5" s="1529" t="s">
        <v>12</v>
      </c>
      <c r="I5" s="1530"/>
      <c r="J5" s="1531"/>
      <c r="K5" s="1526"/>
      <c r="L5" s="1526"/>
      <c r="M5" s="1526"/>
      <c r="N5" s="1526"/>
      <c r="O5" s="3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>
      <c r="A6" s="1"/>
      <c r="B6" s="1"/>
      <c r="C6" s="1526"/>
      <c r="D6" s="1526"/>
      <c r="E6" s="1526"/>
      <c r="F6" s="1526"/>
      <c r="G6" s="1526"/>
      <c r="H6" s="1525" t="s">
        <v>13</v>
      </c>
      <c r="I6" s="1525" t="s">
        <v>14</v>
      </c>
      <c r="J6" s="1525" t="s">
        <v>15</v>
      </c>
      <c r="K6" s="1526"/>
      <c r="L6" s="1526"/>
      <c r="M6" s="1526"/>
      <c r="N6" s="1526"/>
      <c r="O6" s="3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1526"/>
      <c r="O7" s="3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1526"/>
      <c r="O8" s="3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1527"/>
      <c r="O9" s="3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27" customHeight="1">
      <c r="A10" s="1" t="s">
        <v>16</v>
      </c>
      <c r="B10" s="1" t="s">
        <v>57</v>
      </c>
      <c r="C10" s="467" t="s">
        <v>69</v>
      </c>
      <c r="D10" s="571">
        <v>1</v>
      </c>
      <c r="E10" s="571">
        <v>2</v>
      </c>
      <c r="F10" s="7">
        <f t="shared" ref="F10:F11" si="0">E10*30</f>
        <v>60</v>
      </c>
      <c r="G10" s="7">
        <f t="shared" ref="G10:G11" si="1">H10+I10+J10</f>
        <v>30</v>
      </c>
      <c r="H10" s="7">
        <v>15</v>
      </c>
      <c r="I10" s="7"/>
      <c r="J10" s="7">
        <v>15</v>
      </c>
      <c r="K10" s="7">
        <f t="shared" ref="K10:K11" si="2">F10-G10</f>
        <v>30</v>
      </c>
      <c r="L10" s="8">
        <f t="shared" ref="L10:L11" si="3">G10/15</f>
        <v>2</v>
      </c>
      <c r="M10" s="7" t="s">
        <v>16</v>
      </c>
      <c r="N10" s="8">
        <f t="shared" ref="N10:N11" si="4">G10/F10*100</f>
        <v>50</v>
      </c>
      <c r="O10" s="3" t="s">
        <v>520</v>
      </c>
      <c r="P10" s="445"/>
      <c r="Q10" s="445"/>
      <c r="R10" s="452"/>
      <c r="S10" s="445"/>
      <c r="T10" s="445" t="s">
        <v>521</v>
      </c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3"/>
      <c r="AO10" s="3"/>
      <c r="AP10" s="3"/>
    </row>
    <row r="11" spans="1:42">
      <c r="A11" s="1" t="s">
        <v>16</v>
      </c>
      <c r="B11" s="1" t="s">
        <v>17</v>
      </c>
      <c r="C11" s="467" t="s">
        <v>21</v>
      </c>
      <c r="D11" s="572">
        <v>9</v>
      </c>
      <c r="E11" s="573">
        <v>2.5</v>
      </c>
      <c r="F11" s="7">
        <f t="shared" si="0"/>
        <v>75</v>
      </c>
      <c r="G11" s="7">
        <f t="shared" si="1"/>
        <v>30</v>
      </c>
      <c r="H11" s="7"/>
      <c r="I11" s="7"/>
      <c r="J11" s="7">
        <v>30</v>
      </c>
      <c r="K11" s="7">
        <f t="shared" si="2"/>
        <v>45</v>
      </c>
      <c r="L11" s="8">
        <f t="shared" si="3"/>
        <v>2</v>
      </c>
      <c r="M11" s="7" t="s">
        <v>16</v>
      </c>
      <c r="N11" s="8">
        <f t="shared" si="4"/>
        <v>40</v>
      </c>
      <c r="O11" s="3" t="s">
        <v>522</v>
      </c>
      <c r="P11" s="445"/>
      <c r="Q11" s="445"/>
      <c r="R11" s="452" t="s">
        <v>29</v>
      </c>
      <c r="S11" s="466">
        <f>E20+E24+E25+E50</f>
        <v>9</v>
      </c>
      <c r="T11" s="574">
        <f>E10+E20+E24+E25+E39+E50+E66</f>
        <v>15</v>
      </c>
      <c r="U11" s="445"/>
      <c r="V11" s="452"/>
      <c r="W11" s="452"/>
      <c r="X11" s="452"/>
      <c r="Y11" s="452" t="s">
        <v>535</v>
      </c>
      <c r="Z11" s="452" t="s">
        <v>536</v>
      </c>
      <c r="AA11" s="445"/>
      <c r="AB11" s="445"/>
      <c r="AC11" s="445"/>
      <c r="AD11" s="445"/>
      <c r="AE11" s="445"/>
      <c r="AF11" s="445"/>
      <c r="AG11" s="445"/>
      <c r="AH11" s="445"/>
      <c r="AI11" s="445"/>
      <c r="AJ11" s="445"/>
      <c r="AK11" s="445"/>
      <c r="AL11" s="445"/>
      <c r="AM11" s="445"/>
      <c r="AN11" s="3"/>
      <c r="AO11" s="3"/>
      <c r="AP11" s="3"/>
    </row>
    <row r="12" spans="1:42">
      <c r="A12" s="575" t="s">
        <v>16</v>
      </c>
      <c r="B12" s="576" t="s">
        <v>17</v>
      </c>
      <c r="C12" s="511" t="s">
        <v>23</v>
      </c>
      <c r="D12" s="577"/>
      <c r="E12" s="516"/>
      <c r="F12" s="517"/>
      <c r="G12" s="517"/>
      <c r="H12" s="517"/>
      <c r="I12" s="517"/>
      <c r="J12" s="517"/>
      <c r="K12" s="517"/>
      <c r="L12" s="516"/>
      <c r="M12" s="517"/>
      <c r="N12" s="516"/>
      <c r="O12" s="458"/>
      <c r="P12" s="9"/>
      <c r="Q12" s="9"/>
      <c r="R12" s="456" t="s">
        <v>19</v>
      </c>
      <c r="S12" s="457">
        <f>E14+E21</f>
        <v>3.5</v>
      </c>
      <c r="T12" s="456">
        <v>3.5</v>
      </c>
      <c r="U12" s="9"/>
      <c r="V12" s="7"/>
      <c r="W12" s="7"/>
      <c r="X12" s="5" t="s">
        <v>112</v>
      </c>
      <c r="Y12" s="456"/>
      <c r="Z12" s="456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458"/>
      <c r="AO12" s="458"/>
      <c r="AP12" s="458"/>
    </row>
    <row r="13" spans="1:42">
      <c r="A13" s="575" t="s">
        <v>16</v>
      </c>
      <c r="B13" s="576" t="s">
        <v>17</v>
      </c>
      <c r="C13" s="467" t="s">
        <v>144</v>
      </c>
      <c r="D13" s="578">
        <v>4</v>
      </c>
      <c r="E13" s="579"/>
      <c r="F13" s="517"/>
      <c r="G13" s="517"/>
      <c r="H13" s="517"/>
      <c r="I13" s="517"/>
      <c r="J13" s="517"/>
      <c r="K13" s="517"/>
      <c r="L13" s="516"/>
      <c r="M13" s="517"/>
      <c r="N13" s="516"/>
      <c r="O13" s="458"/>
      <c r="P13" s="9"/>
      <c r="Q13" s="9"/>
      <c r="R13" s="456" t="s">
        <v>522</v>
      </c>
      <c r="S13" s="457">
        <f>E11+E40</f>
        <v>4.5</v>
      </c>
      <c r="T13" s="456">
        <v>4.5</v>
      </c>
      <c r="U13" s="9"/>
      <c r="V13" s="7" t="s">
        <v>16</v>
      </c>
      <c r="W13" s="7" t="s">
        <v>17</v>
      </c>
      <c r="X13" s="5" t="s">
        <v>107</v>
      </c>
      <c r="Y13" s="461">
        <f>SUMIFS(E$10:E$27,A$10:A$27,$A$112,B$10:B$27,$B$112)</f>
        <v>17</v>
      </c>
      <c r="Z13" s="452">
        <f>SUMIFS(D$10:D$27,A$10:A$27,$A$112,B$10:B$27,$B$112)</f>
        <v>37.5</v>
      </c>
      <c r="AA13" s="462">
        <f t="shared" ref="AA13:AB13" si="5">D11+D13+D14+D16+D17+D19+D20+D21+D23+D24+D25</f>
        <v>37.5</v>
      </c>
      <c r="AB13" s="462">
        <f t="shared" si="5"/>
        <v>17</v>
      </c>
      <c r="AC13" s="9"/>
      <c r="AD13" s="9"/>
      <c r="AE13" s="462">
        <f>E11+E13+E14</f>
        <v>4.5</v>
      </c>
      <c r="AF13" s="9"/>
      <c r="AG13" s="9"/>
      <c r="AH13" s="9"/>
      <c r="AI13" s="9"/>
      <c r="AJ13" s="9"/>
      <c r="AK13" s="9"/>
      <c r="AL13" s="9"/>
      <c r="AM13" s="9"/>
      <c r="AN13" s="458"/>
      <c r="AO13" s="458"/>
      <c r="AP13" s="458"/>
    </row>
    <row r="14" spans="1:42">
      <c r="A14" s="575" t="s">
        <v>16</v>
      </c>
      <c r="B14" s="576" t="s">
        <v>17</v>
      </c>
      <c r="C14" s="467" t="s">
        <v>389</v>
      </c>
      <c r="D14" s="578">
        <v>1</v>
      </c>
      <c r="E14" s="579">
        <v>2</v>
      </c>
      <c r="F14" s="517">
        <f>E14*30</f>
        <v>60</v>
      </c>
      <c r="G14" s="517">
        <f>H14+I14+J14</f>
        <v>30</v>
      </c>
      <c r="H14" s="517">
        <v>15</v>
      </c>
      <c r="I14" s="517"/>
      <c r="J14" s="517">
        <v>15</v>
      </c>
      <c r="K14" s="517">
        <f>F14-G14</f>
        <v>30</v>
      </c>
      <c r="L14" s="516">
        <f>G14/15</f>
        <v>2</v>
      </c>
      <c r="M14" s="517" t="s">
        <v>16</v>
      </c>
      <c r="N14" s="516">
        <f>G14/F14*100</f>
        <v>50</v>
      </c>
      <c r="O14" s="458" t="s">
        <v>19</v>
      </c>
      <c r="P14" s="9"/>
      <c r="Q14" s="9"/>
      <c r="R14" s="456" t="s">
        <v>523</v>
      </c>
      <c r="S14" s="457">
        <f>E18+E26+E44+E45+E46+E47+E51+E52+E67+E68+E69+E70+E71+E72+E73+E74+E75+E92+E93+E94+E95+E96+E97+E98+E99</f>
        <v>84</v>
      </c>
      <c r="T14" s="456">
        <v>82</v>
      </c>
      <c r="U14" s="9"/>
      <c r="V14" s="7" t="s">
        <v>16</v>
      </c>
      <c r="W14" s="7" t="s">
        <v>57</v>
      </c>
      <c r="X14" s="5" t="s">
        <v>109</v>
      </c>
      <c r="Y14" s="461">
        <f>SUMIFS(E$10:E$27,A$10:A$27,$A$113,B$10:B$27,$B$113)</f>
        <v>2</v>
      </c>
      <c r="Z14" s="461">
        <f>SUMIFS(D$10:D$27,A$10:A$27,$A$113,B$10:B$27,$B$113)</f>
        <v>1</v>
      </c>
      <c r="AA14" s="463">
        <f t="shared" ref="AA14:AB14" si="6">D10</f>
        <v>1</v>
      </c>
      <c r="AB14" s="463">
        <f t="shared" si="6"/>
        <v>2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458"/>
      <c r="AO14" s="458"/>
      <c r="AP14" s="458"/>
    </row>
    <row r="15" spans="1:42">
      <c r="A15" s="464" t="s">
        <v>16</v>
      </c>
      <c r="B15" s="465" t="s">
        <v>17</v>
      </c>
      <c r="C15" s="511" t="s">
        <v>391</v>
      </c>
      <c r="D15" s="455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445"/>
      <c r="Q15" s="445"/>
      <c r="R15" s="452" t="s">
        <v>46</v>
      </c>
      <c r="S15" s="466">
        <f>E27</f>
        <v>3</v>
      </c>
      <c r="T15" s="452">
        <v>3</v>
      </c>
      <c r="U15" s="445"/>
      <c r="V15" s="7"/>
      <c r="W15" s="7"/>
      <c r="X15" s="5" t="s">
        <v>115</v>
      </c>
      <c r="Y15" s="461"/>
      <c r="Z15" s="452"/>
      <c r="AA15" s="445"/>
      <c r="AB15" s="445"/>
      <c r="AC15" s="445"/>
      <c r="AD15" s="445"/>
      <c r="AE15" s="445"/>
      <c r="AF15" s="445"/>
      <c r="AG15" s="445"/>
      <c r="AH15" s="445"/>
      <c r="AI15" s="445"/>
      <c r="AJ15" s="445"/>
      <c r="AK15" s="445"/>
      <c r="AL15" s="445"/>
      <c r="AM15" s="445"/>
      <c r="AN15" s="3"/>
      <c r="AO15" s="3"/>
      <c r="AP15" s="3"/>
    </row>
    <row r="16" spans="1:42">
      <c r="A16" s="464" t="s">
        <v>16</v>
      </c>
      <c r="B16" s="465" t="s">
        <v>17</v>
      </c>
      <c r="C16" s="467" t="s">
        <v>26</v>
      </c>
      <c r="D16" s="572">
        <v>6</v>
      </c>
      <c r="E16" s="573"/>
      <c r="F16" s="7"/>
      <c r="G16" s="7"/>
      <c r="H16" s="7"/>
      <c r="I16" s="7"/>
      <c r="J16" s="7"/>
      <c r="K16" s="7"/>
      <c r="L16" s="8"/>
      <c r="M16" s="7"/>
      <c r="N16" s="8"/>
      <c r="O16" s="3"/>
      <c r="P16" s="445"/>
      <c r="Q16" s="445"/>
      <c r="R16" s="452" t="s">
        <v>55</v>
      </c>
      <c r="S16" s="466">
        <f>E49</f>
        <v>3</v>
      </c>
      <c r="T16" s="452">
        <v>3</v>
      </c>
      <c r="U16" s="445"/>
      <c r="V16" s="7" t="s">
        <v>15</v>
      </c>
      <c r="W16" s="7" t="s">
        <v>17</v>
      </c>
      <c r="X16" s="5" t="s">
        <v>107</v>
      </c>
      <c r="Y16" s="461">
        <f>SUMIFS(E$10:E$27,A$10:A$27,$A$115,B$10:B$27,$B$115)</f>
        <v>12</v>
      </c>
      <c r="Z16" s="452">
        <f>SUMIFS(D$10:D$27,A$10:A$27,$A$115,B$10:B$27,$B$115)</f>
        <v>9.5</v>
      </c>
      <c r="AA16" s="445">
        <f t="shared" ref="AA16:AB16" si="7">D18+D22+D26+D27</f>
        <v>9.5</v>
      </c>
      <c r="AB16" s="462">
        <f t="shared" si="7"/>
        <v>12</v>
      </c>
      <c r="AC16" s="445"/>
      <c r="AD16" s="445"/>
      <c r="AE16" s="445"/>
      <c r="AF16" s="445"/>
      <c r="AG16" s="445"/>
      <c r="AH16" s="445"/>
      <c r="AI16" s="445"/>
      <c r="AJ16" s="445"/>
      <c r="AK16" s="445"/>
      <c r="AL16" s="445"/>
      <c r="AM16" s="445"/>
      <c r="AN16" s="3"/>
      <c r="AO16" s="3"/>
      <c r="AP16" s="3"/>
    </row>
    <row r="17" spans="1:42">
      <c r="A17" s="464" t="s">
        <v>16</v>
      </c>
      <c r="B17" s="465" t="s">
        <v>17</v>
      </c>
      <c r="C17" s="467" t="s">
        <v>42</v>
      </c>
      <c r="D17" s="580">
        <v>1</v>
      </c>
      <c r="E17" s="573">
        <v>5</v>
      </c>
      <c r="F17" s="7">
        <f t="shared" ref="F17:F18" si="8">E17*30</f>
        <v>150</v>
      </c>
      <c r="G17" s="7">
        <f t="shared" ref="G17:G18" si="9">H17+I17+J17</f>
        <v>75</v>
      </c>
      <c r="H17" s="7">
        <v>30</v>
      </c>
      <c r="I17" s="7">
        <v>15</v>
      </c>
      <c r="J17" s="7">
        <v>30</v>
      </c>
      <c r="K17" s="7">
        <f t="shared" ref="K17:K18" si="10">F17-G17</f>
        <v>75</v>
      </c>
      <c r="L17" s="8">
        <f t="shared" ref="L17:L18" si="11">G17/15</f>
        <v>5</v>
      </c>
      <c r="M17" s="7" t="s">
        <v>24</v>
      </c>
      <c r="N17" s="8">
        <f t="shared" ref="N17:N18" si="12">G17/F17*100</f>
        <v>50</v>
      </c>
      <c r="O17" s="3" t="s">
        <v>524</v>
      </c>
      <c r="P17" s="445"/>
      <c r="Q17" s="445"/>
      <c r="R17" s="452" t="s">
        <v>556</v>
      </c>
      <c r="S17" s="574">
        <f>E10+E39+E66+E89</f>
        <v>9</v>
      </c>
      <c r="T17" s="466">
        <f>E89</f>
        <v>3</v>
      </c>
      <c r="U17" s="445"/>
      <c r="V17" s="7" t="s">
        <v>15</v>
      </c>
      <c r="W17" s="7" t="s">
        <v>57</v>
      </c>
      <c r="X17" s="5" t="s">
        <v>109</v>
      </c>
      <c r="Y17" s="461">
        <f>SUMIFS(E$10:E$27,A$10:A$27,$A$116,B$10:B$27,$B$116)</f>
        <v>0</v>
      </c>
      <c r="Z17" s="452">
        <f>SUMIFS(D$10:D$27,A$10:A$27,$A$116,B$10:B$27,$B$116)</f>
        <v>0</v>
      </c>
      <c r="AA17" s="445"/>
      <c r="AB17" s="445"/>
      <c r="AC17" s="445"/>
      <c r="AD17" s="445"/>
      <c r="AE17" s="445"/>
      <c r="AF17" s="445"/>
      <c r="AG17" s="445"/>
      <c r="AH17" s="445"/>
      <c r="AI17" s="445"/>
      <c r="AJ17" s="445"/>
      <c r="AK17" s="445"/>
      <c r="AL17" s="445"/>
      <c r="AM17" s="445"/>
      <c r="AN17" s="3"/>
      <c r="AO17" s="3"/>
      <c r="AP17" s="3"/>
    </row>
    <row r="18" spans="1:42" ht="26.25">
      <c r="A18" s="1" t="s">
        <v>15</v>
      </c>
      <c r="B18" s="1" t="s">
        <v>17</v>
      </c>
      <c r="C18" s="467" t="s">
        <v>586</v>
      </c>
      <c r="D18" s="572">
        <v>2</v>
      </c>
      <c r="E18" s="573">
        <v>4</v>
      </c>
      <c r="F18" s="7">
        <f t="shared" si="8"/>
        <v>120</v>
      </c>
      <c r="G18" s="7">
        <f t="shared" si="9"/>
        <v>75</v>
      </c>
      <c r="H18" s="7">
        <v>45</v>
      </c>
      <c r="I18" s="7"/>
      <c r="J18" s="7">
        <v>30</v>
      </c>
      <c r="K18" s="7">
        <f t="shared" si="10"/>
        <v>45</v>
      </c>
      <c r="L18" s="8">
        <f t="shared" si="11"/>
        <v>5</v>
      </c>
      <c r="M18" s="7" t="s">
        <v>24</v>
      </c>
      <c r="N18" s="581">
        <f t="shared" si="12"/>
        <v>62.5</v>
      </c>
      <c r="O18" s="3" t="s">
        <v>523</v>
      </c>
      <c r="P18" s="445"/>
      <c r="Q18" s="445"/>
      <c r="R18" s="452" t="s">
        <v>550</v>
      </c>
      <c r="S18" s="574">
        <f>E90</f>
        <v>1</v>
      </c>
      <c r="T18" s="452">
        <v>1</v>
      </c>
      <c r="U18" s="445"/>
      <c r="V18" s="452"/>
      <c r="W18" s="452"/>
      <c r="X18" s="452"/>
      <c r="Y18" s="461">
        <f t="shared" ref="Y18:AB18" si="13">SUM(Y13:Y17)</f>
        <v>31</v>
      </c>
      <c r="Z18" s="461">
        <f t="shared" si="13"/>
        <v>48</v>
      </c>
      <c r="AA18" s="462">
        <f t="shared" si="13"/>
        <v>48</v>
      </c>
      <c r="AB18" s="462">
        <f t="shared" si="13"/>
        <v>31</v>
      </c>
      <c r="AC18" s="445"/>
      <c r="AD18" s="445"/>
      <c r="AE18" s="445"/>
      <c r="AF18" s="445"/>
      <c r="AG18" s="445"/>
      <c r="AH18" s="445"/>
      <c r="AI18" s="445"/>
      <c r="AJ18" s="445"/>
      <c r="AK18" s="445"/>
      <c r="AL18" s="445"/>
      <c r="AM18" s="445"/>
      <c r="AN18" s="3"/>
      <c r="AO18" s="3"/>
      <c r="AP18" s="3"/>
    </row>
    <row r="19" spans="1:42">
      <c r="A19" s="1" t="s">
        <v>16</v>
      </c>
      <c r="B19" s="1" t="s">
        <v>17</v>
      </c>
      <c r="C19" s="467" t="s">
        <v>31</v>
      </c>
      <c r="D19" s="572">
        <v>5</v>
      </c>
      <c r="E19" s="573">
        <v>0</v>
      </c>
      <c r="F19" s="7"/>
      <c r="G19" s="7"/>
      <c r="H19" s="7"/>
      <c r="I19" s="7"/>
      <c r="J19" s="7"/>
      <c r="K19" s="7"/>
      <c r="L19" s="8"/>
      <c r="M19" s="7"/>
      <c r="N19" s="8"/>
      <c r="O19" s="3"/>
      <c r="P19" s="445"/>
      <c r="Q19" s="445"/>
      <c r="R19" s="452" t="s">
        <v>524</v>
      </c>
      <c r="S19" s="466">
        <f>E17</f>
        <v>5</v>
      </c>
      <c r="T19" s="452">
        <v>5</v>
      </c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45"/>
      <c r="AH19" s="445"/>
      <c r="AI19" s="445"/>
      <c r="AJ19" s="445"/>
      <c r="AK19" s="445"/>
      <c r="AL19" s="445"/>
      <c r="AM19" s="445"/>
      <c r="AN19" s="3"/>
      <c r="AO19" s="3"/>
      <c r="AP19" s="3"/>
    </row>
    <row r="20" spans="1:42">
      <c r="A20" s="1" t="s">
        <v>16</v>
      </c>
      <c r="B20" s="1" t="s">
        <v>17</v>
      </c>
      <c r="C20" s="467" t="s">
        <v>34</v>
      </c>
      <c r="D20" s="572"/>
      <c r="E20" s="573">
        <v>1</v>
      </c>
      <c r="F20" s="7">
        <f t="shared" ref="F20:F21" si="14">E20*30</f>
        <v>30</v>
      </c>
      <c r="G20" s="7">
        <f t="shared" ref="G20:G21" si="15">H20+I20+J20</f>
        <v>22</v>
      </c>
      <c r="H20" s="7">
        <v>15</v>
      </c>
      <c r="I20" s="7"/>
      <c r="J20" s="7">
        <v>7</v>
      </c>
      <c r="K20" s="7">
        <f t="shared" ref="K20:K21" si="16">F20-G20</f>
        <v>8</v>
      </c>
      <c r="L20" s="581">
        <f t="shared" ref="L20:L21" si="17">G20/15</f>
        <v>1.4666666666666666</v>
      </c>
      <c r="M20" s="7" t="s">
        <v>16</v>
      </c>
      <c r="N20" s="581">
        <f t="shared" ref="N20:N21" si="18">G20/F20*100</f>
        <v>73.333333333333329</v>
      </c>
      <c r="O20" s="3" t="s">
        <v>29</v>
      </c>
      <c r="P20" s="445"/>
      <c r="Q20" s="445"/>
      <c r="R20" s="452"/>
      <c r="S20" s="466">
        <f t="shared" ref="S20:T20" si="19">S11+S12+S13+S14+S15+S16+S17+S18+S19</f>
        <v>122</v>
      </c>
      <c r="T20" s="466">
        <f t="shared" si="19"/>
        <v>120</v>
      </c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3"/>
      <c r="AO20" s="3"/>
      <c r="AP20" s="3"/>
    </row>
    <row r="21" spans="1:42" ht="15.75" customHeight="1">
      <c r="A21" s="1" t="s">
        <v>16</v>
      </c>
      <c r="B21" s="1" t="s">
        <v>17</v>
      </c>
      <c r="C21" s="5" t="s">
        <v>44</v>
      </c>
      <c r="D21" s="572">
        <v>2.5</v>
      </c>
      <c r="E21" s="573">
        <v>1.5</v>
      </c>
      <c r="F21" s="7">
        <f t="shared" si="14"/>
        <v>45</v>
      </c>
      <c r="G21" s="7">
        <f t="shared" si="15"/>
        <v>22</v>
      </c>
      <c r="H21" s="7">
        <v>15</v>
      </c>
      <c r="I21" s="7"/>
      <c r="J21" s="7">
        <v>7</v>
      </c>
      <c r="K21" s="7">
        <f t="shared" si="16"/>
        <v>23</v>
      </c>
      <c r="L21" s="8">
        <f t="shared" si="17"/>
        <v>1.4666666666666666</v>
      </c>
      <c r="M21" s="7" t="s">
        <v>16</v>
      </c>
      <c r="N21" s="8">
        <f t="shared" si="18"/>
        <v>48.888888888888886</v>
      </c>
      <c r="O21" s="3" t="s">
        <v>19</v>
      </c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445"/>
      <c r="AN21" s="3"/>
      <c r="AO21" s="3"/>
      <c r="AP21" s="3"/>
    </row>
    <row r="22" spans="1:42" ht="15.75" customHeight="1">
      <c r="A22" s="1" t="s">
        <v>15</v>
      </c>
      <c r="B22" s="1" t="s">
        <v>17</v>
      </c>
      <c r="C22" s="5" t="s">
        <v>45</v>
      </c>
      <c r="D22" s="572">
        <v>4.5</v>
      </c>
      <c r="E22" s="573"/>
      <c r="F22" s="7"/>
      <c r="G22" s="7"/>
      <c r="H22" s="7"/>
      <c r="I22" s="7"/>
      <c r="J22" s="7"/>
      <c r="K22" s="7"/>
      <c r="L22" s="8"/>
      <c r="M22" s="7"/>
      <c r="N22" s="8"/>
      <c r="O22" s="3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3"/>
      <c r="AO22" s="3"/>
      <c r="AP22" s="3"/>
    </row>
    <row r="23" spans="1:42" ht="15.75" customHeight="1">
      <c r="A23" s="1" t="s">
        <v>16</v>
      </c>
      <c r="B23" s="1" t="s">
        <v>17</v>
      </c>
      <c r="C23" s="5" t="s">
        <v>48</v>
      </c>
      <c r="D23" s="572">
        <v>3</v>
      </c>
      <c r="E23" s="573"/>
      <c r="F23" s="7"/>
      <c r="G23" s="7"/>
      <c r="H23" s="7"/>
      <c r="I23" s="7"/>
      <c r="J23" s="7"/>
      <c r="K23" s="7"/>
      <c r="L23" s="8"/>
      <c r="M23" s="7"/>
      <c r="N23" s="8"/>
      <c r="O23" s="3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3"/>
      <c r="AO23" s="3"/>
      <c r="AP23" s="3"/>
    </row>
    <row r="24" spans="1:42" ht="15.75" customHeight="1">
      <c r="A24" s="1" t="s">
        <v>16</v>
      </c>
      <c r="B24" s="1" t="s">
        <v>17</v>
      </c>
      <c r="C24" s="5" t="s">
        <v>28</v>
      </c>
      <c r="D24" s="572">
        <v>3</v>
      </c>
      <c r="E24" s="573">
        <v>2</v>
      </c>
      <c r="F24" s="7">
        <f t="shared" ref="F24:F27" si="20">E24*30</f>
        <v>60</v>
      </c>
      <c r="G24" s="7">
        <f t="shared" ref="G24:G27" si="21">H24+I24+J24</f>
        <v>30</v>
      </c>
      <c r="H24" s="7">
        <v>15</v>
      </c>
      <c r="I24" s="7"/>
      <c r="J24" s="7">
        <v>15</v>
      </c>
      <c r="K24" s="7">
        <f t="shared" ref="K24:K27" si="22">F24-G24</f>
        <v>30</v>
      </c>
      <c r="L24" s="8">
        <f t="shared" ref="L24:L27" si="23">G24/15</f>
        <v>2</v>
      </c>
      <c r="M24" s="7" t="s">
        <v>16</v>
      </c>
      <c r="N24" s="8">
        <f t="shared" ref="N24:N27" si="24">G24/F24*100</f>
        <v>50</v>
      </c>
      <c r="O24" s="3" t="s">
        <v>29</v>
      </c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5" t="s">
        <v>43</v>
      </c>
      <c r="D25" s="582">
        <v>3</v>
      </c>
      <c r="E25" s="582">
        <v>3</v>
      </c>
      <c r="F25" s="7">
        <f t="shared" si="20"/>
        <v>90</v>
      </c>
      <c r="G25" s="7">
        <f t="shared" si="21"/>
        <v>45</v>
      </c>
      <c r="H25" s="7">
        <v>30</v>
      </c>
      <c r="I25" s="7"/>
      <c r="J25" s="7">
        <v>15</v>
      </c>
      <c r="K25" s="7">
        <f t="shared" si="22"/>
        <v>45</v>
      </c>
      <c r="L25" s="8">
        <f t="shared" si="23"/>
        <v>3</v>
      </c>
      <c r="M25" s="7" t="s">
        <v>32</v>
      </c>
      <c r="N25" s="8">
        <f t="shared" si="24"/>
        <v>50</v>
      </c>
      <c r="O25" s="3" t="s">
        <v>29</v>
      </c>
      <c r="R25" s="462">
        <f>E20+E24+E25+E50</f>
        <v>9</v>
      </c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16" t="s">
        <v>587</v>
      </c>
      <c r="D26" s="572"/>
      <c r="E26" s="573">
        <v>5</v>
      </c>
      <c r="F26" s="7">
        <f t="shared" si="20"/>
        <v>150</v>
      </c>
      <c r="G26" s="7">
        <f t="shared" si="21"/>
        <v>45</v>
      </c>
      <c r="H26" s="7">
        <v>30</v>
      </c>
      <c r="I26" s="7"/>
      <c r="J26" s="7">
        <v>15</v>
      </c>
      <c r="K26" s="7">
        <f t="shared" si="22"/>
        <v>105</v>
      </c>
      <c r="L26" s="8">
        <f t="shared" si="23"/>
        <v>3</v>
      </c>
      <c r="M26" s="7" t="s">
        <v>32</v>
      </c>
      <c r="N26" s="8">
        <f t="shared" si="24"/>
        <v>30</v>
      </c>
      <c r="O26" s="3" t="s">
        <v>523</v>
      </c>
      <c r="P26" s="445"/>
      <c r="Q26" s="10" t="s">
        <v>528</v>
      </c>
      <c r="AN26" s="3"/>
      <c r="AO26" s="3"/>
      <c r="AP26" s="3"/>
    </row>
    <row r="27" spans="1:42" ht="15.75" customHeight="1">
      <c r="A27" s="1" t="s">
        <v>15</v>
      </c>
      <c r="B27" s="1" t="s">
        <v>17</v>
      </c>
      <c r="C27" s="5" t="s">
        <v>53</v>
      </c>
      <c r="D27" s="583">
        <v>3</v>
      </c>
      <c r="E27" s="573">
        <v>3</v>
      </c>
      <c r="F27" s="7">
        <f t="shared" si="20"/>
        <v>90</v>
      </c>
      <c r="G27" s="7">
        <f t="shared" si="21"/>
        <v>45</v>
      </c>
      <c r="H27" s="7">
        <v>30</v>
      </c>
      <c r="I27" s="7"/>
      <c r="J27" s="7">
        <v>15</v>
      </c>
      <c r="K27" s="7">
        <f t="shared" si="22"/>
        <v>45</v>
      </c>
      <c r="L27" s="8">
        <f t="shared" si="23"/>
        <v>3</v>
      </c>
      <c r="M27" s="7" t="s">
        <v>32</v>
      </c>
      <c r="N27" s="8">
        <f t="shared" si="24"/>
        <v>50</v>
      </c>
      <c r="O27" s="3" t="s">
        <v>46</v>
      </c>
      <c r="AN27" s="3"/>
      <c r="AO27" s="3"/>
      <c r="AP27" s="3"/>
    </row>
    <row r="28" spans="1:42" ht="15.75" customHeight="1">
      <c r="A28" s="482"/>
      <c r="B28" s="483"/>
      <c r="C28" s="484" t="s">
        <v>36</v>
      </c>
      <c r="D28" s="584">
        <f t="shared" ref="D28:E28" si="25">SUM(D10:D27)</f>
        <v>48</v>
      </c>
      <c r="E28" s="509">
        <f t="shared" si="25"/>
        <v>31</v>
      </c>
      <c r="F28" s="486"/>
      <c r="G28" s="486"/>
      <c r="H28" s="486"/>
      <c r="I28" s="486"/>
      <c r="J28" s="486"/>
      <c r="K28" s="486"/>
      <c r="L28" s="486">
        <f>SUM(L10:L27)</f>
        <v>29.93333333333333</v>
      </c>
      <c r="M28" s="486"/>
      <c r="N28" s="487"/>
      <c r="O28" s="3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/>
      <c r="B29" s="1"/>
      <c r="C29" s="14"/>
      <c r="D29" s="14"/>
      <c r="E29" s="15"/>
      <c r="F29" s="15"/>
      <c r="G29" s="15"/>
      <c r="H29" s="15"/>
      <c r="I29" s="15"/>
      <c r="J29" s="15"/>
      <c r="K29" s="15"/>
      <c r="L29" s="15"/>
      <c r="M29" s="15"/>
      <c r="N29" s="3"/>
      <c r="O29" s="3"/>
      <c r="P29" s="445"/>
      <c r="Q29" s="445"/>
      <c r="R29" s="445">
        <v>39</v>
      </c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1"/>
      <c r="B30" s="1"/>
      <c r="C30" s="4" t="s">
        <v>37</v>
      </c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445"/>
      <c r="Q30" s="445"/>
      <c r="R30" s="445">
        <v>37</v>
      </c>
      <c r="S30" s="445"/>
      <c r="T30" s="445"/>
      <c r="U30" s="445"/>
      <c r="V30" s="445"/>
      <c r="W30" s="445"/>
      <c r="X30" s="445"/>
      <c r="Y30" s="445"/>
      <c r="Z30" s="445"/>
      <c r="AA30" s="445"/>
      <c r="AB30" s="445"/>
      <c r="AC30" s="44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5.75" customHeight="1">
      <c r="A31" s="1"/>
      <c r="B31" s="1"/>
      <c r="C31" s="1533" t="s">
        <v>2</v>
      </c>
      <c r="D31" s="1525" t="s">
        <v>532</v>
      </c>
      <c r="E31" s="1525" t="s">
        <v>3</v>
      </c>
      <c r="F31" s="1529" t="s">
        <v>4</v>
      </c>
      <c r="G31" s="1530"/>
      <c r="H31" s="1530"/>
      <c r="I31" s="1530"/>
      <c r="J31" s="1530"/>
      <c r="K31" s="1531"/>
      <c r="L31" s="1525" t="s">
        <v>5</v>
      </c>
      <c r="M31" s="1525" t="s">
        <v>6</v>
      </c>
      <c r="N31" s="1525" t="s">
        <v>7</v>
      </c>
      <c r="O31" s="3"/>
      <c r="P31" s="445"/>
      <c r="Q31" s="445"/>
      <c r="R31" s="445">
        <v>25</v>
      </c>
      <c r="S31" s="445"/>
      <c r="T31" s="445"/>
      <c r="U31" s="445"/>
      <c r="V31" s="445"/>
      <c r="W31" s="445"/>
      <c r="X31" s="445"/>
      <c r="Y31" s="445"/>
      <c r="Z31" s="445"/>
      <c r="AA31" s="445"/>
      <c r="AB31" s="445"/>
      <c r="AC31" s="44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</row>
    <row r="32" spans="1:42" ht="15.75" customHeight="1">
      <c r="A32" s="1"/>
      <c r="B32" s="1"/>
      <c r="C32" s="1526"/>
      <c r="D32" s="1526"/>
      <c r="E32" s="1526"/>
      <c r="F32" s="1525" t="s">
        <v>8</v>
      </c>
      <c r="G32" s="1532" t="s">
        <v>9</v>
      </c>
      <c r="H32" s="1530"/>
      <c r="I32" s="1530"/>
      <c r="J32" s="1531"/>
      <c r="K32" s="1525" t="s">
        <v>38</v>
      </c>
      <c r="L32" s="1526"/>
      <c r="M32" s="1526"/>
      <c r="N32" s="1526"/>
      <c r="O32" s="3"/>
      <c r="P32" s="445"/>
      <c r="Q32" s="445"/>
      <c r="R32" s="445">
        <v>19</v>
      </c>
      <c r="S32" s="445"/>
      <c r="T32" s="445"/>
      <c r="U32" s="445"/>
      <c r="V32" s="445"/>
      <c r="W32" s="445"/>
      <c r="X32" s="445"/>
      <c r="Y32" s="445"/>
      <c r="Z32" s="445"/>
      <c r="AA32" s="445"/>
      <c r="AB32" s="445"/>
      <c r="AC32" s="44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526"/>
      <c r="D33" s="1526"/>
      <c r="E33" s="1526"/>
      <c r="F33" s="1526"/>
      <c r="G33" s="1525" t="s">
        <v>11</v>
      </c>
      <c r="H33" s="1529" t="s">
        <v>12</v>
      </c>
      <c r="I33" s="1530"/>
      <c r="J33" s="1531"/>
      <c r="K33" s="1526"/>
      <c r="L33" s="1526"/>
      <c r="M33" s="1526"/>
      <c r="N33" s="1526"/>
      <c r="O33" s="3"/>
      <c r="P33" s="445"/>
      <c r="Q33" s="445"/>
      <c r="R33" s="445">
        <f>SUM(R29:R32)</f>
        <v>120</v>
      </c>
      <c r="S33" s="445"/>
      <c r="T33" s="445"/>
      <c r="U33" s="445"/>
      <c r="V33" s="445"/>
      <c r="W33" s="445"/>
      <c r="X33" s="445"/>
      <c r="Y33" s="445"/>
      <c r="Z33" s="445"/>
      <c r="AA33" s="445"/>
      <c r="AB33" s="445"/>
      <c r="AC33" s="44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526"/>
      <c r="D34" s="1526"/>
      <c r="E34" s="1526"/>
      <c r="F34" s="1526"/>
      <c r="G34" s="1526"/>
      <c r="H34" s="1528" t="s">
        <v>39</v>
      </c>
      <c r="I34" s="1528" t="s">
        <v>40</v>
      </c>
      <c r="J34" s="1528" t="s">
        <v>41</v>
      </c>
      <c r="K34" s="1526"/>
      <c r="L34" s="1526"/>
      <c r="M34" s="1526"/>
      <c r="N34" s="1526"/>
      <c r="O34" s="3"/>
      <c r="P34" s="445"/>
      <c r="Q34" s="445"/>
      <c r="R34" s="445"/>
      <c r="S34" s="445"/>
      <c r="T34" s="445"/>
      <c r="U34" s="445"/>
      <c r="V34" s="445"/>
      <c r="W34" s="445"/>
      <c r="X34" s="445"/>
      <c r="Y34" s="445"/>
      <c r="Z34" s="445"/>
      <c r="AA34" s="445"/>
      <c r="AB34" s="445"/>
      <c r="AC34" s="44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526"/>
      <c r="D35" s="1526"/>
      <c r="E35" s="1526"/>
      <c r="F35" s="1526"/>
      <c r="G35" s="1526"/>
      <c r="H35" s="1526"/>
      <c r="I35" s="1526"/>
      <c r="J35" s="1526"/>
      <c r="K35" s="1526"/>
      <c r="L35" s="1526"/>
      <c r="M35" s="1526"/>
      <c r="N35" s="1526"/>
      <c r="O35" s="3"/>
      <c r="P35" s="445"/>
      <c r="Q35" s="445"/>
      <c r="R35" s="445"/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1526"/>
      <c r="D36" s="1526"/>
      <c r="E36" s="1526"/>
      <c r="F36" s="1526"/>
      <c r="G36" s="1526"/>
      <c r="H36" s="1526"/>
      <c r="I36" s="1526"/>
      <c r="J36" s="1526"/>
      <c r="K36" s="1526"/>
      <c r="L36" s="1526"/>
      <c r="M36" s="1526"/>
      <c r="N36" s="1526"/>
      <c r="O36" s="3"/>
      <c r="P36" s="445"/>
      <c r="Q36" s="445"/>
      <c r="R36" s="445"/>
      <c r="S36" s="445"/>
      <c r="T36" s="445"/>
      <c r="U36" s="445"/>
      <c r="V36" s="445"/>
      <c r="W36" s="445"/>
      <c r="X36" s="445"/>
      <c r="Y36" s="445"/>
      <c r="Z36" s="445"/>
      <c r="AA36" s="445"/>
      <c r="AB36" s="445"/>
      <c r="AC36" s="44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" customHeight="1">
      <c r="A37" s="1"/>
      <c r="B37" s="1"/>
      <c r="C37" s="1527"/>
      <c r="D37" s="1527"/>
      <c r="E37" s="1527"/>
      <c r="F37" s="1527"/>
      <c r="G37" s="1527"/>
      <c r="H37" s="1527"/>
      <c r="I37" s="1527"/>
      <c r="J37" s="1527"/>
      <c r="K37" s="1527"/>
      <c r="L37" s="1527"/>
      <c r="M37" s="1527"/>
      <c r="N37" s="1527"/>
      <c r="O37" s="3"/>
      <c r="P37" s="445"/>
      <c r="Q37" s="445"/>
      <c r="R37" s="445"/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 t="s">
        <v>15</v>
      </c>
      <c r="B38" s="1" t="s">
        <v>17</v>
      </c>
      <c r="C38" s="448" t="s">
        <v>588</v>
      </c>
      <c r="D38" s="572">
        <v>4.5</v>
      </c>
      <c r="E38" s="571"/>
      <c r="F38" s="7"/>
      <c r="G38" s="7"/>
      <c r="H38" s="7"/>
      <c r="I38" s="7"/>
      <c r="J38" s="7"/>
      <c r="K38" s="7"/>
      <c r="L38" s="8"/>
      <c r="M38" s="7"/>
      <c r="N38" s="8"/>
      <c r="O38" s="3"/>
      <c r="P38" s="445"/>
      <c r="Q38" s="445"/>
      <c r="R38" s="445"/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445"/>
      <c r="AE38" s="445"/>
      <c r="AF38" s="445"/>
      <c r="AG38" s="445"/>
      <c r="AH38" s="445"/>
      <c r="AI38" s="445"/>
      <c r="AJ38" s="445"/>
      <c r="AK38" s="445"/>
      <c r="AL38" s="445"/>
      <c r="AM38" s="445"/>
      <c r="AN38" s="3"/>
      <c r="AO38" s="3"/>
      <c r="AP38" s="3"/>
    </row>
    <row r="39" spans="1:42" ht="15.75" customHeight="1">
      <c r="A39" s="1" t="s">
        <v>16</v>
      </c>
      <c r="B39" s="1" t="s">
        <v>57</v>
      </c>
      <c r="C39" s="5" t="s">
        <v>78</v>
      </c>
      <c r="D39" s="572">
        <v>2</v>
      </c>
      <c r="E39" s="573">
        <v>2</v>
      </c>
      <c r="F39" s="7">
        <f t="shared" ref="F39:F40" si="26">E39*30</f>
        <v>60</v>
      </c>
      <c r="G39" s="7">
        <f t="shared" ref="G39:G40" si="27">H39+I39+J39</f>
        <v>18</v>
      </c>
      <c r="H39" s="7"/>
      <c r="I39" s="7"/>
      <c r="J39" s="7">
        <v>18</v>
      </c>
      <c r="K39" s="7">
        <f t="shared" ref="K39:K40" si="28">F39-G39</f>
        <v>42</v>
      </c>
      <c r="L39" s="531">
        <f t="shared" ref="L39:L40" si="29">G39/18</f>
        <v>1</v>
      </c>
      <c r="M39" s="7" t="s">
        <v>16</v>
      </c>
      <c r="N39" s="8">
        <f t="shared" ref="N39:N40" si="30">G39/F39*100</f>
        <v>30</v>
      </c>
      <c r="O39" s="3" t="s">
        <v>520</v>
      </c>
      <c r="P39" s="445" t="s">
        <v>181</v>
      </c>
      <c r="Q39" s="445" t="s">
        <v>534</v>
      </c>
      <c r="R39" s="445"/>
      <c r="S39" s="445"/>
      <c r="T39" s="445"/>
      <c r="U39" s="445"/>
      <c r="V39" s="452"/>
      <c r="W39" s="452"/>
      <c r="X39" s="452"/>
      <c r="Y39" s="452" t="s">
        <v>535</v>
      </c>
      <c r="Z39" s="452" t="s">
        <v>536</v>
      </c>
      <c r="AA39" s="445"/>
      <c r="AB39" s="445"/>
      <c r="AC39" s="445"/>
      <c r="AD39" s="445"/>
      <c r="AE39" s="445"/>
      <c r="AF39" s="445"/>
      <c r="AG39" s="445"/>
      <c r="AH39" s="445"/>
      <c r="AI39" s="445"/>
      <c r="AJ39" s="445"/>
      <c r="AK39" s="445"/>
      <c r="AL39" s="445"/>
      <c r="AM39" s="445"/>
      <c r="AN39" s="3"/>
      <c r="AO39" s="3"/>
      <c r="AP39" s="3"/>
    </row>
    <row r="40" spans="1:42" ht="15.75" customHeight="1">
      <c r="A40" s="1" t="s">
        <v>16</v>
      </c>
      <c r="B40" s="1" t="s">
        <v>17</v>
      </c>
      <c r="C40" s="467" t="s">
        <v>21</v>
      </c>
      <c r="D40" s="572"/>
      <c r="E40" s="573">
        <v>2</v>
      </c>
      <c r="F40" s="7">
        <f t="shared" si="26"/>
        <v>60</v>
      </c>
      <c r="G40" s="7">
        <f t="shared" si="27"/>
        <v>36</v>
      </c>
      <c r="H40" s="7"/>
      <c r="I40" s="7"/>
      <c r="J40" s="7">
        <v>36</v>
      </c>
      <c r="K40" s="7">
        <f t="shared" si="28"/>
        <v>24</v>
      </c>
      <c r="L40" s="8">
        <f t="shared" si="29"/>
        <v>2</v>
      </c>
      <c r="M40" s="7" t="s">
        <v>16</v>
      </c>
      <c r="N40" s="8">
        <f t="shared" si="30"/>
        <v>60</v>
      </c>
      <c r="O40" s="3" t="s">
        <v>522</v>
      </c>
      <c r="P40" s="445" t="s">
        <v>182</v>
      </c>
      <c r="Q40" s="445"/>
      <c r="R40" s="445"/>
      <c r="S40" s="445"/>
      <c r="T40" s="445"/>
      <c r="U40" s="445"/>
      <c r="V40" s="7"/>
      <c r="W40" s="7"/>
      <c r="X40" s="5" t="s">
        <v>112</v>
      </c>
      <c r="Y40" s="456"/>
      <c r="Z40" s="456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3"/>
      <c r="AO40" s="3"/>
      <c r="AP40" s="3"/>
    </row>
    <row r="41" spans="1:42" ht="15.75" customHeight="1">
      <c r="A41" s="1"/>
      <c r="B41" s="1"/>
      <c r="C41" s="448" t="s">
        <v>589</v>
      </c>
      <c r="D41" s="455"/>
      <c r="E41" s="8"/>
      <c r="F41" s="7"/>
      <c r="G41" s="7"/>
      <c r="H41" s="7"/>
      <c r="I41" s="7"/>
      <c r="J41" s="7"/>
      <c r="K41" s="7"/>
      <c r="L41" s="8"/>
      <c r="M41" s="7"/>
      <c r="N41" s="8"/>
      <c r="O41" s="3"/>
      <c r="P41" s="445"/>
      <c r="Q41" s="445"/>
      <c r="R41" s="445"/>
      <c r="S41" s="445"/>
      <c r="T41" s="445"/>
      <c r="U41" s="445"/>
      <c r="V41" s="7" t="s">
        <v>16</v>
      </c>
      <c r="W41" s="7" t="s">
        <v>17</v>
      </c>
      <c r="X41" s="5" t="s">
        <v>107</v>
      </c>
      <c r="Y41" s="461">
        <f>SUMIFS(E$38:E$54,A$38:A$54,$A$112,B$38:B$54,$B$112)</f>
        <v>2</v>
      </c>
      <c r="Z41" s="452">
        <f>SUMIFS(D$38:D$54,A$38:A$54,$A$112,B$38:B$54,$B$112)</f>
        <v>5</v>
      </c>
      <c r="AA41" s="445"/>
      <c r="AB41" s="445"/>
      <c r="AC41" s="445"/>
      <c r="AD41" s="445"/>
      <c r="AE41" s="445"/>
      <c r="AF41" s="445"/>
      <c r="AG41" s="445"/>
      <c r="AH41" s="445"/>
      <c r="AI41" s="445"/>
      <c r="AJ41" s="445"/>
      <c r="AK41" s="445"/>
      <c r="AL41" s="445"/>
      <c r="AM41" s="445"/>
      <c r="AN41" s="3"/>
      <c r="AO41" s="3"/>
      <c r="AP41" s="3"/>
    </row>
    <row r="42" spans="1:42" ht="15.75" customHeight="1">
      <c r="A42" s="1" t="s">
        <v>16</v>
      </c>
      <c r="B42" s="1" t="s">
        <v>57</v>
      </c>
      <c r="C42" s="5" t="s">
        <v>66</v>
      </c>
      <c r="D42" s="572">
        <v>3.5</v>
      </c>
      <c r="E42" s="573"/>
      <c r="F42" s="7"/>
      <c r="G42" s="7"/>
      <c r="H42" s="7"/>
      <c r="I42" s="7"/>
      <c r="J42" s="7"/>
      <c r="K42" s="7"/>
      <c r="L42" s="8"/>
      <c r="M42" s="7"/>
      <c r="N42" s="8"/>
      <c r="O42" s="3"/>
      <c r="P42" s="445"/>
      <c r="Q42" s="445"/>
      <c r="R42" s="445"/>
      <c r="S42" s="445"/>
      <c r="T42" s="445"/>
      <c r="U42" s="445"/>
      <c r="V42" s="7" t="s">
        <v>16</v>
      </c>
      <c r="W42" s="7" t="s">
        <v>57</v>
      </c>
      <c r="X42" s="5" t="s">
        <v>109</v>
      </c>
      <c r="Y42" s="461">
        <f>SUMIFS(E$38:E$54,A$38:A$54,$A$113,B$38:B$54,$B$113)</f>
        <v>2</v>
      </c>
      <c r="Z42" s="461">
        <f>SUMIFS(D$38:D$54,A$38:A$54,$A$113,B$38:B$54,$B$113)</f>
        <v>8.5</v>
      </c>
      <c r="AA42" s="445"/>
      <c r="AB42" s="445"/>
      <c r="AC42" s="445"/>
      <c r="AD42" s="445"/>
      <c r="AE42" s="445"/>
      <c r="AF42" s="445"/>
      <c r="AG42" s="445"/>
      <c r="AH42" s="445"/>
      <c r="AI42" s="445"/>
      <c r="AJ42" s="445"/>
      <c r="AK42" s="445"/>
      <c r="AL42" s="445"/>
      <c r="AM42" s="445"/>
      <c r="AN42" s="3"/>
      <c r="AO42" s="3"/>
      <c r="AP42" s="3"/>
    </row>
    <row r="43" spans="1:42" ht="15.75" customHeight="1">
      <c r="A43" s="1" t="s">
        <v>16</v>
      </c>
      <c r="B43" s="1" t="s">
        <v>57</v>
      </c>
      <c r="C43" s="5" t="s">
        <v>58</v>
      </c>
      <c r="D43" s="572">
        <v>3</v>
      </c>
      <c r="E43" s="573"/>
      <c r="F43" s="7"/>
      <c r="G43" s="7"/>
      <c r="H43" s="7"/>
      <c r="I43" s="7"/>
      <c r="J43" s="7"/>
      <c r="K43" s="7"/>
      <c r="L43" s="8"/>
      <c r="M43" s="7"/>
      <c r="N43" s="8"/>
      <c r="O43" s="446"/>
      <c r="P43" s="445"/>
      <c r="Q43" s="445"/>
      <c r="R43" s="445"/>
      <c r="S43" s="445"/>
      <c r="T43" s="445"/>
      <c r="U43" s="445"/>
      <c r="V43" s="7"/>
      <c r="W43" s="7"/>
      <c r="X43" s="5" t="s">
        <v>115</v>
      </c>
      <c r="Y43" s="461"/>
      <c r="Z43" s="452"/>
      <c r="AA43" s="445"/>
      <c r="AB43" s="445"/>
      <c r="AC43" s="445"/>
      <c r="AD43" s="445"/>
      <c r="AE43" s="445"/>
      <c r="AF43" s="445"/>
      <c r="AG43" s="445"/>
      <c r="AH43" s="445"/>
      <c r="AI43" s="445"/>
      <c r="AJ43" s="445"/>
      <c r="AK43" s="445"/>
      <c r="AL43" s="445"/>
      <c r="AM43" s="445"/>
      <c r="AN43" s="3"/>
      <c r="AO43" s="3"/>
      <c r="AP43" s="3"/>
    </row>
    <row r="44" spans="1:42" ht="15.75" customHeight="1">
      <c r="A44" s="1" t="s">
        <v>15</v>
      </c>
      <c r="B44" s="1" t="s">
        <v>17</v>
      </c>
      <c r="C44" s="16" t="s">
        <v>211</v>
      </c>
      <c r="D44" s="585">
        <v>1</v>
      </c>
      <c r="E44" s="573">
        <v>4</v>
      </c>
      <c r="F44" s="7">
        <f t="shared" ref="F44:F47" si="31">E44*30</f>
        <v>120</v>
      </c>
      <c r="G44" s="7">
        <f t="shared" ref="G44:G47" si="32">H44+I44+J44</f>
        <v>45</v>
      </c>
      <c r="H44" s="7">
        <v>27</v>
      </c>
      <c r="I44" s="7"/>
      <c r="J44" s="7">
        <v>18</v>
      </c>
      <c r="K44" s="7">
        <f t="shared" ref="K44:K47" si="33">F44-G44</f>
        <v>75</v>
      </c>
      <c r="L44" s="531">
        <f t="shared" ref="L44:L45" si="34">G44/18</f>
        <v>2.5</v>
      </c>
      <c r="M44" s="7" t="s">
        <v>24</v>
      </c>
      <c r="N44" s="8">
        <f t="shared" ref="N44:N47" si="35">G44/F44*100</f>
        <v>37.5</v>
      </c>
      <c r="O44" s="3" t="s">
        <v>523</v>
      </c>
      <c r="P44" s="445" t="s">
        <v>182</v>
      </c>
      <c r="Q44" s="445" t="s">
        <v>538</v>
      </c>
      <c r="R44" s="445"/>
      <c r="S44" s="445"/>
      <c r="T44" s="445"/>
      <c r="U44" s="445"/>
      <c r="V44" s="7" t="s">
        <v>15</v>
      </c>
      <c r="W44" s="7" t="s">
        <v>17</v>
      </c>
      <c r="X44" s="5" t="s">
        <v>107</v>
      </c>
      <c r="Y44" s="461">
        <f>SUMIFS(E$38:E$54,A$38:A$54,$A$115,B$38:B$54,$B$115)</f>
        <v>22</v>
      </c>
      <c r="Z44" s="452">
        <f>SUMIFS(D$38:D$54,A$38:A$54,$A$115,B$38:B$54,$B$115)</f>
        <v>18.5</v>
      </c>
      <c r="AA44" s="462"/>
      <c r="AB44" s="445"/>
      <c r="AC44" s="445"/>
      <c r="AD44" s="445"/>
      <c r="AE44" s="445"/>
      <c r="AF44" s="445"/>
      <c r="AG44" s="445"/>
      <c r="AH44" s="445"/>
      <c r="AI44" s="445"/>
      <c r="AJ44" s="445"/>
      <c r="AK44" s="445"/>
      <c r="AL44" s="445"/>
      <c r="AM44" s="445"/>
      <c r="AN44" s="3"/>
      <c r="AO44" s="3"/>
      <c r="AP44" s="3"/>
    </row>
    <row r="45" spans="1:42" ht="15.75" customHeight="1">
      <c r="A45" s="1" t="s">
        <v>15</v>
      </c>
      <c r="B45" s="1" t="s">
        <v>17</v>
      </c>
      <c r="C45" s="586" t="s">
        <v>250</v>
      </c>
      <c r="D45" s="554">
        <v>4</v>
      </c>
      <c r="E45" s="554">
        <v>5</v>
      </c>
      <c r="F45" s="553">
        <f t="shared" si="31"/>
        <v>150</v>
      </c>
      <c r="G45" s="553">
        <f t="shared" si="32"/>
        <v>60</v>
      </c>
      <c r="H45" s="553">
        <v>30</v>
      </c>
      <c r="I45" s="553"/>
      <c r="J45" s="553">
        <v>30</v>
      </c>
      <c r="K45" s="553">
        <f t="shared" si="33"/>
        <v>90</v>
      </c>
      <c r="L45" s="554">
        <f t="shared" si="34"/>
        <v>3.3333333333333335</v>
      </c>
      <c r="M45" s="553" t="s">
        <v>24</v>
      </c>
      <c r="N45" s="554">
        <f t="shared" si="35"/>
        <v>40</v>
      </c>
      <c r="O45" s="3" t="s">
        <v>523</v>
      </c>
      <c r="P45" s="445" t="s">
        <v>181</v>
      </c>
      <c r="Q45" s="445"/>
      <c r="R45" s="445"/>
      <c r="S45" s="445"/>
      <c r="T45" s="445"/>
      <c r="U45" s="445"/>
      <c r="V45" s="7" t="s">
        <v>15</v>
      </c>
      <c r="W45" s="7" t="s">
        <v>57</v>
      </c>
      <c r="X45" s="5" t="s">
        <v>109</v>
      </c>
      <c r="Y45" s="461">
        <f>SUMIFS(E$38:E$54,A$38:A$54,$A$116,B$38:B$54,$B$116)</f>
        <v>5</v>
      </c>
      <c r="Z45" s="452">
        <f>SUMIFS(D$38:D$54,A$38:A$54,$A$116,B$38:B$54,$B$116)</f>
        <v>0</v>
      </c>
      <c r="AA45" s="445"/>
      <c r="AB45" s="445"/>
      <c r="AC45" s="445"/>
      <c r="AD45" s="445"/>
      <c r="AE45" s="445"/>
      <c r="AF45" s="445"/>
      <c r="AG45" s="445"/>
      <c r="AH45" s="445"/>
      <c r="AI45" s="445"/>
      <c r="AJ45" s="445"/>
      <c r="AK45" s="445"/>
      <c r="AL45" s="445"/>
      <c r="AM45" s="445"/>
      <c r="AN45" s="3"/>
      <c r="AO45" s="3"/>
      <c r="AP45" s="3"/>
    </row>
    <row r="46" spans="1:42" ht="29.25" customHeight="1">
      <c r="A46" s="587" t="s">
        <v>15</v>
      </c>
      <c r="B46" s="587" t="s">
        <v>17</v>
      </c>
      <c r="C46" s="5" t="s">
        <v>590</v>
      </c>
      <c r="D46" s="588"/>
      <c r="E46" s="589">
        <v>1</v>
      </c>
      <c r="F46" s="590">
        <f t="shared" si="31"/>
        <v>30</v>
      </c>
      <c r="G46" s="590">
        <f t="shared" si="32"/>
        <v>18</v>
      </c>
      <c r="H46" s="590"/>
      <c r="I46" s="590"/>
      <c r="J46" s="590">
        <v>18</v>
      </c>
      <c r="K46" s="590">
        <f t="shared" si="33"/>
        <v>12</v>
      </c>
      <c r="L46" s="591">
        <v>1</v>
      </c>
      <c r="M46" s="590" t="s">
        <v>16</v>
      </c>
      <c r="N46" s="591">
        <f t="shared" si="35"/>
        <v>60</v>
      </c>
      <c r="O46" s="3" t="s">
        <v>523</v>
      </c>
      <c r="P46" s="592" t="s">
        <v>182</v>
      </c>
      <c r="Q46" s="445"/>
      <c r="R46" s="445">
        <v>6</v>
      </c>
      <c r="S46" s="445"/>
      <c r="T46" s="445"/>
      <c r="U46" s="445"/>
      <c r="V46" s="452"/>
      <c r="W46" s="452"/>
      <c r="X46" s="452"/>
      <c r="Y46" s="461">
        <f t="shared" ref="Y46:Z46" si="36">SUM(Y41:Y45)</f>
        <v>31</v>
      </c>
      <c r="Z46" s="461">
        <f t="shared" si="36"/>
        <v>32</v>
      </c>
      <c r="AA46" s="445"/>
      <c r="AB46" s="445"/>
      <c r="AC46" s="445"/>
      <c r="AD46" s="445"/>
      <c r="AE46" s="445"/>
      <c r="AF46" s="445"/>
      <c r="AG46" s="445"/>
      <c r="AH46" s="445"/>
      <c r="AI46" s="445"/>
      <c r="AJ46" s="445"/>
      <c r="AK46" s="445"/>
      <c r="AL46" s="445"/>
      <c r="AM46" s="445"/>
      <c r="AN46" s="593"/>
      <c r="AO46" s="593"/>
      <c r="AP46" s="593"/>
    </row>
    <row r="47" spans="1:42" ht="15.75" customHeight="1">
      <c r="A47" s="1" t="s">
        <v>15</v>
      </c>
      <c r="B47" s="1" t="s">
        <v>17</v>
      </c>
      <c r="C47" s="586" t="s">
        <v>591</v>
      </c>
      <c r="D47" s="573">
        <v>1</v>
      </c>
      <c r="E47" s="573">
        <v>5</v>
      </c>
      <c r="F47" s="7">
        <f t="shared" si="31"/>
        <v>150</v>
      </c>
      <c r="G47" s="7">
        <f t="shared" si="32"/>
        <v>45</v>
      </c>
      <c r="H47" s="7">
        <v>27</v>
      </c>
      <c r="I47" s="7"/>
      <c r="J47" s="7">
        <v>18</v>
      </c>
      <c r="K47" s="7">
        <f t="shared" si="33"/>
        <v>105</v>
      </c>
      <c r="L47" s="8">
        <f>G47/18</f>
        <v>2.5</v>
      </c>
      <c r="M47" s="7" t="s">
        <v>24</v>
      </c>
      <c r="N47" s="8">
        <f t="shared" si="35"/>
        <v>30</v>
      </c>
      <c r="O47" s="3" t="s">
        <v>523</v>
      </c>
      <c r="P47" s="445" t="s">
        <v>182</v>
      </c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45"/>
      <c r="AK47" s="445"/>
      <c r="AL47" s="445"/>
      <c r="AM47" s="445"/>
      <c r="AN47" s="3"/>
      <c r="AO47" s="3"/>
      <c r="AP47" s="3"/>
    </row>
    <row r="48" spans="1:42" ht="15.75" customHeight="1">
      <c r="A48" s="1" t="s">
        <v>15</v>
      </c>
      <c r="B48" s="1" t="s">
        <v>17</v>
      </c>
      <c r="C48" s="5" t="s">
        <v>61</v>
      </c>
      <c r="D48" s="572">
        <v>4</v>
      </c>
      <c r="E48" s="573"/>
      <c r="F48" s="7"/>
      <c r="G48" s="7"/>
      <c r="H48" s="7"/>
      <c r="I48" s="7"/>
      <c r="J48" s="7"/>
      <c r="K48" s="7"/>
      <c r="L48" s="8"/>
      <c r="M48" s="7"/>
      <c r="N48" s="8"/>
      <c r="O48" s="3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3"/>
      <c r="AO48" s="3"/>
      <c r="AP48" s="3"/>
    </row>
    <row r="49" spans="1:42" ht="15.75" customHeight="1">
      <c r="A49" s="1" t="s">
        <v>15</v>
      </c>
      <c r="B49" s="1" t="s">
        <v>17</v>
      </c>
      <c r="C49" s="5" t="s">
        <v>62</v>
      </c>
      <c r="D49" s="572">
        <v>2</v>
      </c>
      <c r="E49" s="573">
        <v>3</v>
      </c>
      <c r="F49" s="7">
        <f t="shared" ref="F49:F52" si="37">E49*30</f>
        <v>90</v>
      </c>
      <c r="G49" s="7">
        <f t="shared" ref="G49:G52" si="38">H49+I49+J49</f>
        <v>45</v>
      </c>
      <c r="H49" s="7">
        <v>27</v>
      </c>
      <c r="I49" s="7"/>
      <c r="J49" s="7">
        <v>18</v>
      </c>
      <c r="K49" s="7">
        <f t="shared" ref="K49:K52" si="39">F49-G49</f>
        <v>45</v>
      </c>
      <c r="L49" s="8">
        <f t="shared" ref="L49:L52" si="40">G49/18</f>
        <v>2.5</v>
      </c>
      <c r="M49" s="7" t="s">
        <v>32</v>
      </c>
      <c r="N49" s="8">
        <f t="shared" ref="N49:N52" si="41">G49/F49*100</f>
        <v>50</v>
      </c>
      <c r="O49" s="3" t="s">
        <v>55</v>
      </c>
      <c r="P49" s="445" t="s">
        <v>182</v>
      </c>
      <c r="Q49" s="445"/>
      <c r="R49" s="445"/>
      <c r="S49" s="445"/>
      <c r="T49" s="445"/>
      <c r="U49" s="445"/>
      <c r="V49" s="445"/>
      <c r="W49" s="445"/>
      <c r="X49" s="445"/>
      <c r="Y49" s="445"/>
      <c r="Z49" s="445"/>
      <c r="AA49" s="445"/>
      <c r="AB49" s="445"/>
      <c r="AC49" s="445"/>
      <c r="AD49" s="445"/>
      <c r="AE49" s="445"/>
      <c r="AF49" s="445"/>
      <c r="AG49" s="445"/>
      <c r="AH49" s="445"/>
      <c r="AI49" s="445"/>
      <c r="AJ49" s="445"/>
      <c r="AK49" s="445"/>
      <c r="AL49" s="445"/>
      <c r="AM49" s="445"/>
      <c r="AN49" s="3"/>
      <c r="AO49" s="3"/>
      <c r="AP49" s="3"/>
    </row>
    <row r="50" spans="1:42" ht="15.75" customHeight="1">
      <c r="A50" s="1" t="s">
        <v>15</v>
      </c>
      <c r="B50" s="1" t="s">
        <v>17</v>
      </c>
      <c r="C50" s="5" t="s">
        <v>52</v>
      </c>
      <c r="D50" s="572">
        <v>2</v>
      </c>
      <c r="E50" s="573">
        <v>3</v>
      </c>
      <c r="F50" s="7">
        <f t="shared" si="37"/>
        <v>90</v>
      </c>
      <c r="G50" s="7">
        <f t="shared" si="38"/>
        <v>45</v>
      </c>
      <c r="H50" s="7">
        <v>27</v>
      </c>
      <c r="I50" s="7"/>
      <c r="J50" s="7">
        <v>18</v>
      </c>
      <c r="K50" s="7">
        <f t="shared" si="39"/>
        <v>45</v>
      </c>
      <c r="L50" s="8">
        <f t="shared" si="40"/>
        <v>2.5</v>
      </c>
      <c r="M50" s="7" t="s">
        <v>32</v>
      </c>
      <c r="N50" s="8">
        <f t="shared" si="41"/>
        <v>50</v>
      </c>
      <c r="O50" s="3" t="s">
        <v>29</v>
      </c>
      <c r="P50" s="445" t="s">
        <v>181</v>
      </c>
      <c r="Q50" s="445"/>
      <c r="R50" s="445"/>
      <c r="S50" s="445"/>
      <c r="T50" s="445"/>
      <c r="U50" s="445"/>
      <c r="V50" s="445"/>
      <c r="W50" s="445"/>
      <c r="X50" s="445"/>
      <c r="Y50" s="445"/>
      <c r="Z50" s="445"/>
      <c r="AA50" s="445"/>
      <c r="AB50" s="445"/>
      <c r="AC50" s="445"/>
      <c r="AD50" s="445"/>
      <c r="AE50" s="445"/>
      <c r="AF50" s="445"/>
      <c r="AG50" s="445"/>
      <c r="AH50" s="445"/>
      <c r="AI50" s="445"/>
      <c r="AJ50" s="445"/>
      <c r="AK50" s="445"/>
      <c r="AL50" s="445"/>
      <c r="AM50" s="445"/>
      <c r="AN50" s="3"/>
      <c r="AO50" s="3"/>
      <c r="AP50" s="3"/>
    </row>
    <row r="51" spans="1:42" ht="15.75" customHeight="1">
      <c r="A51" s="1" t="s">
        <v>15</v>
      </c>
      <c r="B51" s="1" t="s">
        <v>57</v>
      </c>
      <c r="C51" s="5" t="s">
        <v>592</v>
      </c>
      <c r="D51" s="573"/>
      <c r="E51" s="573">
        <v>5</v>
      </c>
      <c r="F51" s="7">
        <f t="shared" si="37"/>
        <v>150</v>
      </c>
      <c r="G51" s="7">
        <f t="shared" si="38"/>
        <v>45</v>
      </c>
      <c r="H51" s="7">
        <v>27</v>
      </c>
      <c r="I51" s="7"/>
      <c r="J51" s="7">
        <v>18</v>
      </c>
      <c r="K51" s="7">
        <f t="shared" si="39"/>
        <v>105</v>
      </c>
      <c r="L51" s="8">
        <f t="shared" si="40"/>
        <v>2.5</v>
      </c>
      <c r="M51" s="7" t="s">
        <v>32</v>
      </c>
      <c r="N51" s="8">
        <f t="shared" si="41"/>
        <v>30</v>
      </c>
      <c r="O51" s="3" t="s">
        <v>523</v>
      </c>
      <c r="P51" s="445" t="s">
        <v>182</v>
      </c>
      <c r="Q51" s="445"/>
      <c r="R51" s="445"/>
      <c r="S51" s="445"/>
      <c r="T51" s="445"/>
      <c r="U51" s="445"/>
      <c r="V51" s="445"/>
      <c r="W51" s="445"/>
      <c r="X51" s="445"/>
      <c r="Y51" s="445"/>
      <c r="Z51" s="445"/>
      <c r="AA51" s="445"/>
      <c r="AB51" s="445"/>
      <c r="AC51" s="445"/>
      <c r="AD51" s="445"/>
      <c r="AE51" s="445"/>
      <c r="AF51" s="445"/>
      <c r="AG51" s="445"/>
      <c r="AH51" s="445"/>
      <c r="AI51" s="445"/>
      <c r="AJ51" s="445"/>
      <c r="AK51" s="445"/>
      <c r="AL51" s="445"/>
      <c r="AM51" s="445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467" t="s">
        <v>593</v>
      </c>
      <c r="D52" s="573"/>
      <c r="E52" s="573">
        <v>1</v>
      </c>
      <c r="F52" s="7">
        <f t="shared" si="37"/>
        <v>30</v>
      </c>
      <c r="G52" s="7">
        <f t="shared" si="38"/>
        <v>0</v>
      </c>
      <c r="H52" s="7"/>
      <c r="I52" s="7"/>
      <c r="J52" s="7"/>
      <c r="K52" s="7">
        <f t="shared" si="39"/>
        <v>30</v>
      </c>
      <c r="L52" s="8">
        <f t="shared" si="40"/>
        <v>0</v>
      </c>
      <c r="M52" s="7" t="s">
        <v>32</v>
      </c>
      <c r="N52" s="8">
        <f t="shared" si="41"/>
        <v>0</v>
      </c>
      <c r="O52" s="3" t="s">
        <v>523</v>
      </c>
      <c r="P52" s="445" t="s">
        <v>181</v>
      </c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  <c r="AC52" s="445"/>
      <c r="AD52" s="445"/>
      <c r="AE52" s="445"/>
      <c r="AF52" s="445"/>
      <c r="AG52" s="445"/>
      <c r="AH52" s="445"/>
      <c r="AI52" s="445"/>
      <c r="AJ52" s="445"/>
      <c r="AK52" s="445"/>
      <c r="AL52" s="445"/>
      <c r="AM52" s="445"/>
      <c r="AN52" s="3"/>
      <c r="AO52" s="3"/>
      <c r="AP52" s="3"/>
    </row>
    <row r="53" spans="1:42" ht="15.75" customHeight="1">
      <c r="A53" s="1" t="s">
        <v>16</v>
      </c>
      <c r="B53" s="1" t="s">
        <v>17</v>
      </c>
      <c r="C53" s="594" t="s">
        <v>54</v>
      </c>
      <c r="D53" s="595">
        <v>5</v>
      </c>
      <c r="E53" s="596"/>
      <c r="F53" s="478"/>
      <c r="G53" s="478"/>
      <c r="H53" s="478"/>
      <c r="I53" s="478"/>
      <c r="J53" s="478"/>
      <c r="K53" s="478"/>
      <c r="L53" s="477"/>
      <c r="M53" s="478"/>
      <c r="N53" s="477"/>
      <c r="O53" s="3"/>
      <c r="P53" s="445"/>
      <c r="Q53" s="445"/>
      <c r="R53" s="445">
        <v>6</v>
      </c>
      <c r="S53" s="445"/>
      <c r="T53" s="445"/>
      <c r="U53" s="445"/>
      <c r="V53" s="445"/>
      <c r="W53" s="445"/>
      <c r="X53" s="445"/>
      <c r="Y53" s="445"/>
      <c r="Z53" s="445"/>
      <c r="AA53" s="445"/>
      <c r="AB53" s="445"/>
      <c r="AC53" s="445"/>
      <c r="AD53" s="445"/>
      <c r="AE53" s="445"/>
      <c r="AF53" s="445"/>
      <c r="AG53" s="445"/>
      <c r="AH53" s="445"/>
      <c r="AI53" s="445"/>
      <c r="AJ53" s="445"/>
      <c r="AK53" s="445"/>
      <c r="AL53" s="445"/>
      <c r="AM53" s="445"/>
      <c r="AN53" s="3"/>
      <c r="AO53" s="3"/>
      <c r="AP53" s="3"/>
    </row>
    <row r="54" spans="1:42" ht="15.75" customHeight="1">
      <c r="A54" s="505"/>
      <c r="B54" s="506"/>
      <c r="C54" s="507"/>
      <c r="D54" s="508">
        <f t="shared" ref="D54:E54" si="42">SUM(D38:D53)</f>
        <v>32</v>
      </c>
      <c r="E54" s="509">
        <f t="shared" si="42"/>
        <v>31</v>
      </c>
      <c r="F54" s="510"/>
      <c r="G54" s="510"/>
      <c r="H54" s="510"/>
      <c r="I54" s="510"/>
      <c r="J54" s="510"/>
      <c r="K54" s="510"/>
      <c r="L54" s="510"/>
      <c r="M54" s="510"/>
      <c r="N54" s="487"/>
      <c r="O54" s="3"/>
      <c r="P54" s="445"/>
      <c r="Q54" s="445"/>
      <c r="R54" s="445"/>
      <c r="S54" s="445"/>
      <c r="T54" s="445"/>
      <c r="U54" s="445"/>
      <c r="V54" s="445"/>
      <c r="W54" s="445"/>
      <c r="X54" s="445"/>
      <c r="Y54" s="445"/>
      <c r="Z54" s="445"/>
      <c r="AA54" s="445"/>
      <c r="AB54" s="445"/>
      <c r="AC54" s="44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1"/>
      <c r="B55" s="1"/>
      <c r="C55" s="14"/>
      <c r="D55" s="14"/>
      <c r="E55" s="17"/>
      <c r="F55" s="3"/>
      <c r="G55" s="3"/>
      <c r="H55" s="3"/>
      <c r="I55" s="3"/>
      <c r="J55" s="3"/>
      <c r="K55" s="3"/>
      <c r="L55" s="3"/>
      <c r="M55" s="3"/>
      <c r="N55" s="3"/>
      <c r="O55" s="3"/>
      <c r="P55" s="445"/>
      <c r="Q55" s="445"/>
      <c r="R55" s="445"/>
      <c r="S55" s="445"/>
      <c r="T55" s="445"/>
      <c r="U55" s="445"/>
      <c r="V55" s="445"/>
      <c r="W55" s="445"/>
      <c r="X55" s="445"/>
      <c r="Y55" s="445"/>
      <c r="Z55" s="445"/>
      <c r="AA55" s="445"/>
      <c r="AB55" s="445"/>
      <c r="AC55" s="445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</row>
    <row r="56" spans="1:42" ht="15.75" customHeight="1">
      <c r="A56" s="1"/>
      <c r="B56" s="1"/>
      <c r="C56" s="14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3"/>
      <c r="O56" s="445"/>
      <c r="P56" s="445"/>
      <c r="Q56" s="445"/>
      <c r="R56" s="445"/>
      <c r="S56" s="445"/>
      <c r="T56" s="445"/>
      <c r="U56" s="445"/>
      <c r="V56" s="445"/>
      <c r="W56" s="445"/>
      <c r="X56" s="445"/>
      <c r="Y56" s="445"/>
      <c r="Z56" s="445"/>
      <c r="AA56" s="445"/>
      <c r="AB56" s="445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</row>
    <row r="57" spans="1:42" ht="15.75" customHeight="1">
      <c r="A57" s="1"/>
      <c r="B57" s="1"/>
      <c r="C57" s="4" t="s">
        <v>49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445"/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/>
      <c r="B58" s="1"/>
      <c r="C58" s="1533" t="s">
        <v>2</v>
      </c>
      <c r="D58" s="1525" t="s">
        <v>532</v>
      </c>
      <c r="E58" s="1525" t="s">
        <v>3</v>
      </c>
      <c r="F58" s="1529" t="s">
        <v>4</v>
      </c>
      <c r="G58" s="1530"/>
      <c r="H58" s="1530"/>
      <c r="I58" s="1530"/>
      <c r="J58" s="1530"/>
      <c r="K58" s="1531"/>
      <c r="L58" s="1525" t="s">
        <v>5</v>
      </c>
      <c r="M58" s="1525" t="s">
        <v>6</v>
      </c>
      <c r="N58" s="1525" t="s">
        <v>7</v>
      </c>
      <c r="O58" s="3"/>
      <c r="P58" s="445"/>
      <c r="Q58" s="445"/>
      <c r="R58" s="445"/>
      <c r="S58" s="445"/>
      <c r="T58" s="445"/>
      <c r="U58" s="445"/>
      <c r="V58" s="445"/>
      <c r="W58" s="445"/>
      <c r="X58" s="445"/>
      <c r="Y58" s="445"/>
      <c r="Z58" s="445"/>
      <c r="AA58" s="445"/>
      <c r="AB58" s="445"/>
      <c r="AC58" s="445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526"/>
      <c r="D59" s="1526"/>
      <c r="E59" s="1526"/>
      <c r="F59" s="1525" t="s">
        <v>8</v>
      </c>
      <c r="G59" s="1532" t="s">
        <v>9</v>
      </c>
      <c r="H59" s="1530"/>
      <c r="I59" s="1530"/>
      <c r="J59" s="1531"/>
      <c r="K59" s="1525" t="s">
        <v>38</v>
      </c>
      <c r="L59" s="1526"/>
      <c r="M59" s="1526"/>
      <c r="N59" s="1526"/>
      <c r="O59" s="3"/>
      <c r="P59" s="445"/>
      <c r="Q59" s="445"/>
      <c r="R59" s="445"/>
      <c r="S59" s="445"/>
      <c r="T59" s="445"/>
      <c r="U59" s="445"/>
      <c r="V59" s="445"/>
      <c r="W59" s="445"/>
      <c r="X59" s="445"/>
      <c r="Y59" s="445"/>
      <c r="Z59" s="445"/>
      <c r="AA59" s="445"/>
      <c r="AB59" s="445"/>
      <c r="AC59" s="44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526"/>
      <c r="D60" s="1526"/>
      <c r="E60" s="1526"/>
      <c r="F60" s="1526"/>
      <c r="G60" s="1525" t="s">
        <v>11</v>
      </c>
      <c r="H60" s="1529" t="s">
        <v>12</v>
      </c>
      <c r="I60" s="1530"/>
      <c r="J60" s="1531"/>
      <c r="K60" s="1526"/>
      <c r="L60" s="1526"/>
      <c r="M60" s="1526"/>
      <c r="N60" s="1526"/>
      <c r="O60" s="3"/>
      <c r="P60" s="445"/>
      <c r="Q60" s="445"/>
      <c r="R60" s="445"/>
      <c r="S60" s="445"/>
      <c r="T60" s="445"/>
      <c r="U60" s="445"/>
      <c r="V60" s="445"/>
      <c r="W60" s="445"/>
      <c r="X60" s="445"/>
      <c r="Y60" s="445"/>
      <c r="Z60" s="445"/>
      <c r="AA60" s="445"/>
      <c r="AB60" s="445"/>
      <c r="AC60" s="44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526"/>
      <c r="D61" s="1526"/>
      <c r="E61" s="1526"/>
      <c r="F61" s="1526"/>
      <c r="G61" s="1526"/>
      <c r="H61" s="1528" t="s">
        <v>39</v>
      </c>
      <c r="I61" s="1528" t="s">
        <v>40</v>
      </c>
      <c r="J61" s="1528" t="s">
        <v>41</v>
      </c>
      <c r="K61" s="1526"/>
      <c r="L61" s="1526"/>
      <c r="M61" s="1526"/>
      <c r="N61" s="1526"/>
      <c r="O61" s="3"/>
      <c r="P61" s="445"/>
      <c r="Q61" s="445"/>
      <c r="R61" s="445"/>
      <c r="S61" s="445"/>
      <c r="T61" s="445"/>
      <c r="U61" s="445"/>
      <c r="V61" s="445"/>
      <c r="W61" s="445"/>
      <c r="X61" s="445"/>
      <c r="Y61" s="445"/>
      <c r="Z61" s="445"/>
      <c r="AA61" s="445"/>
      <c r="AB61" s="445"/>
      <c r="AC61" s="445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526"/>
      <c r="D62" s="1526"/>
      <c r="E62" s="1526"/>
      <c r="F62" s="1526"/>
      <c r="G62" s="1526"/>
      <c r="H62" s="1526"/>
      <c r="I62" s="1526"/>
      <c r="J62" s="1526"/>
      <c r="K62" s="1526"/>
      <c r="L62" s="1526"/>
      <c r="M62" s="1526"/>
      <c r="N62" s="1526"/>
      <c r="O62" s="3"/>
      <c r="P62" s="445"/>
      <c r="Q62" s="445"/>
      <c r="R62" s="445"/>
      <c r="S62" s="445"/>
      <c r="T62" s="445"/>
      <c r="U62" s="445"/>
      <c r="V62" s="445"/>
      <c r="W62" s="445"/>
      <c r="X62" s="445"/>
      <c r="Y62" s="445"/>
      <c r="Z62" s="445"/>
      <c r="AA62" s="445"/>
      <c r="AB62" s="445"/>
      <c r="AC62" s="445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1526"/>
      <c r="D63" s="1526"/>
      <c r="E63" s="1526"/>
      <c r="F63" s="1526"/>
      <c r="G63" s="1526"/>
      <c r="H63" s="1526"/>
      <c r="I63" s="1526"/>
      <c r="J63" s="1526"/>
      <c r="K63" s="1526"/>
      <c r="L63" s="1526"/>
      <c r="M63" s="1526"/>
      <c r="N63" s="1526"/>
      <c r="O63" s="3"/>
      <c r="P63" s="445"/>
      <c r="Q63" s="445"/>
      <c r="R63" s="445"/>
      <c r="S63" s="445"/>
      <c r="T63" s="445"/>
      <c r="U63" s="445"/>
      <c r="V63" s="445"/>
      <c r="W63" s="445"/>
      <c r="X63" s="445"/>
      <c r="Y63" s="445"/>
      <c r="Z63" s="445"/>
      <c r="AA63" s="445"/>
      <c r="AB63" s="445"/>
      <c r="AC63" s="445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" customHeight="1">
      <c r="A64" s="1"/>
      <c r="B64" s="1"/>
      <c r="C64" s="1527"/>
      <c r="D64" s="1527"/>
      <c r="E64" s="1527"/>
      <c r="F64" s="1527"/>
      <c r="G64" s="1527"/>
      <c r="H64" s="1527"/>
      <c r="I64" s="1527"/>
      <c r="J64" s="1527"/>
      <c r="K64" s="1527"/>
      <c r="L64" s="1527"/>
      <c r="M64" s="1527"/>
      <c r="N64" s="1527"/>
      <c r="O64" s="3"/>
      <c r="P64" s="445"/>
      <c r="Q64" s="445"/>
      <c r="R64" s="445"/>
      <c r="S64" s="445"/>
      <c r="T64" s="445"/>
      <c r="U64" s="445"/>
      <c r="V64" s="445"/>
      <c r="W64" s="445"/>
      <c r="X64" s="445"/>
      <c r="Y64" s="445"/>
      <c r="Z64" s="445"/>
      <c r="AA64" s="445"/>
      <c r="AB64" s="445"/>
      <c r="AC64" s="445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 t="s">
        <v>15</v>
      </c>
      <c r="B65" s="1" t="s">
        <v>17</v>
      </c>
      <c r="C65" s="448" t="s">
        <v>594</v>
      </c>
      <c r="D65" s="597">
        <v>4.5</v>
      </c>
      <c r="E65" s="597"/>
      <c r="F65" s="7"/>
      <c r="G65" s="7"/>
      <c r="H65" s="7"/>
      <c r="I65" s="7"/>
      <c r="J65" s="7"/>
      <c r="K65" s="7"/>
      <c r="L65" s="8"/>
      <c r="M65" s="7"/>
      <c r="N65" s="8"/>
      <c r="O65" s="3"/>
      <c r="P65" s="445"/>
      <c r="Q65" s="445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445"/>
      <c r="AE65" s="445"/>
      <c r="AF65" s="445"/>
      <c r="AG65" s="445"/>
      <c r="AH65" s="445"/>
      <c r="AI65" s="445"/>
      <c r="AJ65" s="445"/>
      <c r="AK65" s="445"/>
      <c r="AL65" s="445"/>
      <c r="AM65" s="3"/>
      <c r="AN65" s="3"/>
      <c r="AO65" s="3"/>
      <c r="AP65" s="3"/>
    </row>
    <row r="66" spans="1:42" ht="15.75" customHeight="1">
      <c r="A66" s="1" t="s">
        <v>16</v>
      </c>
      <c r="B66" s="1" t="s">
        <v>57</v>
      </c>
      <c r="C66" s="561" t="s">
        <v>85</v>
      </c>
      <c r="D66" s="580">
        <v>4</v>
      </c>
      <c r="E66" s="573">
        <v>2</v>
      </c>
      <c r="F66" s="7">
        <f t="shared" ref="F66:F71" si="43">E66*30</f>
        <v>60</v>
      </c>
      <c r="G66" s="7">
        <f t="shared" ref="G66:G71" si="44">H66+I66+J66</f>
        <v>30</v>
      </c>
      <c r="H66" s="7"/>
      <c r="I66" s="7"/>
      <c r="J66" s="7">
        <v>30</v>
      </c>
      <c r="K66" s="7">
        <f t="shared" ref="K66:K71" si="45">F66-G66</f>
        <v>30</v>
      </c>
      <c r="L66" s="8">
        <f t="shared" ref="L66:L71" si="46">G66/15</f>
        <v>2</v>
      </c>
      <c r="M66" s="7" t="s">
        <v>16</v>
      </c>
      <c r="N66" s="8">
        <f t="shared" ref="N66:N71" si="47">G66/F66*100</f>
        <v>50</v>
      </c>
      <c r="O66" s="3" t="s">
        <v>520</v>
      </c>
      <c r="P66" s="445"/>
      <c r="Q66" s="445" t="s">
        <v>64</v>
      </c>
      <c r="R66" s="445"/>
      <c r="S66" s="445"/>
      <c r="T66" s="445"/>
      <c r="U66" s="445"/>
      <c r="V66" s="452"/>
      <c r="W66" s="452"/>
      <c r="X66" s="452"/>
      <c r="Y66" s="452" t="s">
        <v>535</v>
      </c>
      <c r="Z66" s="452" t="s">
        <v>536</v>
      </c>
      <c r="AA66" s="445"/>
      <c r="AB66" s="445"/>
      <c r="AC66" s="445"/>
      <c r="AD66" s="445"/>
      <c r="AE66" s="445"/>
      <c r="AF66" s="445"/>
      <c r="AG66" s="445"/>
      <c r="AH66" s="445"/>
      <c r="AI66" s="445"/>
      <c r="AJ66" s="445"/>
      <c r="AK66" s="445"/>
      <c r="AL66" s="445"/>
      <c r="AM66" s="445"/>
      <c r="AN66" s="3"/>
      <c r="AO66" s="3"/>
      <c r="AP66" s="3"/>
    </row>
    <row r="67" spans="1:42" ht="30.75" customHeight="1">
      <c r="A67" s="1" t="s">
        <v>15</v>
      </c>
      <c r="B67" s="1" t="s">
        <v>57</v>
      </c>
      <c r="C67" s="586" t="s">
        <v>595</v>
      </c>
      <c r="D67" s="572">
        <v>1.5</v>
      </c>
      <c r="E67" s="582">
        <v>4</v>
      </c>
      <c r="F67" s="7">
        <f t="shared" si="43"/>
        <v>120</v>
      </c>
      <c r="G67" s="7">
        <f t="shared" si="44"/>
        <v>22</v>
      </c>
      <c r="H67" s="7">
        <v>15</v>
      </c>
      <c r="I67" s="7"/>
      <c r="J67" s="7">
        <v>7</v>
      </c>
      <c r="K67" s="7">
        <f t="shared" si="45"/>
        <v>98</v>
      </c>
      <c r="L67" s="8">
        <f t="shared" si="46"/>
        <v>1.4666666666666666</v>
      </c>
      <c r="M67" s="7" t="s">
        <v>32</v>
      </c>
      <c r="N67" s="8">
        <f t="shared" si="47"/>
        <v>18.333333333333332</v>
      </c>
      <c r="O67" s="3" t="s">
        <v>523</v>
      </c>
      <c r="P67" s="445"/>
      <c r="Q67" s="470"/>
      <c r="R67" s="470"/>
      <c r="S67" s="470"/>
      <c r="T67" s="470"/>
      <c r="U67" s="470"/>
      <c r="V67" s="7"/>
      <c r="W67" s="7"/>
      <c r="X67" s="5" t="s">
        <v>112</v>
      </c>
      <c r="Y67" s="456"/>
      <c r="Z67" s="456"/>
      <c r="AA67" s="470"/>
      <c r="AB67" s="470"/>
      <c r="AC67" s="470"/>
      <c r="AD67" s="470"/>
      <c r="AE67" s="470"/>
      <c r="AF67" s="470"/>
      <c r="AG67" s="470"/>
      <c r="AH67" s="470"/>
      <c r="AI67" s="470"/>
      <c r="AJ67" s="470"/>
      <c r="AK67" s="470"/>
      <c r="AL67" s="470"/>
      <c r="AM67" s="470"/>
      <c r="AN67" s="472"/>
      <c r="AO67" s="472"/>
      <c r="AP67" s="472"/>
    </row>
    <row r="68" spans="1:42" ht="15.75" customHeight="1">
      <c r="A68" s="1" t="s">
        <v>15</v>
      </c>
      <c r="B68" s="1" t="s">
        <v>57</v>
      </c>
      <c r="C68" s="598" t="s">
        <v>596</v>
      </c>
      <c r="D68" s="585">
        <v>1</v>
      </c>
      <c r="E68" s="582">
        <v>4</v>
      </c>
      <c r="F68" s="7">
        <f t="shared" si="43"/>
        <v>120</v>
      </c>
      <c r="G68" s="7">
        <f t="shared" si="44"/>
        <v>22</v>
      </c>
      <c r="H68" s="7">
        <v>15</v>
      </c>
      <c r="I68" s="7"/>
      <c r="J68" s="7">
        <v>7</v>
      </c>
      <c r="K68" s="7">
        <f t="shared" si="45"/>
        <v>98</v>
      </c>
      <c r="L68" s="8">
        <f t="shared" si="46"/>
        <v>1.4666666666666666</v>
      </c>
      <c r="M68" s="7" t="s">
        <v>32</v>
      </c>
      <c r="N68" s="8">
        <f t="shared" si="47"/>
        <v>18.333333333333332</v>
      </c>
      <c r="O68" s="3" t="s">
        <v>523</v>
      </c>
      <c r="P68" s="445"/>
      <c r="Q68" s="470"/>
      <c r="R68" s="470"/>
      <c r="S68" s="470"/>
      <c r="T68" s="470"/>
      <c r="U68" s="470"/>
      <c r="V68" s="7" t="s">
        <v>16</v>
      </c>
      <c r="W68" s="7" t="s">
        <v>17</v>
      </c>
      <c r="X68" s="5" t="s">
        <v>107</v>
      </c>
      <c r="Y68" s="461">
        <f>SUMIFS(E$65:E$76,A$65:A$76,$A$112,B$65:B$76,$B$112)</f>
        <v>0</v>
      </c>
      <c r="Z68" s="452">
        <f>SUMIFS(D$65:D$76,A$65:A$76,$A$112,B$65:B$76,$B$112)</f>
        <v>0</v>
      </c>
      <c r="AA68" s="470"/>
      <c r="AB68" s="470"/>
      <c r="AC68" s="472"/>
      <c r="AD68" s="472"/>
      <c r="AE68" s="472"/>
      <c r="AF68" s="472"/>
      <c r="AG68" s="472"/>
      <c r="AH68" s="472"/>
      <c r="AI68" s="472"/>
      <c r="AJ68" s="472"/>
      <c r="AK68" s="472"/>
      <c r="AL68" s="472"/>
      <c r="AM68" s="472"/>
      <c r="AN68" s="472"/>
      <c r="AO68" s="472"/>
      <c r="AP68" s="472"/>
    </row>
    <row r="69" spans="1:42" ht="15.75" customHeight="1">
      <c r="A69" s="1" t="s">
        <v>15</v>
      </c>
      <c r="B69" s="1" t="s">
        <v>17</v>
      </c>
      <c r="C69" s="586" t="s">
        <v>256</v>
      </c>
      <c r="D69" s="585">
        <v>1</v>
      </c>
      <c r="E69" s="582">
        <v>4</v>
      </c>
      <c r="F69" s="7">
        <f t="shared" si="43"/>
        <v>120</v>
      </c>
      <c r="G69" s="7">
        <f t="shared" si="44"/>
        <v>30</v>
      </c>
      <c r="H69" s="7">
        <v>15</v>
      </c>
      <c r="I69" s="7"/>
      <c r="J69" s="7">
        <v>15</v>
      </c>
      <c r="K69" s="7">
        <f t="shared" si="45"/>
        <v>90</v>
      </c>
      <c r="L69" s="8">
        <f t="shared" si="46"/>
        <v>2</v>
      </c>
      <c r="M69" s="7" t="s">
        <v>24</v>
      </c>
      <c r="N69" s="8">
        <f t="shared" si="47"/>
        <v>25</v>
      </c>
      <c r="O69" s="3" t="s">
        <v>523</v>
      </c>
      <c r="P69" s="445"/>
      <c r="Q69" s="470"/>
      <c r="R69" s="470"/>
      <c r="S69" s="470"/>
      <c r="T69" s="470"/>
      <c r="U69" s="470"/>
      <c r="V69" s="7" t="s">
        <v>16</v>
      </c>
      <c r="W69" s="7" t="s">
        <v>57</v>
      </c>
      <c r="X69" s="5" t="s">
        <v>109</v>
      </c>
      <c r="Y69" s="461">
        <f>SUMIFS(E$65:E$76,A$65:A$76,$A$113,B$65:B$76,$B$113)</f>
        <v>2</v>
      </c>
      <c r="Z69" s="461">
        <f>SUMIFS(D$65:D$76,A$65:A$76,$A$113,B$65:B$76,$B$113)</f>
        <v>4</v>
      </c>
      <c r="AA69" s="470"/>
      <c r="AB69" s="470"/>
      <c r="AC69" s="472"/>
      <c r="AD69" s="472"/>
      <c r="AE69" s="472"/>
      <c r="AF69" s="472"/>
      <c r="AG69" s="472"/>
      <c r="AH69" s="472"/>
      <c r="AI69" s="472"/>
      <c r="AJ69" s="472"/>
      <c r="AK69" s="472"/>
      <c r="AL69" s="472"/>
      <c r="AM69" s="472"/>
      <c r="AN69" s="472"/>
      <c r="AO69" s="472"/>
      <c r="AP69" s="472"/>
    </row>
    <row r="70" spans="1:42" ht="15.75" customHeight="1">
      <c r="A70" s="1" t="s">
        <v>15</v>
      </c>
      <c r="B70" s="1" t="s">
        <v>17</v>
      </c>
      <c r="C70" s="586" t="s">
        <v>597</v>
      </c>
      <c r="D70" s="585">
        <v>1</v>
      </c>
      <c r="E70" s="582">
        <v>4</v>
      </c>
      <c r="F70" s="7">
        <f t="shared" si="43"/>
        <v>120</v>
      </c>
      <c r="G70" s="7">
        <f t="shared" si="44"/>
        <v>45</v>
      </c>
      <c r="H70" s="7">
        <v>30</v>
      </c>
      <c r="I70" s="7"/>
      <c r="J70" s="7">
        <v>15</v>
      </c>
      <c r="K70" s="7">
        <f t="shared" si="45"/>
        <v>75</v>
      </c>
      <c r="L70" s="8">
        <f t="shared" si="46"/>
        <v>3</v>
      </c>
      <c r="M70" s="7" t="s">
        <v>24</v>
      </c>
      <c r="N70" s="8">
        <f t="shared" si="47"/>
        <v>37.5</v>
      </c>
      <c r="O70" s="3" t="s">
        <v>523</v>
      </c>
      <c r="P70" s="445"/>
      <c r="Q70" s="470"/>
      <c r="R70" s="470"/>
      <c r="S70" s="470"/>
      <c r="T70" s="470"/>
      <c r="U70" s="470"/>
      <c r="V70" s="7"/>
      <c r="W70" s="7"/>
      <c r="X70" s="5" t="s">
        <v>115</v>
      </c>
      <c r="Y70" s="461"/>
      <c r="Z70" s="452"/>
      <c r="AA70" s="470"/>
      <c r="AB70" s="470"/>
      <c r="AC70" s="470"/>
      <c r="AD70" s="470"/>
      <c r="AE70" s="470"/>
      <c r="AF70" s="470"/>
      <c r="AG70" s="470"/>
      <c r="AH70" s="470"/>
      <c r="AI70" s="470"/>
      <c r="AJ70" s="470"/>
      <c r="AK70" s="470"/>
      <c r="AL70" s="470"/>
      <c r="AM70" s="470"/>
      <c r="AN70" s="472"/>
      <c r="AO70" s="472"/>
      <c r="AP70" s="472"/>
    </row>
    <row r="71" spans="1:42" ht="15.75" customHeight="1">
      <c r="A71" s="1" t="s">
        <v>15</v>
      </c>
      <c r="B71" s="1" t="s">
        <v>17</v>
      </c>
      <c r="C71" s="599" t="s">
        <v>219</v>
      </c>
      <c r="D71" s="585">
        <v>2</v>
      </c>
      <c r="E71" s="582">
        <v>3</v>
      </c>
      <c r="F71" s="7">
        <f t="shared" si="43"/>
        <v>90</v>
      </c>
      <c r="G71" s="7">
        <f t="shared" si="44"/>
        <v>45</v>
      </c>
      <c r="H71" s="7">
        <v>30</v>
      </c>
      <c r="I71" s="7"/>
      <c r="J71" s="7">
        <v>15</v>
      </c>
      <c r="K71" s="7">
        <f t="shared" si="45"/>
        <v>45</v>
      </c>
      <c r="L71" s="8">
        <f t="shared" si="46"/>
        <v>3</v>
      </c>
      <c r="M71" s="7" t="s">
        <v>24</v>
      </c>
      <c r="N71" s="8">
        <f t="shared" si="47"/>
        <v>50</v>
      </c>
      <c r="O71" s="3" t="s">
        <v>523</v>
      </c>
      <c r="P71" s="445"/>
      <c r="Q71" s="470"/>
      <c r="R71" s="470"/>
      <c r="S71" s="470"/>
      <c r="T71" s="470"/>
      <c r="U71" s="470"/>
      <c r="V71" s="7" t="s">
        <v>15</v>
      </c>
      <c r="W71" s="7" t="s">
        <v>17</v>
      </c>
      <c r="X71" s="5" t="s">
        <v>107</v>
      </c>
      <c r="Y71" s="461">
        <f>SUMIFS(E$65:E$76,A$65:A$76,$A$115,B$65:B$76,$B$115)</f>
        <v>12</v>
      </c>
      <c r="Z71" s="452">
        <f>SUMIFS(D$65:D$76,A$65:A$76,$A$115,B$65:B$76,$B$115)</f>
        <v>12.5</v>
      </c>
      <c r="AA71" s="470"/>
      <c r="AB71" s="470"/>
      <c r="AC71" s="470"/>
      <c r="AD71" s="470"/>
      <c r="AE71" s="470"/>
      <c r="AF71" s="470"/>
      <c r="AG71" s="470"/>
      <c r="AH71" s="470"/>
      <c r="AI71" s="470"/>
      <c r="AJ71" s="470"/>
      <c r="AK71" s="470"/>
      <c r="AL71" s="470"/>
      <c r="AM71" s="472"/>
      <c r="AN71" s="472"/>
      <c r="AO71" s="472"/>
      <c r="AP71" s="472"/>
    </row>
    <row r="72" spans="1:42" ht="15.75" customHeight="1">
      <c r="A72" s="1"/>
      <c r="B72" s="1"/>
      <c r="C72" s="5"/>
      <c r="D72" s="585"/>
      <c r="E72" s="582"/>
      <c r="F72" s="7"/>
      <c r="G72" s="7"/>
      <c r="H72" s="7"/>
      <c r="I72" s="7"/>
      <c r="J72" s="7"/>
      <c r="K72" s="7"/>
      <c r="L72" s="8"/>
      <c r="M72" s="7"/>
      <c r="N72" s="8"/>
      <c r="O72" s="3"/>
      <c r="P72" s="445"/>
      <c r="Q72" s="470"/>
      <c r="R72" s="470"/>
      <c r="S72" s="470"/>
      <c r="T72" s="470"/>
      <c r="U72" s="470"/>
      <c r="V72" s="7" t="s">
        <v>15</v>
      </c>
      <c r="W72" s="7" t="s">
        <v>57</v>
      </c>
      <c r="X72" s="5" t="s">
        <v>109</v>
      </c>
      <c r="Y72" s="461">
        <f>SUMIFS(E$65:E$76,A$65:A$76,$A$116,B$65:B$76,$B$116)</f>
        <v>16</v>
      </c>
      <c r="Z72" s="452">
        <f>SUMIFS(D$65:D$76,A$65:A$76,$A$116,B$65:B$76,$B$116)</f>
        <v>4.5</v>
      </c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2"/>
      <c r="AN72" s="472"/>
      <c r="AO72" s="472"/>
      <c r="AP72" s="472"/>
    </row>
    <row r="73" spans="1:42" ht="15.75" customHeight="1">
      <c r="A73" s="1" t="s">
        <v>15</v>
      </c>
      <c r="B73" s="1" t="s">
        <v>57</v>
      </c>
      <c r="C73" s="586" t="s">
        <v>598</v>
      </c>
      <c r="D73" s="585">
        <v>1</v>
      </c>
      <c r="E73" s="582">
        <v>4</v>
      </c>
      <c r="F73" s="7">
        <f t="shared" ref="F73:F75" si="48">E73*30</f>
        <v>120</v>
      </c>
      <c r="G73" s="7">
        <f t="shared" ref="G73:G75" si="49">H73+I73+J73</f>
        <v>30</v>
      </c>
      <c r="H73" s="7">
        <v>15</v>
      </c>
      <c r="I73" s="7"/>
      <c r="J73" s="7">
        <v>15</v>
      </c>
      <c r="K73" s="7">
        <f t="shared" ref="K73:K75" si="50">F73-G73</f>
        <v>90</v>
      </c>
      <c r="L73" s="8">
        <f t="shared" ref="L73:L75" si="51">G73/15</f>
        <v>2</v>
      </c>
      <c r="M73" s="7" t="s">
        <v>32</v>
      </c>
      <c r="N73" s="8">
        <f>G73/F73*100</f>
        <v>25</v>
      </c>
      <c r="O73" s="3" t="s">
        <v>523</v>
      </c>
      <c r="P73" s="445"/>
      <c r="Q73" s="470"/>
      <c r="R73" s="470"/>
      <c r="S73" s="470"/>
      <c r="T73" s="470"/>
      <c r="U73" s="470"/>
      <c r="V73" s="452"/>
      <c r="W73" s="452"/>
      <c r="X73" s="452"/>
      <c r="Y73" s="461">
        <f t="shared" ref="Y73:Z73" si="52">SUM(Y68:Y72)</f>
        <v>30</v>
      </c>
      <c r="Z73" s="461">
        <f t="shared" si="52"/>
        <v>21</v>
      </c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2"/>
      <c r="AN73" s="472"/>
      <c r="AO73" s="472"/>
      <c r="AP73" s="472"/>
    </row>
    <row r="74" spans="1:42" ht="32.25" customHeight="1">
      <c r="A74" s="1" t="s">
        <v>15</v>
      </c>
      <c r="B74" s="1" t="s">
        <v>17</v>
      </c>
      <c r="C74" s="586" t="s">
        <v>599</v>
      </c>
      <c r="D74" s="585"/>
      <c r="E74" s="582">
        <v>1</v>
      </c>
      <c r="F74" s="7">
        <f t="shared" si="48"/>
        <v>30</v>
      </c>
      <c r="G74" s="7">
        <f t="shared" si="49"/>
        <v>0</v>
      </c>
      <c r="H74" s="7">
        <v>0</v>
      </c>
      <c r="I74" s="7"/>
      <c r="J74" s="7">
        <v>0</v>
      </c>
      <c r="K74" s="7">
        <f t="shared" si="50"/>
        <v>30</v>
      </c>
      <c r="L74" s="8">
        <f t="shared" si="51"/>
        <v>0</v>
      </c>
      <c r="M74" s="7" t="s">
        <v>32</v>
      </c>
      <c r="N74" s="8"/>
      <c r="O74" s="3" t="s">
        <v>523</v>
      </c>
      <c r="P74" s="445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2"/>
      <c r="AN74" s="472"/>
      <c r="AO74" s="472"/>
      <c r="AP74" s="472"/>
    </row>
    <row r="75" spans="1:42" ht="36" customHeight="1">
      <c r="A75" s="1" t="s">
        <v>15</v>
      </c>
      <c r="B75" s="1" t="s">
        <v>57</v>
      </c>
      <c r="C75" s="598" t="s">
        <v>600</v>
      </c>
      <c r="D75" s="585">
        <v>1</v>
      </c>
      <c r="E75" s="582">
        <v>4</v>
      </c>
      <c r="F75" s="7">
        <f t="shared" si="48"/>
        <v>120</v>
      </c>
      <c r="G75" s="7">
        <f t="shared" si="49"/>
        <v>22</v>
      </c>
      <c r="H75" s="7">
        <v>15</v>
      </c>
      <c r="I75" s="7"/>
      <c r="J75" s="7">
        <v>7</v>
      </c>
      <c r="K75" s="7">
        <f t="shared" si="50"/>
        <v>98</v>
      </c>
      <c r="L75" s="8">
        <f t="shared" si="51"/>
        <v>1.4666666666666666</v>
      </c>
      <c r="M75" s="7" t="s">
        <v>32</v>
      </c>
      <c r="N75" s="8">
        <f>G75/F75*100</f>
        <v>18.333333333333332</v>
      </c>
      <c r="O75" s="3"/>
      <c r="P75" s="445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2"/>
      <c r="AN75" s="472"/>
      <c r="AO75" s="472"/>
      <c r="AP75" s="472"/>
    </row>
    <row r="76" spans="1:42" ht="15.75" customHeight="1">
      <c r="A76" s="1" t="s">
        <v>15</v>
      </c>
      <c r="B76" s="1" t="s">
        <v>17</v>
      </c>
      <c r="C76" s="599" t="s">
        <v>72</v>
      </c>
      <c r="D76" s="572">
        <v>4</v>
      </c>
      <c r="E76" s="573"/>
      <c r="F76" s="7"/>
      <c r="G76" s="7"/>
      <c r="H76" s="7"/>
      <c r="I76" s="7"/>
      <c r="J76" s="7"/>
      <c r="K76" s="7"/>
      <c r="L76" s="8"/>
      <c r="M76" s="7"/>
      <c r="N76" s="8"/>
      <c r="O76" s="3"/>
      <c r="P76" s="445"/>
      <c r="Q76" s="470">
        <v>3</v>
      </c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2"/>
      <c r="AO76" s="472"/>
      <c r="AP76" s="472"/>
    </row>
    <row r="77" spans="1:42" ht="15.75" customHeight="1">
      <c r="A77" s="1"/>
      <c r="B77" s="1"/>
      <c r="C77" s="5"/>
      <c r="D77" s="480"/>
      <c r="E77" s="20"/>
      <c r="F77" s="7"/>
      <c r="G77" s="7"/>
      <c r="H77" s="7"/>
      <c r="I77" s="7"/>
      <c r="J77" s="7"/>
      <c r="K77" s="7"/>
      <c r="L77" s="8"/>
      <c r="M77" s="7"/>
      <c r="N77" s="8"/>
      <c r="O77" s="3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445"/>
      <c r="AF77" s="445"/>
      <c r="AG77" s="445"/>
      <c r="AH77" s="445"/>
      <c r="AI77" s="445"/>
      <c r="AJ77" s="445"/>
      <c r="AK77" s="445"/>
      <c r="AL77" s="445"/>
      <c r="AM77" s="445"/>
      <c r="AN77" s="3"/>
      <c r="AO77" s="3"/>
      <c r="AP77" s="3"/>
    </row>
    <row r="78" spans="1:42" ht="15.75" customHeight="1">
      <c r="A78" s="1"/>
      <c r="B78" s="1"/>
      <c r="C78" s="521"/>
      <c r="D78" s="521"/>
      <c r="E78" s="477"/>
      <c r="F78" s="478"/>
      <c r="G78" s="478"/>
      <c r="H78" s="478"/>
      <c r="I78" s="478"/>
      <c r="J78" s="478"/>
      <c r="K78" s="478"/>
      <c r="L78" s="477"/>
      <c r="M78" s="478"/>
      <c r="N78" s="477"/>
      <c r="O78" s="3"/>
      <c r="P78" s="445"/>
      <c r="Q78" s="445"/>
      <c r="R78" s="445"/>
      <c r="S78" s="445"/>
      <c r="T78" s="445"/>
      <c r="U78" s="445"/>
      <c r="V78" s="445"/>
      <c r="W78" s="445"/>
      <c r="X78" s="445"/>
      <c r="Y78" s="445"/>
      <c r="Z78" s="445"/>
      <c r="AA78" s="445"/>
      <c r="AB78" s="44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482"/>
      <c r="B79" s="483"/>
      <c r="C79" s="484"/>
      <c r="D79" s="522">
        <f t="shared" ref="D79:E79" si="53">SUM(D65:D78)</f>
        <v>21</v>
      </c>
      <c r="E79" s="523">
        <f t="shared" si="53"/>
        <v>30</v>
      </c>
      <c r="F79" s="510"/>
      <c r="G79" s="510"/>
      <c r="H79" s="510"/>
      <c r="I79" s="510"/>
      <c r="J79" s="510"/>
      <c r="K79" s="510"/>
      <c r="L79" s="510"/>
      <c r="M79" s="510"/>
      <c r="N79" s="487"/>
      <c r="O79" s="445"/>
      <c r="P79" s="445"/>
      <c r="Q79" s="445"/>
      <c r="R79" s="445"/>
      <c r="S79" s="445"/>
      <c r="T79" s="445"/>
      <c r="U79" s="445"/>
      <c r="V79" s="445"/>
      <c r="W79" s="445"/>
      <c r="X79" s="445"/>
      <c r="Y79" s="445"/>
      <c r="Z79" s="445"/>
      <c r="AA79" s="445"/>
      <c r="AB79" s="445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/>
      <c r="D80" s="15"/>
      <c r="E80" s="3"/>
      <c r="F80" s="3"/>
      <c r="G80" s="3"/>
      <c r="H80" s="3"/>
      <c r="I80" s="3"/>
      <c r="J80" s="3"/>
      <c r="K80" s="3"/>
      <c r="L80" s="3"/>
      <c r="M80" s="3"/>
      <c r="N80" s="3"/>
      <c r="O80" s="445"/>
      <c r="P80" s="445"/>
      <c r="Q80" s="445"/>
      <c r="R80" s="445">
        <v>80</v>
      </c>
      <c r="S80" s="445"/>
      <c r="T80" s="445"/>
      <c r="U80" s="445"/>
      <c r="V80" s="445"/>
      <c r="W80" s="445"/>
      <c r="X80" s="445"/>
      <c r="Y80" s="445"/>
      <c r="Z80" s="445"/>
      <c r="AA80" s="445"/>
      <c r="AB80" s="445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4" t="s">
        <v>554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445"/>
      <c r="P81" s="445"/>
      <c r="Q81" s="445"/>
      <c r="R81" s="445"/>
      <c r="S81" s="445"/>
      <c r="T81" s="445"/>
      <c r="U81" s="445"/>
      <c r="V81" s="445"/>
      <c r="W81" s="445"/>
      <c r="X81" s="445"/>
      <c r="Y81" s="445"/>
      <c r="Z81" s="445"/>
      <c r="AA81" s="445"/>
      <c r="AB81" s="445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1533" t="s">
        <v>2</v>
      </c>
      <c r="D82" s="1525" t="s">
        <v>532</v>
      </c>
      <c r="E82" s="1525" t="s">
        <v>3</v>
      </c>
      <c r="F82" s="1529" t="s">
        <v>4</v>
      </c>
      <c r="G82" s="1530"/>
      <c r="H82" s="1530"/>
      <c r="I82" s="1530"/>
      <c r="J82" s="1530"/>
      <c r="K82" s="1531"/>
      <c r="L82" s="1525" t="s">
        <v>5</v>
      </c>
      <c r="M82" s="1525" t="s">
        <v>6</v>
      </c>
      <c r="N82" s="1525" t="s">
        <v>7</v>
      </c>
      <c r="O82" s="3"/>
      <c r="P82" s="445"/>
      <c r="Q82" s="445"/>
      <c r="R82" s="445"/>
      <c r="S82" s="445"/>
      <c r="T82" s="445"/>
      <c r="U82" s="445"/>
      <c r="V82" s="445"/>
      <c r="W82" s="445"/>
      <c r="X82" s="445"/>
      <c r="Y82" s="445"/>
      <c r="Z82" s="445"/>
      <c r="AA82" s="445"/>
      <c r="AB82" s="445"/>
      <c r="AC82" s="445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526"/>
      <c r="D83" s="1526"/>
      <c r="E83" s="1526"/>
      <c r="F83" s="1525" t="s">
        <v>8</v>
      </c>
      <c r="G83" s="1532" t="s">
        <v>9</v>
      </c>
      <c r="H83" s="1530"/>
      <c r="I83" s="1530"/>
      <c r="J83" s="1531"/>
      <c r="K83" s="1525" t="s">
        <v>38</v>
      </c>
      <c r="L83" s="1526"/>
      <c r="M83" s="1526"/>
      <c r="N83" s="1526"/>
      <c r="O83" s="3"/>
      <c r="P83" s="445"/>
      <c r="Q83" s="445"/>
      <c r="R83" s="445"/>
      <c r="S83" s="445"/>
      <c r="T83" s="445"/>
      <c r="U83" s="445"/>
      <c r="V83" s="445"/>
      <c r="W83" s="445"/>
      <c r="X83" s="445"/>
      <c r="Y83" s="445"/>
      <c r="Z83" s="445"/>
      <c r="AA83" s="445"/>
      <c r="AB83" s="445"/>
      <c r="AC83" s="445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526"/>
      <c r="D84" s="1526"/>
      <c r="E84" s="1526"/>
      <c r="F84" s="1526"/>
      <c r="G84" s="1525" t="s">
        <v>11</v>
      </c>
      <c r="H84" s="1529" t="s">
        <v>12</v>
      </c>
      <c r="I84" s="1530"/>
      <c r="J84" s="1531"/>
      <c r="K84" s="1526"/>
      <c r="L84" s="1526"/>
      <c r="M84" s="1526"/>
      <c r="N84" s="1526"/>
      <c r="O84" s="3"/>
      <c r="P84" s="445"/>
      <c r="Q84" s="445"/>
      <c r="R84" s="445"/>
      <c r="S84" s="445"/>
      <c r="T84" s="445"/>
      <c r="U84" s="445"/>
      <c r="V84" s="445"/>
      <c r="W84" s="445"/>
      <c r="X84" s="445"/>
      <c r="Y84" s="445"/>
      <c r="Z84" s="445"/>
      <c r="AA84" s="445"/>
      <c r="AB84" s="445"/>
      <c r="AC84" s="445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526"/>
      <c r="D85" s="1526"/>
      <c r="E85" s="1526"/>
      <c r="F85" s="1526"/>
      <c r="G85" s="1526"/>
      <c r="H85" s="1528" t="s">
        <v>39</v>
      </c>
      <c r="I85" s="1528" t="s">
        <v>40</v>
      </c>
      <c r="J85" s="1528" t="s">
        <v>41</v>
      </c>
      <c r="K85" s="1526"/>
      <c r="L85" s="1526"/>
      <c r="M85" s="1526"/>
      <c r="N85" s="1526"/>
      <c r="O85" s="3"/>
      <c r="P85" s="445"/>
      <c r="Q85" s="445"/>
      <c r="R85" s="445"/>
      <c r="S85" s="445"/>
      <c r="T85" s="445"/>
      <c r="U85" s="445"/>
      <c r="V85" s="445"/>
      <c r="W85" s="445"/>
      <c r="X85" s="445"/>
      <c r="Y85" s="445"/>
      <c r="Z85" s="445"/>
      <c r="AA85" s="445"/>
      <c r="AB85" s="445"/>
      <c r="AC85" s="445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526"/>
      <c r="D86" s="1526"/>
      <c r="E86" s="1526"/>
      <c r="F86" s="1526"/>
      <c r="G86" s="1526"/>
      <c r="H86" s="1526"/>
      <c r="I86" s="1526"/>
      <c r="J86" s="1526"/>
      <c r="K86" s="1526"/>
      <c r="L86" s="1526"/>
      <c r="M86" s="1526"/>
      <c r="N86" s="1526"/>
      <c r="O86" s="3"/>
      <c r="P86" s="445"/>
      <c r="Q86" s="445"/>
      <c r="R86" s="445"/>
      <c r="S86" s="445"/>
      <c r="T86" s="445"/>
      <c r="U86" s="445"/>
      <c r="V86" s="445"/>
      <c r="W86" s="445"/>
      <c r="X86" s="445"/>
      <c r="Y86" s="445"/>
      <c r="Z86" s="445"/>
      <c r="AA86" s="445"/>
      <c r="AB86" s="445"/>
      <c r="AC86" s="445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526"/>
      <c r="D87" s="1526"/>
      <c r="E87" s="1526"/>
      <c r="F87" s="1526"/>
      <c r="G87" s="1526"/>
      <c r="H87" s="1526"/>
      <c r="I87" s="1526"/>
      <c r="J87" s="1526"/>
      <c r="K87" s="1526"/>
      <c r="L87" s="1526"/>
      <c r="M87" s="1526"/>
      <c r="N87" s="1526"/>
      <c r="O87" s="3"/>
      <c r="P87" s="445"/>
      <c r="Q87" s="445"/>
      <c r="R87" s="445"/>
      <c r="S87" s="445"/>
      <c r="T87" s="445"/>
      <c r="U87" s="445"/>
      <c r="V87" s="445"/>
      <c r="W87" s="445"/>
      <c r="X87" s="445"/>
      <c r="Y87" s="445"/>
      <c r="Z87" s="445"/>
      <c r="AA87" s="445"/>
      <c r="AB87" s="445"/>
      <c r="AC87" s="445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" customHeight="1">
      <c r="A88" s="1"/>
      <c r="B88" s="1"/>
      <c r="C88" s="1527"/>
      <c r="D88" s="1527"/>
      <c r="E88" s="1527"/>
      <c r="F88" s="1527"/>
      <c r="G88" s="1527"/>
      <c r="H88" s="1527"/>
      <c r="I88" s="1527"/>
      <c r="J88" s="1527"/>
      <c r="K88" s="1527"/>
      <c r="L88" s="1527"/>
      <c r="M88" s="1527"/>
      <c r="N88" s="1527"/>
      <c r="O88" s="3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 t="s">
        <v>16</v>
      </c>
      <c r="B89" s="1" t="s">
        <v>17</v>
      </c>
      <c r="C89" s="599" t="s">
        <v>18</v>
      </c>
      <c r="D89" s="600">
        <v>10</v>
      </c>
      <c r="E89" s="573">
        <v>3</v>
      </c>
      <c r="F89" s="7">
        <f t="shared" ref="F89:F90" si="54">E89*30</f>
        <v>90</v>
      </c>
      <c r="G89" s="7">
        <f t="shared" ref="G89:G90" si="55">H89+I89+J89</f>
        <v>39</v>
      </c>
      <c r="H89" s="7"/>
      <c r="I89" s="7"/>
      <c r="J89" s="7">
        <v>39</v>
      </c>
      <c r="K89" s="7">
        <f t="shared" ref="K89:K90" si="56">F89-G89</f>
        <v>51</v>
      </c>
      <c r="L89" s="8">
        <f t="shared" ref="L89:L99" si="57">G89/13</f>
        <v>3</v>
      </c>
      <c r="M89" s="7" t="s">
        <v>32</v>
      </c>
      <c r="N89" s="8">
        <f t="shared" ref="N89:N90" si="58">G89/F89*100</f>
        <v>43.333333333333336</v>
      </c>
      <c r="O89" s="3" t="s">
        <v>556</v>
      </c>
      <c r="P89" s="445" t="s">
        <v>551</v>
      </c>
      <c r="Q89" s="445"/>
      <c r="R89" s="445"/>
      <c r="S89" s="445"/>
      <c r="T89" s="445"/>
      <c r="U89" s="445"/>
      <c r="V89" s="445"/>
      <c r="W89" s="445"/>
      <c r="X89" s="445"/>
      <c r="Y89" s="445"/>
      <c r="Z89" s="445"/>
      <c r="AA89" s="445"/>
      <c r="AB89" s="44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16</v>
      </c>
      <c r="B90" s="1" t="s">
        <v>17</v>
      </c>
      <c r="C90" s="599" t="s">
        <v>91</v>
      </c>
      <c r="D90" s="600">
        <v>2</v>
      </c>
      <c r="E90" s="597">
        <v>1</v>
      </c>
      <c r="F90" s="7">
        <f t="shared" si="54"/>
        <v>30</v>
      </c>
      <c r="G90" s="7">
        <f t="shared" si="55"/>
        <v>18</v>
      </c>
      <c r="H90" s="7">
        <v>9</v>
      </c>
      <c r="I90" s="7"/>
      <c r="J90" s="7">
        <v>9</v>
      </c>
      <c r="K90" s="7">
        <f t="shared" si="56"/>
        <v>12</v>
      </c>
      <c r="L90" s="8">
        <f t="shared" si="57"/>
        <v>1.3846153846153846</v>
      </c>
      <c r="M90" s="7" t="s">
        <v>16</v>
      </c>
      <c r="N90" s="8">
        <f t="shared" si="58"/>
        <v>60</v>
      </c>
      <c r="O90" s="3" t="s">
        <v>550</v>
      </c>
      <c r="P90" s="445" t="s">
        <v>551</v>
      </c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hidden="1" customHeight="1">
      <c r="A91" s="1"/>
      <c r="B91" s="1"/>
      <c r="C91" s="21"/>
      <c r="D91" s="5"/>
      <c r="E91" s="20"/>
      <c r="F91" s="7"/>
      <c r="G91" s="7"/>
      <c r="H91" s="7"/>
      <c r="I91" s="7"/>
      <c r="J91" s="7"/>
      <c r="K91" s="7"/>
      <c r="L91" s="8">
        <f t="shared" si="57"/>
        <v>0</v>
      </c>
      <c r="M91" s="7"/>
      <c r="N91" s="8"/>
      <c r="O91" s="3" t="s">
        <v>523</v>
      </c>
      <c r="P91" s="445" t="s">
        <v>551</v>
      </c>
      <c r="Q91" s="445"/>
      <c r="R91" s="445"/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57</v>
      </c>
      <c r="C92" s="599" t="s">
        <v>601</v>
      </c>
      <c r="D92" s="600">
        <v>1</v>
      </c>
      <c r="E92" s="582">
        <v>4</v>
      </c>
      <c r="F92" s="7">
        <f t="shared" ref="F92:F99" si="59">E92*30</f>
        <v>120</v>
      </c>
      <c r="G92" s="7">
        <f>H92+I92+J92</f>
        <v>39</v>
      </c>
      <c r="H92" s="7">
        <v>26</v>
      </c>
      <c r="I92" s="7"/>
      <c r="J92" s="7">
        <v>13</v>
      </c>
      <c r="K92" s="7">
        <f t="shared" ref="K92:K99" si="60">F92-G92</f>
        <v>81</v>
      </c>
      <c r="L92" s="8">
        <f t="shared" si="57"/>
        <v>3</v>
      </c>
      <c r="M92" s="7" t="s">
        <v>32</v>
      </c>
      <c r="N92" s="8">
        <f t="shared" ref="N92:N99" si="61">G92/F92*100</f>
        <v>32.5</v>
      </c>
      <c r="O92" s="3" t="s">
        <v>523</v>
      </c>
      <c r="P92" s="445" t="s">
        <v>551</v>
      </c>
      <c r="Q92" s="445"/>
      <c r="R92" s="445"/>
      <c r="S92" s="445"/>
      <c r="T92" s="445"/>
      <c r="U92" s="445"/>
      <c r="V92" s="452"/>
      <c r="W92" s="452"/>
      <c r="X92" s="452"/>
      <c r="Y92" s="452" t="s">
        <v>535</v>
      </c>
      <c r="Z92" s="452" t="s">
        <v>536</v>
      </c>
      <c r="AA92" s="445"/>
      <c r="AB92" s="445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15</v>
      </c>
      <c r="B93" s="1" t="s">
        <v>17</v>
      </c>
      <c r="C93" s="599" t="s">
        <v>222</v>
      </c>
      <c r="D93" s="600"/>
      <c r="E93" s="582">
        <v>1</v>
      </c>
      <c r="F93" s="7">
        <f t="shared" si="59"/>
        <v>30</v>
      </c>
      <c r="G93" s="7"/>
      <c r="H93" s="7"/>
      <c r="I93" s="7"/>
      <c r="J93" s="7"/>
      <c r="K93" s="7">
        <f t="shared" si="60"/>
        <v>30</v>
      </c>
      <c r="L93" s="8">
        <f t="shared" si="57"/>
        <v>0</v>
      </c>
      <c r="M93" s="7" t="s">
        <v>32</v>
      </c>
      <c r="N93" s="8">
        <f t="shared" si="61"/>
        <v>0</v>
      </c>
      <c r="O93" s="3" t="s">
        <v>523</v>
      </c>
      <c r="P93" s="445" t="s">
        <v>551</v>
      </c>
      <c r="Q93" s="445"/>
      <c r="R93" s="445">
        <v>7</v>
      </c>
      <c r="S93" s="445"/>
      <c r="T93" s="445"/>
      <c r="U93" s="445"/>
      <c r="V93" s="7"/>
      <c r="W93" s="7"/>
      <c r="X93" s="5" t="s">
        <v>112</v>
      </c>
      <c r="Y93" s="456"/>
      <c r="Z93" s="456"/>
      <c r="AA93" s="445"/>
      <c r="AB93" s="44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599" t="s">
        <v>602</v>
      </c>
      <c r="D94" s="600">
        <v>1</v>
      </c>
      <c r="E94" s="573">
        <v>3</v>
      </c>
      <c r="F94" s="7">
        <f t="shared" si="59"/>
        <v>90</v>
      </c>
      <c r="G94" s="7">
        <f t="shared" ref="G94:G99" si="62">H94+I94+J94</f>
        <v>52</v>
      </c>
      <c r="H94" s="7">
        <v>26</v>
      </c>
      <c r="I94" s="7"/>
      <c r="J94" s="7">
        <v>26</v>
      </c>
      <c r="K94" s="7">
        <f t="shared" si="60"/>
        <v>38</v>
      </c>
      <c r="L94" s="8">
        <f t="shared" si="57"/>
        <v>4</v>
      </c>
      <c r="M94" s="7" t="s">
        <v>32</v>
      </c>
      <c r="N94" s="8">
        <f t="shared" si="61"/>
        <v>57.777777777777771</v>
      </c>
      <c r="O94" s="3" t="s">
        <v>523</v>
      </c>
      <c r="P94" s="445" t="s">
        <v>603</v>
      </c>
      <c r="Q94" s="445"/>
      <c r="R94" s="445"/>
      <c r="S94" s="445"/>
      <c r="T94" s="445"/>
      <c r="U94" s="445"/>
      <c r="V94" s="7" t="s">
        <v>16</v>
      </c>
      <c r="W94" s="7" t="s">
        <v>17</v>
      </c>
      <c r="X94" s="5" t="s">
        <v>107</v>
      </c>
      <c r="Y94" s="461">
        <f>SUMIFS(E$89:E$99,A$89:A$99,$A$112,B$89:B$99,$B$112)</f>
        <v>4</v>
      </c>
      <c r="Z94" s="452">
        <f>SUMIFS(D$89:D$99,A$89:A$99,$A$112,B$89:B$99,$B$112)</f>
        <v>12</v>
      </c>
      <c r="AA94" s="445"/>
      <c r="AB94" s="44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99" t="s">
        <v>604</v>
      </c>
      <c r="D95" s="601">
        <v>2</v>
      </c>
      <c r="E95" s="573">
        <v>2</v>
      </c>
      <c r="F95" s="7">
        <f t="shared" si="59"/>
        <v>60</v>
      </c>
      <c r="G95" s="7">
        <f t="shared" si="62"/>
        <v>13</v>
      </c>
      <c r="H95" s="7"/>
      <c r="I95" s="7"/>
      <c r="J95" s="7">
        <v>13</v>
      </c>
      <c r="K95" s="7">
        <f t="shared" si="60"/>
        <v>47</v>
      </c>
      <c r="L95" s="8">
        <f t="shared" si="57"/>
        <v>1</v>
      </c>
      <c r="M95" s="7" t="s">
        <v>16</v>
      </c>
      <c r="N95" s="8">
        <f t="shared" si="61"/>
        <v>21.666666666666668</v>
      </c>
      <c r="O95" s="3" t="s">
        <v>523</v>
      </c>
      <c r="P95" s="445" t="s">
        <v>603</v>
      </c>
      <c r="Q95" s="445"/>
      <c r="R95" s="445"/>
      <c r="S95" s="445"/>
      <c r="T95" s="445"/>
      <c r="U95" s="445"/>
      <c r="V95" s="7" t="s">
        <v>16</v>
      </c>
      <c r="W95" s="7" t="s">
        <v>57</v>
      </c>
      <c r="X95" s="5" t="s">
        <v>109</v>
      </c>
      <c r="Y95" s="461">
        <f>SUMIFS(E$89:E$99,A$89:A$99,$A$113,B$89:B$99,$B$113)</f>
        <v>0</v>
      </c>
      <c r="Z95" s="461">
        <f>SUMIFS(D$89:D$99,A$89:A$99,$A$113,B$89:B$99,$B$113)</f>
        <v>0</v>
      </c>
      <c r="AA95" s="445"/>
      <c r="AB95" s="445"/>
      <c r="AC95" s="445"/>
      <c r="AD95" s="445"/>
      <c r="AE95" s="445"/>
      <c r="AF95" s="445"/>
      <c r="AG95" s="445"/>
      <c r="AH95" s="445"/>
      <c r="AI95" s="445"/>
      <c r="AJ95" s="445"/>
      <c r="AK95" s="445"/>
      <c r="AL95" s="445"/>
      <c r="AM95" s="445"/>
      <c r="AN95" s="3"/>
      <c r="AO95" s="3"/>
      <c r="AP95" s="3"/>
    </row>
    <row r="96" spans="1:42" ht="15.75" customHeight="1">
      <c r="A96" s="1" t="s">
        <v>15</v>
      </c>
      <c r="B96" s="1" t="s">
        <v>57</v>
      </c>
      <c r="C96" s="5" t="s">
        <v>605</v>
      </c>
      <c r="D96" s="600">
        <v>1</v>
      </c>
      <c r="E96" s="573">
        <v>4</v>
      </c>
      <c r="F96" s="7">
        <f t="shared" si="59"/>
        <v>120</v>
      </c>
      <c r="G96" s="7">
        <f t="shared" si="62"/>
        <v>52</v>
      </c>
      <c r="H96" s="7">
        <v>26</v>
      </c>
      <c r="I96" s="7"/>
      <c r="J96" s="7">
        <v>26</v>
      </c>
      <c r="K96" s="7">
        <f t="shared" si="60"/>
        <v>68</v>
      </c>
      <c r="L96" s="8">
        <f t="shared" si="57"/>
        <v>4</v>
      </c>
      <c r="M96" s="7" t="s">
        <v>32</v>
      </c>
      <c r="N96" s="8">
        <f t="shared" si="61"/>
        <v>43.333333333333336</v>
      </c>
      <c r="O96" s="3" t="s">
        <v>523</v>
      </c>
      <c r="P96" s="445" t="s">
        <v>603</v>
      </c>
      <c r="Q96" s="445"/>
      <c r="R96" s="445"/>
      <c r="S96" s="445"/>
      <c r="T96" s="445"/>
      <c r="U96" s="445"/>
      <c r="V96" s="7"/>
      <c r="W96" s="7"/>
      <c r="X96" s="5" t="s">
        <v>115</v>
      </c>
      <c r="Y96" s="461"/>
      <c r="Z96" s="452"/>
      <c r="AA96" s="445"/>
      <c r="AB96" s="44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11" t="s">
        <v>94</v>
      </c>
      <c r="D97" s="5"/>
      <c r="E97" s="571">
        <v>6</v>
      </c>
      <c r="F97" s="7">
        <f t="shared" si="59"/>
        <v>180</v>
      </c>
      <c r="G97" s="7">
        <f t="shared" si="62"/>
        <v>0</v>
      </c>
      <c r="H97" s="7"/>
      <c r="I97" s="7"/>
      <c r="J97" s="7"/>
      <c r="K97" s="7">
        <f t="shared" si="60"/>
        <v>180</v>
      </c>
      <c r="L97" s="8">
        <f t="shared" si="57"/>
        <v>0</v>
      </c>
      <c r="M97" s="7" t="s">
        <v>32</v>
      </c>
      <c r="N97" s="8">
        <f t="shared" si="61"/>
        <v>0</v>
      </c>
      <c r="O97" s="3" t="s">
        <v>523</v>
      </c>
      <c r="P97" s="445"/>
      <c r="Q97" s="445"/>
      <c r="R97" s="445"/>
      <c r="S97" s="445"/>
      <c r="T97" s="445"/>
      <c r="U97" s="445"/>
      <c r="V97" s="7" t="s">
        <v>15</v>
      </c>
      <c r="W97" s="7" t="s">
        <v>17</v>
      </c>
      <c r="X97" s="5" t="s">
        <v>107</v>
      </c>
      <c r="Y97" s="461">
        <f>SUMIFS(E$89:E$99,A$89:A$99,$A$115,B$89:B$99,$B$115)</f>
        <v>13</v>
      </c>
      <c r="Z97" s="452">
        <f>SUMIFS(D$89:D$99,A$89:A$99,$A$115,B$89:B$99,$B$115)</f>
        <v>0</v>
      </c>
      <c r="AA97" s="445"/>
      <c r="AB97" s="44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 t="s">
        <v>15</v>
      </c>
      <c r="B98" s="1" t="s">
        <v>17</v>
      </c>
      <c r="C98" s="5" t="s">
        <v>95</v>
      </c>
      <c r="D98" s="5"/>
      <c r="E98" s="573">
        <v>3</v>
      </c>
      <c r="F98" s="7">
        <f t="shared" si="59"/>
        <v>90</v>
      </c>
      <c r="G98" s="7">
        <f t="shared" si="62"/>
        <v>0</v>
      </c>
      <c r="H98" s="7"/>
      <c r="I98" s="7"/>
      <c r="J98" s="7"/>
      <c r="K98" s="7">
        <f t="shared" si="60"/>
        <v>90</v>
      </c>
      <c r="L98" s="8">
        <f t="shared" si="57"/>
        <v>0</v>
      </c>
      <c r="M98" s="7"/>
      <c r="N98" s="8">
        <f t="shared" si="61"/>
        <v>0</v>
      </c>
      <c r="O98" s="3" t="s">
        <v>523</v>
      </c>
      <c r="P98" s="445"/>
      <c r="Q98" s="445"/>
      <c r="R98" s="445"/>
      <c r="S98" s="445"/>
      <c r="T98" s="445"/>
      <c r="U98" s="445"/>
      <c r="V98" s="7" t="s">
        <v>15</v>
      </c>
      <c r="W98" s="7" t="s">
        <v>57</v>
      </c>
      <c r="X98" s="5" t="s">
        <v>109</v>
      </c>
      <c r="Y98" s="461">
        <f>SUMIFS(E$89:E$99,A$89:A$99,$A$116,B$89:B$99,$B$116)</f>
        <v>13</v>
      </c>
      <c r="Z98" s="452">
        <f>SUMIFS(D$89:D$99,A$89:A$99,$A$116,B$89:B$99,$B$116)</f>
        <v>5</v>
      </c>
      <c r="AA98" s="445"/>
      <c r="AB98" s="44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 t="s">
        <v>15</v>
      </c>
      <c r="B99" s="1" t="s">
        <v>17</v>
      </c>
      <c r="C99" s="5" t="s">
        <v>96</v>
      </c>
      <c r="D99" s="521"/>
      <c r="E99" s="596">
        <v>3</v>
      </c>
      <c r="F99" s="478">
        <f t="shared" si="59"/>
        <v>90</v>
      </c>
      <c r="G99" s="478">
        <f t="shared" si="62"/>
        <v>0</v>
      </c>
      <c r="H99" s="478"/>
      <c r="I99" s="478"/>
      <c r="J99" s="478"/>
      <c r="K99" s="478">
        <f t="shared" si="60"/>
        <v>90</v>
      </c>
      <c r="L99" s="477">
        <f t="shared" si="57"/>
        <v>0</v>
      </c>
      <c r="M99" s="478"/>
      <c r="N99" s="477">
        <f t="shared" si="61"/>
        <v>0</v>
      </c>
      <c r="O99" s="3" t="s">
        <v>523</v>
      </c>
      <c r="P99" s="445"/>
      <c r="Q99" s="445"/>
      <c r="R99" s="445"/>
      <c r="S99" s="445"/>
      <c r="T99" s="445"/>
      <c r="U99" s="445"/>
      <c r="V99" s="452"/>
      <c r="W99" s="452"/>
      <c r="X99" s="452"/>
      <c r="Y99" s="461">
        <f t="shared" ref="Y99:Z99" si="63">SUM(Y94:Y98)</f>
        <v>30</v>
      </c>
      <c r="Z99" s="461">
        <f t="shared" si="63"/>
        <v>17</v>
      </c>
      <c r="AA99" s="445"/>
      <c r="AB99" s="44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482"/>
      <c r="B100" s="483"/>
      <c r="C100" s="5" t="s">
        <v>35</v>
      </c>
      <c r="D100" s="525">
        <f t="shared" ref="D100:E100" si="64">SUM(D89:D99)</f>
        <v>17</v>
      </c>
      <c r="E100" s="523">
        <f t="shared" si="64"/>
        <v>30</v>
      </c>
      <c r="F100" s="510"/>
      <c r="G100" s="510"/>
      <c r="H100" s="510"/>
      <c r="I100" s="510"/>
      <c r="J100" s="510"/>
      <c r="K100" s="510"/>
      <c r="L100" s="510"/>
      <c r="M100" s="510"/>
      <c r="N100" s="487"/>
      <c r="O100" s="3"/>
      <c r="P100" s="445"/>
      <c r="Q100" s="445"/>
      <c r="R100" s="445"/>
      <c r="S100" s="445"/>
      <c r="T100" s="445"/>
      <c r="U100" s="445"/>
      <c r="V100" s="445"/>
      <c r="W100" s="445"/>
      <c r="X100" s="445"/>
      <c r="Y100" s="445"/>
      <c r="Z100" s="445"/>
      <c r="AA100" s="445"/>
      <c r="AB100" s="445"/>
      <c r="AC100" s="445"/>
      <c r="AD100" s="445"/>
      <c r="AE100" s="445"/>
      <c r="AF100" s="445"/>
      <c r="AG100" s="445"/>
      <c r="AH100" s="445"/>
      <c r="AI100" s="445"/>
      <c r="AJ100" s="445"/>
      <c r="AK100" s="445"/>
      <c r="AL100" s="445"/>
      <c r="AM100" s="445"/>
      <c r="AN100" s="445"/>
      <c r="AO100" s="445"/>
      <c r="AP100" s="445"/>
    </row>
    <row r="101" spans="1:42" ht="15.75" customHeight="1">
      <c r="A101" s="1"/>
      <c r="B101" s="1"/>
      <c r="C101" s="4" t="s">
        <v>35</v>
      </c>
      <c r="D101" s="526">
        <f t="shared" ref="D101:E101" si="65">D28+D54+D79+D100</f>
        <v>118</v>
      </c>
      <c r="E101" s="30">
        <f t="shared" si="65"/>
        <v>122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  <c r="Z101" s="445"/>
      <c r="AA101" s="445"/>
      <c r="AB101" s="445"/>
      <c r="AC101" s="445"/>
      <c r="AD101" s="445"/>
      <c r="AE101" s="445"/>
      <c r="AF101" s="445"/>
      <c r="AG101" s="445"/>
      <c r="AH101" s="445"/>
      <c r="AI101" s="445"/>
      <c r="AJ101" s="445"/>
      <c r="AK101" s="445"/>
      <c r="AL101" s="445"/>
      <c r="AM101" s="445"/>
      <c r="AN101" s="445"/>
      <c r="AO101" s="445"/>
      <c r="AP101" s="445"/>
    </row>
    <row r="102" spans="1:42" ht="15.75" customHeight="1">
      <c r="A102" s="1"/>
      <c r="B102" s="1"/>
      <c r="C102" s="4"/>
      <c r="D102" s="4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445"/>
      <c r="Q102" s="445"/>
      <c r="R102" s="445"/>
      <c r="S102" s="445"/>
      <c r="T102" s="445"/>
      <c r="U102" s="445"/>
      <c r="V102" s="445"/>
      <c r="W102" s="445"/>
      <c r="X102" s="445"/>
      <c r="Y102" s="445"/>
      <c r="Z102" s="445"/>
      <c r="AA102" s="445"/>
      <c r="AB102" s="445"/>
      <c r="AC102" s="445"/>
      <c r="AD102" s="445"/>
      <c r="AE102" s="445"/>
      <c r="AF102" s="445"/>
      <c r="AG102" s="445"/>
      <c r="AH102" s="445"/>
      <c r="AI102" s="445"/>
      <c r="AJ102" s="445"/>
      <c r="AK102" s="445"/>
      <c r="AL102" s="445"/>
      <c r="AM102" s="445"/>
      <c r="AN102" s="445"/>
      <c r="AO102" s="445"/>
      <c r="AP102" s="445"/>
    </row>
    <row r="103" spans="1:42" ht="15.75" customHeight="1">
      <c r="A103" s="1"/>
      <c r="B103" s="1"/>
      <c r="C103" s="4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445"/>
      <c r="Q103" s="445"/>
      <c r="R103" s="445"/>
      <c r="S103" s="445"/>
      <c r="T103" s="445"/>
      <c r="U103" s="445"/>
      <c r="V103" s="445"/>
      <c r="W103" s="445"/>
      <c r="X103" s="445"/>
      <c r="Y103" s="445"/>
      <c r="Z103" s="445"/>
      <c r="AA103" s="445"/>
      <c r="AB103" s="445"/>
      <c r="AC103" s="445"/>
      <c r="AD103" s="445"/>
      <c r="AE103" s="445"/>
      <c r="AF103" s="445"/>
      <c r="AG103" s="445"/>
      <c r="AH103" s="445"/>
      <c r="AI103" s="445"/>
      <c r="AJ103" s="445"/>
      <c r="AK103" s="445"/>
      <c r="AL103" s="445"/>
      <c r="AM103" s="445"/>
      <c r="AN103" s="445"/>
      <c r="AO103" s="445"/>
      <c r="AP103" s="445"/>
    </row>
    <row r="104" spans="1:42" ht="15.75" customHeight="1">
      <c r="A104" s="1"/>
      <c r="B104" s="1"/>
      <c r="C104" s="4"/>
      <c r="D104" s="4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445"/>
      <c r="Q104" s="445"/>
      <c r="R104" s="445"/>
      <c r="S104" s="445"/>
      <c r="T104" s="445"/>
      <c r="U104" s="445"/>
      <c r="V104" s="445"/>
      <c r="W104" s="445"/>
      <c r="X104" s="445"/>
      <c r="Y104" s="445"/>
      <c r="Z104" s="445"/>
      <c r="AA104" s="445"/>
      <c r="AB104" s="445"/>
      <c r="AC104" s="445"/>
      <c r="AD104" s="445"/>
      <c r="AE104" s="445"/>
      <c r="AF104" s="445"/>
      <c r="AG104" s="445"/>
      <c r="AH104" s="445"/>
      <c r="AI104" s="445"/>
      <c r="AJ104" s="445"/>
      <c r="AK104" s="445"/>
      <c r="AL104" s="445"/>
      <c r="AM104" s="445"/>
      <c r="AN104" s="445"/>
      <c r="AO104" s="445"/>
      <c r="AP104" s="445"/>
    </row>
    <row r="105" spans="1:42" ht="15.75" customHeight="1">
      <c r="A105" s="1"/>
      <c r="B105" s="1"/>
      <c r="C105" s="14"/>
      <c r="D105" s="14"/>
      <c r="E105" s="1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445"/>
      <c r="Q105" s="445"/>
      <c r="R105" s="445"/>
      <c r="S105" s="445"/>
      <c r="T105" s="445"/>
      <c r="U105" s="445"/>
      <c r="V105" s="445"/>
      <c r="W105" s="445"/>
      <c r="X105" s="445"/>
      <c r="Y105" s="445"/>
      <c r="Z105" s="445"/>
      <c r="AA105" s="445"/>
      <c r="AB105" s="445"/>
      <c r="AC105" s="44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/>
      <c r="B106" s="1"/>
      <c r="C106" s="4"/>
      <c r="D106" s="4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445"/>
      <c r="Q106" s="445"/>
      <c r="R106" s="445"/>
      <c r="S106" s="445"/>
      <c r="T106" s="445"/>
      <c r="U106" s="445"/>
      <c r="V106" s="445"/>
      <c r="W106" s="445"/>
      <c r="X106" s="445"/>
      <c r="Y106" s="445"/>
      <c r="Z106" s="445"/>
      <c r="AA106" s="445"/>
      <c r="AB106" s="445"/>
      <c r="AC106" s="44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/>
      <c r="B107" s="1"/>
      <c r="C107" s="4" t="s">
        <v>35</v>
      </c>
      <c r="D107" s="4"/>
      <c r="E107" s="23">
        <f t="shared" ref="E107:F107" si="66">E108+E109</f>
        <v>120</v>
      </c>
      <c r="F107" s="23">
        <f t="shared" si="66"/>
        <v>3600</v>
      </c>
      <c r="G107" s="24">
        <f>F107/$F$107*100</f>
        <v>100</v>
      </c>
      <c r="H107" s="25"/>
      <c r="I107" s="26"/>
      <c r="J107" s="26"/>
      <c r="K107" s="26"/>
      <c r="L107" s="3" t="s">
        <v>522</v>
      </c>
      <c r="M107" s="3">
        <f t="shared" ref="M107:M115" ca="1" si="67">SUMIF($O$3:$O$104,L107,$E$3:$E$100)</f>
        <v>4.5</v>
      </c>
      <c r="N107" s="3"/>
      <c r="O107" s="462">
        <f t="shared" ref="O107:O116" ca="1" si="68">M107/$E$107*100</f>
        <v>3.75</v>
      </c>
      <c r="P107" s="445"/>
      <c r="Q107" s="3"/>
      <c r="R107" s="445"/>
      <c r="S107" s="445"/>
      <c r="T107" s="445"/>
      <c r="U107" s="445"/>
      <c r="V107" s="452"/>
      <c r="W107" s="452"/>
      <c r="X107" s="452"/>
      <c r="Y107" s="452" t="s">
        <v>535</v>
      </c>
      <c r="Z107" s="452" t="s">
        <v>536</v>
      </c>
      <c r="AA107" s="445"/>
      <c r="AB107" s="445"/>
      <c r="AC107" s="44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 t="s">
        <v>17</v>
      </c>
      <c r="C108" s="4" t="s">
        <v>107</v>
      </c>
      <c r="D108" s="4"/>
      <c r="E108" s="24">
        <f t="shared" ref="E108:E109" si="69">SUMIF(B$11:B$100,B108,E$11:E$100)</f>
        <v>82</v>
      </c>
      <c r="F108" s="1">
        <f t="shared" ref="F108:F109" si="70">E108*30</f>
        <v>2460</v>
      </c>
      <c r="G108" s="24">
        <f t="shared" ref="G108:G109" si="71">F108/F$107*100</f>
        <v>68.333333333333329</v>
      </c>
      <c r="H108" s="1"/>
      <c r="I108" s="3"/>
      <c r="J108" s="30"/>
      <c r="K108" s="30"/>
      <c r="L108" s="3" t="s">
        <v>64</v>
      </c>
      <c r="M108" s="3">
        <f t="shared" ca="1" si="67"/>
        <v>0</v>
      </c>
      <c r="N108" s="3"/>
      <c r="O108" s="462">
        <f t="shared" ca="1" si="68"/>
        <v>0</v>
      </c>
      <c r="P108" s="445"/>
      <c r="Q108" s="3"/>
      <c r="R108" s="445"/>
      <c r="S108" s="445"/>
      <c r="T108" s="445"/>
      <c r="U108" s="445"/>
      <c r="V108" s="7"/>
      <c r="W108" s="7"/>
      <c r="X108" s="5" t="s">
        <v>112</v>
      </c>
      <c r="Y108" s="456"/>
      <c r="Z108" s="456"/>
      <c r="AA108" s="445"/>
      <c r="AB108" s="445"/>
      <c r="AC108" s="44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/>
      <c r="B109" s="1" t="s">
        <v>57</v>
      </c>
      <c r="C109" s="4" t="s">
        <v>109</v>
      </c>
      <c r="D109" s="4"/>
      <c r="E109" s="24">
        <f t="shared" si="69"/>
        <v>38</v>
      </c>
      <c r="F109" s="1">
        <f t="shared" si="70"/>
        <v>1140</v>
      </c>
      <c r="G109" s="24">
        <f t="shared" si="71"/>
        <v>31.666666666666664</v>
      </c>
      <c r="H109" s="1"/>
      <c r="I109" s="3"/>
      <c r="J109" s="3"/>
      <c r="K109" s="3"/>
      <c r="L109" s="3" t="s">
        <v>524</v>
      </c>
      <c r="M109" s="3">
        <f t="shared" ca="1" si="67"/>
        <v>5</v>
      </c>
      <c r="N109" s="3"/>
      <c r="O109" s="462">
        <f t="shared" ca="1" si="68"/>
        <v>4.1666666666666661</v>
      </c>
      <c r="P109" s="445"/>
      <c r="Q109" s="3"/>
      <c r="R109" s="445"/>
      <c r="S109" s="445"/>
      <c r="T109" s="445"/>
      <c r="U109" s="445"/>
      <c r="V109" s="7" t="s">
        <v>16</v>
      </c>
      <c r="W109" s="7" t="s">
        <v>17</v>
      </c>
      <c r="X109" s="5" t="s">
        <v>107</v>
      </c>
      <c r="Y109" s="461">
        <f t="shared" ref="Y109:Z109" si="72">Y13+Y41+Y68+Y94</f>
        <v>23</v>
      </c>
      <c r="Z109" s="461">
        <f t="shared" si="72"/>
        <v>54.5</v>
      </c>
      <c r="AA109" s="445"/>
      <c r="AB109" s="445"/>
      <c r="AC109" s="44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/>
      <c r="B110" s="1"/>
      <c r="C110" s="4"/>
      <c r="D110" s="4"/>
      <c r="E110" s="1"/>
      <c r="F110" s="1"/>
      <c r="G110" s="1"/>
      <c r="H110" s="1"/>
      <c r="I110" s="3"/>
      <c r="J110" s="3"/>
      <c r="K110" s="3"/>
      <c r="L110" s="3" t="s">
        <v>556</v>
      </c>
      <c r="M110" s="3">
        <f t="shared" ca="1" si="67"/>
        <v>3</v>
      </c>
      <c r="N110" s="3"/>
      <c r="O110" s="462">
        <f t="shared" ca="1" si="68"/>
        <v>2.5</v>
      </c>
      <c r="P110" s="445"/>
      <c r="Q110" s="3"/>
      <c r="R110" s="445"/>
      <c r="S110" s="445"/>
      <c r="T110" s="445"/>
      <c r="U110" s="445"/>
      <c r="V110" s="7" t="s">
        <v>16</v>
      </c>
      <c r="W110" s="7" t="s">
        <v>57</v>
      </c>
      <c r="X110" s="5" t="s">
        <v>109</v>
      </c>
      <c r="Y110" s="461">
        <f t="shared" ref="Y110:Z110" si="73">Y14+Y42+Y69+Y95</f>
        <v>6</v>
      </c>
      <c r="Z110" s="461">
        <f t="shared" si="73"/>
        <v>13.5</v>
      </c>
      <c r="AA110" s="445"/>
      <c r="AB110" s="445"/>
      <c r="AC110" s="445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 t="s">
        <v>112</v>
      </c>
      <c r="D111" s="4"/>
      <c r="E111" s="32">
        <f t="shared" ref="E111:F111" si="74">E112+E113</f>
        <v>27</v>
      </c>
      <c r="F111" s="32">
        <f t="shared" si="74"/>
        <v>810</v>
      </c>
      <c r="G111" s="24">
        <f>F111/$F$111*100</f>
        <v>100</v>
      </c>
      <c r="H111" s="1"/>
      <c r="I111" s="3"/>
      <c r="J111" s="3"/>
      <c r="K111" s="3"/>
      <c r="L111" s="3" t="s">
        <v>46</v>
      </c>
      <c r="M111" s="3">
        <f t="shared" ca="1" si="67"/>
        <v>3</v>
      </c>
      <c r="N111" s="3"/>
      <c r="O111" s="462">
        <f t="shared" ca="1" si="68"/>
        <v>2.5</v>
      </c>
      <c r="P111" s="445"/>
      <c r="Q111" s="3"/>
      <c r="R111" s="445"/>
      <c r="S111" s="445"/>
      <c r="T111" s="445"/>
      <c r="U111" s="445"/>
      <c r="V111" s="7"/>
      <c r="W111" s="7"/>
      <c r="X111" s="5" t="s">
        <v>115</v>
      </c>
      <c r="Y111" s="461">
        <f t="shared" ref="Y111:Z111" si="75">Y15+Y43+Y70+Y96</f>
        <v>0</v>
      </c>
      <c r="Z111" s="461">
        <f t="shared" si="75"/>
        <v>0</v>
      </c>
      <c r="AA111" s="445"/>
      <c r="AB111" s="445"/>
      <c r="AC111" s="44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</row>
    <row r="112" spans="1:42" ht="15.75" customHeight="1">
      <c r="A112" s="1" t="s">
        <v>16</v>
      </c>
      <c r="B112" s="1" t="s">
        <v>17</v>
      </c>
      <c r="C112" s="4" t="s">
        <v>107</v>
      </c>
      <c r="D112" s="4"/>
      <c r="E112" s="1">
        <f t="shared" ref="E112:E113" si="76">SUMIFS(E$11:E$100,A$11:A$100,A112,B$11:B$100,B112)</f>
        <v>23</v>
      </c>
      <c r="F112" s="1">
        <f t="shared" ref="F112:F113" si="77">E112*30</f>
        <v>690</v>
      </c>
      <c r="G112" s="24">
        <f t="shared" ref="G112:G113" si="78">F112/F$111*100</f>
        <v>85.18518518518519</v>
      </c>
      <c r="H112" s="1"/>
      <c r="I112" s="3"/>
      <c r="J112" s="3"/>
      <c r="K112" s="3"/>
      <c r="L112" s="3" t="s">
        <v>29</v>
      </c>
      <c r="M112" s="3">
        <f t="shared" ca="1" si="67"/>
        <v>9</v>
      </c>
      <c r="N112" s="3"/>
      <c r="O112" s="462">
        <f t="shared" ca="1" si="68"/>
        <v>7.5</v>
      </c>
      <c r="P112" s="445"/>
      <c r="Q112" s="3"/>
      <c r="R112" s="445"/>
      <c r="S112" s="445"/>
      <c r="T112" s="445"/>
      <c r="U112" s="445"/>
      <c r="V112" s="7" t="s">
        <v>15</v>
      </c>
      <c r="W112" s="7" t="s">
        <v>17</v>
      </c>
      <c r="X112" s="5" t="s">
        <v>107</v>
      </c>
      <c r="Y112" s="461">
        <f t="shared" ref="Y112:Z112" si="79">Y16+Y44+Y71+Y97</f>
        <v>59</v>
      </c>
      <c r="Z112" s="461">
        <f t="shared" si="79"/>
        <v>40.5</v>
      </c>
      <c r="AA112" s="445"/>
      <c r="AB112" s="463">
        <f>Y112-E97-E98-E99</f>
        <v>47</v>
      </c>
      <c r="AC112" s="44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</row>
    <row r="113" spans="1:42" ht="15.75" customHeight="1">
      <c r="A113" s="1" t="s">
        <v>16</v>
      </c>
      <c r="B113" s="1" t="s">
        <v>57</v>
      </c>
      <c r="C113" s="4" t="s">
        <v>109</v>
      </c>
      <c r="D113" s="4"/>
      <c r="E113" s="1">
        <f t="shared" si="76"/>
        <v>4</v>
      </c>
      <c r="F113" s="1">
        <f t="shared" si="77"/>
        <v>120</v>
      </c>
      <c r="G113" s="24">
        <f t="shared" si="78"/>
        <v>14.814814814814813</v>
      </c>
      <c r="H113" s="1"/>
      <c r="I113" s="3"/>
      <c r="J113" s="3"/>
      <c r="K113" s="3"/>
      <c r="L113" s="3" t="s">
        <v>560</v>
      </c>
      <c r="M113" s="3">
        <f t="shared" ca="1" si="67"/>
        <v>0</v>
      </c>
      <c r="N113" s="3"/>
      <c r="O113" s="462">
        <f t="shared" ca="1" si="68"/>
        <v>0</v>
      </c>
      <c r="P113" s="445"/>
      <c r="Q113" s="445"/>
      <c r="R113" s="445"/>
      <c r="S113" s="445"/>
      <c r="T113" s="445"/>
      <c r="U113" s="445"/>
      <c r="V113" s="7" t="s">
        <v>15</v>
      </c>
      <c r="W113" s="7" t="s">
        <v>57</v>
      </c>
      <c r="X113" s="5" t="s">
        <v>109</v>
      </c>
      <c r="Y113" s="461">
        <f t="shared" ref="Y113:Z113" si="80">Y17+Y45+Y72+Y98</f>
        <v>34</v>
      </c>
      <c r="Z113" s="461">
        <f t="shared" si="80"/>
        <v>9.5</v>
      </c>
      <c r="AA113" s="445"/>
      <c r="AB113" s="445"/>
      <c r="AC113" s="44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</row>
    <row r="114" spans="1:42" ht="15.75" customHeight="1">
      <c r="A114" s="1"/>
      <c r="B114" s="1"/>
      <c r="C114" s="4" t="s">
        <v>115</v>
      </c>
      <c r="D114" s="4"/>
      <c r="E114" s="32">
        <f t="shared" ref="E114:G114" si="81">E115+E116</f>
        <v>93</v>
      </c>
      <c r="F114" s="32">
        <f t="shared" si="81"/>
        <v>2790</v>
      </c>
      <c r="G114" s="32">
        <f t="shared" si="81"/>
        <v>100</v>
      </c>
      <c r="H114" s="3"/>
      <c r="I114" s="3"/>
      <c r="J114" s="3"/>
      <c r="K114" s="3"/>
      <c r="L114" s="3" t="s">
        <v>550</v>
      </c>
      <c r="M114" s="3">
        <f t="shared" ca="1" si="67"/>
        <v>1</v>
      </c>
      <c r="N114" s="3"/>
      <c r="O114" s="462">
        <f t="shared" ca="1" si="68"/>
        <v>0.83333333333333337</v>
      </c>
      <c r="P114" s="445"/>
      <c r="Q114" s="445"/>
      <c r="R114" s="445"/>
      <c r="S114" s="445"/>
      <c r="T114" s="445"/>
      <c r="U114" s="445"/>
      <c r="V114" s="452"/>
      <c r="W114" s="452"/>
      <c r="X114" s="452"/>
      <c r="Y114" s="461">
        <f t="shared" ref="Y114:Z114" si="82">SUM(Y109:Y113)</f>
        <v>122</v>
      </c>
      <c r="Z114" s="461">
        <f t="shared" si="82"/>
        <v>118</v>
      </c>
      <c r="AA114" s="445"/>
      <c r="AB114" s="445"/>
      <c r="AC114" s="44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</row>
    <row r="115" spans="1:42" ht="15.75" customHeight="1">
      <c r="A115" s="1" t="s">
        <v>15</v>
      </c>
      <c r="B115" s="1" t="s">
        <v>17</v>
      </c>
      <c r="C115" s="4" t="s">
        <v>107</v>
      </c>
      <c r="D115" s="4"/>
      <c r="E115" s="1">
        <f t="shared" ref="E115:E116" si="83">SUMIFS(E$11:E$100,A$11:A$100,A115,B$11:B$100,B115)</f>
        <v>59</v>
      </c>
      <c r="F115" s="1">
        <f t="shared" ref="F115:F116" si="84">E115*30</f>
        <v>1770</v>
      </c>
      <c r="G115" s="3">
        <f t="shared" ref="G115:G116" si="85">F115/F$114*100</f>
        <v>63.44086021505376</v>
      </c>
      <c r="H115" s="3"/>
      <c r="I115" s="3"/>
      <c r="J115" s="3"/>
      <c r="K115" s="3"/>
      <c r="L115" s="3" t="s">
        <v>55</v>
      </c>
      <c r="M115" s="3">
        <f t="shared" ca="1" si="67"/>
        <v>3</v>
      </c>
      <c r="N115" s="3"/>
      <c r="O115" s="462">
        <f t="shared" ca="1" si="68"/>
        <v>2.5</v>
      </c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  <c r="Z115" s="445"/>
      <c r="AA115" s="445"/>
      <c r="AB115" s="445"/>
      <c r="AC115" s="44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</row>
    <row r="116" spans="1:42" ht="15.75" customHeight="1">
      <c r="A116" s="1" t="s">
        <v>15</v>
      </c>
      <c r="B116" s="1" t="s">
        <v>57</v>
      </c>
      <c r="C116" s="4" t="s">
        <v>109</v>
      </c>
      <c r="D116" s="4"/>
      <c r="E116" s="1">
        <f t="shared" si="83"/>
        <v>34</v>
      </c>
      <c r="F116" s="1">
        <f t="shared" si="84"/>
        <v>1020</v>
      </c>
      <c r="G116" s="3">
        <f t="shared" si="85"/>
        <v>36.55913978494624</v>
      </c>
      <c r="H116" s="3"/>
      <c r="I116" s="3"/>
      <c r="J116" s="3"/>
      <c r="K116" s="3"/>
      <c r="L116" s="3"/>
      <c r="M116" s="3">
        <f ca="1">SUM(M107:M115)</f>
        <v>28.5</v>
      </c>
      <c r="N116" s="3"/>
      <c r="O116" s="462">
        <f t="shared" ca="1" si="68"/>
        <v>23.75</v>
      </c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  <c r="Z116" s="445"/>
      <c r="AA116" s="445"/>
      <c r="AB116" s="445"/>
      <c r="AC116" s="445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</row>
    <row r="117" spans="1:42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  <c r="Z117" s="445"/>
      <c r="AA117" s="445"/>
      <c r="AB117" s="445"/>
      <c r="AC117" s="445"/>
      <c r="AD117" s="445"/>
      <c r="AE117" s="445"/>
      <c r="AF117" s="445"/>
      <c r="AG117" s="445"/>
      <c r="AH117" s="445"/>
      <c r="AI117" s="445"/>
      <c r="AJ117" s="445"/>
      <c r="AK117" s="445"/>
      <c r="AL117" s="445"/>
      <c r="AM117" s="445"/>
      <c r="AN117" s="445"/>
      <c r="AO117" s="445"/>
      <c r="AP117" s="445"/>
    </row>
    <row r="118" spans="1:42" ht="15.75" customHeight="1">
      <c r="A118" s="1"/>
      <c r="B118" s="1"/>
      <c r="C118" s="4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445"/>
      <c r="Q118" s="445"/>
      <c r="R118" s="445"/>
      <c r="S118" s="445"/>
      <c r="T118" s="445"/>
      <c r="U118" s="445"/>
      <c r="V118" s="445"/>
      <c r="W118" s="445"/>
      <c r="X118" s="445"/>
      <c r="Y118" s="445"/>
      <c r="Z118" s="445"/>
      <c r="AA118" s="445"/>
      <c r="AB118" s="445"/>
      <c r="AC118" s="445"/>
      <c r="AD118" s="445"/>
      <c r="AE118" s="445"/>
      <c r="AF118" s="445"/>
      <c r="AG118" s="445"/>
      <c r="AH118" s="445"/>
      <c r="AI118" s="445"/>
      <c r="AJ118" s="445"/>
      <c r="AK118" s="445"/>
      <c r="AL118" s="445"/>
      <c r="AM118" s="445"/>
      <c r="AN118" s="445"/>
      <c r="AO118" s="445"/>
      <c r="AP118" s="445"/>
    </row>
    <row r="119" spans="1:42" ht="15.75" customHeight="1">
      <c r="A119" s="1"/>
      <c r="B119" s="1"/>
      <c r="C119" s="4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445"/>
      <c r="Q119" s="445"/>
      <c r="R119" s="445"/>
      <c r="S119" s="445"/>
      <c r="T119" s="445"/>
      <c r="U119" s="445"/>
      <c r="V119" s="445"/>
      <c r="W119" s="445"/>
      <c r="X119" s="445"/>
      <c r="Y119" s="445"/>
      <c r="Z119" s="445"/>
      <c r="AA119" s="445"/>
      <c r="AB119" s="445"/>
      <c r="AC119" s="445"/>
      <c r="AD119" s="445"/>
      <c r="AE119" s="445"/>
      <c r="AF119" s="445"/>
      <c r="AG119" s="445"/>
      <c r="AH119" s="445"/>
      <c r="AI119" s="445"/>
      <c r="AJ119" s="445"/>
      <c r="AK119" s="445"/>
      <c r="AL119" s="445"/>
      <c r="AM119" s="445"/>
      <c r="AN119" s="445"/>
      <c r="AO119" s="445"/>
      <c r="AP119" s="445"/>
    </row>
    <row r="120" spans="1:42" ht="15.75" customHeight="1">
      <c r="A120" s="1"/>
      <c r="B120" s="1"/>
      <c r="C120" s="4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445"/>
      <c r="Q120" s="445"/>
      <c r="R120" s="445"/>
      <c r="S120" s="445"/>
      <c r="T120" s="445"/>
      <c r="U120" s="445"/>
      <c r="V120" s="445"/>
      <c r="W120" s="445"/>
      <c r="X120" s="445"/>
      <c r="Y120" s="445"/>
      <c r="Z120" s="445"/>
      <c r="AA120" s="445"/>
      <c r="AB120" s="445"/>
      <c r="AC120" s="445"/>
      <c r="AD120" s="445"/>
      <c r="AE120" s="445"/>
      <c r="AF120" s="445"/>
      <c r="AG120" s="445"/>
      <c r="AH120" s="445"/>
      <c r="AI120" s="445"/>
      <c r="AJ120" s="445"/>
      <c r="AK120" s="445"/>
      <c r="AL120" s="445"/>
      <c r="AM120" s="445"/>
      <c r="AN120" s="445"/>
      <c r="AO120" s="445"/>
      <c r="AP120" s="445"/>
    </row>
    <row r="121" spans="1:42" ht="15.75" customHeight="1">
      <c r="A121" s="1"/>
      <c r="B121" s="1"/>
      <c r="C121" s="4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445"/>
      <c r="Q121" s="445"/>
      <c r="R121" s="445"/>
      <c r="S121" s="445"/>
      <c r="T121" s="445"/>
      <c r="U121" s="445"/>
      <c r="V121" s="445"/>
      <c r="W121" s="445"/>
      <c r="X121" s="445"/>
      <c r="Y121" s="445"/>
      <c r="Z121" s="445"/>
      <c r="AA121" s="445"/>
      <c r="AB121" s="445"/>
      <c r="AC121" s="445"/>
      <c r="AD121" s="445"/>
      <c r="AE121" s="445"/>
      <c r="AF121" s="445"/>
      <c r="AG121" s="445"/>
      <c r="AH121" s="445"/>
      <c r="AI121" s="445"/>
      <c r="AJ121" s="445"/>
      <c r="AK121" s="445"/>
      <c r="AL121" s="445"/>
      <c r="AM121" s="445"/>
      <c r="AN121" s="445"/>
      <c r="AO121" s="445"/>
      <c r="AP121" s="445"/>
    </row>
    <row r="122" spans="1:42" ht="15.75" customHeight="1">
      <c r="A122" s="1"/>
      <c r="B122" s="1"/>
      <c r="C122" s="4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445"/>
      <c r="Q122" s="445"/>
      <c r="R122" s="445"/>
      <c r="S122" s="445"/>
      <c r="T122" s="445"/>
      <c r="U122" s="445"/>
      <c r="V122" s="445"/>
      <c r="W122" s="445"/>
      <c r="X122" s="445"/>
      <c r="Y122" s="445"/>
      <c r="Z122" s="445"/>
      <c r="AA122" s="445"/>
      <c r="AB122" s="445"/>
      <c r="AC122" s="445"/>
      <c r="AD122" s="445"/>
      <c r="AE122" s="445"/>
      <c r="AF122" s="445"/>
      <c r="AG122" s="445"/>
      <c r="AH122" s="445"/>
      <c r="AI122" s="445"/>
      <c r="AJ122" s="445"/>
      <c r="AK122" s="445"/>
      <c r="AL122" s="445"/>
      <c r="AM122" s="445"/>
      <c r="AN122" s="445"/>
      <c r="AO122" s="445"/>
      <c r="AP122" s="445"/>
    </row>
    <row r="123" spans="1:42" ht="15.75" customHeight="1">
      <c r="A123" s="1"/>
      <c r="B123" s="1"/>
      <c r="C123" s="4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445"/>
      <c r="Q123" s="445"/>
      <c r="R123" s="445"/>
      <c r="S123" s="445"/>
      <c r="T123" s="445"/>
      <c r="U123" s="445"/>
      <c r="V123" s="445"/>
      <c r="W123" s="445"/>
      <c r="X123" s="445"/>
      <c r="Y123" s="445"/>
      <c r="Z123" s="445"/>
      <c r="AA123" s="445"/>
      <c r="AB123" s="445"/>
      <c r="AC123" s="445"/>
      <c r="AD123" s="445"/>
      <c r="AE123" s="445"/>
      <c r="AF123" s="445"/>
      <c r="AG123" s="445"/>
      <c r="AH123" s="445"/>
      <c r="AI123" s="445"/>
      <c r="AJ123" s="445"/>
      <c r="AK123" s="445"/>
      <c r="AL123" s="445"/>
      <c r="AM123" s="445"/>
      <c r="AN123" s="445"/>
      <c r="AO123" s="445"/>
      <c r="AP123" s="445"/>
    </row>
    <row r="124" spans="1:42" ht="15.75" customHeight="1">
      <c r="A124" s="1"/>
      <c r="B124" s="1"/>
      <c r="C124" s="4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445"/>
      <c r="Q124" s="445"/>
      <c r="R124" s="445"/>
      <c r="S124" s="445"/>
      <c r="T124" s="445"/>
      <c r="U124" s="445"/>
      <c r="V124" s="445"/>
      <c r="W124" s="445"/>
      <c r="X124" s="445"/>
      <c r="Y124" s="445"/>
      <c r="Z124" s="445"/>
      <c r="AA124" s="445"/>
      <c r="AB124" s="445"/>
      <c r="AC124" s="445"/>
      <c r="AD124" s="445"/>
      <c r="AE124" s="445"/>
      <c r="AF124" s="445"/>
      <c r="AG124" s="445"/>
      <c r="AH124" s="445"/>
      <c r="AI124" s="445"/>
      <c r="AJ124" s="445"/>
      <c r="AK124" s="445"/>
      <c r="AL124" s="445"/>
      <c r="AM124" s="445"/>
      <c r="AN124" s="445"/>
      <c r="AO124" s="445"/>
      <c r="AP124" s="445"/>
    </row>
    <row r="125" spans="1:42" ht="15.75" customHeight="1">
      <c r="A125" s="1"/>
      <c r="B125" s="1"/>
      <c r="C125" s="4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445"/>
      <c r="Q125" s="445"/>
      <c r="R125" s="445"/>
      <c r="S125" s="445"/>
      <c r="T125" s="445"/>
      <c r="U125" s="445"/>
      <c r="V125" s="445"/>
      <c r="W125" s="445"/>
      <c r="X125" s="445"/>
      <c r="Y125" s="445"/>
      <c r="Z125" s="445"/>
      <c r="AA125" s="445"/>
      <c r="AB125" s="445"/>
      <c r="AC125" s="445"/>
      <c r="AD125" s="445"/>
      <c r="AE125" s="445"/>
      <c r="AF125" s="445"/>
      <c r="AG125" s="445"/>
      <c r="AH125" s="445"/>
      <c r="AI125" s="445"/>
      <c r="AJ125" s="445"/>
      <c r="AK125" s="445"/>
      <c r="AL125" s="445"/>
      <c r="AM125" s="445"/>
      <c r="AN125" s="445"/>
      <c r="AO125" s="445"/>
      <c r="AP125" s="445"/>
    </row>
    <row r="126" spans="1:42" ht="15.75" customHeight="1">
      <c r="A126" s="1"/>
      <c r="B126" s="1"/>
      <c r="C126" s="4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  <c r="Z126" s="445"/>
      <c r="AA126" s="445"/>
      <c r="AB126" s="445"/>
      <c r="AC126" s="445"/>
      <c r="AD126" s="445"/>
      <c r="AE126" s="445"/>
      <c r="AF126" s="445"/>
      <c r="AG126" s="445"/>
      <c r="AH126" s="445"/>
      <c r="AI126" s="445"/>
      <c r="AJ126" s="445"/>
      <c r="AK126" s="445"/>
      <c r="AL126" s="445"/>
      <c r="AM126" s="445"/>
      <c r="AN126" s="445"/>
      <c r="AO126" s="445"/>
      <c r="AP126" s="445"/>
    </row>
    <row r="127" spans="1:42" ht="15.75" customHeight="1">
      <c r="A127" s="1"/>
      <c r="B127" s="1"/>
      <c r="C127" s="4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445"/>
      <c r="Q127" s="445"/>
      <c r="R127" s="445"/>
      <c r="S127" s="445"/>
      <c r="T127" s="445"/>
      <c r="U127" s="445"/>
      <c r="V127" s="445"/>
      <c r="W127" s="445"/>
      <c r="X127" s="445"/>
      <c r="Y127" s="445"/>
      <c r="Z127" s="445"/>
      <c r="AA127" s="445"/>
      <c r="AB127" s="445"/>
      <c r="AC127" s="445"/>
      <c r="AD127" s="445"/>
      <c r="AE127" s="445"/>
      <c r="AF127" s="445"/>
      <c r="AG127" s="445"/>
      <c r="AH127" s="445"/>
      <c r="AI127" s="445"/>
      <c r="AJ127" s="445"/>
      <c r="AK127" s="445"/>
      <c r="AL127" s="445"/>
      <c r="AM127" s="445"/>
      <c r="AN127" s="445"/>
      <c r="AO127" s="445"/>
      <c r="AP127" s="445"/>
    </row>
    <row r="128" spans="1:42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  <c r="Z128" s="445"/>
      <c r="AA128" s="445"/>
      <c r="AB128" s="445"/>
      <c r="AC128" s="445"/>
      <c r="AD128" s="445"/>
      <c r="AE128" s="445"/>
      <c r="AF128" s="445"/>
      <c r="AG128" s="445"/>
      <c r="AH128" s="445"/>
      <c r="AI128" s="445"/>
      <c r="AJ128" s="445"/>
      <c r="AK128" s="445"/>
      <c r="AL128" s="445"/>
      <c r="AM128" s="445"/>
      <c r="AN128" s="445"/>
      <c r="AO128" s="445"/>
      <c r="AP128" s="445"/>
    </row>
    <row r="129" spans="1:42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  <c r="Z129" s="445"/>
      <c r="AA129" s="445"/>
      <c r="AB129" s="445"/>
      <c r="AC129" s="445"/>
      <c r="AD129" s="445"/>
      <c r="AE129" s="445"/>
      <c r="AF129" s="445"/>
      <c r="AG129" s="445"/>
      <c r="AH129" s="445"/>
      <c r="AI129" s="445"/>
      <c r="AJ129" s="445"/>
      <c r="AK129" s="445"/>
      <c r="AL129" s="445"/>
      <c r="AM129" s="445"/>
      <c r="AN129" s="445"/>
      <c r="AO129" s="445"/>
      <c r="AP129" s="445"/>
    </row>
    <row r="130" spans="1:42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  <c r="Z130" s="445"/>
      <c r="AA130" s="445"/>
      <c r="AB130" s="445"/>
      <c r="AC130" s="445"/>
      <c r="AD130" s="445"/>
      <c r="AE130" s="445"/>
      <c r="AF130" s="445"/>
      <c r="AG130" s="445"/>
      <c r="AH130" s="445"/>
      <c r="AI130" s="445"/>
      <c r="AJ130" s="445"/>
      <c r="AK130" s="445"/>
      <c r="AL130" s="445"/>
      <c r="AM130" s="445"/>
      <c r="AN130" s="445"/>
      <c r="AO130" s="445"/>
      <c r="AP130" s="445"/>
    </row>
    <row r="131" spans="1:42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  <c r="Z131" s="445"/>
      <c r="AA131" s="445"/>
      <c r="AB131" s="445"/>
      <c r="AC131" s="445"/>
      <c r="AD131" s="445"/>
      <c r="AE131" s="445"/>
      <c r="AF131" s="445"/>
      <c r="AG131" s="445"/>
      <c r="AH131" s="445"/>
      <c r="AI131" s="445"/>
      <c r="AJ131" s="445"/>
      <c r="AK131" s="445"/>
      <c r="AL131" s="445"/>
      <c r="AM131" s="445"/>
      <c r="AN131" s="445"/>
      <c r="AO131" s="445"/>
      <c r="AP131" s="445"/>
    </row>
    <row r="132" spans="1:42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  <c r="Z132" s="445"/>
      <c r="AA132" s="445"/>
      <c r="AB132" s="445"/>
      <c r="AC132" s="445"/>
      <c r="AD132" s="445"/>
      <c r="AE132" s="445"/>
      <c r="AF132" s="445"/>
      <c r="AG132" s="445"/>
      <c r="AH132" s="445"/>
      <c r="AI132" s="445"/>
      <c r="AJ132" s="445"/>
      <c r="AK132" s="445"/>
      <c r="AL132" s="445"/>
      <c r="AM132" s="445"/>
      <c r="AN132" s="445"/>
      <c r="AO132" s="445"/>
      <c r="AP132" s="445"/>
    </row>
    <row r="133" spans="1:42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  <c r="Z133" s="445"/>
      <c r="AA133" s="445"/>
      <c r="AB133" s="445"/>
      <c r="AC133" s="445"/>
      <c r="AD133" s="445"/>
      <c r="AE133" s="445"/>
      <c r="AF133" s="445"/>
      <c r="AG133" s="445"/>
      <c r="AH133" s="445"/>
      <c r="AI133" s="445"/>
      <c r="AJ133" s="445"/>
      <c r="AK133" s="445"/>
      <c r="AL133" s="445"/>
      <c r="AM133" s="445"/>
      <c r="AN133" s="445"/>
      <c r="AO133" s="445"/>
      <c r="AP133" s="445"/>
    </row>
    <row r="134" spans="1:42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45"/>
      <c r="AK134" s="445"/>
      <c r="AL134" s="445"/>
      <c r="AM134" s="445"/>
      <c r="AN134" s="445"/>
      <c r="AO134" s="445"/>
      <c r="AP134" s="445"/>
    </row>
    <row r="135" spans="1:42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45"/>
      <c r="AK135" s="445"/>
      <c r="AL135" s="445"/>
      <c r="AM135" s="445"/>
      <c r="AN135" s="445"/>
      <c r="AO135" s="445"/>
      <c r="AP135" s="445"/>
    </row>
    <row r="136" spans="1:42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45"/>
      <c r="AK136" s="445"/>
      <c r="AL136" s="445"/>
      <c r="AM136" s="445"/>
      <c r="AN136" s="445"/>
      <c r="AO136" s="445"/>
      <c r="AP136" s="445"/>
    </row>
    <row r="137" spans="1:42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445"/>
      <c r="Q137" s="445"/>
      <c r="R137" s="445"/>
      <c r="S137" s="445"/>
      <c r="T137" s="445"/>
      <c r="U137" s="445"/>
      <c r="V137" s="445"/>
      <c r="W137" s="445"/>
      <c r="X137" s="445"/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45"/>
      <c r="AK137" s="445"/>
      <c r="AL137" s="445"/>
      <c r="AM137" s="445"/>
      <c r="AN137" s="445"/>
      <c r="AO137" s="445"/>
      <c r="AP137" s="445"/>
    </row>
    <row r="138" spans="1:42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  <c r="Z138" s="445"/>
      <c r="AA138" s="445"/>
      <c r="AB138" s="445"/>
      <c r="AC138" s="445"/>
      <c r="AD138" s="445"/>
      <c r="AE138" s="445"/>
      <c r="AF138" s="445"/>
      <c r="AG138" s="445"/>
      <c r="AH138" s="445"/>
      <c r="AI138" s="445"/>
      <c r="AJ138" s="445"/>
      <c r="AK138" s="445"/>
      <c r="AL138" s="445"/>
      <c r="AM138" s="445"/>
      <c r="AN138" s="445"/>
      <c r="AO138" s="445"/>
      <c r="AP138" s="445"/>
    </row>
    <row r="139" spans="1:42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445"/>
      <c r="Q139" s="445"/>
      <c r="R139" s="445"/>
      <c r="S139" s="445"/>
      <c r="T139" s="445"/>
      <c r="U139" s="445"/>
      <c r="V139" s="445"/>
      <c r="W139" s="445"/>
      <c r="X139" s="445"/>
      <c r="Y139" s="445"/>
      <c r="Z139" s="445"/>
      <c r="AA139" s="445"/>
      <c r="AB139" s="445"/>
      <c r="AC139" s="445"/>
      <c r="AD139" s="445"/>
      <c r="AE139" s="445"/>
      <c r="AF139" s="445"/>
      <c r="AG139" s="445"/>
      <c r="AH139" s="445"/>
      <c r="AI139" s="445"/>
      <c r="AJ139" s="445"/>
      <c r="AK139" s="445"/>
      <c r="AL139" s="445"/>
      <c r="AM139" s="445"/>
      <c r="AN139" s="445"/>
      <c r="AO139" s="445"/>
      <c r="AP139" s="445"/>
    </row>
    <row r="140" spans="1:42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445"/>
      <c r="Q140" s="445"/>
      <c r="R140" s="445"/>
      <c r="S140" s="445"/>
      <c r="T140" s="445"/>
      <c r="U140" s="445"/>
      <c r="V140" s="445"/>
      <c r="W140" s="445"/>
      <c r="X140" s="445"/>
      <c r="Y140" s="445"/>
      <c r="Z140" s="445"/>
      <c r="AA140" s="445"/>
      <c r="AB140" s="445"/>
      <c r="AC140" s="445"/>
      <c r="AD140" s="445"/>
      <c r="AE140" s="445"/>
      <c r="AF140" s="445"/>
      <c r="AG140" s="445"/>
      <c r="AH140" s="445"/>
      <c r="AI140" s="445"/>
      <c r="AJ140" s="445"/>
      <c r="AK140" s="445"/>
      <c r="AL140" s="445"/>
      <c r="AM140" s="445"/>
      <c r="AN140" s="445"/>
      <c r="AO140" s="445"/>
      <c r="AP140" s="445"/>
    </row>
    <row r="141" spans="1:42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  <c r="Z141" s="445"/>
      <c r="AA141" s="445"/>
      <c r="AB141" s="445"/>
      <c r="AC141" s="445"/>
      <c r="AD141" s="445"/>
      <c r="AE141" s="445"/>
      <c r="AF141" s="445"/>
      <c r="AG141" s="445"/>
      <c r="AH141" s="445"/>
      <c r="AI141" s="445"/>
      <c r="AJ141" s="445"/>
      <c r="AK141" s="445"/>
      <c r="AL141" s="445"/>
      <c r="AM141" s="445"/>
      <c r="AN141" s="445"/>
      <c r="AO141" s="445"/>
      <c r="AP141" s="445"/>
    </row>
    <row r="142" spans="1:42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  <c r="Z142" s="445"/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45"/>
      <c r="AK142" s="445"/>
      <c r="AL142" s="445"/>
      <c r="AM142" s="445"/>
      <c r="AN142" s="445"/>
      <c r="AO142" s="445"/>
      <c r="AP142" s="445"/>
    </row>
    <row r="143" spans="1:42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  <c r="Z143" s="445"/>
      <c r="AA143" s="445"/>
      <c r="AB143" s="445"/>
      <c r="AC143" s="445"/>
      <c r="AD143" s="445"/>
      <c r="AE143" s="445"/>
      <c r="AF143" s="445"/>
      <c r="AG143" s="445"/>
      <c r="AH143" s="445"/>
      <c r="AI143" s="445"/>
      <c r="AJ143" s="445"/>
      <c r="AK143" s="445"/>
      <c r="AL143" s="445"/>
      <c r="AM143" s="445"/>
      <c r="AN143" s="445"/>
      <c r="AO143" s="445"/>
      <c r="AP143" s="445"/>
    </row>
    <row r="144" spans="1:42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45"/>
      <c r="Q144" s="445"/>
      <c r="R144" s="445"/>
      <c r="S144" s="445"/>
      <c r="T144" s="445"/>
      <c r="U144" s="445"/>
      <c r="V144" s="445"/>
      <c r="W144" s="445"/>
      <c r="X144" s="445"/>
      <c r="Y144" s="445"/>
      <c r="Z144" s="445"/>
      <c r="AA144" s="445"/>
      <c r="AB144" s="445"/>
      <c r="AC144" s="445"/>
      <c r="AD144" s="445"/>
      <c r="AE144" s="445"/>
      <c r="AF144" s="445"/>
      <c r="AG144" s="445"/>
      <c r="AH144" s="445"/>
      <c r="AI144" s="445"/>
      <c r="AJ144" s="445"/>
      <c r="AK144" s="445"/>
      <c r="AL144" s="445"/>
      <c r="AM144" s="445"/>
      <c r="AN144" s="445"/>
      <c r="AO144" s="445"/>
      <c r="AP144" s="445"/>
    </row>
    <row r="145" spans="1:42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  <c r="Z145" s="445"/>
      <c r="AA145" s="445"/>
      <c r="AB145" s="445"/>
      <c r="AC145" s="445"/>
      <c r="AD145" s="445"/>
      <c r="AE145" s="445"/>
      <c r="AF145" s="445"/>
      <c r="AG145" s="445"/>
      <c r="AH145" s="445"/>
      <c r="AI145" s="445"/>
      <c r="AJ145" s="445"/>
      <c r="AK145" s="445"/>
      <c r="AL145" s="445"/>
      <c r="AM145" s="445"/>
      <c r="AN145" s="445"/>
      <c r="AO145" s="445"/>
      <c r="AP145" s="445"/>
    </row>
    <row r="146" spans="1:42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45"/>
      <c r="AK146" s="445"/>
      <c r="AL146" s="445"/>
      <c r="AM146" s="445"/>
      <c r="AN146" s="445"/>
      <c r="AO146" s="445"/>
      <c r="AP146" s="445"/>
    </row>
    <row r="147" spans="1:42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  <c r="Z147" s="445"/>
      <c r="AA147" s="445"/>
      <c r="AB147" s="445"/>
      <c r="AC147" s="445"/>
      <c r="AD147" s="445"/>
      <c r="AE147" s="445"/>
      <c r="AF147" s="445"/>
      <c r="AG147" s="445"/>
      <c r="AH147" s="445"/>
      <c r="AI147" s="445"/>
      <c r="AJ147" s="445"/>
      <c r="AK147" s="445"/>
      <c r="AL147" s="445"/>
      <c r="AM147" s="445"/>
      <c r="AN147" s="445"/>
      <c r="AO147" s="445"/>
      <c r="AP147" s="445"/>
    </row>
    <row r="148" spans="1:42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  <c r="Z148" s="445"/>
      <c r="AA148" s="445"/>
      <c r="AB148" s="445"/>
      <c r="AC148" s="445"/>
      <c r="AD148" s="445"/>
      <c r="AE148" s="445"/>
      <c r="AF148" s="445"/>
      <c r="AG148" s="445"/>
      <c r="AH148" s="445"/>
      <c r="AI148" s="445"/>
      <c r="AJ148" s="445"/>
      <c r="AK148" s="445"/>
      <c r="AL148" s="445"/>
      <c r="AM148" s="445"/>
      <c r="AN148" s="445"/>
      <c r="AO148" s="445"/>
      <c r="AP148" s="445"/>
    </row>
    <row r="149" spans="1:42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  <c r="Z149" s="445"/>
      <c r="AA149" s="445"/>
      <c r="AB149" s="445"/>
      <c r="AC149" s="445"/>
      <c r="AD149" s="445"/>
      <c r="AE149" s="445"/>
      <c r="AF149" s="445"/>
      <c r="AG149" s="445"/>
      <c r="AH149" s="445"/>
      <c r="AI149" s="445"/>
      <c r="AJ149" s="445"/>
      <c r="AK149" s="445"/>
      <c r="AL149" s="445"/>
      <c r="AM149" s="445"/>
      <c r="AN149" s="445"/>
      <c r="AO149" s="445"/>
      <c r="AP149" s="445"/>
    </row>
    <row r="150" spans="1:42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445"/>
      <c r="Q150" s="445"/>
      <c r="R150" s="445"/>
      <c r="S150" s="445"/>
      <c r="T150" s="445"/>
      <c r="U150" s="445"/>
      <c r="V150" s="445"/>
      <c r="W150" s="445"/>
      <c r="X150" s="445"/>
      <c r="Y150" s="445"/>
      <c r="Z150" s="445"/>
      <c r="AA150" s="445"/>
      <c r="AB150" s="445"/>
      <c r="AC150" s="445"/>
      <c r="AD150" s="445"/>
      <c r="AE150" s="445"/>
      <c r="AF150" s="445"/>
      <c r="AG150" s="445"/>
      <c r="AH150" s="445"/>
      <c r="AI150" s="445"/>
      <c r="AJ150" s="445"/>
      <c r="AK150" s="445"/>
      <c r="AL150" s="445"/>
      <c r="AM150" s="445"/>
      <c r="AN150" s="445"/>
      <c r="AO150" s="445"/>
      <c r="AP150" s="445"/>
    </row>
    <row r="151" spans="1:42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  <c r="Z151" s="445"/>
      <c r="AA151" s="445"/>
      <c r="AB151" s="445"/>
      <c r="AC151" s="445"/>
      <c r="AD151" s="445"/>
      <c r="AE151" s="445"/>
      <c r="AF151" s="445"/>
      <c r="AG151" s="445"/>
      <c r="AH151" s="445"/>
      <c r="AI151" s="445"/>
      <c r="AJ151" s="445"/>
      <c r="AK151" s="445"/>
      <c r="AL151" s="445"/>
      <c r="AM151" s="445"/>
      <c r="AN151" s="445"/>
      <c r="AO151" s="445"/>
      <c r="AP151" s="445"/>
    </row>
    <row r="152" spans="1:42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445"/>
      <c r="Q152" s="445"/>
      <c r="R152" s="445"/>
      <c r="S152" s="445"/>
      <c r="T152" s="445"/>
      <c r="U152" s="445"/>
      <c r="V152" s="445"/>
      <c r="W152" s="445"/>
      <c r="X152" s="445"/>
      <c r="Y152" s="445"/>
      <c r="Z152" s="445"/>
      <c r="AA152" s="445"/>
      <c r="AB152" s="445"/>
      <c r="AC152" s="445"/>
      <c r="AD152" s="445"/>
      <c r="AE152" s="445"/>
      <c r="AF152" s="445"/>
      <c r="AG152" s="445"/>
      <c r="AH152" s="445"/>
      <c r="AI152" s="445"/>
      <c r="AJ152" s="445"/>
      <c r="AK152" s="445"/>
      <c r="AL152" s="445"/>
      <c r="AM152" s="445"/>
      <c r="AN152" s="445"/>
      <c r="AO152" s="445"/>
      <c r="AP152" s="445"/>
    </row>
    <row r="153" spans="1:42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445"/>
      <c r="Q153" s="445"/>
      <c r="R153" s="445"/>
      <c r="S153" s="445"/>
      <c r="T153" s="445"/>
      <c r="U153" s="445"/>
      <c r="V153" s="445"/>
      <c r="W153" s="445"/>
      <c r="X153" s="445"/>
      <c r="Y153" s="445"/>
      <c r="Z153" s="445"/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45"/>
      <c r="AK153" s="445"/>
      <c r="AL153" s="445"/>
      <c r="AM153" s="445"/>
      <c r="AN153" s="445"/>
      <c r="AO153" s="445"/>
      <c r="AP153" s="445"/>
    </row>
    <row r="154" spans="1:42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  <c r="Z154" s="445"/>
      <c r="AA154" s="445"/>
      <c r="AB154" s="445"/>
      <c r="AC154" s="445"/>
      <c r="AD154" s="445"/>
      <c r="AE154" s="445"/>
      <c r="AF154" s="445"/>
      <c r="AG154" s="445"/>
      <c r="AH154" s="445"/>
      <c r="AI154" s="445"/>
      <c r="AJ154" s="445"/>
      <c r="AK154" s="445"/>
      <c r="AL154" s="445"/>
      <c r="AM154" s="445"/>
      <c r="AN154" s="445"/>
      <c r="AO154" s="445"/>
      <c r="AP154" s="445"/>
    </row>
    <row r="155" spans="1:42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  <c r="Z155" s="445"/>
      <c r="AA155" s="445"/>
      <c r="AB155" s="445"/>
      <c r="AC155" s="445"/>
      <c r="AD155" s="445"/>
      <c r="AE155" s="445"/>
      <c r="AF155" s="445"/>
      <c r="AG155" s="445"/>
      <c r="AH155" s="445"/>
      <c r="AI155" s="445"/>
      <c r="AJ155" s="445"/>
      <c r="AK155" s="445"/>
      <c r="AL155" s="445"/>
      <c r="AM155" s="445"/>
      <c r="AN155" s="445"/>
      <c r="AO155" s="445"/>
      <c r="AP155" s="445"/>
    </row>
    <row r="156" spans="1:42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  <c r="Z156" s="445"/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45"/>
      <c r="AK156" s="445"/>
      <c r="AL156" s="445"/>
      <c r="AM156" s="445"/>
      <c r="AN156" s="445"/>
      <c r="AO156" s="445"/>
      <c r="AP156" s="445"/>
    </row>
    <row r="157" spans="1:42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  <c r="Z157" s="445"/>
      <c r="AA157" s="445"/>
      <c r="AB157" s="445"/>
      <c r="AC157" s="445"/>
      <c r="AD157" s="445"/>
      <c r="AE157" s="445"/>
      <c r="AF157" s="445"/>
      <c r="AG157" s="445"/>
      <c r="AH157" s="445"/>
      <c r="AI157" s="445"/>
      <c r="AJ157" s="445"/>
      <c r="AK157" s="445"/>
      <c r="AL157" s="445"/>
      <c r="AM157" s="445"/>
      <c r="AN157" s="445"/>
      <c r="AO157" s="445"/>
      <c r="AP157" s="445"/>
    </row>
    <row r="158" spans="1:42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  <c r="Z158" s="445"/>
      <c r="AA158" s="445"/>
      <c r="AB158" s="445"/>
      <c r="AC158" s="445"/>
      <c r="AD158" s="445"/>
      <c r="AE158" s="445"/>
      <c r="AF158" s="445"/>
      <c r="AG158" s="445"/>
      <c r="AH158" s="445"/>
      <c r="AI158" s="445"/>
      <c r="AJ158" s="445"/>
      <c r="AK158" s="445"/>
      <c r="AL158" s="445"/>
      <c r="AM158" s="445"/>
      <c r="AN158" s="445"/>
      <c r="AO158" s="445"/>
      <c r="AP158" s="445"/>
    </row>
    <row r="159" spans="1:42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  <c r="Z159" s="445"/>
      <c r="AA159" s="445"/>
      <c r="AB159" s="445"/>
      <c r="AC159" s="445"/>
      <c r="AD159" s="445"/>
      <c r="AE159" s="445"/>
      <c r="AF159" s="445"/>
      <c r="AG159" s="445"/>
      <c r="AH159" s="445"/>
      <c r="AI159" s="445"/>
      <c r="AJ159" s="445"/>
      <c r="AK159" s="445"/>
      <c r="AL159" s="445"/>
      <c r="AM159" s="445"/>
      <c r="AN159" s="445"/>
      <c r="AO159" s="445"/>
      <c r="AP159" s="445"/>
    </row>
    <row r="160" spans="1:42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  <c r="Z160" s="445"/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45"/>
      <c r="AK160" s="445"/>
      <c r="AL160" s="445"/>
      <c r="AM160" s="445"/>
      <c r="AN160" s="445"/>
      <c r="AO160" s="445"/>
      <c r="AP160" s="445"/>
    </row>
    <row r="161" spans="1:42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  <c r="Z161" s="445"/>
      <c r="AA161" s="445"/>
      <c r="AB161" s="445"/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</row>
    <row r="162" spans="1:42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445"/>
      <c r="Q162" s="445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45"/>
      <c r="AK162" s="445"/>
      <c r="AL162" s="445"/>
      <c r="AM162" s="445"/>
      <c r="AN162" s="445"/>
      <c r="AO162" s="445"/>
      <c r="AP162" s="445"/>
    </row>
    <row r="163" spans="1:42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45"/>
      <c r="AK163" s="445"/>
      <c r="AL163" s="445"/>
      <c r="AM163" s="445"/>
      <c r="AN163" s="445"/>
      <c r="AO163" s="445"/>
      <c r="AP163" s="445"/>
    </row>
    <row r="164" spans="1:42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  <c r="Z164" s="445"/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45"/>
      <c r="AK164" s="445"/>
      <c r="AL164" s="445"/>
      <c r="AM164" s="445"/>
      <c r="AN164" s="445"/>
      <c r="AO164" s="445"/>
      <c r="AP164" s="445"/>
    </row>
    <row r="165" spans="1:42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445"/>
      <c r="AD165" s="445"/>
      <c r="AE165" s="445"/>
      <c r="AF165" s="445"/>
      <c r="AG165" s="445"/>
      <c r="AH165" s="445"/>
      <c r="AI165" s="445"/>
      <c r="AJ165" s="445"/>
      <c r="AK165" s="445"/>
      <c r="AL165" s="445"/>
      <c r="AM165" s="445"/>
      <c r="AN165" s="445"/>
      <c r="AO165" s="445"/>
      <c r="AP165" s="445"/>
    </row>
    <row r="166" spans="1:42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  <c r="Z166" s="445"/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45"/>
      <c r="AK166" s="445"/>
      <c r="AL166" s="445"/>
      <c r="AM166" s="445"/>
      <c r="AN166" s="445"/>
      <c r="AO166" s="445"/>
      <c r="AP166" s="445"/>
    </row>
    <row r="167" spans="1:42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45"/>
      <c r="AK167" s="445"/>
      <c r="AL167" s="445"/>
      <c r="AM167" s="445"/>
      <c r="AN167" s="445"/>
      <c r="AO167" s="445"/>
      <c r="AP167" s="445"/>
    </row>
    <row r="168" spans="1:42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45"/>
      <c r="AK168" s="445"/>
      <c r="AL168" s="445"/>
      <c r="AM168" s="445"/>
      <c r="AN168" s="445"/>
      <c r="AO168" s="445"/>
      <c r="AP168" s="445"/>
    </row>
    <row r="169" spans="1:42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45"/>
      <c r="AK169" s="445"/>
      <c r="AL169" s="445"/>
      <c r="AM169" s="445"/>
      <c r="AN169" s="445"/>
      <c r="AO169" s="445"/>
      <c r="AP169" s="445"/>
    </row>
    <row r="170" spans="1:42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45"/>
      <c r="AK170" s="445"/>
      <c r="AL170" s="445"/>
      <c r="AM170" s="445"/>
      <c r="AN170" s="445"/>
      <c r="AO170" s="445"/>
      <c r="AP170" s="445"/>
    </row>
    <row r="171" spans="1:42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45"/>
      <c r="AK171" s="445"/>
      <c r="AL171" s="445"/>
      <c r="AM171" s="445"/>
      <c r="AN171" s="445"/>
      <c r="AO171" s="445"/>
      <c r="AP171" s="445"/>
    </row>
    <row r="172" spans="1:42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45"/>
      <c r="AK172" s="445"/>
      <c r="AL172" s="445"/>
      <c r="AM172" s="445"/>
      <c r="AN172" s="445"/>
      <c r="AO172" s="445"/>
      <c r="AP172" s="445"/>
    </row>
    <row r="173" spans="1:42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45"/>
      <c r="AK173" s="445"/>
      <c r="AL173" s="445"/>
      <c r="AM173" s="445"/>
      <c r="AN173" s="445"/>
      <c r="AO173" s="445"/>
      <c r="AP173" s="445"/>
    </row>
    <row r="174" spans="1:42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45"/>
      <c r="AK174" s="445"/>
      <c r="AL174" s="445"/>
      <c r="AM174" s="445"/>
      <c r="AN174" s="445"/>
      <c r="AO174" s="445"/>
      <c r="AP174" s="445"/>
    </row>
    <row r="175" spans="1:42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45"/>
      <c r="AK175" s="445"/>
      <c r="AL175" s="445"/>
      <c r="AM175" s="445"/>
      <c r="AN175" s="445"/>
      <c r="AO175" s="445"/>
      <c r="AP175" s="445"/>
    </row>
    <row r="176" spans="1:42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45"/>
      <c r="AK176" s="445"/>
      <c r="AL176" s="445"/>
      <c r="AM176" s="445"/>
      <c r="AN176" s="445"/>
      <c r="AO176" s="445"/>
      <c r="AP176" s="445"/>
    </row>
    <row r="177" spans="1:42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45"/>
      <c r="AK177" s="445"/>
      <c r="AL177" s="445"/>
      <c r="AM177" s="445"/>
      <c r="AN177" s="445"/>
      <c r="AO177" s="445"/>
      <c r="AP177" s="445"/>
    </row>
    <row r="178" spans="1:42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45"/>
      <c r="AK178" s="445"/>
      <c r="AL178" s="445"/>
      <c r="AM178" s="445"/>
      <c r="AN178" s="445"/>
      <c r="AO178" s="445"/>
      <c r="AP178" s="445"/>
    </row>
    <row r="179" spans="1:42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45"/>
      <c r="AK179" s="445"/>
      <c r="AL179" s="445"/>
      <c r="AM179" s="445"/>
      <c r="AN179" s="445"/>
      <c r="AO179" s="445"/>
      <c r="AP179" s="445"/>
    </row>
    <row r="180" spans="1:42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45"/>
      <c r="AK180" s="445"/>
      <c r="AL180" s="445"/>
      <c r="AM180" s="445"/>
      <c r="AN180" s="445"/>
      <c r="AO180" s="445"/>
      <c r="AP180" s="445"/>
    </row>
    <row r="181" spans="1:42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45"/>
      <c r="AK181" s="445"/>
      <c r="AL181" s="445"/>
      <c r="AM181" s="445"/>
      <c r="AN181" s="445"/>
      <c r="AO181" s="445"/>
      <c r="AP181" s="445"/>
    </row>
    <row r="182" spans="1:42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45"/>
      <c r="AK182" s="445"/>
      <c r="AL182" s="445"/>
      <c r="AM182" s="445"/>
      <c r="AN182" s="445"/>
      <c r="AO182" s="445"/>
      <c r="AP182" s="445"/>
    </row>
    <row r="183" spans="1:42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45"/>
      <c r="AK183" s="445"/>
      <c r="AL183" s="445"/>
      <c r="AM183" s="445"/>
      <c r="AN183" s="445"/>
      <c r="AO183" s="445"/>
      <c r="AP183" s="445"/>
    </row>
    <row r="184" spans="1:42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45"/>
      <c r="AK184" s="445"/>
      <c r="AL184" s="445"/>
      <c r="AM184" s="445"/>
      <c r="AN184" s="445"/>
      <c r="AO184" s="445"/>
      <c r="AP184" s="445"/>
    </row>
    <row r="185" spans="1:42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45"/>
      <c r="AK185" s="445"/>
      <c r="AL185" s="445"/>
      <c r="AM185" s="445"/>
      <c r="AN185" s="445"/>
      <c r="AO185" s="445"/>
      <c r="AP185" s="445"/>
    </row>
    <row r="186" spans="1:42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45"/>
      <c r="AK186" s="445"/>
      <c r="AL186" s="445"/>
      <c r="AM186" s="445"/>
      <c r="AN186" s="445"/>
      <c r="AO186" s="445"/>
      <c r="AP186" s="445"/>
    </row>
    <row r="187" spans="1:42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45"/>
      <c r="AK187" s="445"/>
      <c r="AL187" s="445"/>
      <c r="AM187" s="445"/>
      <c r="AN187" s="445"/>
      <c r="AO187" s="445"/>
      <c r="AP187" s="445"/>
    </row>
    <row r="188" spans="1:42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45"/>
      <c r="AK188" s="445"/>
      <c r="AL188" s="445"/>
      <c r="AM188" s="445"/>
      <c r="AN188" s="445"/>
      <c r="AO188" s="445"/>
      <c r="AP188" s="445"/>
    </row>
    <row r="189" spans="1:42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45"/>
      <c r="AK189" s="445"/>
      <c r="AL189" s="445"/>
      <c r="AM189" s="445"/>
      <c r="AN189" s="445"/>
      <c r="AO189" s="445"/>
      <c r="AP189" s="445"/>
    </row>
    <row r="190" spans="1:42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45"/>
      <c r="AK190" s="445"/>
      <c r="AL190" s="445"/>
      <c r="AM190" s="445"/>
      <c r="AN190" s="445"/>
      <c r="AO190" s="445"/>
      <c r="AP190" s="445"/>
    </row>
    <row r="191" spans="1:42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45"/>
      <c r="AK191" s="445"/>
      <c r="AL191" s="445"/>
      <c r="AM191" s="445"/>
      <c r="AN191" s="445"/>
      <c r="AO191" s="445"/>
      <c r="AP191" s="445"/>
    </row>
    <row r="192" spans="1:42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45"/>
      <c r="AK192" s="445"/>
      <c r="AL192" s="445"/>
      <c r="AM192" s="445"/>
      <c r="AN192" s="445"/>
      <c r="AO192" s="445"/>
      <c r="AP192" s="445"/>
    </row>
    <row r="193" spans="1:42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45"/>
      <c r="AK193" s="445"/>
      <c r="AL193" s="445"/>
      <c r="AM193" s="445"/>
      <c r="AN193" s="445"/>
      <c r="AO193" s="445"/>
      <c r="AP193" s="445"/>
    </row>
    <row r="194" spans="1:42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45"/>
      <c r="AK194" s="445"/>
      <c r="AL194" s="445"/>
      <c r="AM194" s="445"/>
      <c r="AN194" s="445"/>
      <c r="AO194" s="445"/>
      <c r="AP194" s="445"/>
    </row>
    <row r="195" spans="1:42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45"/>
      <c r="AK195" s="445"/>
      <c r="AL195" s="445"/>
      <c r="AM195" s="445"/>
      <c r="AN195" s="445"/>
      <c r="AO195" s="445"/>
      <c r="AP195" s="445"/>
    </row>
    <row r="196" spans="1:42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45"/>
      <c r="AK196" s="445"/>
      <c r="AL196" s="445"/>
      <c r="AM196" s="445"/>
      <c r="AN196" s="445"/>
      <c r="AO196" s="445"/>
      <c r="AP196" s="445"/>
    </row>
    <row r="197" spans="1:42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45"/>
      <c r="AK197" s="445"/>
      <c r="AL197" s="445"/>
      <c r="AM197" s="445"/>
      <c r="AN197" s="445"/>
      <c r="AO197" s="445"/>
      <c r="AP197" s="445"/>
    </row>
    <row r="198" spans="1:42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45"/>
      <c r="AK198" s="445"/>
      <c r="AL198" s="445"/>
      <c r="AM198" s="445"/>
      <c r="AN198" s="445"/>
      <c r="AO198" s="445"/>
      <c r="AP198" s="445"/>
    </row>
    <row r="199" spans="1:42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45"/>
      <c r="AK199" s="445"/>
      <c r="AL199" s="445"/>
      <c r="AM199" s="445"/>
      <c r="AN199" s="445"/>
      <c r="AO199" s="445"/>
      <c r="AP199" s="445"/>
    </row>
    <row r="200" spans="1:42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45"/>
      <c r="AK200" s="445"/>
      <c r="AL200" s="445"/>
      <c r="AM200" s="445"/>
      <c r="AN200" s="445"/>
      <c r="AO200" s="445"/>
      <c r="AP200" s="445"/>
    </row>
    <row r="201" spans="1:42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45"/>
      <c r="AK201" s="445"/>
      <c r="AL201" s="445"/>
      <c r="AM201" s="445"/>
      <c r="AN201" s="445"/>
      <c r="AO201" s="445"/>
      <c r="AP201" s="445"/>
    </row>
    <row r="202" spans="1:42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45"/>
      <c r="AK202" s="445"/>
      <c r="AL202" s="445"/>
      <c r="AM202" s="445"/>
      <c r="AN202" s="445"/>
      <c r="AO202" s="445"/>
      <c r="AP202" s="445"/>
    </row>
    <row r="203" spans="1:42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45"/>
      <c r="AK203" s="445"/>
      <c r="AL203" s="445"/>
      <c r="AM203" s="445"/>
      <c r="AN203" s="445"/>
      <c r="AO203" s="445"/>
      <c r="AP203" s="445"/>
    </row>
    <row r="204" spans="1:42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45"/>
      <c r="AK204" s="445"/>
      <c r="AL204" s="445"/>
      <c r="AM204" s="445"/>
      <c r="AN204" s="445"/>
      <c r="AO204" s="445"/>
      <c r="AP204" s="445"/>
    </row>
    <row r="205" spans="1:42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45"/>
      <c r="AK205" s="445"/>
      <c r="AL205" s="445"/>
      <c r="AM205" s="445"/>
      <c r="AN205" s="445"/>
      <c r="AO205" s="445"/>
      <c r="AP205" s="445"/>
    </row>
    <row r="206" spans="1:42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45"/>
      <c r="AK206" s="445"/>
      <c r="AL206" s="445"/>
      <c r="AM206" s="445"/>
      <c r="AN206" s="445"/>
      <c r="AO206" s="445"/>
      <c r="AP206" s="445"/>
    </row>
    <row r="207" spans="1:42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45"/>
      <c r="AK207" s="445"/>
      <c r="AL207" s="445"/>
      <c r="AM207" s="445"/>
      <c r="AN207" s="445"/>
      <c r="AO207" s="445"/>
      <c r="AP207" s="445"/>
    </row>
    <row r="208" spans="1:42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45"/>
      <c r="AK208" s="445"/>
      <c r="AL208" s="445"/>
      <c r="AM208" s="445"/>
      <c r="AN208" s="445"/>
      <c r="AO208" s="445"/>
      <c r="AP208" s="445"/>
    </row>
    <row r="209" spans="1:42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45"/>
      <c r="AK209" s="445"/>
      <c r="AL209" s="445"/>
      <c r="AM209" s="445"/>
      <c r="AN209" s="445"/>
      <c r="AO209" s="445"/>
      <c r="AP209" s="445"/>
    </row>
    <row r="210" spans="1:42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45"/>
      <c r="AK210" s="445"/>
      <c r="AL210" s="445"/>
      <c r="AM210" s="445"/>
      <c r="AN210" s="445"/>
      <c r="AO210" s="445"/>
      <c r="AP210" s="445"/>
    </row>
    <row r="211" spans="1:42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45"/>
      <c r="AK211" s="445"/>
      <c r="AL211" s="445"/>
      <c r="AM211" s="445"/>
      <c r="AN211" s="445"/>
      <c r="AO211" s="445"/>
      <c r="AP211" s="445"/>
    </row>
    <row r="212" spans="1:42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45"/>
      <c r="AK212" s="445"/>
      <c r="AL212" s="445"/>
      <c r="AM212" s="445"/>
      <c r="AN212" s="445"/>
      <c r="AO212" s="445"/>
      <c r="AP212" s="445"/>
    </row>
    <row r="213" spans="1:42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45"/>
      <c r="AK213" s="445"/>
      <c r="AL213" s="445"/>
      <c r="AM213" s="445"/>
      <c r="AN213" s="445"/>
      <c r="AO213" s="445"/>
      <c r="AP213" s="445"/>
    </row>
    <row r="214" spans="1:42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45"/>
      <c r="AK214" s="445"/>
      <c r="AL214" s="445"/>
      <c r="AM214" s="445"/>
      <c r="AN214" s="445"/>
      <c r="AO214" s="445"/>
      <c r="AP214" s="445"/>
    </row>
    <row r="215" spans="1:42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45"/>
      <c r="AK215" s="445"/>
      <c r="AL215" s="445"/>
      <c r="AM215" s="445"/>
      <c r="AN215" s="445"/>
      <c r="AO215" s="445"/>
      <c r="AP215" s="445"/>
    </row>
    <row r="216" spans="1:42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45"/>
      <c r="AK216" s="445"/>
      <c r="AL216" s="445"/>
      <c r="AM216" s="445"/>
      <c r="AN216" s="445"/>
      <c r="AO216" s="445"/>
      <c r="AP216" s="445"/>
    </row>
    <row r="217" spans="1:42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45"/>
      <c r="AK217" s="445"/>
      <c r="AL217" s="445"/>
      <c r="AM217" s="445"/>
      <c r="AN217" s="445"/>
      <c r="AO217" s="445"/>
      <c r="AP217" s="445"/>
    </row>
    <row r="218" spans="1:42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45"/>
      <c r="AK218" s="445"/>
      <c r="AL218" s="445"/>
      <c r="AM218" s="445"/>
      <c r="AN218" s="445"/>
      <c r="AO218" s="445"/>
      <c r="AP218" s="445"/>
    </row>
    <row r="219" spans="1:42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45"/>
      <c r="AK219" s="445"/>
      <c r="AL219" s="445"/>
      <c r="AM219" s="445"/>
      <c r="AN219" s="445"/>
      <c r="AO219" s="445"/>
      <c r="AP219" s="445"/>
    </row>
    <row r="220" spans="1:42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45"/>
      <c r="AK220" s="445"/>
      <c r="AL220" s="445"/>
      <c r="AM220" s="445"/>
      <c r="AN220" s="445"/>
      <c r="AO220" s="445"/>
      <c r="AP220" s="445"/>
    </row>
    <row r="221" spans="1:42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45"/>
      <c r="AK221" s="445"/>
      <c r="AL221" s="445"/>
      <c r="AM221" s="445"/>
      <c r="AN221" s="445"/>
      <c r="AO221" s="445"/>
      <c r="AP221" s="445"/>
    </row>
    <row r="222" spans="1:42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45"/>
      <c r="AK222" s="445"/>
      <c r="AL222" s="445"/>
      <c r="AM222" s="445"/>
      <c r="AN222" s="445"/>
      <c r="AO222" s="445"/>
      <c r="AP222" s="445"/>
    </row>
    <row r="223" spans="1:42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45"/>
      <c r="AK223" s="445"/>
      <c r="AL223" s="445"/>
      <c r="AM223" s="445"/>
      <c r="AN223" s="445"/>
      <c r="AO223" s="445"/>
      <c r="AP223" s="445"/>
    </row>
    <row r="224" spans="1:42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45"/>
      <c r="AK224" s="445"/>
      <c r="AL224" s="445"/>
      <c r="AM224" s="445"/>
      <c r="AN224" s="445"/>
      <c r="AO224" s="445"/>
      <c r="AP224" s="445"/>
    </row>
    <row r="225" spans="1:42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45"/>
      <c r="AK225" s="445"/>
      <c r="AL225" s="445"/>
      <c r="AM225" s="445"/>
      <c r="AN225" s="445"/>
      <c r="AO225" s="445"/>
      <c r="AP225" s="445"/>
    </row>
    <row r="226" spans="1:42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45"/>
      <c r="AK226" s="445"/>
      <c r="AL226" s="445"/>
      <c r="AM226" s="445"/>
      <c r="AN226" s="445"/>
      <c r="AO226" s="445"/>
      <c r="AP226" s="445"/>
    </row>
    <row r="227" spans="1:42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45"/>
      <c r="AK227" s="445"/>
      <c r="AL227" s="445"/>
      <c r="AM227" s="445"/>
      <c r="AN227" s="445"/>
      <c r="AO227" s="445"/>
      <c r="AP227" s="445"/>
    </row>
    <row r="228" spans="1:42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45"/>
      <c r="AK228" s="445"/>
      <c r="AL228" s="445"/>
      <c r="AM228" s="445"/>
      <c r="AN228" s="445"/>
      <c r="AO228" s="445"/>
      <c r="AP228" s="445"/>
    </row>
    <row r="229" spans="1:42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45"/>
      <c r="AK229" s="445"/>
      <c r="AL229" s="445"/>
      <c r="AM229" s="445"/>
      <c r="AN229" s="445"/>
      <c r="AO229" s="445"/>
      <c r="AP229" s="445"/>
    </row>
    <row r="230" spans="1:42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</row>
    <row r="231" spans="1:42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</row>
    <row r="232" spans="1:42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</row>
    <row r="233" spans="1:42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45"/>
      <c r="AK233" s="445"/>
      <c r="AL233" s="445"/>
      <c r="AM233" s="445"/>
      <c r="AN233" s="445"/>
      <c r="AO233" s="445"/>
      <c r="AP233" s="445"/>
    </row>
    <row r="234" spans="1:42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45"/>
      <c r="AK234" s="445"/>
      <c r="AL234" s="445"/>
      <c r="AM234" s="445"/>
      <c r="AN234" s="445"/>
      <c r="AO234" s="445"/>
      <c r="AP234" s="445"/>
    </row>
    <row r="235" spans="1:42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45"/>
      <c r="AK235" s="445"/>
      <c r="AL235" s="445"/>
      <c r="AM235" s="445"/>
      <c r="AN235" s="445"/>
      <c r="AO235" s="445"/>
      <c r="AP235" s="445"/>
    </row>
    <row r="236" spans="1:42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45"/>
      <c r="AK236" s="445"/>
      <c r="AL236" s="445"/>
      <c r="AM236" s="445"/>
      <c r="AN236" s="445"/>
      <c r="AO236" s="445"/>
      <c r="AP236" s="445"/>
    </row>
    <row r="237" spans="1:42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45"/>
      <c r="AK237" s="445"/>
      <c r="AL237" s="445"/>
      <c r="AM237" s="445"/>
      <c r="AN237" s="445"/>
      <c r="AO237" s="445"/>
      <c r="AP237" s="445"/>
    </row>
    <row r="238" spans="1:42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45"/>
      <c r="AK238" s="445"/>
      <c r="AL238" s="445"/>
      <c r="AM238" s="445"/>
      <c r="AN238" s="445"/>
      <c r="AO238" s="445"/>
      <c r="AP238" s="445"/>
    </row>
    <row r="239" spans="1:42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45"/>
      <c r="AK239" s="445"/>
      <c r="AL239" s="445"/>
      <c r="AM239" s="445"/>
      <c r="AN239" s="445"/>
      <c r="AO239" s="445"/>
      <c r="AP239" s="445"/>
    </row>
    <row r="240" spans="1:42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45"/>
      <c r="AK240" s="445"/>
      <c r="AL240" s="445"/>
      <c r="AM240" s="445"/>
      <c r="AN240" s="445"/>
      <c r="AO240" s="445"/>
      <c r="AP240" s="445"/>
    </row>
    <row r="241" spans="1:42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45"/>
      <c r="AK241" s="445"/>
      <c r="AL241" s="445"/>
      <c r="AM241" s="445"/>
      <c r="AN241" s="445"/>
      <c r="AO241" s="445"/>
      <c r="AP241" s="445"/>
    </row>
    <row r="242" spans="1:42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45"/>
      <c r="AK242" s="445"/>
      <c r="AL242" s="445"/>
      <c r="AM242" s="445"/>
      <c r="AN242" s="445"/>
      <c r="AO242" s="445"/>
      <c r="AP242" s="445"/>
    </row>
    <row r="243" spans="1:42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45"/>
      <c r="AK243" s="445"/>
      <c r="AL243" s="445"/>
      <c r="AM243" s="445"/>
      <c r="AN243" s="445"/>
      <c r="AO243" s="445"/>
      <c r="AP243" s="445"/>
    </row>
    <row r="244" spans="1:42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45"/>
      <c r="AK244" s="445"/>
      <c r="AL244" s="445"/>
      <c r="AM244" s="445"/>
      <c r="AN244" s="445"/>
      <c r="AO244" s="445"/>
      <c r="AP244" s="445"/>
    </row>
    <row r="245" spans="1:42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45"/>
      <c r="AK245" s="445"/>
      <c r="AL245" s="445"/>
      <c r="AM245" s="445"/>
      <c r="AN245" s="445"/>
      <c r="AO245" s="445"/>
      <c r="AP245" s="445"/>
    </row>
    <row r="246" spans="1:42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45"/>
      <c r="AK246" s="445"/>
      <c r="AL246" s="445"/>
      <c r="AM246" s="445"/>
      <c r="AN246" s="445"/>
      <c r="AO246" s="445"/>
      <c r="AP246" s="445"/>
    </row>
    <row r="247" spans="1:42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45"/>
      <c r="AK247" s="445"/>
      <c r="AL247" s="445"/>
      <c r="AM247" s="445"/>
      <c r="AN247" s="445"/>
      <c r="AO247" s="445"/>
      <c r="AP247" s="445"/>
    </row>
    <row r="248" spans="1:42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45"/>
      <c r="AK248" s="445"/>
      <c r="AL248" s="445"/>
      <c r="AM248" s="445"/>
      <c r="AN248" s="445"/>
      <c r="AO248" s="445"/>
      <c r="AP248" s="445"/>
    </row>
    <row r="249" spans="1:42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45"/>
      <c r="AK249" s="445"/>
      <c r="AL249" s="445"/>
      <c r="AM249" s="445"/>
      <c r="AN249" s="445"/>
      <c r="AO249" s="445"/>
      <c r="AP249" s="445"/>
    </row>
    <row r="250" spans="1:42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45"/>
      <c r="AK250" s="445"/>
      <c r="AL250" s="445"/>
      <c r="AM250" s="445"/>
      <c r="AN250" s="445"/>
      <c r="AO250" s="445"/>
      <c r="AP250" s="445"/>
    </row>
    <row r="251" spans="1:42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45"/>
      <c r="AK251" s="445"/>
      <c r="AL251" s="445"/>
      <c r="AM251" s="445"/>
      <c r="AN251" s="445"/>
      <c r="AO251" s="445"/>
      <c r="AP251" s="445"/>
    </row>
    <row r="252" spans="1:42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45"/>
      <c r="AK252" s="445"/>
      <c r="AL252" s="445"/>
      <c r="AM252" s="445"/>
      <c r="AN252" s="445"/>
      <c r="AO252" s="445"/>
      <c r="AP252" s="445"/>
    </row>
    <row r="253" spans="1:42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45"/>
      <c r="AK253" s="445"/>
      <c r="AL253" s="445"/>
      <c r="AM253" s="445"/>
      <c r="AN253" s="445"/>
      <c r="AO253" s="445"/>
      <c r="AP253" s="445"/>
    </row>
    <row r="254" spans="1:42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45"/>
      <c r="AK254" s="445"/>
      <c r="AL254" s="445"/>
      <c r="AM254" s="445"/>
      <c r="AN254" s="445"/>
      <c r="AO254" s="445"/>
      <c r="AP254" s="445"/>
    </row>
    <row r="255" spans="1:42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45"/>
      <c r="AK255" s="445"/>
      <c r="AL255" s="445"/>
      <c r="AM255" s="445"/>
      <c r="AN255" s="445"/>
      <c r="AO255" s="445"/>
      <c r="AP255" s="445"/>
    </row>
    <row r="256" spans="1:42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45"/>
      <c r="AK256" s="445"/>
      <c r="AL256" s="445"/>
      <c r="AM256" s="445"/>
      <c r="AN256" s="445"/>
      <c r="AO256" s="445"/>
      <c r="AP256" s="445"/>
    </row>
    <row r="257" spans="1:42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45"/>
      <c r="AK257" s="445"/>
      <c r="AL257" s="445"/>
      <c r="AM257" s="445"/>
      <c r="AN257" s="445"/>
      <c r="AO257" s="445"/>
      <c r="AP257" s="445"/>
    </row>
    <row r="258" spans="1:42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45"/>
      <c r="AK258" s="445"/>
      <c r="AL258" s="445"/>
      <c r="AM258" s="445"/>
      <c r="AN258" s="445"/>
      <c r="AO258" s="445"/>
      <c r="AP258" s="445"/>
    </row>
    <row r="259" spans="1:42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45"/>
      <c r="AK259" s="445"/>
      <c r="AL259" s="445"/>
      <c r="AM259" s="445"/>
      <c r="AN259" s="445"/>
      <c r="AO259" s="445"/>
      <c r="AP259" s="445"/>
    </row>
    <row r="260" spans="1:42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45"/>
      <c r="AK260" s="445"/>
      <c r="AL260" s="445"/>
      <c r="AM260" s="445"/>
      <c r="AN260" s="445"/>
      <c r="AO260" s="445"/>
      <c r="AP260" s="445"/>
    </row>
    <row r="261" spans="1:42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45"/>
      <c r="AK261" s="445"/>
      <c r="AL261" s="445"/>
      <c r="AM261" s="445"/>
      <c r="AN261" s="445"/>
      <c r="AO261" s="445"/>
      <c r="AP261" s="445"/>
    </row>
    <row r="262" spans="1:42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45"/>
      <c r="AK262" s="445"/>
      <c r="AL262" s="445"/>
      <c r="AM262" s="445"/>
      <c r="AN262" s="445"/>
      <c r="AO262" s="445"/>
      <c r="AP262" s="445"/>
    </row>
    <row r="263" spans="1:42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45"/>
      <c r="AK263" s="445"/>
      <c r="AL263" s="445"/>
      <c r="AM263" s="445"/>
      <c r="AN263" s="445"/>
      <c r="AO263" s="445"/>
      <c r="AP263" s="445"/>
    </row>
    <row r="264" spans="1:42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45"/>
      <c r="AK264" s="445"/>
      <c r="AL264" s="445"/>
      <c r="AM264" s="445"/>
      <c r="AN264" s="445"/>
      <c r="AO264" s="445"/>
      <c r="AP264" s="445"/>
    </row>
    <row r="265" spans="1:42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45"/>
      <c r="AK265" s="445"/>
      <c r="AL265" s="445"/>
      <c r="AM265" s="445"/>
      <c r="AN265" s="445"/>
      <c r="AO265" s="445"/>
      <c r="AP265" s="445"/>
    </row>
    <row r="266" spans="1:42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45"/>
      <c r="AK266" s="445"/>
      <c r="AL266" s="445"/>
      <c r="AM266" s="445"/>
      <c r="AN266" s="445"/>
      <c r="AO266" s="445"/>
      <c r="AP266" s="445"/>
    </row>
    <row r="267" spans="1:42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45"/>
      <c r="AK267" s="445"/>
      <c r="AL267" s="445"/>
      <c r="AM267" s="445"/>
      <c r="AN267" s="445"/>
      <c r="AO267" s="445"/>
      <c r="AP267" s="445"/>
    </row>
    <row r="268" spans="1:42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45"/>
      <c r="AK268" s="445"/>
      <c r="AL268" s="445"/>
      <c r="AM268" s="445"/>
      <c r="AN268" s="445"/>
      <c r="AO268" s="445"/>
      <c r="AP268" s="445"/>
    </row>
    <row r="269" spans="1:42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45"/>
      <c r="AK269" s="445"/>
      <c r="AL269" s="445"/>
      <c r="AM269" s="445"/>
      <c r="AN269" s="445"/>
      <c r="AO269" s="445"/>
      <c r="AP269" s="445"/>
    </row>
    <row r="270" spans="1:42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45"/>
      <c r="AK270" s="445"/>
      <c r="AL270" s="445"/>
      <c r="AM270" s="445"/>
      <c r="AN270" s="445"/>
      <c r="AO270" s="445"/>
      <c r="AP270" s="445"/>
    </row>
    <row r="271" spans="1:42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45"/>
      <c r="AK271" s="445"/>
      <c r="AL271" s="445"/>
      <c r="AM271" s="445"/>
      <c r="AN271" s="445"/>
      <c r="AO271" s="445"/>
      <c r="AP271" s="445"/>
    </row>
    <row r="272" spans="1:42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45"/>
      <c r="AK272" s="445"/>
      <c r="AL272" s="445"/>
      <c r="AM272" s="445"/>
      <c r="AN272" s="445"/>
      <c r="AO272" s="445"/>
      <c r="AP272" s="445"/>
    </row>
    <row r="273" spans="1:42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45"/>
      <c r="AK273" s="445"/>
      <c r="AL273" s="445"/>
      <c r="AM273" s="445"/>
      <c r="AN273" s="445"/>
      <c r="AO273" s="445"/>
      <c r="AP273" s="445"/>
    </row>
    <row r="274" spans="1:42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45"/>
      <c r="AK274" s="445"/>
      <c r="AL274" s="445"/>
      <c r="AM274" s="445"/>
      <c r="AN274" s="445"/>
      <c r="AO274" s="445"/>
      <c r="AP274" s="445"/>
    </row>
    <row r="275" spans="1:42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45"/>
      <c r="AK275" s="445"/>
      <c r="AL275" s="445"/>
      <c r="AM275" s="445"/>
      <c r="AN275" s="445"/>
      <c r="AO275" s="445"/>
      <c r="AP275" s="445"/>
    </row>
    <row r="276" spans="1:42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45"/>
      <c r="AK276" s="445"/>
      <c r="AL276" s="445"/>
      <c r="AM276" s="445"/>
      <c r="AN276" s="445"/>
      <c r="AO276" s="445"/>
      <c r="AP276" s="445"/>
    </row>
    <row r="277" spans="1:42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45"/>
      <c r="AK277" s="445"/>
      <c r="AL277" s="445"/>
      <c r="AM277" s="445"/>
      <c r="AN277" s="445"/>
      <c r="AO277" s="445"/>
      <c r="AP277" s="445"/>
    </row>
    <row r="278" spans="1:42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45"/>
      <c r="AK278" s="445"/>
      <c r="AL278" s="445"/>
      <c r="AM278" s="445"/>
      <c r="AN278" s="445"/>
      <c r="AO278" s="445"/>
      <c r="AP278" s="445"/>
    </row>
    <row r="279" spans="1:42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45"/>
      <c r="AK279" s="445"/>
      <c r="AL279" s="445"/>
      <c r="AM279" s="445"/>
      <c r="AN279" s="445"/>
      <c r="AO279" s="445"/>
      <c r="AP279" s="445"/>
    </row>
    <row r="280" spans="1:42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45"/>
      <c r="AK280" s="445"/>
      <c r="AL280" s="445"/>
      <c r="AM280" s="445"/>
      <c r="AN280" s="445"/>
      <c r="AO280" s="445"/>
      <c r="AP280" s="445"/>
    </row>
    <row r="281" spans="1:42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45"/>
      <c r="AK281" s="445"/>
      <c r="AL281" s="445"/>
      <c r="AM281" s="445"/>
      <c r="AN281" s="445"/>
      <c r="AO281" s="445"/>
      <c r="AP281" s="445"/>
    </row>
    <row r="282" spans="1:42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45"/>
      <c r="AK282" s="445"/>
      <c r="AL282" s="445"/>
      <c r="AM282" s="445"/>
      <c r="AN282" s="445"/>
      <c r="AO282" s="445"/>
      <c r="AP282" s="445"/>
    </row>
    <row r="283" spans="1:42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45"/>
      <c r="AK283" s="445"/>
      <c r="AL283" s="445"/>
      <c r="AM283" s="445"/>
      <c r="AN283" s="445"/>
      <c r="AO283" s="445"/>
      <c r="AP283" s="445"/>
    </row>
    <row r="284" spans="1:42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45"/>
      <c r="AK284" s="445"/>
      <c r="AL284" s="445"/>
      <c r="AM284" s="445"/>
      <c r="AN284" s="445"/>
      <c r="AO284" s="445"/>
      <c r="AP284" s="445"/>
    </row>
    <row r="285" spans="1:42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45"/>
      <c r="AK285" s="445"/>
      <c r="AL285" s="445"/>
      <c r="AM285" s="445"/>
      <c r="AN285" s="445"/>
      <c r="AO285" s="445"/>
      <c r="AP285" s="445"/>
    </row>
    <row r="286" spans="1:42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45"/>
      <c r="AK286" s="445"/>
      <c r="AL286" s="445"/>
      <c r="AM286" s="445"/>
      <c r="AN286" s="445"/>
      <c r="AO286" s="445"/>
      <c r="AP286" s="445"/>
    </row>
    <row r="287" spans="1:42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45"/>
      <c r="AK287" s="445"/>
      <c r="AL287" s="445"/>
      <c r="AM287" s="445"/>
      <c r="AN287" s="445"/>
      <c r="AO287" s="445"/>
      <c r="AP287" s="445"/>
    </row>
    <row r="288" spans="1:42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45"/>
      <c r="AK288" s="445"/>
      <c r="AL288" s="445"/>
      <c r="AM288" s="445"/>
      <c r="AN288" s="445"/>
      <c r="AO288" s="445"/>
      <c r="AP288" s="445"/>
    </row>
    <row r="289" spans="1:42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45"/>
      <c r="AK289" s="445"/>
      <c r="AL289" s="445"/>
      <c r="AM289" s="445"/>
      <c r="AN289" s="445"/>
      <c r="AO289" s="445"/>
      <c r="AP289" s="445"/>
    </row>
    <row r="290" spans="1:42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45"/>
      <c r="AK290" s="445"/>
      <c r="AL290" s="445"/>
      <c r="AM290" s="445"/>
      <c r="AN290" s="445"/>
      <c r="AO290" s="445"/>
      <c r="AP290" s="445"/>
    </row>
    <row r="291" spans="1:42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45"/>
      <c r="AK291" s="445"/>
      <c r="AL291" s="445"/>
      <c r="AM291" s="445"/>
      <c r="AN291" s="445"/>
      <c r="AO291" s="445"/>
      <c r="AP291" s="445"/>
    </row>
    <row r="292" spans="1:42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45"/>
      <c r="AK292" s="445"/>
      <c r="AL292" s="445"/>
      <c r="AM292" s="445"/>
      <c r="AN292" s="445"/>
      <c r="AO292" s="445"/>
      <c r="AP292" s="445"/>
    </row>
    <row r="293" spans="1:42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45"/>
      <c r="AK293" s="445"/>
      <c r="AL293" s="445"/>
      <c r="AM293" s="445"/>
      <c r="AN293" s="445"/>
      <c r="AO293" s="445"/>
      <c r="AP293" s="445"/>
    </row>
    <row r="294" spans="1:42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45"/>
      <c r="AK294" s="445"/>
      <c r="AL294" s="445"/>
      <c r="AM294" s="445"/>
      <c r="AN294" s="445"/>
      <c r="AO294" s="445"/>
      <c r="AP294" s="445"/>
    </row>
    <row r="295" spans="1:42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45"/>
      <c r="AK295" s="445"/>
      <c r="AL295" s="445"/>
      <c r="AM295" s="445"/>
      <c r="AN295" s="445"/>
      <c r="AO295" s="445"/>
      <c r="AP295" s="445"/>
    </row>
    <row r="296" spans="1:42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45"/>
      <c r="AK296" s="445"/>
      <c r="AL296" s="445"/>
      <c r="AM296" s="445"/>
      <c r="AN296" s="445"/>
      <c r="AO296" s="445"/>
      <c r="AP296" s="445"/>
    </row>
    <row r="297" spans="1:42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45"/>
      <c r="AK297" s="445"/>
      <c r="AL297" s="445"/>
      <c r="AM297" s="445"/>
      <c r="AN297" s="445"/>
      <c r="AO297" s="445"/>
      <c r="AP297" s="445"/>
    </row>
    <row r="298" spans="1:42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45"/>
      <c r="AK298" s="445"/>
      <c r="AL298" s="445"/>
      <c r="AM298" s="445"/>
      <c r="AN298" s="445"/>
      <c r="AO298" s="445"/>
      <c r="AP298" s="445"/>
    </row>
    <row r="299" spans="1:42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45"/>
      <c r="AK299" s="445"/>
      <c r="AL299" s="445"/>
      <c r="AM299" s="445"/>
      <c r="AN299" s="445"/>
      <c r="AO299" s="445"/>
      <c r="AP299" s="445"/>
    </row>
    <row r="300" spans="1:42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45"/>
      <c r="AK300" s="445"/>
      <c r="AL300" s="445"/>
      <c r="AM300" s="445"/>
      <c r="AN300" s="445"/>
      <c r="AO300" s="445"/>
      <c r="AP300" s="445"/>
    </row>
    <row r="301" spans="1:42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/>
      <c r="AL301" s="445"/>
      <c r="AM301" s="445"/>
      <c r="AN301" s="445"/>
      <c r="AO301" s="445"/>
      <c r="AP301" s="445"/>
    </row>
    <row r="302" spans="1:42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45"/>
      <c r="AK302" s="445"/>
      <c r="AL302" s="445"/>
      <c r="AM302" s="445"/>
      <c r="AN302" s="445"/>
      <c r="AO302" s="445"/>
      <c r="AP302" s="445"/>
    </row>
    <row r="303" spans="1:42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45"/>
      <c r="AK303" s="445"/>
      <c r="AL303" s="445"/>
      <c r="AM303" s="445"/>
      <c r="AN303" s="445"/>
      <c r="AO303" s="445"/>
      <c r="AP303" s="445"/>
    </row>
    <row r="304" spans="1:42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45"/>
      <c r="AK304" s="445"/>
      <c r="AL304" s="445"/>
      <c r="AM304" s="445"/>
      <c r="AN304" s="445"/>
      <c r="AO304" s="445"/>
      <c r="AP304" s="445"/>
    </row>
    <row r="305" spans="1:42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45"/>
      <c r="AK305" s="445"/>
      <c r="AL305" s="445"/>
      <c r="AM305" s="445"/>
      <c r="AN305" s="445"/>
      <c r="AO305" s="445"/>
      <c r="AP305" s="445"/>
    </row>
    <row r="306" spans="1:42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45"/>
      <c r="AK306" s="445"/>
      <c r="AL306" s="445"/>
      <c r="AM306" s="445"/>
      <c r="AN306" s="445"/>
      <c r="AO306" s="445"/>
      <c r="AP306" s="445"/>
    </row>
    <row r="307" spans="1:42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45"/>
      <c r="AK307" s="445"/>
      <c r="AL307" s="445"/>
      <c r="AM307" s="445"/>
      <c r="AN307" s="445"/>
      <c r="AO307" s="445"/>
      <c r="AP307" s="445"/>
    </row>
    <row r="308" spans="1:42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45"/>
      <c r="AK308" s="445"/>
      <c r="AL308" s="445"/>
      <c r="AM308" s="445"/>
      <c r="AN308" s="445"/>
      <c r="AO308" s="445"/>
      <c r="AP308" s="445"/>
    </row>
    <row r="309" spans="1:42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45"/>
      <c r="AK309" s="445"/>
      <c r="AL309" s="445"/>
      <c r="AM309" s="445"/>
      <c r="AN309" s="445"/>
      <c r="AO309" s="445"/>
      <c r="AP309" s="445"/>
    </row>
    <row r="310" spans="1:42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45"/>
      <c r="AK310" s="445"/>
      <c r="AL310" s="445"/>
      <c r="AM310" s="445"/>
      <c r="AN310" s="445"/>
      <c r="AO310" s="445"/>
      <c r="AP310" s="445"/>
    </row>
    <row r="311" spans="1:42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45"/>
      <c r="AK311" s="445"/>
      <c r="AL311" s="445"/>
      <c r="AM311" s="445"/>
      <c r="AN311" s="445"/>
      <c r="AO311" s="445"/>
      <c r="AP311" s="445"/>
    </row>
    <row r="312" spans="1:42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45"/>
      <c r="AK312" s="445"/>
      <c r="AL312" s="445"/>
      <c r="AM312" s="445"/>
      <c r="AN312" s="445"/>
      <c r="AO312" s="445"/>
      <c r="AP312" s="445"/>
    </row>
    <row r="313" spans="1:42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45"/>
      <c r="AK313" s="445"/>
      <c r="AL313" s="445"/>
      <c r="AM313" s="445"/>
      <c r="AN313" s="445"/>
      <c r="AO313" s="445"/>
      <c r="AP313" s="445"/>
    </row>
    <row r="314" spans="1:42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45"/>
      <c r="AK314" s="445"/>
      <c r="AL314" s="445"/>
      <c r="AM314" s="445"/>
      <c r="AN314" s="445"/>
      <c r="AO314" s="445"/>
      <c r="AP314" s="445"/>
    </row>
    <row r="315" spans="1:42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45"/>
      <c r="AK315" s="445"/>
      <c r="AL315" s="445"/>
      <c r="AM315" s="445"/>
      <c r="AN315" s="445"/>
      <c r="AO315" s="445"/>
      <c r="AP315" s="445"/>
    </row>
    <row r="316" spans="1:42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45"/>
      <c r="AK316" s="445"/>
      <c r="AL316" s="445"/>
      <c r="AM316" s="445"/>
      <c r="AN316" s="445"/>
      <c r="AO316" s="445"/>
      <c r="AP316" s="445"/>
    </row>
    <row r="317" spans="1:42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45"/>
      <c r="AK317" s="445"/>
      <c r="AL317" s="445"/>
      <c r="AM317" s="445"/>
      <c r="AN317" s="445"/>
      <c r="AO317" s="445"/>
      <c r="AP317" s="445"/>
    </row>
    <row r="318" spans="1:42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45"/>
      <c r="AK318" s="445"/>
      <c r="AL318" s="445"/>
      <c r="AM318" s="445"/>
      <c r="AN318" s="445"/>
      <c r="AO318" s="445"/>
      <c r="AP318" s="445"/>
    </row>
    <row r="319" spans="1:42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45"/>
      <c r="AK319" s="445"/>
      <c r="AL319" s="445"/>
      <c r="AM319" s="445"/>
      <c r="AN319" s="445"/>
      <c r="AO319" s="445"/>
      <c r="AP319" s="445"/>
    </row>
    <row r="320" spans="1:42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45"/>
      <c r="AK320" s="445"/>
      <c r="AL320" s="445"/>
      <c r="AM320" s="445"/>
      <c r="AN320" s="445"/>
      <c r="AO320" s="445"/>
      <c r="AP320" s="445"/>
    </row>
    <row r="321" spans="1:42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45"/>
      <c r="AK321" s="445"/>
      <c r="AL321" s="445"/>
      <c r="AM321" s="445"/>
      <c r="AN321" s="445"/>
      <c r="AO321" s="445"/>
      <c r="AP321" s="445"/>
    </row>
    <row r="322" spans="1:42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45"/>
      <c r="AK322" s="445"/>
      <c r="AL322" s="445"/>
      <c r="AM322" s="445"/>
      <c r="AN322" s="445"/>
      <c r="AO322" s="445"/>
      <c r="AP322" s="445"/>
    </row>
    <row r="323" spans="1:42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45"/>
      <c r="AK323" s="445"/>
      <c r="AL323" s="445"/>
      <c r="AM323" s="445"/>
      <c r="AN323" s="445"/>
      <c r="AO323" s="445"/>
      <c r="AP323" s="445"/>
    </row>
    <row r="324" spans="1:42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45"/>
      <c r="AK324" s="445"/>
      <c r="AL324" s="445"/>
      <c r="AM324" s="445"/>
      <c r="AN324" s="445"/>
      <c r="AO324" s="445"/>
      <c r="AP324" s="445"/>
    </row>
    <row r="325" spans="1:42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45"/>
      <c r="AK325" s="445"/>
      <c r="AL325" s="445"/>
      <c r="AM325" s="445"/>
      <c r="AN325" s="445"/>
      <c r="AO325" s="445"/>
      <c r="AP325" s="445"/>
    </row>
    <row r="326" spans="1:42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45"/>
      <c r="AK326" s="445"/>
      <c r="AL326" s="445"/>
      <c r="AM326" s="445"/>
      <c r="AN326" s="445"/>
      <c r="AO326" s="445"/>
      <c r="AP326" s="445"/>
    </row>
    <row r="327" spans="1:42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45"/>
      <c r="AK327" s="445"/>
      <c r="AL327" s="445"/>
      <c r="AM327" s="445"/>
      <c r="AN327" s="445"/>
      <c r="AO327" s="445"/>
      <c r="AP327" s="445"/>
    </row>
    <row r="328" spans="1:42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45"/>
      <c r="AK328" s="445"/>
      <c r="AL328" s="445"/>
      <c r="AM328" s="445"/>
      <c r="AN328" s="445"/>
      <c r="AO328" s="445"/>
      <c r="AP328" s="445"/>
    </row>
    <row r="329" spans="1:42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45"/>
      <c r="AK329" s="445"/>
      <c r="AL329" s="445"/>
      <c r="AM329" s="445"/>
      <c r="AN329" s="445"/>
      <c r="AO329" s="445"/>
      <c r="AP329" s="445"/>
    </row>
    <row r="330" spans="1:42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45"/>
      <c r="AK330" s="445"/>
      <c r="AL330" s="445"/>
      <c r="AM330" s="445"/>
      <c r="AN330" s="445"/>
      <c r="AO330" s="445"/>
      <c r="AP330" s="445"/>
    </row>
    <row r="331" spans="1:42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45"/>
      <c r="AK331" s="445"/>
      <c r="AL331" s="445"/>
      <c r="AM331" s="445"/>
      <c r="AN331" s="445"/>
      <c r="AO331" s="445"/>
      <c r="AP331" s="445"/>
    </row>
    <row r="332" spans="1:42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45"/>
      <c r="AK332" s="445"/>
      <c r="AL332" s="445"/>
      <c r="AM332" s="445"/>
      <c r="AN332" s="445"/>
      <c r="AO332" s="445"/>
      <c r="AP332" s="445"/>
    </row>
    <row r="333" spans="1:42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45"/>
      <c r="AK333" s="445"/>
      <c r="AL333" s="445"/>
      <c r="AM333" s="445"/>
      <c r="AN333" s="445"/>
      <c r="AO333" s="445"/>
      <c r="AP333" s="445"/>
    </row>
    <row r="334" spans="1:42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45"/>
      <c r="AK334" s="445"/>
      <c r="AL334" s="445"/>
      <c r="AM334" s="445"/>
      <c r="AN334" s="445"/>
      <c r="AO334" s="445"/>
      <c r="AP334" s="445"/>
    </row>
    <row r="335" spans="1:42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45"/>
      <c r="AK335" s="445"/>
      <c r="AL335" s="445"/>
      <c r="AM335" s="445"/>
      <c r="AN335" s="445"/>
      <c r="AO335" s="445"/>
      <c r="AP335" s="445"/>
    </row>
    <row r="336" spans="1:42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45"/>
      <c r="AK336" s="445"/>
      <c r="AL336" s="445"/>
      <c r="AM336" s="445"/>
      <c r="AN336" s="445"/>
      <c r="AO336" s="445"/>
      <c r="AP336" s="445"/>
    </row>
    <row r="337" spans="1:42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45"/>
      <c r="AK337" s="445"/>
      <c r="AL337" s="445"/>
      <c r="AM337" s="445"/>
      <c r="AN337" s="445"/>
      <c r="AO337" s="445"/>
      <c r="AP337" s="445"/>
    </row>
    <row r="338" spans="1:42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45"/>
      <c r="AK338" s="445"/>
      <c r="AL338" s="445"/>
      <c r="AM338" s="445"/>
      <c r="AN338" s="445"/>
      <c r="AO338" s="445"/>
      <c r="AP338" s="445"/>
    </row>
    <row r="339" spans="1:42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45"/>
      <c r="AK339" s="445"/>
      <c r="AL339" s="445"/>
      <c r="AM339" s="445"/>
      <c r="AN339" s="445"/>
      <c r="AO339" s="445"/>
      <c r="AP339" s="445"/>
    </row>
    <row r="340" spans="1:42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45"/>
      <c r="AK340" s="445"/>
      <c r="AL340" s="445"/>
      <c r="AM340" s="445"/>
      <c r="AN340" s="445"/>
      <c r="AO340" s="445"/>
      <c r="AP340" s="445"/>
    </row>
    <row r="341" spans="1:42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45"/>
      <c r="AK341" s="445"/>
      <c r="AL341" s="445"/>
      <c r="AM341" s="445"/>
      <c r="AN341" s="445"/>
      <c r="AO341" s="445"/>
      <c r="AP341" s="445"/>
    </row>
    <row r="342" spans="1:42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45"/>
      <c r="AK342" s="445"/>
      <c r="AL342" s="445"/>
      <c r="AM342" s="445"/>
      <c r="AN342" s="445"/>
      <c r="AO342" s="445"/>
      <c r="AP342" s="445"/>
    </row>
    <row r="343" spans="1:42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45"/>
      <c r="AK343" s="445"/>
      <c r="AL343" s="445"/>
      <c r="AM343" s="445"/>
      <c r="AN343" s="445"/>
      <c r="AO343" s="445"/>
      <c r="AP343" s="445"/>
    </row>
    <row r="344" spans="1:42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45"/>
      <c r="AK344" s="445"/>
      <c r="AL344" s="445"/>
      <c r="AM344" s="445"/>
      <c r="AN344" s="445"/>
      <c r="AO344" s="445"/>
      <c r="AP344" s="445"/>
    </row>
    <row r="345" spans="1:42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45"/>
      <c r="AK345" s="445"/>
      <c r="AL345" s="445"/>
      <c r="AM345" s="445"/>
      <c r="AN345" s="445"/>
      <c r="AO345" s="445"/>
      <c r="AP345" s="445"/>
    </row>
    <row r="346" spans="1:42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45"/>
      <c r="AK346" s="445"/>
      <c r="AL346" s="445"/>
      <c r="AM346" s="445"/>
      <c r="AN346" s="445"/>
      <c r="AO346" s="445"/>
      <c r="AP346" s="445"/>
    </row>
    <row r="347" spans="1:42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45"/>
      <c r="AK347" s="445"/>
      <c r="AL347" s="445"/>
      <c r="AM347" s="445"/>
      <c r="AN347" s="445"/>
      <c r="AO347" s="445"/>
      <c r="AP347" s="445"/>
    </row>
    <row r="348" spans="1:42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45"/>
      <c r="AK348" s="445"/>
      <c r="AL348" s="445"/>
      <c r="AM348" s="445"/>
      <c r="AN348" s="445"/>
      <c r="AO348" s="445"/>
      <c r="AP348" s="445"/>
    </row>
    <row r="349" spans="1:42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45"/>
      <c r="AK349" s="445"/>
      <c r="AL349" s="445"/>
      <c r="AM349" s="445"/>
      <c r="AN349" s="445"/>
      <c r="AO349" s="445"/>
      <c r="AP349" s="445"/>
    </row>
    <row r="350" spans="1:42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45"/>
      <c r="AK350" s="445"/>
      <c r="AL350" s="445"/>
      <c r="AM350" s="445"/>
      <c r="AN350" s="445"/>
      <c r="AO350" s="445"/>
      <c r="AP350" s="445"/>
    </row>
    <row r="351" spans="1:42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45"/>
      <c r="AK351" s="445"/>
      <c r="AL351" s="445"/>
      <c r="AM351" s="445"/>
      <c r="AN351" s="445"/>
      <c r="AO351" s="445"/>
      <c r="AP351" s="445"/>
    </row>
    <row r="352" spans="1:42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45"/>
      <c r="AK352" s="445"/>
      <c r="AL352" s="445"/>
      <c r="AM352" s="445"/>
      <c r="AN352" s="445"/>
      <c r="AO352" s="445"/>
      <c r="AP352" s="445"/>
    </row>
    <row r="353" spans="1:42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45"/>
      <c r="AK353" s="445"/>
      <c r="AL353" s="445"/>
      <c r="AM353" s="445"/>
      <c r="AN353" s="445"/>
      <c r="AO353" s="445"/>
      <c r="AP353" s="445"/>
    </row>
    <row r="354" spans="1:42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45"/>
      <c r="AK354" s="445"/>
      <c r="AL354" s="445"/>
      <c r="AM354" s="445"/>
      <c r="AN354" s="445"/>
      <c r="AO354" s="445"/>
      <c r="AP354" s="445"/>
    </row>
    <row r="355" spans="1:42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45"/>
      <c r="AK355" s="445"/>
      <c r="AL355" s="445"/>
      <c r="AM355" s="445"/>
      <c r="AN355" s="445"/>
      <c r="AO355" s="445"/>
      <c r="AP355" s="445"/>
    </row>
    <row r="356" spans="1:42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45"/>
      <c r="AK356" s="445"/>
      <c r="AL356" s="445"/>
      <c r="AM356" s="445"/>
      <c r="AN356" s="445"/>
      <c r="AO356" s="445"/>
      <c r="AP356" s="445"/>
    </row>
    <row r="357" spans="1:42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45"/>
      <c r="AK357" s="445"/>
      <c r="AL357" s="445"/>
      <c r="AM357" s="445"/>
      <c r="AN357" s="445"/>
      <c r="AO357" s="445"/>
      <c r="AP357" s="445"/>
    </row>
    <row r="358" spans="1:42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45"/>
      <c r="AK358" s="445"/>
      <c r="AL358" s="445"/>
      <c r="AM358" s="445"/>
      <c r="AN358" s="445"/>
      <c r="AO358" s="445"/>
      <c r="AP358" s="445"/>
    </row>
    <row r="359" spans="1:42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45"/>
      <c r="AK359" s="445"/>
      <c r="AL359" s="445"/>
      <c r="AM359" s="445"/>
      <c r="AN359" s="445"/>
      <c r="AO359" s="445"/>
      <c r="AP359" s="445"/>
    </row>
    <row r="360" spans="1:42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45"/>
      <c r="AK360" s="445"/>
      <c r="AL360" s="445"/>
      <c r="AM360" s="445"/>
      <c r="AN360" s="445"/>
      <c r="AO360" s="445"/>
      <c r="AP360" s="445"/>
    </row>
    <row r="361" spans="1:42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45"/>
      <c r="AK361" s="445"/>
      <c r="AL361" s="445"/>
      <c r="AM361" s="445"/>
      <c r="AN361" s="445"/>
      <c r="AO361" s="445"/>
      <c r="AP361" s="445"/>
    </row>
    <row r="362" spans="1:42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45"/>
      <c r="AK362" s="445"/>
      <c r="AL362" s="445"/>
      <c r="AM362" s="445"/>
      <c r="AN362" s="445"/>
      <c r="AO362" s="445"/>
      <c r="AP362" s="445"/>
    </row>
    <row r="363" spans="1:42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45"/>
      <c r="AK363" s="445"/>
      <c r="AL363" s="445"/>
      <c r="AM363" s="445"/>
      <c r="AN363" s="445"/>
      <c r="AO363" s="445"/>
      <c r="AP363" s="445"/>
    </row>
    <row r="364" spans="1:42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45"/>
      <c r="AK364" s="445"/>
      <c r="AL364" s="445"/>
      <c r="AM364" s="445"/>
      <c r="AN364" s="445"/>
      <c r="AO364" s="445"/>
      <c r="AP364" s="445"/>
    </row>
    <row r="365" spans="1:42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45"/>
      <c r="AK365" s="445"/>
      <c r="AL365" s="445"/>
      <c r="AM365" s="445"/>
      <c r="AN365" s="445"/>
      <c r="AO365" s="445"/>
      <c r="AP365" s="445"/>
    </row>
    <row r="366" spans="1:42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45"/>
      <c r="AK366" s="445"/>
      <c r="AL366" s="445"/>
      <c r="AM366" s="445"/>
      <c r="AN366" s="445"/>
      <c r="AO366" s="445"/>
      <c r="AP366" s="445"/>
    </row>
    <row r="367" spans="1:42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45"/>
      <c r="AK367" s="445"/>
      <c r="AL367" s="445"/>
      <c r="AM367" s="445"/>
      <c r="AN367" s="445"/>
      <c r="AO367" s="445"/>
      <c r="AP367" s="445"/>
    </row>
    <row r="368" spans="1:42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45"/>
      <c r="AK368" s="445"/>
      <c r="AL368" s="445"/>
      <c r="AM368" s="445"/>
      <c r="AN368" s="445"/>
      <c r="AO368" s="445"/>
      <c r="AP368" s="445"/>
    </row>
    <row r="369" spans="1:42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45"/>
      <c r="AK369" s="445"/>
      <c r="AL369" s="445"/>
      <c r="AM369" s="445"/>
      <c r="AN369" s="445"/>
      <c r="AO369" s="445"/>
      <c r="AP369" s="445"/>
    </row>
    <row r="370" spans="1:42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45"/>
      <c r="AK370" s="445"/>
      <c r="AL370" s="445"/>
      <c r="AM370" s="445"/>
      <c r="AN370" s="445"/>
      <c r="AO370" s="445"/>
      <c r="AP370" s="445"/>
    </row>
    <row r="371" spans="1:42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45"/>
      <c r="AK371" s="445"/>
      <c r="AL371" s="445"/>
      <c r="AM371" s="445"/>
      <c r="AN371" s="445"/>
      <c r="AO371" s="445"/>
      <c r="AP371" s="445"/>
    </row>
    <row r="372" spans="1:42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45"/>
      <c r="AK372" s="445"/>
      <c r="AL372" s="445"/>
      <c r="AM372" s="445"/>
      <c r="AN372" s="445"/>
      <c r="AO372" s="445"/>
      <c r="AP372" s="445"/>
    </row>
    <row r="373" spans="1:42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45"/>
      <c r="AK373" s="445"/>
      <c r="AL373" s="445"/>
      <c r="AM373" s="445"/>
      <c r="AN373" s="445"/>
      <c r="AO373" s="445"/>
      <c r="AP373" s="445"/>
    </row>
    <row r="374" spans="1:42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45"/>
      <c r="AK374" s="445"/>
      <c r="AL374" s="445"/>
      <c r="AM374" s="445"/>
      <c r="AN374" s="445"/>
      <c r="AO374" s="445"/>
      <c r="AP374" s="445"/>
    </row>
    <row r="375" spans="1:42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45"/>
      <c r="AK375" s="445"/>
      <c r="AL375" s="445"/>
      <c r="AM375" s="445"/>
      <c r="AN375" s="445"/>
      <c r="AO375" s="445"/>
      <c r="AP375" s="445"/>
    </row>
    <row r="376" spans="1:42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45"/>
      <c r="AK376" s="445"/>
      <c r="AL376" s="445"/>
      <c r="AM376" s="445"/>
      <c r="AN376" s="445"/>
      <c r="AO376" s="445"/>
      <c r="AP376" s="445"/>
    </row>
    <row r="377" spans="1:42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45"/>
      <c r="AK377" s="445"/>
      <c r="AL377" s="445"/>
      <c r="AM377" s="445"/>
      <c r="AN377" s="445"/>
      <c r="AO377" s="445"/>
      <c r="AP377" s="445"/>
    </row>
    <row r="378" spans="1:42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45"/>
      <c r="AK378" s="445"/>
      <c r="AL378" s="445"/>
      <c r="AM378" s="445"/>
      <c r="AN378" s="445"/>
      <c r="AO378" s="445"/>
      <c r="AP378" s="445"/>
    </row>
    <row r="379" spans="1:42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45"/>
      <c r="AK379" s="445"/>
      <c r="AL379" s="445"/>
      <c r="AM379" s="445"/>
      <c r="AN379" s="445"/>
      <c r="AO379" s="445"/>
      <c r="AP379" s="445"/>
    </row>
    <row r="380" spans="1:42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45"/>
      <c r="AK380" s="445"/>
      <c r="AL380" s="445"/>
      <c r="AM380" s="445"/>
      <c r="AN380" s="445"/>
      <c r="AO380" s="445"/>
      <c r="AP380" s="445"/>
    </row>
    <row r="381" spans="1:42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45"/>
      <c r="AK381" s="445"/>
      <c r="AL381" s="445"/>
      <c r="AM381" s="445"/>
      <c r="AN381" s="445"/>
      <c r="AO381" s="445"/>
      <c r="AP381" s="445"/>
    </row>
    <row r="382" spans="1:42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45"/>
      <c r="AK382" s="445"/>
      <c r="AL382" s="445"/>
      <c r="AM382" s="445"/>
      <c r="AN382" s="445"/>
      <c r="AO382" s="445"/>
      <c r="AP382" s="445"/>
    </row>
    <row r="383" spans="1:42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45"/>
      <c r="AK383" s="445"/>
      <c r="AL383" s="445"/>
      <c r="AM383" s="445"/>
      <c r="AN383" s="445"/>
      <c r="AO383" s="445"/>
      <c r="AP383" s="445"/>
    </row>
    <row r="384" spans="1:42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45"/>
      <c r="AK384" s="445"/>
      <c r="AL384" s="445"/>
      <c r="AM384" s="445"/>
      <c r="AN384" s="445"/>
      <c r="AO384" s="445"/>
      <c r="AP384" s="445"/>
    </row>
    <row r="385" spans="1:42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45"/>
      <c r="AK385" s="445"/>
      <c r="AL385" s="445"/>
      <c r="AM385" s="445"/>
      <c r="AN385" s="445"/>
      <c r="AO385" s="445"/>
      <c r="AP385" s="445"/>
    </row>
    <row r="386" spans="1:42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45"/>
      <c r="AK386" s="445"/>
      <c r="AL386" s="445"/>
      <c r="AM386" s="445"/>
      <c r="AN386" s="445"/>
      <c r="AO386" s="445"/>
      <c r="AP386" s="445"/>
    </row>
    <row r="387" spans="1:42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45"/>
      <c r="AK387" s="445"/>
      <c r="AL387" s="445"/>
      <c r="AM387" s="445"/>
      <c r="AN387" s="445"/>
      <c r="AO387" s="445"/>
      <c r="AP387" s="445"/>
    </row>
    <row r="388" spans="1:42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45"/>
      <c r="AK388" s="445"/>
      <c r="AL388" s="445"/>
      <c r="AM388" s="445"/>
      <c r="AN388" s="445"/>
      <c r="AO388" s="445"/>
      <c r="AP388" s="445"/>
    </row>
    <row r="389" spans="1:42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45"/>
      <c r="AK389" s="445"/>
      <c r="AL389" s="445"/>
      <c r="AM389" s="445"/>
      <c r="AN389" s="445"/>
      <c r="AO389" s="445"/>
      <c r="AP389" s="445"/>
    </row>
    <row r="390" spans="1:42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45"/>
      <c r="AK390" s="445"/>
      <c r="AL390" s="445"/>
      <c r="AM390" s="445"/>
      <c r="AN390" s="445"/>
      <c r="AO390" s="445"/>
      <c r="AP390" s="445"/>
    </row>
    <row r="391" spans="1:42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45"/>
      <c r="AK391" s="445"/>
      <c r="AL391" s="445"/>
      <c r="AM391" s="445"/>
      <c r="AN391" s="445"/>
      <c r="AO391" s="445"/>
      <c r="AP391" s="445"/>
    </row>
    <row r="392" spans="1:42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45"/>
      <c r="AK392" s="445"/>
      <c r="AL392" s="445"/>
      <c r="AM392" s="445"/>
      <c r="AN392" s="445"/>
      <c r="AO392" s="445"/>
      <c r="AP392" s="445"/>
    </row>
    <row r="393" spans="1:42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45"/>
      <c r="AK393" s="445"/>
      <c r="AL393" s="445"/>
      <c r="AM393" s="445"/>
      <c r="AN393" s="445"/>
      <c r="AO393" s="445"/>
      <c r="AP393" s="445"/>
    </row>
    <row r="394" spans="1:42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45"/>
      <c r="AK394" s="445"/>
      <c r="AL394" s="445"/>
      <c r="AM394" s="445"/>
      <c r="AN394" s="445"/>
      <c r="AO394" s="445"/>
      <c r="AP394" s="445"/>
    </row>
    <row r="395" spans="1:42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45"/>
      <c r="AK395" s="445"/>
      <c r="AL395" s="445"/>
      <c r="AM395" s="445"/>
      <c r="AN395" s="445"/>
      <c r="AO395" s="445"/>
      <c r="AP395" s="445"/>
    </row>
    <row r="396" spans="1:42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45"/>
      <c r="AK396" s="445"/>
      <c r="AL396" s="445"/>
      <c r="AM396" s="445"/>
      <c r="AN396" s="445"/>
      <c r="AO396" s="445"/>
      <c r="AP396" s="445"/>
    </row>
    <row r="397" spans="1:42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45"/>
      <c r="AK397" s="445"/>
      <c r="AL397" s="445"/>
      <c r="AM397" s="445"/>
      <c r="AN397" s="445"/>
      <c r="AO397" s="445"/>
      <c r="AP397" s="445"/>
    </row>
    <row r="398" spans="1:42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45"/>
      <c r="AK398" s="445"/>
      <c r="AL398" s="445"/>
      <c r="AM398" s="445"/>
      <c r="AN398" s="445"/>
      <c r="AO398" s="445"/>
      <c r="AP398" s="445"/>
    </row>
    <row r="399" spans="1:42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45"/>
      <c r="AK399" s="445"/>
      <c r="AL399" s="445"/>
      <c r="AM399" s="445"/>
      <c r="AN399" s="445"/>
      <c r="AO399" s="445"/>
      <c r="AP399" s="445"/>
    </row>
    <row r="400" spans="1:42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45"/>
      <c r="AK400" s="445"/>
      <c r="AL400" s="445"/>
      <c r="AM400" s="445"/>
      <c r="AN400" s="445"/>
      <c r="AO400" s="445"/>
      <c r="AP400" s="445"/>
    </row>
    <row r="401" spans="1:42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45"/>
      <c r="AK401" s="445"/>
      <c r="AL401" s="445"/>
      <c r="AM401" s="445"/>
      <c r="AN401" s="445"/>
      <c r="AO401" s="445"/>
      <c r="AP401" s="445"/>
    </row>
    <row r="402" spans="1:42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45"/>
      <c r="AK402" s="445"/>
      <c r="AL402" s="445"/>
      <c r="AM402" s="445"/>
      <c r="AN402" s="445"/>
      <c r="AO402" s="445"/>
      <c r="AP402" s="445"/>
    </row>
    <row r="403" spans="1:42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45"/>
      <c r="AK403" s="445"/>
      <c r="AL403" s="445"/>
      <c r="AM403" s="445"/>
      <c r="AN403" s="445"/>
      <c r="AO403" s="445"/>
      <c r="AP403" s="445"/>
    </row>
    <row r="404" spans="1:42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45"/>
      <c r="AK404" s="445"/>
      <c r="AL404" s="445"/>
      <c r="AM404" s="445"/>
      <c r="AN404" s="445"/>
      <c r="AO404" s="445"/>
      <c r="AP404" s="445"/>
    </row>
    <row r="405" spans="1:42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45"/>
      <c r="AK405" s="445"/>
      <c r="AL405" s="445"/>
      <c r="AM405" s="445"/>
      <c r="AN405" s="445"/>
      <c r="AO405" s="445"/>
      <c r="AP405" s="445"/>
    </row>
    <row r="406" spans="1:42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45"/>
      <c r="AK406" s="445"/>
      <c r="AL406" s="445"/>
      <c r="AM406" s="445"/>
      <c r="AN406" s="445"/>
      <c r="AO406" s="445"/>
      <c r="AP406" s="445"/>
    </row>
    <row r="407" spans="1:42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45"/>
      <c r="AK407" s="445"/>
      <c r="AL407" s="445"/>
      <c r="AM407" s="445"/>
      <c r="AN407" s="445"/>
      <c r="AO407" s="445"/>
      <c r="AP407" s="445"/>
    </row>
    <row r="408" spans="1:42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45"/>
      <c r="AK408" s="445"/>
      <c r="AL408" s="445"/>
      <c r="AM408" s="445"/>
      <c r="AN408" s="445"/>
      <c r="AO408" s="445"/>
      <c r="AP408" s="445"/>
    </row>
    <row r="409" spans="1:42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45"/>
      <c r="AK409" s="445"/>
      <c r="AL409" s="445"/>
      <c r="AM409" s="445"/>
      <c r="AN409" s="445"/>
      <c r="AO409" s="445"/>
      <c r="AP409" s="445"/>
    </row>
    <row r="410" spans="1:42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45"/>
      <c r="AK410" s="445"/>
      <c r="AL410" s="445"/>
      <c r="AM410" s="445"/>
      <c r="AN410" s="445"/>
      <c r="AO410" s="445"/>
      <c r="AP410" s="445"/>
    </row>
    <row r="411" spans="1:42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45"/>
      <c r="AK411" s="445"/>
      <c r="AL411" s="445"/>
      <c r="AM411" s="445"/>
      <c r="AN411" s="445"/>
      <c r="AO411" s="445"/>
      <c r="AP411" s="445"/>
    </row>
    <row r="412" spans="1:42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45"/>
      <c r="AK412" s="445"/>
      <c r="AL412" s="445"/>
      <c r="AM412" s="445"/>
      <c r="AN412" s="445"/>
      <c r="AO412" s="445"/>
      <c r="AP412" s="445"/>
    </row>
    <row r="413" spans="1:42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45"/>
      <c r="AK413" s="445"/>
      <c r="AL413" s="445"/>
      <c r="AM413" s="445"/>
      <c r="AN413" s="445"/>
      <c r="AO413" s="445"/>
      <c r="AP413" s="445"/>
    </row>
    <row r="414" spans="1:42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45"/>
      <c r="AK414" s="445"/>
      <c r="AL414" s="445"/>
      <c r="AM414" s="445"/>
      <c r="AN414" s="445"/>
      <c r="AO414" s="445"/>
      <c r="AP414" s="445"/>
    </row>
    <row r="415" spans="1:42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45"/>
      <c r="AK415" s="445"/>
      <c r="AL415" s="445"/>
      <c r="AM415" s="445"/>
      <c r="AN415" s="445"/>
      <c r="AO415" s="445"/>
      <c r="AP415" s="445"/>
    </row>
    <row r="416" spans="1:42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45"/>
      <c r="AK416" s="445"/>
      <c r="AL416" s="445"/>
      <c r="AM416" s="445"/>
      <c r="AN416" s="445"/>
      <c r="AO416" s="445"/>
      <c r="AP416" s="445"/>
    </row>
    <row r="417" spans="1:42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45"/>
      <c r="AK417" s="445"/>
      <c r="AL417" s="445"/>
      <c r="AM417" s="445"/>
      <c r="AN417" s="445"/>
      <c r="AO417" s="445"/>
      <c r="AP417" s="445"/>
    </row>
    <row r="418" spans="1:42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45"/>
      <c r="AK418" s="445"/>
      <c r="AL418" s="445"/>
      <c r="AM418" s="445"/>
      <c r="AN418" s="445"/>
      <c r="AO418" s="445"/>
      <c r="AP418" s="445"/>
    </row>
    <row r="419" spans="1:42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45"/>
      <c r="AK419" s="445"/>
      <c r="AL419" s="445"/>
      <c r="AM419" s="445"/>
      <c r="AN419" s="445"/>
      <c r="AO419" s="445"/>
      <c r="AP419" s="445"/>
    </row>
    <row r="420" spans="1:42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45"/>
      <c r="AK420" s="445"/>
      <c r="AL420" s="445"/>
      <c r="AM420" s="445"/>
      <c r="AN420" s="445"/>
      <c r="AO420" s="445"/>
      <c r="AP420" s="445"/>
    </row>
    <row r="421" spans="1:42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45"/>
      <c r="AK421" s="445"/>
      <c r="AL421" s="445"/>
      <c r="AM421" s="445"/>
      <c r="AN421" s="445"/>
      <c r="AO421" s="445"/>
      <c r="AP421" s="445"/>
    </row>
    <row r="422" spans="1:42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45"/>
      <c r="AK422" s="445"/>
      <c r="AL422" s="445"/>
      <c r="AM422" s="445"/>
      <c r="AN422" s="445"/>
      <c r="AO422" s="445"/>
      <c r="AP422" s="445"/>
    </row>
    <row r="423" spans="1:42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45"/>
      <c r="AK423" s="445"/>
      <c r="AL423" s="445"/>
      <c r="AM423" s="445"/>
      <c r="AN423" s="445"/>
      <c r="AO423" s="445"/>
      <c r="AP423" s="445"/>
    </row>
    <row r="424" spans="1:42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45"/>
      <c r="AK424" s="445"/>
      <c r="AL424" s="445"/>
      <c r="AM424" s="445"/>
      <c r="AN424" s="445"/>
      <c r="AO424" s="445"/>
      <c r="AP424" s="445"/>
    </row>
    <row r="425" spans="1:42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45"/>
      <c r="AK425" s="445"/>
      <c r="AL425" s="445"/>
      <c r="AM425" s="445"/>
      <c r="AN425" s="445"/>
      <c r="AO425" s="445"/>
      <c r="AP425" s="445"/>
    </row>
    <row r="426" spans="1:42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45"/>
      <c r="AK426" s="445"/>
      <c r="AL426" s="445"/>
      <c r="AM426" s="445"/>
      <c r="AN426" s="445"/>
      <c r="AO426" s="445"/>
      <c r="AP426" s="445"/>
    </row>
    <row r="427" spans="1:42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45"/>
      <c r="AK427" s="445"/>
      <c r="AL427" s="445"/>
      <c r="AM427" s="445"/>
      <c r="AN427" s="445"/>
      <c r="AO427" s="445"/>
      <c r="AP427" s="445"/>
    </row>
    <row r="428" spans="1:42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45"/>
      <c r="AK428" s="445"/>
      <c r="AL428" s="445"/>
      <c r="AM428" s="445"/>
      <c r="AN428" s="445"/>
      <c r="AO428" s="445"/>
      <c r="AP428" s="445"/>
    </row>
    <row r="429" spans="1:42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45"/>
      <c r="AK429" s="445"/>
      <c r="AL429" s="445"/>
      <c r="AM429" s="445"/>
      <c r="AN429" s="445"/>
      <c r="AO429" s="445"/>
      <c r="AP429" s="445"/>
    </row>
    <row r="430" spans="1:42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45"/>
      <c r="AK430" s="445"/>
      <c r="AL430" s="445"/>
      <c r="AM430" s="445"/>
      <c r="AN430" s="445"/>
      <c r="AO430" s="445"/>
      <c r="AP430" s="445"/>
    </row>
    <row r="431" spans="1:42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45"/>
      <c r="AK431" s="445"/>
      <c r="AL431" s="445"/>
      <c r="AM431" s="445"/>
      <c r="AN431" s="445"/>
      <c r="AO431" s="445"/>
      <c r="AP431" s="445"/>
    </row>
    <row r="432" spans="1:42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45"/>
      <c r="AK432" s="445"/>
      <c r="AL432" s="445"/>
      <c r="AM432" s="445"/>
      <c r="AN432" s="445"/>
      <c r="AO432" s="445"/>
      <c r="AP432" s="445"/>
    </row>
    <row r="433" spans="1:42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45"/>
      <c r="AK433" s="445"/>
      <c r="AL433" s="445"/>
      <c r="AM433" s="445"/>
      <c r="AN433" s="445"/>
      <c r="AO433" s="445"/>
      <c r="AP433" s="445"/>
    </row>
    <row r="434" spans="1:42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45"/>
      <c r="AK434" s="445"/>
      <c r="AL434" s="445"/>
      <c r="AM434" s="445"/>
      <c r="AN434" s="445"/>
      <c r="AO434" s="445"/>
      <c r="AP434" s="445"/>
    </row>
    <row r="435" spans="1:42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45"/>
      <c r="AK435" s="445"/>
      <c r="AL435" s="445"/>
      <c r="AM435" s="445"/>
      <c r="AN435" s="445"/>
      <c r="AO435" s="445"/>
      <c r="AP435" s="445"/>
    </row>
    <row r="436" spans="1:42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45"/>
      <c r="AK436" s="445"/>
      <c r="AL436" s="445"/>
      <c r="AM436" s="445"/>
      <c r="AN436" s="445"/>
      <c r="AO436" s="445"/>
      <c r="AP436" s="445"/>
    </row>
    <row r="437" spans="1:42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45"/>
      <c r="AK437" s="445"/>
      <c r="AL437" s="445"/>
      <c r="AM437" s="445"/>
      <c r="AN437" s="445"/>
      <c r="AO437" s="445"/>
      <c r="AP437" s="445"/>
    </row>
    <row r="438" spans="1:42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45"/>
      <c r="AK438" s="445"/>
      <c r="AL438" s="445"/>
      <c r="AM438" s="445"/>
      <c r="AN438" s="445"/>
      <c r="AO438" s="445"/>
      <c r="AP438" s="445"/>
    </row>
    <row r="439" spans="1:42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45"/>
      <c r="AK439" s="445"/>
      <c r="AL439" s="445"/>
      <c r="AM439" s="445"/>
      <c r="AN439" s="445"/>
      <c r="AO439" s="445"/>
      <c r="AP439" s="445"/>
    </row>
    <row r="440" spans="1:42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45"/>
      <c r="AK440" s="445"/>
      <c r="AL440" s="445"/>
      <c r="AM440" s="445"/>
      <c r="AN440" s="445"/>
      <c r="AO440" s="445"/>
      <c r="AP440" s="445"/>
    </row>
    <row r="441" spans="1:42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45"/>
      <c r="AK441" s="445"/>
      <c r="AL441" s="445"/>
      <c r="AM441" s="445"/>
      <c r="AN441" s="445"/>
      <c r="AO441" s="445"/>
      <c r="AP441" s="445"/>
    </row>
    <row r="442" spans="1:42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45"/>
      <c r="AK442" s="445"/>
      <c r="AL442" s="445"/>
      <c r="AM442" s="445"/>
      <c r="AN442" s="445"/>
      <c r="AO442" s="445"/>
      <c r="AP442" s="445"/>
    </row>
    <row r="443" spans="1:42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45"/>
      <c r="AK443" s="445"/>
      <c r="AL443" s="445"/>
      <c r="AM443" s="445"/>
      <c r="AN443" s="445"/>
      <c r="AO443" s="445"/>
      <c r="AP443" s="445"/>
    </row>
    <row r="444" spans="1:42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45"/>
      <c r="AK444" s="445"/>
      <c r="AL444" s="445"/>
      <c r="AM444" s="445"/>
      <c r="AN444" s="445"/>
      <c r="AO444" s="445"/>
      <c r="AP444" s="445"/>
    </row>
    <row r="445" spans="1:42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45"/>
      <c r="AK445" s="445"/>
      <c r="AL445" s="445"/>
      <c r="AM445" s="445"/>
      <c r="AN445" s="445"/>
      <c r="AO445" s="445"/>
      <c r="AP445" s="445"/>
    </row>
    <row r="446" spans="1:42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45"/>
      <c r="AK446" s="445"/>
      <c r="AL446" s="445"/>
      <c r="AM446" s="445"/>
      <c r="AN446" s="445"/>
      <c r="AO446" s="445"/>
      <c r="AP446" s="445"/>
    </row>
    <row r="447" spans="1:42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45"/>
      <c r="AK447" s="445"/>
      <c r="AL447" s="445"/>
      <c r="AM447" s="445"/>
      <c r="AN447" s="445"/>
      <c r="AO447" s="445"/>
      <c r="AP447" s="445"/>
    </row>
    <row r="448" spans="1:42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45"/>
      <c r="AK448" s="445"/>
      <c r="AL448" s="445"/>
      <c r="AM448" s="445"/>
      <c r="AN448" s="445"/>
      <c r="AO448" s="445"/>
      <c r="AP448" s="445"/>
    </row>
    <row r="449" spans="1:42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45"/>
      <c r="AK449" s="445"/>
      <c r="AL449" s="445"/>
      <c r="AM449" s="445"/>
      <c r="AN449" s="445"/>
      <c r="AO449" s="445"/>
      <c r="AP449" s="445"/>
    </row>
    <row r="450" spans="1:42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45"/>
      <c r="AK450" s="445"/>
      <c r="AL450" s="445"/>
      <c r="AM450" s="445"/>
      <c r="AN450" s="445"/>
      <c r="AO450" s="445"/>
      <c r="AP450" s="445"/>
    </row>
    <row r="451" spans="1:42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45"/>
      <c r="AK451" s="445"/>
      <c r="AL451" s="445"/>
      <c r="AM451" s="445"/>
      <c r="AN451" s="445"/>
      <c r="AO451" s="445"/>
      <c r="AP451" s="445"/>
    </row>
    <row r="452" spans="1:42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45"/>
      <c r="AK452" s="445"/>
      <c r="AL452" s="445"/>
      <c r="AM452" s="445"/>
      <c r="AN452" s="445"/>
      <c r="AO452" s="445"/>
      <c r="AP452" s="445"/>
    </row>
    <row r="453" spans="1:42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45"/>
      <c r="AK453" s="445"/>
      <c r="AL453" s="445"/>
      <c r="AM453" s="445"/>
      <c r="AN453" s="445"/>
      <c r="AO453" s="445"/>
      <c r="AP453" s="445"/>
    </row>
    <row r="454" spans="1:42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45"/>
      <c r="AK454" s="445"/>
      <c r="AL454" s="445"/>
      <c r="AM454" s="445"/>
      <c r="AN454" s="445"/>
      <c r="AO454" s="445"/>
      <c r="AP454" s="445"/>
    </row>
    <row r="455" spans="1:42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45"/>
      <c r="AK455" s="445"/>
      <c r="AL455" s="445"/>
      <c r="AM455" s="445"/>
      <c r="AN455" s="445"/>
      <c r="AO455" s="445"/>
      <c r="AP455" s="445"/>
    </row>
    <row r="456" spans="1:42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45"/>
      <c r="AK456" s="445"/>
      <c r="AL456" s="445"/>
      <c r="AM456" s="445"/>
      <c r="AN456" s="445"/>
      <c r="AO456" s="445"/>
      <c r="AP456" s="445"/>
    </row>
    <row r="457" spans="1:42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45"/>
      <c r="AK457" s="445"/>
      <c r="AL457" s="445"/>
      <c r="AM457" s="445"/>
      <c r="AN457" s="445"/>
      <c r="AO457" s="445"/>
      <c r="AP457" s="445"/>
    </row>
    <row r="458" spans="1:42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45"/>
      <c r="AK458" s="445"/>
      <c r="AL458" s="445"/>
      <c r="AM458" s="445"/>
      <c r="AN458" s="445"/>
      <c r="AO458" s="445"/>
      <c r="AP458" s="445"/>
    </row>
    <row r="459" spans="1:42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45"/>
      <c r="AK459" s="445"/>
      <c r="AL459" s="445"/>
      <c r="AM459" s="445"/>
      <c r="AN459" s="445"/>
      <c r="AO459" s="445"/>
      <c r="AP459" s="445"/>
    </row>
    <row r="460" spans="1:42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45"/>
      <c r="AK460" s="445"/>
      <c r="AL460" s="445"/>
      <c r="AM460" s="445"/>
      <c r="AN460" s="445"/>
      <c r="AO460" s="445"/>
      <c r="AP460" s="445"/>
    </row>
    <row r="461" spans="1:42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45"/>
      <c r="AK461" s="445"/>
      <c r="AL461" s="445"/>
      <c r="AM461" s="445"/>
      <c r="AN461" s="445"/>
      <c r="AO461" s="445"/>
      <c r="AP461" s="445"/>
    </row>
    <row r="462" spans="1:42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45"/>
      <c r="AK462" s="445"/>
      <c r="AL462" s="445"/>
      <c r="AM462" s="445"/>
      <c r="AN462" s="445"/>
      <c r="AO462" s="445"/>
      <c r="AP462" s="445"/>
    </row>
    <row r="463" spans="1:42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45"/>
      <c r="AK463" s="445"/>
      <c r="AL463" s="445"/>
      <c r="AM463" s="445"/>
      <c r="AN463" s="445"/>
      <c r="AO463" s="445"/>
      <c r="AP463" s="445"/>
    </row>
    <row r="464" spans="1:42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45"/>
      <c r="AK464" s="445"/>
      <c r="AL464" s="445"/>
      <c r="AM464" s="445"/>
      <c r="AN464" s="445"/>
      <c r="AO464" s="445"/>
      <c r="AP464" s="445"/>
    </row>
    <row r="465" spans="1:42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45"/>
      <c r="AK465" s="445"/>
      <c r="AL465" s="445"/>
      <c r="AM465" s="445"/>
      <c r="AN465" s="445"/>
      <c r="AO465" s="445"/>
      <c r="AP465" s="445"/>
    </row>
    <row r="466" spans="1:42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45"/>
      <c r="AK466" s="445"/>
      <c r="AL466" s="445"/>
      <c r="AM466" s="445"/>
      <c r="AN466" s="445"/>
      <c r="AO466" s="445"/>
      <c r="AP466" s="445"/>
    </row>
    <row r="467" spans="1:42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45"/>
      <c r="AK467" s="445"/>
      <c r="AL467" s="445"/>
      <c r="AM467" s="445"/>
      <c r="AN467" s="445"/>
      <c r="AO467" s="445"/>
      <c r="AP467" s="445"/>
    </row>
    <row r="468" spans="1:42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45"/>
      <c r="AK468" s="445"/>
      <c r="AL468" s="445"/>
      <c r="AM468" s="445"/>
      <c r="AN468" s="445"/>
      <c r="AO468" s="445"/>
      <c r="AP468" s="445"/>
    </row>
    <row r="469" spans="1:42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45"/>
      <c r="AK469" s="445"/>
      <c r="AL469" s="445"/>
      <c r="AM469" s="445"/>
      <c r="AN469" s="445"/>
      <c r="AO469" s="445"/>
      <c r="AP469" s="445"/>
    </row>
    <row r="470" spans="1:42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45"/>
      <c r="AK470" s="445"/>
      <c r="AL470" s="445"/>
      <c r="AM470" s="445"/>
      <c r="AN470" s="445"/>
      <c r="AO470" s="445"/>
      <c r="AP470" s="445"/>
    </row>
    <row r="471" spans="1:42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45"/>
      <c r="AK471" s="445"/>
      <c r="AL471" s="445"/>
      <c r="AM471" s="445"/>
      <c r="AN471" s="445"/>
      <c r="AO471" s="445"/>
      <c r="AP471" s="445"/>
    </row>
    <row r="472" spans="1:42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45"/>
      <c r="AK472" s="445"/>
      <c r="AL472" s="445"/>
      <c r="AM472" s="445"/>
      <c r="AN472" s="445"/>
      <c r="AO472" s="445"/>
      <c r="AP472" s="445"/>
    </row>
    <row r="473" spans="1:42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45"/>
      <c r="AK473" s="445"/>
      <c r="AL473" s="445"/>
      <c r="AM473" s="445"/>
      <c r="AN473" s="445"/>
      <c r="AO473" s="445"/>
      <c r="AP473" s="445"/>
    </row>
    <row r="474" spans="1:42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45"/>
      <c r="AK474" s="445"/>
      <c r="AL474" s="445"/>
      <c r="AM474" s="445"/>
      <c r="AN474" s="445"/>
      <c r="AO474" s="445"/>
      <c r="AP474" s="445"/>
    </row>
    <row r="475" spans="1:42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45"/>
      <c r="AK475" s="445"/>
      <c r="AL475" s="445"/>
      <c r="AM475" s="445"/>
      <c r="AN475" s="445"/>
      <c r="AO475" s="445"/>
      <c r="AP475" s="445"/>
    </row>
    <row r="476" spans="1:42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45"/>
      <c r="AK476" s="445"/>
      <c r="AL476" s="445"/>
      <c r="AM476" s="445"/>
      <c r="AN476" s="445"/>
      <c r="AO476" s="445"/>
      <c r="AP476" s="445"/>
    </row>
    <row r="477" spans="1:42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45"/>
      <c r="AK477" s="445"/>
      <c r="AL477" s="445"/>
      <c r="AM477" s="445"/>
      <c r="AN477" s="445"/>
      <c r="AO477" s="445"/>
      <c r="AP477" s="445"/>
    </row>
    <row r="478" spans="1:42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45"/>
      <c r="AK478" s="445"/>
      <c r="AL478" s="445"/>
      <c r="AM478" s="445"/>
      <c r="AN478" s="445"/>
      <c r="AO478" s="445"/>
      <c r="AP478" s="445"/>
    </row>
    <row r="479" spans="1:42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45"/>
      <c r="AK479" s="445"/>
      <c r="AL479" s="445"/>
      <c r="AM479" s="445"/>
      <c r="AN479" s="445"/>
      <c r="AO479" s="445"/>
      <c r="AP479" s="445"/>
    </row>
    <row r="480" spans="1:42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45"/>
      <c r="AK480" s="445"/>
      <c r="AL480" s="445"/>
      <c r="AM480" s="445"/>
      <c r="AN480" s="445"/>
      <c r="AO480" s="445"/>
      <c r="AP480" s="445"/>
    </row>
    <row r="481" spans="1:42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45"/>
      <c r="AK481" s="445"/>
      <c r="AL481" s="445"/>
      <c r="AM481" s="445"/>
      <c r="AN481" s="445"/>
      <c r="AO481" s="445"/>
      <c r="AP481" s="445"/>
    </row>
    <row r="482" spans="1:42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45"/>
      <c r="AK482" s="445"/>
      <c r="AL482" s="445"/>
      <c r="AM482" s="445"/>
      <c r="AN482" s="445"/>
      <c r="AO482" s="445"/>
      <c r="AP482" s="445"/>
    </row>
    <row r="483" spans="1:42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45"/>
      <c r="AK483" s="445"/>
      <c r="AL483" s="445"/>
      <c r="AM483" s="445"/>
      <c r="AN483" s="445"/>
      <c r="AO483" s="445"/>
      <c r="AP483" s="445"/>
    </row>
    <row r="484" spans="1:42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45"/>
      <c r="AK484" s="445"/>
      <c r="AL484" s="445"/>
      <c r="AM484" s="445"/>
      <c r="AN484" s="445"/>
      <c r="AO484" s="445"/>
      <c r="AP484" s="445"/>
    </row>
    <row r="485" spans="1:42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45"/>
      <c r="AK485" s="445"/>
      <c r="AL485" s="445"/>
      <c r="AM485" s="445"/>
      <c r="AN485" s="445"/>
      <c r="AO485" s="445"/>
      <c r="AP485" s="445"/>
    </row>
    <row r="486" spans="1:42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45"/>
      <c r="AK486" s="445"/>
      <c r="AL486" s="445"/>
      <c r="AM486" s="445"/>
      <c r="AN486" s="445"/>
      <c r="AO486" s="445"/>
      <c r="AP486" s="445"/>
    </row>
    <row r="487" spans="1:42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45"/>
      <c r="AK487" s="445"/>
      <c r="AL487" s="445"/>
      <c r="AM487" s="445"/>
      <c r="AN487" s="445"/>
      <c r="AO487" s="445"/>
      <c r="AP487" s="445"/>
    </row>
    <row r="488" spans="1:42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45"/>
      <c r="AK488" s="445"/>
      <c r="AL488" s="445"/>
      <c r="AM488" s="445"/>
      <c r="AN488" s="445"/>
      <c r="AO488" s="445"/>
      <c r="AP488" s="445"/>
    </row>
    <row r="489" spans="1:42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45"/>
      <c r="AK489" s="445"/>
      <c r="AL489" s="445"/>
      <c r="AM489" s="445"/>
      <c r="AN489" s="445"/>
      <c r="AO489" s="445"/>
      <c r="AP489" s="445"/>
    </row>
    <row r="490" spans="1:42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45"/>
      <c r="AK490" s="445"/>
      <c r="AL490" s="445"/>
      <c r="AM490" s="445"/>
      <c r="AN490" s="445"/>
      <c r="AO490" s="445"/>
      <c r="AP490" s="445"/>
    </row>
    <row r="491" spans="1:42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45"/>
      <c r="AK491" s="445"/>
      <c r="AL491" s="445"/>
      <c r="AM491" s="445"/>
      <c r="AN491" s="445"/>
      <c r="AO491" s="445"/>
      <c r="AP491" s="445"/>
    </row>
    <row r="492" spans="1:42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45"/>
      <c r="AK492" s="445"/>
      <c r="AL492" s="445"/>
      <c r="AM492" s="445"/>
      <c r="AN492" s="445"/>
      <c r="AO492" s="445"/>
      <c r="AP492" s="445"/>
    </row>
    <row r="493" spans="1:42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45"/>
      <c r="AK493" s="445"/>
      <c r="AL493" s="445"/>
      <c r="AM493" s="445"/>
      <c r="AN493" s="445"/>
      <c r="AO493" s="445"/>
      <c r="AP493" s="445"/>
    </row>
    <row r="494" spans="1:42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45"/>
      <c r="AK494" s="445"/>
      <c r="AL494" s="445"/>
      <c r="AM494" s="445"/>
      <c r="AN494" s="445"/>
      <c r="AO494" s="445"/>
      <c r="AP494" s="445"/>
    </row>
    <row r="495" spans="1:42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45"/>
      <c r="AK495" s="445"/>
      <c r="AL495" s="445"/>
      <c r="AM495" s="445"/>
      <c r="AN495" s="445"/>
      <c r="AO495" s="445"/>
      <c r="AP495" s="445"/>
    </row>
    <row r="496" spans="1:42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45"/>
      <c r="AK496" s="445"/>
      <c r="AL496" s="445"/>
      <c r="AM496" s="445"/>
      <c r="AN496" s="445"/>
      <c r="AO496" s="445"/>
      <c r="AP496" s="445"/>
    </row>
    <row r="497" spans="1:42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45"/>
      <c r="AK497" s="445"/>
      <c r="AL497" s="445"/>
      <c r="AM497" s="445"/>
      <c r="AN497" s="445"/>
      <c r="AO497" s="445"/>
      <c r="AP497" s="445"/>
    </row>
    <row r="498" spans="1:42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45"/>
      <c r="AK498" s="445"/>
      <c r="AL498" s="445"/>
      <c r="AM498" s="445"/>
      <c r="AN498" s="445"/>
      <c r="AO498" s="445"/>
      <c r="AP498" s="445"/>
    </row>
    <row r="499" spans="1:42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45"/>
      <c r="AK499" s="445"/>
      <c r="AL499" s="445"/>
      <c r="AM499" s="445"/>
      <c r="AN499" s="445"/>
      <c r="AO499" s="445"/>
      <c r="AP499" s="445"/>
    </row>
    <row r="500" spans="1:42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45"/>
      <c r="AK500" s="445"/>
      <c r="AL500" s="445"/>
      <c r="AM500" s="445"/>
      <c r="AN500" s="445"/>
      <c r="AO500" s="445"/>
      <c r="AP500" s="445"/>
    </row>
    <row r="501" spans="1:42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45"/>
      <c r="AK501" s="445"/>
      <c r="AL501" s="445"/>
      <c r="AM501" s="445"/>
      <c r="AN501" s="445"/>
      <c r="AO501" s="445"/>
      <c r="AP501" s="445"/>
    </row>
    <row r="502" spans="1:42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45"/>
      <c r="AK502" s="445"/>
      <c r="AL502" s="445"/>
      <c r="AM502" s="445"/>
      <c r="AN502" s="445"/>
      <c r="AO502" s="445"/>
      <c r="AP502" s="445"/>
    </row>
    <row r="503" spans="1:42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45"/>
      <c r="AK503" s="445"/>
      <c r="AL503" s="445"/>
      <c r="AM503" s="445"/>
      <c r="AN503" s="445"/>
      <c r="AO503" s="445"/>
      <c r="AP503" s="445"/>
    </row>
    <row r="504" spans="1:42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45"/>
      <c r="AK504" s="445"/>
      <c r="AL504" s="445"/>
      <c r="AM504" s="445"/>
      <c r="AN504" s="445"/>
      <c r="AO504" s="445"/>
      <c r="AP504" s="445"/>
    </row>
    <row r="505" spans="1:42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45"/>
      <c r="AK505" s="445"/>
      <c r="AL505" s="445"/>
      <c r="AM505" s="445"/>
      <c r="AN505" s="445"/>
      <c r="AO505" s="445"/>
      <c r="AP505" s="445"/>
    </row>
    <row r="506" spans="1:42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45"/>
      <c r="AK506" s="445"/>
      <c r="AL506" s="445"/>
      <c r="AM506" s="445"/>
      <c r="AN506" s="445"/>
      <c r="AO506" s="445"/>
      <c r="AP506" s="445"/>
    </row>
    <row r="507" spans="1:42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45"/>
      <c r="AK507" s="445"/>
      <c r="AL507" s="445"/>
      <c r="AM507" s="445"/>
      <c r="AN507" s="445"/>
      <c r="AO507" s="445"/>
      <c r="AP507" s="445"/>
    </row>
    <row r="508" spans="1:42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45"/>
      <c r="AK508" s="445"/>
      <c r="AL508" s="445"/>
      <c r="AM508" s="445"/>
      <c r="AN508" s="445"/>
      <c r="AO508" s="445"/>
      <c r="AP508" s="445"/>
    </row>
    <row r="509" spans="1:42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45"/>
      <c r="AK509" s="445"/>
      <c r="AL509" s="445"/>
      <c r="AM509" s="445"/>
      <c r="AN509" s="445"/>
      <c r="AO509" s="445"/>
      <c r="AP509" s="445"/>
    </row>
    <row r="510" spans="1:42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45"/>
      <c r="AK510" s="445"/>
      <c r="AL510" s="445"/>
      <c r="AM510" s="445"/>
      <c r="AN510" s="445"/>
      <c r="AO510" s="445"/>
      <c r="AP510" s="445"/>
    </row>
    <row r="511" spans="1:42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45"/>
      <c r="AK511" s="445"/>
      <c r="AL511" s="445"/>
      <c r="AM511" s="445"/>
      <c r="AN511" s="445"/>
      <c r="AO511" s="445"/>
      <c r="AP511" s="445"/>
    </row>
    <row r="512" spans="1:42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45"/>
      <c r="AK512" s="445"/>
      <c r="AL512" s="445"/>
      <c r="AM512" s="445"/>
      <c r="AN512" s="445"/>
      <c r="AO512" s="445"/>
      <c r="AP512" s="445"/>
    </row>
    <row r="513" spans="1:42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45"/>
      <c r="AK513" s="445"/>
      <c r="AL513" s="445"/>
      <c r="AM513" s="445"/>
      <c r="AN513" s="445"/>
      <c r="AO513" s="445"/>
      <c r="AP513" s="445"/>
    </row>
    <row r="514" spans="1:42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45"/>
      <c r="AK514" s="445"/>
      <c r="AL514" s="445"/>
      <c r="AM514" s="445"/>
      <c r="AN514" s="445"/>
      <c r="AO514" s="445"/>
      <c r="AP514" s="445"/>
    </row>
    <row r="515" spans="1:42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45"/>
      <c r="AK515" s="445"/>
      <c r="AL515" s="445"/>
      <c r="AM515" s="445"/>
      <c r="AN515" s="445"/>
      <c r="AO515" s="445"/>
      <c r="AP515" s="445"/>
    </row>
    <row r="516" spans="1:42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45"/>
      <c r="AK516" s="445"/>
      <c r="AL516" s="445"/>
      <c r="AM516" s="445"/>
      <c r="AN516" s="445"/>
      <c r="AO516" s="445"/>
      <c r="AP516" s="445"/>
    </row>
    <row r="517" spans="1:42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45"/>
      <c r="AK517" s="445"/>
      <c r="AL517" s="445"/>
      <c r="AM517" s="445"/>
      <c r="AN517" s="445"/>
      <c r="AO517" s="445"/>
      <c r="AP517" s="445"/>
    </row>
    <row r="518" spans="1:42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45"/>
      <c r="AK518" s="445"/>
      <c r="AL518" s="445"/>
      <c r="AM518" s="445"/>
      <c r="AN518" s="445"/>
      <c r="AO518" s="445"/>
      <c r="AP518" s="445"/>
    </row>
    <row r="519" spans="1:42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45"/>
      <c r="AK519" s="445"/>
      <c r="AL519" s="445"/>
      <c r="AM519" s="445"/>
      <c r="AN519" s="445"/>
      <c r="AO519" s="445"/>
      <c r="AP519" s="445"/>
    </row>
    <row r="520" spans="1:42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45"/>
      <c r="AK520" s="445"/>
      <c r="AL520" s="445"/>
      <c r="AM520" s="445"/>
      <c r="AN520" s="445"/>
      <c r="AO520" s="445"/>
      <c r="AP520" s="445"/>
    </row>
    <row r="521" spans="1:42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45"/>
      <c r="AK521" s="445"/>
      <c r="AL521" s="445"/>
      <c r="AM521" s="445"/>
      <c r="AN521" s="445"/>
      <c r="AO521" s="445"/>
      <c r="AP521" s="445"/>
    </row>
    <row r="522" spans="1:42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45"/>
      <c r="AK522" s="445"/>
      <c r="AL522" s="445"/>
      <c r="AM522" s="445"/>
      <c r="AN522" s="445"/>
      <c r="AO522" s="445"/>
      <c r="AP522" s="445"/>
    </row>
    <row r="523" spans="1:42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45"/>
      <c r="AK523" s="445"/>
      <c r="AL523" s="445"/>
      <c r="AM523" s="445"/>
      <c r="AN523" s="445"/>
      <c r="AO523" s="445"/>
      <c r="AP523" s="445"/>
    </row>
    <row r="524" spans="1:42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45"/>
      <c r="AK524" s="445"/>
      <c r="AL524" s="445"/>
      <c r="AM524" s="445"/>
      <c r="AN524" s="445"/>
      <c r="AO524" s="445"/>
      <c r="AP524" s="445"/>
    </row>
    <row r="525" spans="1:42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45"/>
      <c r="AK525" s="445"/>
      <c r="AL525" s="445"/>
      <c r="AM525" s="445"/>
      <c r="AN525" s="445"/>
      <c r="AO525" s="445"/>
      <c r="AP525" s="445"/>
    </row>
    <row r="526" spans="1:42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45"/>
      <c r="AK526" s="445"/>
      <c r="AL526" s="445"/>
      <c r="AM526" s="445"/>
      <c r="AN526" s="445"/>
      <c r="AO526" s="445"/>
      <c r="AP526" s="445"/>
    </row>
    <row r="527" spans="1:42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45"/>
      <c r="AK527" s="445"/>
      <c r="AL527" s="445"/>
      <c r="AM527" s="445"/>
      <c r="AN527" s="445"/>
      <c r="AO527" s="445"/>
      <c r="AP527" s="445"/>
    </row>
    <row r="528" spans="1:42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45"/>
      <c r="AK528" s="445"/>
      <c r="AL528" s="445"/>
      <c r="AM528" s="445"/>
      <c r="AN528" s="445"/>
      <c r="AO528" s="445"/>
      <c r="AP528" s="445"/>
    </row>
    <row r="529" spans="1:42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45"/>
      <c r="AK529" s="445"/>
      <c r="AL529" s="445"/>
      <c r="AM529" s="445"/>
      <c r="AN529" s="445"/>
      <c r="AO529" s="445"/>
      <c r="AP529" s="445"/>
    </row>
    <row r="530" spans="1:42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45"/>
      <c r="AK530" s="445"/>
      <c r="AL530" s="445"/>
      <c r="AM530" s="445"/>
      <c r="AN530" s="445"/>
      <c r="AO530" s="445"/>
      <c r="AP530" s="445"/>
    </row>
    <row r="531" spans="1:42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45"/>
      <c r="AK531" s="445"/>
      <c r="AL531" s="445"/>
      <c r="AM531" s="445"/>
      <c r="AN531" s="445"/>
      <c r="AO531" s="445"/>
      <c r="AP531" s="445"/>
    </row>
    <row r="532" spans="1:42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45"/>
      <c r="AK532" s="445"/>
      <c r="AL532" s="445"/>
      <c r="AM532" s="445"/>
      <c r="AN532" s="445"/>
      <c r="AO532" s="445"/>
      <c r="AP532" s="445"/>
    </row>
    <row r="533" spans="1:42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45"/>
      <c r="AK533" s="445"/>
      <c r="AL533" s="445"/>
      <c r="AM533" s="445"/>
      <c r="AN533" s="445"/>
      <c r="AO533" s="445"/>
      <c r="AP533" s="445"/>
    </row>
    <row r="534" spans="1:42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45"/>
      <c r="AK534" s="445"/>
      <c r="AL534" s="445"/>
      <c r="AM534" s="445"/>
      <c r="AN534" s="445"/>
      <c r="AO534" s="445"/>
      <c r="AP534" s="445"/>
    </row>
    <row r="535" spans="1:42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45"/>
      <c r="AK535" s="445"/>
      <c r="AL535" s="445"/>
      <c r="AM535" s="445"/>
      <c r="AN535" s="445"/>
      <c r="AO535" s="445"/>
      <c r="AP535" s="445"/>
    </row>
    <row r="536" spans="1:42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45"/>
      <c r="AK536" s="445"/>
      <c r="AL536" s="445"/>
      <c r="AM536" s="445"/>
      <c r="AN536" s="445"/>
      <c r="AO536" s="445"/>
      <c r="AP536" s="445"/>
    </row>
    <row r="537" spans="1:42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45"/>
      <c r="AK537" s="445"/>
      <c r="AL537" s="445"/>
      <c r="AM537" s="445"/>
      <c r="AN537" s="445"/>
      <c r="AO537" s="445"/>
      <c r="AP537" s="445"/>
    </row>
    <row r="538" spans="1:42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45"/>
      <c r="AK538" s="445"/>
      <c r="AL538" s="445"/>
      <c r="AM538" s="445"/>
      <c r="AN538" s="445"/>
      <c r="AO538" s="445"/>
      <c r="AP538" s="445"/>
    </row>
    <row r="539" spans="1:42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45"/>
      <c r="AK539" s="445"/>
      <c r="AL539" s="445"/>
      <c r="AM539" s="445"/>
      <c r="AN539" s="445"/>
      <c r="AO539" s="445"/>
      <c r="AP539" s="445"/>
    </row>
    <row r="540" spans="1:42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45"/>
      <c r="AK540" s="445"/>
      <c r="AL540" s="445"/>
      <c r="AM540" s="445"/>
      <c r="AN540" s="445"/>
      <c r="AO540" s="445"/>
      <c r="AP540" s="445"/>
    </row>
    <row r="541" spans="1:42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45"/>
      <c r="AK541" s="445"/>
      <c r="AL541" s="445"/>
      <c r="AM541" s="445"/>
      <c r="AN541" s="445"/>
      <c r="AO541" s="445"/>
      <c r="AP541" s="445"/>
    </row>
    <row r="542" spans="1:42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45"/>
      <c r="AK542" s="445"/>
      <c r="AL542" s="445"/>
      <c r="AM542" s="445"/>
      <c r="AN542" s="445"/>
      <c r="AO542" s="445"/>
      <c r="AP542" s="445"/>
    </row>
    <row r="543" spans="1:42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45"/>
      <c r="AK543" s="445"/>
      <c r="AL543" s="445"/>
      <c r="AM543" s="445"/>
      <c r="AN543" s="445"/>
      <c r="AO543" s="445"/>
      <c r="AP543" s="445"/>
    </row>
    <row r="544" spans="1:42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45"/>
      <c r="AK544" s="445"/>
      <c r="AL544" s="445"/>
      <c r="AM544" s="445"/>
      <c r="AN544" s="445"/>
      <c r="AO544" s="445"/>
      <c r="AP544" s="445"/>
    </row>
    <row r="545" spans="1:42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45"/>
      <c r="AK545" s="445"/>
      <c r="AL545" s="445"/>
      <c r="AM545" s="445"/>
      <c r="AN545" s="445"/>
      <c r="AO545" s="445"/>
      <c r="AP545" s="445"/>
    </row>
    <row r="546" spans="1:42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45"/>
      <c r="AK546" s="445"/>
      <c r="AL546" s="445"/>
      <c r="AM546" s="445"/>
      <c r="AN546" s="445"/>
      <c r="AO546" s="445"/>
      <c r="AP546" s="445"/>
    </row>
    <row r="547" spans="1:42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45"/>
      <c r="AK547" s="445"/>
      <c r="AL547" s="445"/>
      <c r="AM547" s="445"/>
      <c r="AN547" s="445"/>
      <c r="AO547" s="445"/>
      <c r="AP547" s="445"/>
    </row>
    <row r="548" spans="1:42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45"/>
      <c r="AK548" s="445"/>
      <c r="AL548" s="445"/>
      <c r="AM548" s="445"/>
      <c r="AN548" s="445"/>
      <c r="AO548" s="445"/>
      <c r="AP548" s="445"/>
    </row>
    <row r="549" spans="1:42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45"/>
      <c r="AK549" s="445"/>
      <c r="AL549" s="445"/>
      <c r="AM549" s="445"/>
      <c r="AN549" s="445"/>
      <c r="AO549" s="445"/>
      <c r="AP549" s="445"/>
    </row>
    <row r="550" spans="1:42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45"/>
      <c r="AK550" s="445"/>
      <c r="AL550" s="445"/>
      <c r="AM550" s="445"/>
      <c r="AN550" s="445"/>
      <c r="AO550" s="445"/>
      <c r="AP550" s="445"/>
    </row>
    <row r="551" spans="1:42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45"/>
      <c r="AK551" s="445"/>
      <c r="AL551" s="445"/>
      <c r="AM551" s="445"/>
      <c r="AN551" s="445"/>
      <c r="AO551" s="445"/>
      <c r="AP551" s="445"/>
    </row>
    <row r="552" spans="1:42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45"/>
      <c r="AK552" s="445"/>
      <c r="AL552" s="445"/>
      <c r="AM552" s="445"/>
      <c r="AN552" s="445"/>
      <c r="AO552" s="445"/>
      <c r="AP552" s="445"/>
    </row>
    <row r="553" spans="1:42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45"/>
      <c r="AK553" s="445"/>
      <c r="AL553" s="445"/>
      <c r="AM553" s="445"/>
      <c r="AN553" s="445"/>
      <c r="AO553" s="445"/>
      <c r="AP553" s="445"/>
    </row>
    <row r="554" spans="1:42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45"/>
      <c r="AK554" s="445"/>
      <c r="AL554" s="445"/>
      <c r="AM554" s="445"/>
      <c r="AN554" s="445"/>
      <c r="AO554" s="445"/>
      <c r="AP554" s="445"/>
    </row>
    <row r="555" spans="1:42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45"/>
      <c r="AK555" s="445"/>
      <c r="AL555" s="445"/>
      <c r="AM555" s="445"/>
      <c r="AN555" s="445"/>
      <c r="AO555" s="445"/>
      <c r="AP555" s="445"/>
    </row>
    <row r="556" spans="1:42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45"/>
      <c r="AK556" s="445"/>
      <c r="AL556" s="445"/>
      <c r="AM556" s="445"/>
      <c r="AN556" s="445"/>
      <c r="AO556" s="445"/>
      <c r="AP556" s="445"/>
    </row>
    <row r="557" spans="1:42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45"/>
      <c r="AK557" s="445"/>
      <c r="AL557" s="445"/>
      <c r="AM557" s="445"/>
      <c r="AN557" s="445"/>
      <c r="AO557" s="445"/>
      <c r="AP557" s="445"/>
    </row>
    <row r="558" spans="1:42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45"/>
      <c r="AK558" s="445"/>
      <c r="AL558" s="445"/>
      <c r="AM558" s="445"/>
      <c r="AN558" s="445"/>
      <c r="AO558" s="445"/>
      <c r="AP558" s="445"/>
    </row>
    <row r="559" spans="1:42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45"/>
      <c r="AK559" s="445"/>
      <c r="AL559" s="445"/>
      <c r="AM559" s="445"/>
      <c r="AN559" s="445"/>
      <c r="AO559" s="445"/>
      <c r="AP559" s="445"/>
    </row>
    <row r="560" spans="1:42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45"/>
      <c r="AK560" s="445"/>
      <c r="AL560" s="445"/>
      <c r="AM560" s="445"/>
      <c r="AN560" s="445"/>
      <c r="AO560" s="445"/>
      <c r="AP560" s="445"/>
    </row>
    <row r="561" spans="1:42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45"/>
      <c r="AK561" s="445"/>
      <c r="AL561" s="445"/>
      <c r="AM561" s="445"/>
      <c r="AN561" s="445"/>
      <c r="AO561" s="445"/>
      <c r="AP561" s="445"/>
    </row>
    <row r="562" spans="1:42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45"/>
      <c r="AK562" s="445"/>
      <c r="AL562" s="445"/>
      <c r="AM562" s="445"/>
      <c r="AN562" s="445"/>
      <c r="AO562" s="445"/>
      <c r="AP562" s="445"/>
    </row>
    <row r="563" spans="1:42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45"/>
      <c r="AK563" s="445"/>
      <c r="AL563" s="445"/>
      <c r="AM563" s="445"/>
      <c r="AN563" s="445"/>
      <c r="AO563" s="445"/>
      <c r="AP563" s="445"/>
    </row>
    <row r="564" spans="1:42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45"/>
      <c r="AK564" s="445"/>
      <c r="AL564" s="445"/>
      <c r="AM564" s="445"/>
      <c r="AN564" s="445"/>
      <c r="AO564" s="445"/>
      <c r="AP564" s="445"/>
    </row>
    <row r="565" spans="1:42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45"/>
      <c r="AK565" s="445"/>
      <c r="AL565" s="445"/>
      <c r="AM565" s="445"/>
      <c r="AN565" s="445"/>
      <c r="AO565" s="445"/>
      <c r="AP565" s="445"/>
    </row>
    <row r="566" spans="1:42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45"/>
      <c r="AK566" s="445"/>
      <c r="AL566" s="445"/>
      <c r="AM566" s="445"/>
      <c r="AN566" s="445"/>
      <c r="AO566" s="445"/>
      <c r="AP566" s="445"/>
    </row>
    <row r="567" spans="1:42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45"/>
      <c r="AK567" s="445"/>
      <c r="AL567" s="445"/>
      <c r="AM567" s="445"/>
      <c r="AN567" s="445"/>
      <c r="AO567" s="445"/>
      <c r="AP567" s="445"/>
    </row>
    <row r="568" spans="1:42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45"/>
      <c r="AK568" s="445"/>
      <c r="AL568" s="445"/>
      <c r="AM568" s="445"/>
      <c r="AN568" s="445"/>
      <c r="AO568" s="445"/>
      <c r="AP568" s="445"/>
    </row>
    <row r="569" spans="1:42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45"/>
      <c r="AK569" s="445"/>
      <c r="AL569" s="445"/>
      <c r="AM569" s="445"/>
      <c r="AN569" s="445"/>
      <c r="AO569" s="445"/>
      <c r="AP569" s="445"/>
    </row>
    <row r="570" spans="1:42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45"/>
      <c r="AK570" s="445"/>
      <c r="AL570" s="445"/>
      <c r="AM570" s="445"/>
      <c r="AN570" s="445"/>
      <c r="AO570" s="445"/>
      <c r="AP570" s="445"/>
    </row>
    <row r="571" spans="1:42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45"/>
      <c r="AK571" s="445"/>
      <c r="AL571" s="445"/>
      <c r="AM571" s="445"/>
      <c r="AN571" s="445"/>
      <c r="AO571" s="445"/>
      <c r="AP571" s="445"/>
    </row>
    <row r="572" spans="1:42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45"/>
      <c r="AK572" s="445"/>
      <c r="AL572" s="445"/>
      <c r="AM572" s="445"/>
      <c r="AN572" s="445"/>
      <c r="AO572" s="445"/>
      <c r="AP572" s="445"/>
    </row>
    <row r="573" spans="1:42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45"/>
      <c r="AK573" s="445"/>
      <c r="AL573" s="445"/>
      <c r="AM573" s="445"/>
      <c r="AN573" s="445"/>
      <c r="AO573" s="445"/>
      <c r="AP573" s="445"/>
    </row>
    <row r="574" spans="1:42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45"/>
      <c r="AK574" s="445"/>
      <c r="AL574" s="445"/>
      <c r="AM574" s="445"/>
      <c r="AN574" s="445"/>
      <c r="AO574" s="445"/>
      <c r="AP574" s="445"/>
    </row>
    <row r="575" spans="1:42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45"/>
      <c r="AK575" s="445"/>
      <c r="AL575" s="445"/>
      <c r="AM575" s="445"/>
      <c r="AN575" s="445"/>
      <c r="AO575" s="445"/>
      <c r="AP575" s="445"/>
    </row>
    <row r="576" spans="1:42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45"/>
      <c r="AK576" s="445"/>
      <c r="AL576" s="445"/>
      <c r="AM576" s="445"/>
      <c r="AN576" s="445"/>
      <c r="AO576" s="445"/>
      <c r="AP576" s="445"/>
    </row>
    <row r="577" spans="1:42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45"/>
      <c r="AK577" s="445"/>
      <c r="AL577" s="445"/>
      <c r="AM577" s="445"/>
      <c r="AN577" s="445"/>
      <c r="AO577" s="445"/>
      <c r="AP577" s="445"/>
    </row>
    <row r="578" spans="1:42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45"/>
      <c r="AK578" s="445"/>
      <c r="AL578" s="445"/>
      <c r="AM578" s="445"/>
      <c r="AN578" s="445"/>
      <c r="AO578" s="445"/>
      <c r="AP578" s="445"/>
    </row>
    <row r="579" spans="1:42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45"/>
      <c r="AK579" s="445"/>
      <c r="AL579" s="445"/>
      <c r="AM579" s="445"/>
      <c r="AN579" s="445"/>
      <c r="AO579" s="445"/>
      <c r="AP579" s="445"/>
    </row>
    <row r="580" spans="1:42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45"/>
      <c r="AK580" s="445"/>
      <c r="AL580" s="445"/>
      <c r="AM580" s="445"/>
      <c r="AN580" s="445"/>
      <c r="AO580" s="445"/>
      <c r="AP580" s="445"/>
    </row>
    <row r="581" spans="1:42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45"/>
      <c r="AK581" s="445"/>
      <c r="AL581" s="445"/>
      <c r="AM581" s="445"/>
      <c r="AN581" s="445"/>
      <c r="AO581" s="445"/>
      <c r="AP581" s="445"/>
    </row>
    <row r="582" spans="1:42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45"/>
      <c r="AK582" s="445"/>
      <c r="AL582" s="445"/>
      <c r="AM582" s="445"/>
      <c r="AN582" s="445"/>
      <c r="AO582" s="445"/>
      <c r="AP582" s="445"/>
    </row>
    <row r="583" spans="1:42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45"/>
      <c r="AK583" s="445"/>
      <c r="AL583" s="445"/>
      <c r="AM583" s="445"/>
      <c r="AN583" s="445"/>
      <c r="AO583" s="445"/>
      <c r="AP583" s="445"/>
    </row>
    <row r="584" spans="1:42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45"/>
      <c r="AK584" s="445"/>
      <c r="AL584" s="445"/>
      <c r="AM584" s="445"/>
      <c r="AN584" s="445"/>
      <c r="AO584" s="445"/>
      <c r="AP584" s="445"/>
    </row>
    <row r="585" spans="1:42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45"/>
      <c r="AK585" s="445"/>
      <c r="AL585" s="445"/>
      <c r="AM585" s="445"/>
      <c r="AN585" s="445"/>
      <c r="AO585" s="445"/>
      <c r="AP585" s="445"/>
    </row>
    <row r="586" spans="1:42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45"/>
      <c r="AK586" s="445"/>
      <c r="AL586" s="445"/>
      <c r="AM586" s="445"/>
      <c r="AN586" s="445"/>
      <c r="AO586" s="445"/>
      <c r="AP586" s="445"/>
    </row>
    <row r="587" spans="1:42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45"/>
      <c r="AK587" s="445"/>
      <c r="AL587" s="445"/>
      <c r="AM587" s="445"/>
      <c r="AN587" s="445"/>
      <c r="AO587" s="445"/>
      <c r="AP587" s="445"/>
    </row>
    <row r="588" spans="1:42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45"/>
      <c r="AK588" s="445"/>
      <c r="AL588" s="445"/>
      <c r="AM588" s="445"/>
      <c r="AN588" s="445"/>
      <c r="AO588" s="445"/>
      <c r="AP588" s="445"/>
    </row>
    <row r="589" spans="1:42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45"/>
      <c r="AK589" s="445"/>
      <c r="AL589" s="445"/>
      <c r="AM589" s="445"/>
      <c r="AN589" s="445"/>
      <c r="AO589" s="445"/>
      <c r="AP589" s="445"/>
    </row>
    <row r="590" spans="1:42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45"/>
      <c r="AK590" s="445"/>
      <c r="AL590" s="445"/>
      <c r="AM590" s="445"/>
      <c r="AN590" s="445"/>
      <c r="AO590" s="445"/>
      <c r="AP590" s="445"/>
    </row>
    <row r="591" spans="1:42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45"/>
      <c r="AK591" s="445"/>
      <c r="AL591" s="445"/>
      <c r="AM591" s="445"/>
      <c r="AN591" s="445"/>
      <c r="AO591" s="445"/>
      <c r="AP591" s="445"/>
    </row>
    <row r="592" spans="1:42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45"/>
      <c r="AK592" s="445"/>
      <c r="AL592" s="445"/>
      <c r="AM592" s="445"/>
      <c r="AN592" s="445"/>
      <c r="AO592" s="445"/>
      <c r="AP592" s="445"/>
    </row>
    <row r="593" spans="1:42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45"/>
      <c r="AK593" s="445"/>
      <c r="AL593" s="445"/>
      <c r="AM593" s="445"/>
      <c r="AN593" s="445"/>
      <c r="AO593" s="445"/>
      <c r="AP593" s="445"/>
    </row>
    <row r="594" spans="1:42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45"/>
      <c r="AK594" s="445"/>
      <c r="AL594" s="445"/>
      <c r="AM594" s="445"/>
      <c r="AN594" s="445"/>
      <c r="AO594" s="445"/>
      <c r="AP594" s="445"/>
    </row>
    <row r="595" spans="1:42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45"/>
      <c r="AK595" s="445"/>
      <c r="AL595" s="445"/>
      <c r="AM595" s="445"/>
      <c r="AN595" s="445"/>
      <c r="AO595" s="445"/>
      <c r="AP595" s="445"/>
    </row>
    <row r="596" spans="1:42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45"/>
      <c r="AK596" s="445"/>
      <c r="AL596" s="445"/>
      <c r="AM596" s="445"/>
      <c r="AN596" s="445"/>
      <c r="AO596" s="445"/>
      <c r="AP596" s="445"/>
    </row>
    <row r="597" spans="1:42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45"/>
      <c r="AK597" s="445"/>
      <c r="AL597" s="445"/>
      <c r="AM597" s="445"/>
      <c r="AN597" s="445"/>
      <c r="AO597" s="445"/>
      <c r="AP597" s="445"/>
    </row>
    <row r="598" spans="1:42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45"/>
      <c r="AK598" s="445"/>
      <c r="AL598" s="445"/>
      <c r="AM598" s="445"/>
      <c r="AN598" s="445"/>
      <c r="AO598" s="445"/>
      <c r="AP598" s="445"/>
    </row>
    <row r="599" spans="1:42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45"/>
      <c r="AK599" s="445"/>
      <c r="AL599" s="445"/>
      <c r="AM599" s="445"/>
      <c r="AN599" s="445"/>
      <c r="AO599" s="445"/>
      <c r="AP599" s="445"/>
    </row>
    <row r="600" spans="1:42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45"/>
      <c r="AK600" s="445"/>
      <c r="AL600" s="445"/>
      <c r="AM600" s="445"/>
      <c r="AN600" s="445"/>
      <c r="AO600" s="445"/>
      <c r="AP600" s="445"/>
    </row>
    <row r="601" spans="1:42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45"/>
      <c r="AK601" s="445"/>
      <c r="AL601" s="445"/>
      <c r="AM601" s="445"/>
      <c r="AN601" s="445"/>
      <c r="AO601" s="445"/>
      <c r="AP601" s="445"/>
    </row>
    <row r="602" spans="1:42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45"/>
      <c r="AK602" s="445"/>
      <c r="AL602" s="445"/>
      <c r="AM602" s="445"/>
      <c r="AN602" s="445"/>
      <c r="AO602" s="445"/>
      <c r="AP602" s="445"/>
    </row>
    <row r="603" spans="1:42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45"/>
      <c r="AK603" s="445"/>
      <c r="AL603" s="445"/>
      <c r="AM603" s="445"/>
      <c r="AN603" s="445"/>
      <c r="AO603" s="445"/>
      <c r="AP603" s="445"/>
    </row>
    <row r="604" spans="1:42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45"/>
      <c r="AK604" s="445"/>
      <c r="AL604" s="445"/>
      <c r="AM604" s="445"/>
      <c r="AN604" s="445"/>
      <c r="AO604" s="445"/>
      <c r="AP604" s="445"/>
    </row>
    <row r="605" spans="1:42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45"/>
      <c r="AK605" s="445"/>
      <c r="AL605" s="445"/>
      <c r="AM605" s="445"/>
      <c r="AN605" s="445"/>
      <c r="AO605" s="445"/>
      <c r="AP605" s="445"/>
    </row>
    <row r="606" spans="1:42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45"/>
      <c r="AK606" s="445"/>
      <c r="AL606" s="445"/>
      <c r="AM606" s="445"/>
      <c r="AN606" s="445"/>
      <c r="AO606" s="445"/>
      <c r="AP606" s="445"/>
    </row>
    <row r="607" spans="1:42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45"/>
      <c r="AK607" s="445"/>
      <c r="AL607" s="445"/>
      <c r="AM607" s="445"/>
      <c r="AN607" s="445"/>
      <c r="AO607" s="445"/>
      <c r="AP607" s="445"/>
    </row>
    <row r="608" spans="1:42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45"/>
      <c r="AK608" s="445"/>
      <c r="AL608" s="445"/>
      <c r="AM608" s="445"/>
      <c r="AN608" s="445"/>
      <c r="AO608" s="445"/>
      <c r="AP608" s="445"/>
    </row>
    <row r="609" spans="1:42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45"/>
      <c r="AK609" s="445"/>
      <c r="AL609" s="445"/>
      <c r="AM609" s="445"/>
      <c r="AN609" s="445"/>
      <c r="AO609" s="445"/>
      <c r="AP609" s="445"/>
    </row>
    <row r="610" spans="1:42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45"/>
      <c r="AK610" s="445"/>
      <c r="AL610" s="445"/>
      <c r="AM610" s="445"/>
      <c r="AN610" s="445"/>
      <c r="AO610" s="445"/>
      <c r="AP610" s="445"/>
    </row>
    <row r="611" spans="1:42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45"/>
      <c r="AK611" s="445"/>
      <c r="AL611" s="445"/>
      <c r="AM611" s="445"/>
      <c r="AN611" s="445"/>
      <c r="AO611" s="445"/>
      <c r="AP611" s="445"/>
    </row>
    <row r="612" spans="1:42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45"/>
      <c r="AK612" s="445"/>
      <c r="AL612" s="445"/>
      <c r="AM612" s="445"/>
      <c r="AN612" s="445"/>
      <c r="AO612" s="445"/>
      <c r="AP612" s="445"/>
    </row>
    <row r="613" spans="1:42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45"/>
      <c r="AK613" s="445"/>
      <c r="AL613" s="445"/>
      <c r="AM613" s="445"/>
      <c r="AN613" s="445"/>
      <c r="AO613" s="445"/>
      <c r="AP613" s="445"/>
    </row>
    <row r="614" spans="1:42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45"/>
      <c r="AK614" s="445"/>
      <c r="AL614" s="445"/>
      <c r="AM614" s="445"/>
      <c r="AN614" s="445"/>
      <c r="AO614" s="445"/>
      <c r="AP614" s="445"/>
    </row>
    <row r="615" spans="1:42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45"/>
      <c r="AK615" s="445"/>
      <c r="AL615" s="445"/>
      <c r="AM615" s="445"/>
      <c r="AN615" s="445"/>
      <c r="AO615" s="445"/>
      <c r="AP615" s="445"/>
    </row>
    <row r="616" spans="1:42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45"/>
      <c r="AK616" s="445"/>
      <c r="AL616" s="445"/>
      <c r="AM616" s="445"/>
      <c r="AN616" s="445"/>
      <c r="AO616" s="445"/>
      <c r="AP616" s="445"/>
    </row>
    <row r="617" spans="1:42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45"/>
      <c r="AK617" s="445"/>
      <c r="AL617" s="445"/>
      <c r="AM617" s="445"/>
      <c r="AN617" s="445"/>
      <c r="AO617" s="445"/>
      <c r="AP617" s="445"/>
    </row>
    <row r="618" spans="1:42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45"/>
      <c r="AK618" s="445"/>
      <c r="AL618" s="445"/>
      <c r="AM618" s="445"/>
      <c r="AN618" s="445"/>
      <c r="AO618" s="445"/>
      <c r="AP618" s="445"/>
    </row>
    <row r="619" spans="1:42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45"/>
      <c r="AK619" s="445"/>
      <c r="AL619" s="445"/>
      <c r="AM619" s="445"/>
      <c r="AN619" s="445"/>
      <c r="AO619" s="445"/>
      <c r="AP619" s="445"/>
    </row>
    <row r="620" spans="1:42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45"/>
      <c r="AK620" s="445"/>
      <c r="AL620" s="445"/>
      <c r="AM620" s="445"/>
      <c r="AN620" s="445"/>
      <c r="AO620" s="445"/>
      <c r="AP620" s="445"/>
    </row>
    <row r="621" spans="1:42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45"/>
      <c r="AK621" s="445"/>
      <c r="AL621" s="445"/>
      <c r="AM621" s="445"/>
      <c r="AN621" s="445"/>
      <c r="AO621" s="445"/>
      <c r="AP621" s="445"/>
    </row>
    <row r="622" spans="1:42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45"/>
      <c r="AK622" s="445"/>
      <c r="AL622" s="445"/>
      <c r="AM622" s="445"/>
      <c r="AN622" s="445"/>
      <c r="AO622" s="445"/>
      <c r="AP622" s="445"/>
    </row>
    <row r="623" spans="1:42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45"/>
      <c r="AK623" s="445"/>
      <c r="AL623" s="445"/>
      <c r="AM623" s="445"/>
      <c r="AN623" s="445"/>
      <c r="AO623" s="445"/>
      <c r="AP623" s="445"/>
    </row>
    <row r="624" spans="1:42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45"/>
      <c r="AK624" s="445"/>
      <c r="AL624" s="445"/>
      <c r="AM624" s="445"/>
      <c r="AN624" s="445"/>
      <c r="AO624" s="445"/>
      <c r="AP624" s="445"/>
    </row>
    <row r="625" spans="1:42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45"/>
      <c r="AK625" s="445"/>
      <c r="AL625" s="445"/>
      <c r="AM625" s="445"/>
      <c r="AN625" s="445"/>
      <c r="AO625" s="445"/>
      <c r="AP625" s="445"/>
    </row>
    <row r="626" spans="1:42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45"/>
      <c r="AK626" s="445"/>
      <c r="AL626" s="445"/>
      <c r="AM626" s="445"/>
      <c r="AN626" s="445"/>
      <c r="AO626" s="445"/>
      <c r="AP626" s="445"/>
    </row>
    <row r="627" spans="1:42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45"/>
      <c r="AK627" s="445"/>
      <c r="AL627" s="445"/>
      <c r="AM627" s="445"/>
      <c r="AN627" s="445"/>
      <c r="AO627" s="445"/>
      <c r="AP627" s="445"/>
    </row>
    <row r="628" spans="1:42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45"/>
      <c r="AK628" s="445"/>
      <c r="AL628" s="445"/>
      <c r="AM628" s="445"/>
      <c r="AN628" s="445"/>
      <c r="AO628" s="445"/>
      <c r="AP628" s="445"/>
    </row>
    <row r="629" spans="1:42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45"/>
      <c r="AK629" s="445"/>
      <c r="AL629" s="445"/>
      <c r="AM629" s="445"/>
      <c r="AN629" s="445"/>
      <c r="AO629" s="445"/>
      <c r="AP629" s="445"/>
    </row>
    <row r="630" spans="1:42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45"/>
      <c r="AK630" s="445"/>
      <c r="AL630" s="445"/>
      <c r="AM630" s="445"/>
      <c r="AN630" s="445"/>
      <c r="AO630" s="445"/>
      <c r="AP630" s="445"/>
    </row>
    <row r="631" spans="1:42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45"/>
      <c r="AK631" s="445"/>
      <c r="AL631" s="445"/>
      <c r="AM631" s="445"/>
      <c r="AN631" s="445"/>
      <c r="AO631" s="445"/>
      <c r="AP631" s="445"/>
    </row>
    <row r="632" spans="1:42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45"/>
      <c r="AK632" s="445"/>
      <c r="AL632" s="445"/>
      <c r="AM632" s="445"/>
      <c r="AN632" s="445"/>
      <c r="AO632" s="445"/>
      <c r="AP632" s="445"/>
    </row>
    <row r="633" spans="1:42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45"/>
      <c r="AK633" s="445"/>
      <c r="AL633" s="445"/>
      <c r="AM633" s="445"/>
      <c r="AN633" s="445"/>
      <c r="AO633" s="445"/>
      <c r="AP633" s="445"/>
    </row>
    <row r="634" spans="1:42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45"/>
      <c r="AK634" s="445"/>
      <c r="AL634" s="445"/>
      <c r="AM634" s="445"/>
      <c r="AN634" s="445"/>
      <c r="AO634" s="445"/>
      <c r="AP634" s="445"/>
    </row>
    <row r="635" spans="1:42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45"/>
      <c r="AK635" s="445"/>
      <c r="AL635" s="445"/>
      <c r="AM635" s="445"/>
      <c r="AN635" s="445"/>
      <c r="AO635" s="445"/>
      <c r="AP635" s="445"/>
    </row>
    <row r="636" spans="1:42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45"/>
      <c r="AK636" s="445"/>
      <c r="AL636" s="445"/>
      <c r="AM636" s="445"/>
      <c r="AN636" s="445"/>
      <c r="AO636" s="445"/>
      <c r="AP636" s="445"/>
    </row>
    <row r="637" spans="1:42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45"/>
      <c r="AK637" s="445"/>
      <c r="AL637" s="445"/>
      <c r="AM637" s="445"/>
      <c r="AN637" s="445"/>
      <c r="AO637" s="445"/>
      <c r="AP637" s="445"/>
    </row>
    <row r="638" spans="1:42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45"/>
      <c r="AK638" s="445"/>
      <c r="AL638" s="445"/>
      <c r="AM638" s="445"/>
      <c r="AN638" s="445"/>
      <c r="AO638" s="445"/>
      <c r="AP638" s="445"/>
    </row>
    <row r="639" spans="1:42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45"/>
      <c r="AK639" s="445"/>
      <c r="AL639" s="445"/>
      <c r="AM639" s="445"/>
      <c r="AN639" s="445"/>
      <c r="AO639" s="445"/>
      <c r="AP639" s="445"/>
    </row>
    <row r="640" spans="1:42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45"/>
      <c r="AK640" s="445"/>
      <c r="AL640" s="445"/>
      <c r="AM640" s="445"/>
      <c r="AN640" s="445"/>
      <c r="AO640" s="445"/>
      <c r="AP640" s="445"/>
    </row>
    <row r="641" spans="1:42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45"/>
      <c r="AK641" s="445"/>
      <c r="AL641" s="445"/>
      <c r="AM641" s="445"/>
      <c r="AN641" s="445"/>
      <c r="AO641" s="445"/>
      <c r="AP641" s="445"/>
    </row>
    <row r="642" spans="1:42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45"/>
      <c r="AK642" s="445"/>
      <c r="AL642" s="445"/>
      <c r="AM642" s="445"/>
      <c r="AN642" s="445"/>
      <c r="AO642" s="445"/>
      <c r="AP642" s="445"/>
    </row>
    <row r="643" spans="1:42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45"/>
      <c r="AK643" s="445"/>
      <c r="AL643" s="445"/>
      <c r="AM643" s="445"/>
      <c r="AN643" s="445"/>
      <c r="AO643" s="445"/>
      <c r="AP643" s="445"/>
    </row>
    <row r="644" spans="1:42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45"/>
      <c r="AK644" s="445"/>
      <c r="AL644" s="445"/>
      <c r="AM644" s="445"/>
      <c r="AN644" s="445"/>
      <c r="AO644" s="445"/>
      <c r="AP644" s="445"/>
    </row>
    <row r="645" spans="1:42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45"/>
      <c r="AK645" s="445"/>
      <c r="AL645" s="445"/>
      <c r="AM645" s="445"/>
      <c r="AN645" s="445"/>
      <c r="AO645" s="445"/>
      <c r="AP645" s="445"/>
    </row>
    <row r="646" spans="1:42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45"/>
      <c r="AK646" s="445"/>
      <c r="AL646" s="445"/>
      <c r="AM646" s="445"/>
      <c r="AN646" s="445"/>
      <c r="AO646" s="445"/>
      <c r="AP646" s="445"/>
    </row>
    <row r="647" spans="1:42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45"/>
      <c r="AK647" s="445"/>
      <c r="AL647" s="445"/>
      <c r="AM647" s="445"/>
      <c r="AN647" s="445"/>
      <c r="AO647" s="445"/>
      <c r="AP647" s="445"/>
    </row>
    <row r="648" spans="1:42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45"/>
      <c r="AK648" s="445"/>
      <c r="AL648" s="445"/>
      <c r="AM648" s="445"/>
      <c r="AN648" s="445"/>
      <c r="AO648" s="445"/>
      <c r="AP648" s="445"/>
    </row>
    <row r="649" spans="1:42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45"/>
      <c r="AK649" s="445"/>
      <c r="AL649" s="445"/>
      <c r="AM649" s="445"/>
      <c r="AN649" s="445"/>
      <c r="AO649" s="445"/>
      <c r="AP649" s="445"/>
    </row>
    <row r="650" spans="1:42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45"/>
      <c r="AK650" s="445"/>
      <c r="AL650" s="445"/>
      <c r="AM650" s="445"/>
      <c r="AN650" s="445"/>
      <c r="AO650" s="445"/>
      <c r="AP650" s="445"/>
    </row>
    <row r="651" spans="1:42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45"/>
      <c r="AK651" s="445"/>
      <c r="AL651" s="445"/>
      <c r="AM651" s="445"/>
      <c r="AN651" s="445"/>
      <c r="AO651" s="445"/>
      <c r="AP651" s="445"/>
    </row>
    <row r="652" spans="1:42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45"/>
      <c r="AK652" s="445"/>
      <c r="AL652" s="445"/>
      <c r="AM652" s="445"/>
      <c r="AN652" s="445"/>
      <c r="AO652" s="445"/>
      <c r="AP652" s="445"/>
    </row>
    <row r="653" spans="1:42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45"/>
      <c r="AK653" s="445"/>
      <c r="AL653" s="445"/>
      <c r="AM653" s="445"/>
      <c r="AN653" s="445"/>
      <c r="AO653" s="445"/>
      <c r="AP653" s="445"/>
    </row>
    <row r="654" spans="1:42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45"/>
      <c r="AK654" s="445"/>
      <c r="AL654" s="445"/>
      <c r="AM654" s="445"/>
      <c r="AN654" s="445"/>
      <c r="AO654" s="445"/>
      <c r="AP654" s="445"/>
    </row>
    <row r="655" spans="1:42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45"/>
      <c r="AK655" s="445"/>
      <c r="AL655" s="445"/>
      <c r="AM655" s="445"/>
      <c r="AN655" s="445"/>
      <c r="AO655" s="445"/>
      <c r="AP655" s="445"/>
    </row>
    <row r="656" spans="1:42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45"/>
      <c r="AK656" s="445"/>
      <c r="AL656" s="445"/>
      <c r="AM656" s="445"/>
      <c r="AN656" s="445"/>
      <c r="AO656" s="445"/>
      <c r="AP656" s="445"/>
    </row>
    <row r="657" spans="1:42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45"/>
      <c r="AK657" s="445"/>
      <c r="AL657" s="445"/>
      <c r="AM657" s="445"/>
      <c r="AN657" s="445"/>
      <c r="AO657" s="445"/>
      <c r="AP657" s="445"/>
    </row>
    <row r="658" spans="1:42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45"/>
      <c r="AK658" s="445"/>
      <c r="AL658" s="445"/>
      <c r="AM658" s="445"/>
      <c r="AN658" s="445"/>
      <c r="AO658" s="445"/>
      <c r="AP658" s="445"/>
    </row>
    <row r="659" spans="1:42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45"/>
      <c r="AK659" s="445"/>
      <c r="AL659" s="445"/>
      <c r="AM659" s="445"/>
      <c r="AN659" s="445"/>
      <c r="AO659" s="445"/>
      <c r="AP659" s="445"/>
    </row>
    <row r="660" spans="1:42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45"/>
      <c r="AK660" s="445"/>
      <c r="AL660" s="445"/>
      <c r="AM660" s="445"/>
      <c r="AN660" s="445"/>
      <c r="AO660" s="445"/>
      <c r="AP660" s="445"/>
    </row>
    <row r="661" spans="1:42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45"/>
      <c r="AK661" s="445"/>
      <c r="AL661" s="445"/>
      <c r="AM661" s="445"/>
      <c r="AN661" s="445"/>
      <c r="AO661" s="445"/>
      <c r="AP661" s="445"/>
    </row>
    <row r="662" spans="1:42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45"/>
      <c r="AK662" s="445"/>
      <c r="AL662" s="445"/>
      <c r="AM662" s="445"/>
      <c r="AN662" s="445"/>
      <c r="AO662" s="445"/>
      <c r="AP662" s="445"/>
    </row>
    <row r="663" spans="1:42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45"/>
      <c r="AK663" s="445"/>
      <c r="AL663" s="445"/>
      <c r="AM663" s="445"/>
      <c r="AN663" s="445"/>
      <c r="AO663" s="445"/>
      <c r="AP663" s="445"/>
    </row>
    <row r="664" spans="1:42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45"/>
      <c r="AK664" s="445"/>
      <c r="AL664" s="445"/>
      <c r="AM664" s="445"/>
      <c r="AN664" s="445"/>
      <c r="AO664" s="445"/>
      <c r="AP664" s="445"/>
    </row>
    <row r="665" spans="1:42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45"/>
      <c r="AK665" s="445"/>
      <c r="AL665" s="445"/>
      <c r="AM665" s="445"/>
      <c r="AN665" s="445"/>
      <c r="AO665" s="445"/>
      <c r="AP665" s="445"/>
    </row>
    <row r="666" spans="1:42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45"/>
      <c r="AK666" s="445"/>
      <c r="AL666" s="445"/>
      <c r="AM666" s="445"/>
      <c r="AN666" s="445"/>
      <c r="AO666" s="445"/>
      <c r="AP666" s="445"/>
    </row>
    <row r="667" spans="1:42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45"/>
      <c r="AK667" s="445"/>
      <c r="AL667" s="445"/>
      <c r="AM667" s="445"/>
      <c r="AN667" s="445"/>
      <c r="AO667" s="445"/>
      <c r="AP667" s="445"/>
    </row>
    <row r="668" spans="1:42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45"/>
      <c r="AK668" s="445"/>
      <c r="AL668" s="445"/>
      <c r="AM668" s="445"/>
      <c r="AN668" s="445"/>
      <c r="AO668" s="445"/>
      <c r="AP668" s="445"/>
    </row>
    <row r="669" spans="1:42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45"/>
      <c r="AK669" s="445"/>
      <c r="AL669" s="445"/>
      <c r="AM669" s="445"/>
      <c r="AN669" s="445"/>
      <c r="AO669" s="445"/>
      <c r="AP669" s="445"/>
    </row>
    <row r="670" spans="1:42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45"/>
      <c r="AK670" s="445"/>
      <c r="AL670" s="445"/>
      <c r="AM670" s="445"/>
      <c r="AN670" s="445"/>
      <c r="AO670" s="445"/>
      <c r="AP670" s="445"/>
    </row>
    <row r="671" spans="1:42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45"/>
      <c r="AK671" s="445"/>
      <c r="AL671" s="445"/>
      <c r="AM671" s="445"/>
      <c r="AN671" s="445"/>
      <c r="AO671" s="445"/>
      <c r="AP671" s="445"/>
    </row>
    <row r="672" spans="1:42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45"/>
      <c r="AK672" s="445"/>
      <c r="AL672" s="445"/>
      <c r="AM672" s="445"/>
      <c r="AN672" s="445"/>
      <c r="AO672" s="445"/>
      <c r="AP672" s="445"/>
    </row>
    <row r="673" spans="1:42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45"/>
      <c r="AK673" s="445"/>
      <c r="AL673" s="445"/>
      <c r="AM673" s="445"/>
      <c r="AN673" s="445"/>
      <c r="AO673" s="445"/>
      <c r="AP673" s="445"/>
    </row>
    <row r="674" spans="1:42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45"/>
      <c r="AK674" s="445"/>
      <c r="AL674" s="445"/>
      <c r="AM674" s="445"/>
      <c r="AN674" s="445"/>
      <c r="AO674" s="445"/>
      <c r="AP674" s="445"/>
    </row>
    <row r="675" spans="1:42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45"/>
      <c r="AK675" s="445"/>
      <c r="AL675" s="445"/>
      <c r="AM675" s="445"/>
      <c r="AN675" s="445"/>
      <c r="AO675" s="445"/>
      <c r="AP675" s="445"/>
    </row>
    <row r="676" spans="1:42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45"/>
      <c r="AK676" s="445"/>
      <c r="AL676" s="445"/>
      <c r="AM676" s="445"/>
      <c r="AN676" s="445"/>
      <c r="AO676" s="445"/>
      <c r="AP676" s="445"/>
    </row>
    <row r="677" spans="1:42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45"/>
      <c r="AK677" s="445"/>
      <c r="AL677" s="445"/>
      <c r="AM677" s="445"/>
      <c r="AN677" s="445"/>
      <c r="AO677" s="445"/>
      <c r="AP677" s="445"/>
    </row>
    <row r="678" spans="1:42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45"/>
      <c r="AK678" s="445"/>
      <c r="AL678" s="445"/>
      <c r="AM678" s="445"/>
      <c r="AN678" s="445"/>
      <c r="AO678" s="445"/>
      <c r="AP678" s="445"/>
    </row>
    <row r="679" spans="1:42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45"/>
      <c r="AK679" s="445"/>
      <c r="AL679" s="445"/>
      <c r="AM679" s="445"/>
      <c r="AN679" s="445"/>
      <c r="AO679" s="445"/>
      <c r="AP679" s="445"/>
    </row>
    <row r="680" spans="1:42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45"/>
      <c r="AK680" s="445"/>
      <c r="AL680" s="445"/>
      <c r="AM680" s="445"/>
      <c r="AN680" s="445"/>
      <c r="AO680" s="445"/>
      <c r="AP680" s="445"/>
    </row>
    <row r="681" spans="1:42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45"/>
      <c r="AK681" s="445"/>
      <c r="AL681" s="445"/>
      <c r="AM681" s="445"/>
      <c r="AN681" s="445"/>
      <c r="AO681" s="445"/>
      <c r="AP681" s="445"/>
    </row>
    <row r="682" spans="1:42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45"/>
      <c r="AK682" s="445"/>
      <c r="AL682" s="445"/>
      <c r="AM682" s="445"/>
      <c r="AN682" s="445"/>
      <c r="AO682" s="445"/>
      <c r="AP682" s="445"/>
    </row>
    <row r="683" spans="1:42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45"/>
      <c r="AK683" s="445"/>
      <c r="AL683" s="445"/>
      <c r="AM683" s="445"/>
      <c r="AN683" s="445"/>
      <c r="AO683" s="445"/>
      <c r="AP683" s="445"/>
    </row>
    <row r="684" spans="1:42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45"/>
      <c r="AK684" s="445"/>
      <c r="AL684" s="445"/>
      <c r="AM684" s="445"/>
      <c r="AN684" s="445"/>
      <c r="AO684" s="445"/>
      <c r="AP684" s="445"/>
    </row>
    <row r="685" spans="1:42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45"/>
      <c r="AK685" s="445"/>
      <c r="AL685" s="445"/>
      <c r="AM685" s="445"/>
      <c r="AN685" s="445"/>
      <c r="AO685" s="445"/>
      <c r="AP685" s="445"/>
    </row>
    <row r="686" spans="1:42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45"/>
      <c r="AK686" s="445"/>
      <c r="AL686" s="445"/>
      <c r="AM686" s="445"/>
      <c r="AN686" s="445"/>
      <c r="AO686" s="445"/>
      <c r="AP686" s="445"/>
    </row>
    <row r="687" spans="1:42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45"/>
      <c r="AK687" s="445"/>
      <c r="AL687" s="445"/>
      <c r="AM687" s="445"/>
      <c r="AN687" s="445"/>
      <c r="AO687" s="445"/>
      <c r="AP687" s="445"/>
    </row>
    <row r="688" spans="1:42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45"/>
      <c r="AK688" s="445"/>
      <c r="AL688" s="445"/>
      <c r="AM688" s="445"/>
      <c r="AN688" s="445"/>
      <c r="AO688" s="445"/>
      <c r="AP688" s="445"/>
    </row>
    <row r="689" spans="1:42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45"/>
      <c r="AK689" s="445"/>
      <c r="AL689" s="445"/>
      <c r="AM689" s="445"/>
      <c r="AN689" s="445"/>
      <c r="AO689" s="445"/>
      <c r="AP689" s="445"/>
    </row>
    <row r="690" spans="1:42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45"/>
      <c r="AK690" s="445"/>
      <c r="AL690" s="445"/>
      <c r="AM690" s="445"/>
      <c r="AN690" s="445"/>
      <c r="AO690" s="445"/>
      <c r="AP690" s="445"/>
    </row>
    <row r="691" spans="1:42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45"/>
      <c r="AK691" s="445"/>
      <c r="AL691" s="445"/>
      <c r="AM691" s="445"/>
      <c r="AN691" s="445"/>
      <c r="AO691" s="445"/>
      <c r="AP691" s="445"/>
    </row>
    <row r="692" spans="1:42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45"/>
      <c r="AK692" s="445"/>
      <c r="AL692" s="445"/>
      <c r="AM692" s="445"/>
      <c r="AN692" s="445"/>
      <c r="AO692" s="445"/>
      <c r="AP692" s="445"/>
    </row>
    <row r="693" spans="1:42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45"/>
      <c r="AK693" s="445"/>
      <c r="AL693" s="445"/>
      <c r="AM693" s="445"/>
      <c r="AN693" s="445"/>
      <c r="AO693" s="445"/>
      <c r="AP693" s="445"/>
    </row>
    <row r="694" spans="1:42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45"/>
      <c r="AK694" s="445"/>
      <c r="AL694" s="445"/>
      <c r="AM694" s="445"/>
      <c r="AN694" s="445"/>
      <c r="AO694" s="445"/>
      <c r="AP694" s="445"/>
    </row>
    <row r="695" spans="1:42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45"/>
      <c r="AK695" s="445"/>
      <c r="AL695" s="445"/>
      <c r="AM695" s="445"/>
      <c r="AN695" s="445"/>
      <c r="AO695" s="445"/>
      <c r="AP695" s="445"/>
    </row>
    <row r="696" spans="1:42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45"/>
      <c r="AK696" s="445"/>
      <c r="AL696" s="445"/>
      <c r="AM696" s="445"/>
      <c r="AN696" s="445"/>
      <c r="AO696" s="445"/>
      <c r="AP696" s="445"/>
    </row>
    <row r="697" spans="1:42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45"/>
      <c r="AK697" s="445"/>
      <c r="AL697" s="445"/>
      <c r="AM697" s="445"/>
      <c r="AN697" s="445"/>
      <c r="AO697" s="445"/>
      <c r="AP697" s="445"/>
    </row>
    <row r="698" spans="1:42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45"/>
      <c r="AK698" s="445"/>
      <c r="AL698" s="445"/>
      <c r="AM698" s="445"/>
      <c r="AN698" s="445"/>
      <c r="AO698" s="445"/>
      <c r="AP698" s="445"/>
    </row>
    <row r="699" spans="1:42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45"/>
      <c r="AK699" s="445"/>
      <c r="AL699" s="445"/>
      <c r="AM699" s="445"/>
      <c r="AN699" s="445"/>
      <c r="AO699" s="445"/>
      <c r="AP699" s="445"/>
    </row>
    <row r="700" spans="1:42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45"/>
      <c r="AK700" s="445"/>
      <c r="AL700" s="445"/>
      <c r="AM700" s="445"/>
      <c r="AN700" s="445"/>
      <c r="AO700" s="445"/>
      <c r="AP700" s="445"/>
    </row>
    <row r="701" spans="1:42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45"/>
      <c r="AK701" s="445"/>
      <c r="AL701" s="445"/>
      <c r="AM701" s="445"/>
      <c r="AN701" s="445"/>
      <c r="AO701" s="445"/>
      <c r="AP701" s="445"/>
    </row>
    <row r="702" spans="1:42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45"/>
      <c r="AK702" s="445"/>
      <c r="AL702" s="445"/>
      <c r="AM702" s="445"/>
      <c r="AN702" s="445"/>
      <c r="AO702" s="445"/>
      <c r="AP702" s="445"/>
    </row>
    <row r="703" spans="1:42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45"/>
      <c r="AK703" s="445"/>
      <c r="AL703" s="445"/>
      <c r="AM703" s="445"/>
      <c r="AN703" s="445"/>
      <c r="AO703" s="445"/>
      <c r="AP703" s="445"/>
    </row>
    <row r="704" spans="1:42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45"/>
      <c r="AK704" s="445"/>
      <c r="AL704" s="445"/>
      <c r="AM704" s="445"/>
      <c r="AN704" s="445"/>
      <c r="AO704" s="445"/>
      <c r="AP704" s="445"/>
    </row>
    <row r="705" spans="1:42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45"/>
      <c r="AK705" s="445"/>
      <c r="AL705" s="445"/>
      <c r="AM705" s="445"/>
      <c r="AN705" s="445"/>
      <c r="AO705" s="445"/>
      <c r="AP705" s="445"/>
    </row>
    <row r="706" spans="1:42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45"/>
      <c r="AK706" s="445"/>
      <c r="AL706" s="445"/>
      <c r="AM706" s="445"/>
      <c r="AN706" s="445"/>
      <c r="AO706" s="445"/>
      <c r="AP706" s="445"/>
    </row>
    <row r="707" spans="1:42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45"/>
      <c r="AK707" s="445"/>
      <c r="AL707" s="445"/>
      <c r="AM707" s="445"/>
      <c r="AN707" s="445"/>
      <c r="AO707" s="445"/>
      <c r="AP707" s="445"/>
    </row>
    <row r="708" spans="1:42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45"/>
      <c r="AK708" s="445"/>
      <c r="AL708" s="445"/>
      <c r="AM708" s="445"/>
      <c r="AN708" s="445"/>
      <c r="AO708" s="445"/>
      <c r="AP708" s="445"/>
    </row>
    <row r="709" spans="1:42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45"/>
      <c r="AK709" s="445"/>
      <c r="AL709" s="445"/>
      <c r="AM709" s="445"/>
      <c r="AN709" s="445"/>
      <c r="AO709" s="445"/>
      <c r="AP709" s="445"/>
    </row>
    <row r="710" spans="1:42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45"/>
      <c r="AK710" s="445"/>
      <c r="AL710" s="445"/>
      <c r="AM710" s="445"/>
      <c r="AN710" s="445"/>
      <c r="AO710" s="445"/>
      <c r="AP710" s="445"/>
    </row>
    <row r="711" spans="1:42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45"/>
      <c r="AK711" s="445"/>
      <c r="AL711" s="445"/>
      <c r="AM711" s="445"/>
      <c r="AN711" s="445"/>
      <c r="AO711" s="445"/>
      <c r="AP711" s="445"/>
    </row>
    <row r="712" spans="1:42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45"/>
      <c r="AK712" s="445"/>
      <c r="AL712" s="445"/>
      <c r="AM712" s="445"/>
      <c r="AN712" s="445"/>
      <c r="AO712" s="445"/>
      <c r="AP712" s="445"/>
    </row>
    <row r="713" spans="1:42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45"/>
      <c r="AK713" s="445"/>
      <c r="AL713" s="445"/>
      <c r="AM713" s="445"/>
      <c r="AN713" s="445"/>
      <c r="AO713" s="445"/>
      <c r="AP713" s="445"/>
    </row>
    <row r="714" spans="1:42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45"/>
      <c r="AK714" s="445"/>
      <c r="AL714" s="445"/>
      <c r="AM714" s="445"/>
      <c r="AN714" s="445"/>
      <c r="AO714" s="445"/>
      <c r="AP714" s="445"/>
    </row>
    <row r="715" spans="1:42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45"/>
      <c r="AK715" s="445"/>
      <c r="AL715" s="445"/>
      <c r="AM715" s="445"/>
      <c r="AN715" s="445"/>
      <c r="AO715" s="445"/>
      <c r="AP715" s="445"/>
    </row>
    <row r="716" spans="1:42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45"/>
      <c r="AK716" s="445"/>
      <c r="AL716" s="445"/>
      <c r="AM716" s="445"/>
      <c r="AN716" s="445"/>
      <c r="AO716" s="445"/>
      <c r="AP716" s="445"/>
    </row>
    <row r="717" spans="1:42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45"/>
      <c r="AK717" s="445"/>
      <c r="AL717" s="445"/>
      <c r="AM717" s="445"/>
      <c r="AN717" s="445"/>
      <c r="AO717" s="445"/>
      <c r="AP717" s="445"/>
    </row>
    <row r="718" spans="1:42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45"/>
      <c r="AK718" s="445"/>
      <c r="AL718" s="445"/>
      <c r="AM718" s="445"/>
      <c r="AN718" s="445"/>
      <c r="AO718" s="445"/>
      <c r="AP718" s="445"/>
    </row>
    <row r="719" spans="1:42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45"/>
      <c r="AK719" s="445"/>
      <c r="AL719" s="445"/>
      <c r="AM719" s="445"/>
      <c r="AN719" s="445"/>
      <c r="AO719" s="445"/>
      <c r="AP719" s="445"/>
    </row>
    <row r="720" spans="1:42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45"/>
      <c r="AK720" s="445"/>
      <c r="AL720" s="445"/>
      <c r="AM720" s="445"/>
      <c r="AN720" s="445"/>
      <c r="AO720" s="445"/>
      <c r="AP720" s="445"/>
    </row>
    <row r="721" spans="1:42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45"/>
      <c r="AK721" s="445"/>
      <c r="AL721" s="445"/>
      <c r="AM721" s="445"/>
      <c r="AN721" s="445"/>
      <c r="AO721" s="445"/>
      <c r="AP721" s="445"/>
    </row>
    <row r="722" spans="1:42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45"/>
      <c r="AK722" s="445"/>
      <c r="AL722" s="445"/>
      <c r="AM722" s="445"/>
      <c r="AN722" s="445"/>
      <c r="AO722" s="445"/>
      <c r="AP722" s="445"/>
    </row>
    <row r="723" spans="1:42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45"/>
      <c r="AK723" s="445"/>
      <c r="AL723" s="445"/>
      <c r="AM723" s="445"/>
      <c r="AN723" s="445"/>
      <c r="AO723" s="445"/>
      <c r="AP723" s="445"/>
    </row>
    <row r="724" spans="1:42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45"/>
      <c r="AK724" s="445"/>
      <c r="AL724" s="445"/>
      <c r="AM724" s="445"/>
      <c r="AN724" s="445"/>
      <c r="AO724" s="445"/>
      <c r="AP724" s="445"/>
    </row>
    <row r="725" spans="1:42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45"/>
      <c r="AK725" s="445"/>
      <c r="AL725" s="445"/>
      <c r="AM725" s="445"/>
      <c r="AN725" s="445"/>
      <c r="AO725" s="445"/>
      <c r="AP725" s="445"/>
    </row>
    <row r="726" spans="1:42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45"/>
      <c r="AK726" s="445"/>
      <c r="AL726" s="445"/>
      <c r="AM726" s="445"/>
      <c r="AN726" s="445"/>
      <c r="AO726" s="445"/>
      <c r="AP726" s="445"/>
    </row>
    <row r="727" spans="1:42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45"/>
      <c r="AK727" s="445"/>
      <c r="AL727" s="445"/>
      <c r="AM727" s="445"/>
      <c r="AN727" s="445"/>
      <c r="AO727" s="445"/>
      <c r="AP727" s="445"/>
    </row>
    <row r="728" spans="1:42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45"/>
      <c r="AK728" s="445"/>
      <c r="AL728" s="445"/>
      <c r="AM728" s="445"/>
      <c r="AN728" s="445"/>
      <c r="AO728" s="445"/>
      <c r="AP728" s="445"/>
    </row>
    <row r="729" spans="1:42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45"/>
      <c r="AK729" s="445"/>
      <c r="AL729" s="445"/>
      <c r="AM729" s="445"/>
      <c r="AN729" s="445"/>
      <c r="AO729" s="445"/>
      <c r="AP729" s="445"/>
    </row>
    <row r="730" spans="1:42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45"/>
      <c r="AK730" s="445"/>
      <c r="AL730" s="445"/>
      <c r="AM730" s="445"/>
      <c r="AN730" s="445"/>
      <c r="AO730" s="445"/>
      <c r="AP730" s="445"/>
    </row>
    <row r="731" spans="1:42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45"/>
      <c r="AK731" s="445"/>
      <c r="AL731" s="445"/>
      <c r="AM731" s="445"/>
      <c r="AN731" s="445"/>
      <c r="AO731" s="445"/>
      <c r="AP731" s="445"/>
    </row>
    <row r="732" spans="1:42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45"/>
      <c r="AK732" s="445"/>
      <c r="AL732" s="445"/>
      <c r="AM732" s="445"/>
      <c r="AN732" s="445"/>
      <c r="AO732" s="445"/>
      <c r="AP732" s="445"/>
    </row>
    <row r="733" spans="1:42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45"/>
      <c r="AK733" s="445"/>
      <c r="AL733" s="445"/>
      <c r="AM733" s="445"/>
      <c r="AN733" s="445"/>
      <c r="AO733" s="445"/>
      <c r="AP733" s="445"/>
    </row>
    <row r="734" spans="1:42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45"/>
      <c r="AK734" s="445"/>
      <c r="AL734" s="445"/>
      <c r="AM734" s="445"/>
      <c r="AN734" s="445"/>
      <c r="AO734" s="445"/>
      <c r="AP734" s="445"/>
    </row>
    <row r="735" spans="1:42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45"/>
      <c r="AK735" s="445"/>
      <c r="AL735" s="445"/>
      <c r="AM735" s="445"/>
      <c r="AN735" s="445"/>
      <c r="AO735" s="445"/>
      <c r="AP735" s="445"/>
    </row>
    <row r="736" spans="1:42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45"/>
      <c r="AK736" s="445"/>
      <c r="AL736" s="445"/>
      <c r="AM736" s="445"/>
      <c r="AN736" s="445"/>
      <c r="AO736" s="445"/>
      <c r="AP736" s="445"/>
    </row>
    <row r="737" spans="1:42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45"/>
      <c r="AK737" s="445"/>
      <c r="AL737" s="445"/>
      <c r="AM737" s="445"/>
      <c r="AN737" s="445"/>
      <c r="AO737" s="445"/>
      <c r="AP737" s="445"/>
    </row>
    <row r="738" spans="1:42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45"/>
      <c r="AK738" s="445"/>
      <c r="AL738" s="445"/>
      <c r="AM738" s="445"/>
      <c r="AN738" s="445"/>
      <c r="AO738" s="445"/>
      <c r="AP738" s="445"/>
    </row>
    <row r="739" spans="1:42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45"/>
      <c r="AK739" s="445"/>
      <c r="AL739" s="445"/>
      <c r="AM739" s="445"/>
      <c r="AN739" s="445"/>
      <c r="AO739" s="445"/>
      <c r="AP739" s="445"/>
    </row>
    <row r="740" spans="1:42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45"/>
      <c r="AK740" s="445"/>
      <c r="AL740" s="445"/>
      <c r="AM740" s="445"/>
      <c r="AN740" s="445"/>
      <c r="AO740" s="445"/>
      <c r="AP740" s="445"/>
    </row>
    <row r="741" spans="1:42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45"/>
      <c r="AK741" s="445"/>
      <c r="AL741" s="445"/>
      <c r="AM741" s="445"/>
      <c r="AN741" s="445"/>
      <c r="AO741" s="445"/>
      <c r="AP741" s="445"/>
    </row>
    <row r="742" spans="1:42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45"/>
      <c r="AK742" s="445"/>
      <c r="AL742" s="445"/>
      <c r="AM742" s="445"/>
      <c r="AN742" s="445"/>
      <c r="AO742" s="445"/>
      <c r="AP742" s="445"/>
    </row>
    <row r="743" spans="1:42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45"/>
      <c r="AK743" s="445"/>
      <c r="AL743" s="445"/>
      <c r="AM743" s="445"/>
      <c r="AN743" s="445"/>
      <c r="AO743" s="445"/>
      <c r="AP743" s="445"/>
    </row>
    <row r="744" spans="1:42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45"/>
      <c r="AK744" s="445"/>
      <c r="AL744" s="445"/>
      <c r="AM744" s="445"/>
      <c r="AN744" s="445"/>
      <c r="AO744" s="445"/>
      <c r="AP744" s="445"/>
    </row>
    <row r="745" spans="1:42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45"/>
      <c r="AK745" s="445"/>
      <c r="AL745" s="445"/>
      <c r="AM745" s="445"/>
      <c r="AN745" s="445"/>
      <c r="AO745" s="445"/>
      <c r="AP745" s="445"/>
    </row>
    <row r="746" spans="1:42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45"/>
      <c r="AK746" s="445"/>
      <c r="AL746" s="445"/>
      <c r="AM746" s="445"/>
      <c r="AN746" s="445"/>
      <c r="AO746" s="445"/>
      <c r="AP746" s="445"/>
    </row>
    <row r="747" spans="1:42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45"/>
      <c r="AK747" s="445"/>
      <c r="AL747" s="445"/>
      <c r="AM747" s="445"/>
      <c r="AN747" s="445"/>
      <c r="AO747" s="445"/>
      <c r="AP747" s="445"/>
    </row>
    <row r="748" spans="1:42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45"/>
      <c r="AK748" s="445"/>
      <c r="AL748" s="445"/>
      <c r="AM748" s="445"/>
      <c r="AN748" s="445"/>
      <c r="AO748" s="445"/>
      <c r="AP748" s="445"/>
    </row>
    <row r="749" spans="1:42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45"/>
      <c r="AK749" s="445"/>
      <c r="AL749" s="445"/>
      <c r="AM749" s="445"/>
      <c r="AN749" s="445"/>
      <c r="AO749" s="445"/>
      <c r="AP749" s="445"/>
    </row>
    <row r="750" spans="1:42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45"/>
      <c r="AK750" s="445"/>
      <c r="AL750" s="445"/>
      <c r="AM750" s="445"/>
      <c r="AN750" s="445"/>
      <c r="AO750" s="445"/>
      <c r="AP750" s="445"/>
    </row>
    <row r="751" spans="1:42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45"/>
      <c r="AK751" s="445"/>
      <c r="AL751" s="445"/>
      <c r="AM751" s="445"/>
      <c r="AN751" s="445"/>
      <c r="AO751" s="445"/>
      <c r="AP751" s="445"/>
    </row>
    <row r="752" spans="1:42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45"/>
      <c r="AK752" s="445"/>
      <c r="AL752" s="445"/>
      <c r="AM752" s="445"/>
      <c r="AN752" s="445"/>
      <c r="AO752" s="445"/>
      <c r="AP752" s="445"/>
    </row>
    <row r="753" spans="1:42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45"/>
      <c r="AK753" s="445"/>
      <c r="AL753" s="445"/>
      <c r="AM753" s="445"/>
      <c r="AN753" s="445"/>
      <c r="AO753" s="445"/>
      <c r="AP753" s="445"/>
    </row>
    <row r="754" spans="1:42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45"/>
      <c r="AK754" s="445"/>
      <c r="AL754" s="445"/>
      <c r="AM754" s="445"/>
      <c r="AN754" s="445"/>
      <c r="AO754" s="445"/>
      <c r="AP754" s="445"/>
    </row>
    <row r="755" spans="1:42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45"/>
      <c r="AK755" s="445"/>
      <c r="AL755" s="445"/>
      <c r="AM755" s="445"/>
      <c r="AN755" s="445"/>
      <c r="AO755" s="445"/>
      <c r="AP755" s="445"/>
    </row>
    <row r="756" spans="1:42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45"/>
      <c r="AK756" s="445"/>
      <c r="AL756" s="445"/>
      <c r="AM756" s="445"/>
      <c r="AN756" s="445"/>
      <c r="AO756" s="445"/>
      <c r="AP756" s="445"/>
    </row>
    <row r="757" spans="1:42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45"/>
      <c r="AK757" s="445"/>
      <c r="AL757" s="445"/>
      <c r="AM757" s="445"/>
      <c r="AN757" s="445"/>
      <c r="AO757" s="445"/>
      <c r="AP757" s="445"/>
    </row>
    <row r="758" spans="1:42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45"/>
      <c r="AK758" s="445"/>
      <c r="AL758" s="445"/>
      <c r="AM758" s="445"/>
      <c r="AN758" s="445"/>
      <c r="AO758" s="445"/>
      <c r="AP758" s="445"/>
    </row>
    <row r="759" spans="1:42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45"/>
      <c r="AK759" s="445"/>
      <c r="AL759" s="445"/>
      <c r="AM759" s="445"/>
      <c r="AN759" s="445"/>
      <c r="AO759" s="445"/>
      <c r="AP759" s="445"/>
    </row>
    <row r="760" spans="1:42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45"/>
      <c r="AK760" s="445"/>
      <c r="AL760" s="445"/>
      <c r="AM760" s="445"/>
      <c r="AN760" s="445"/>
      <c r="AO760" s="445"/>
      <c r="AP760" s="445"/>
    </row>
    <row r="761" spans="1:42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45"/>
      <c r="AK761" s="445"/>
      <c r="AL761" s="445"/>
      <c r="AM761" s="445"/>
      <c r="AN761" s="445"/>
      <c r="AO761" s="445"/>
      <c r="AP761" s="445"/>
    </row>
    <row r="762" spans="1:42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45"/>
      <c r="AK762" s="445"/>
      <c r="AL762" s="445"/>
      <c r="AM762" s="445"/>
      <c r="AN762" s="445"/>
      <c r="AO762" s="445"/>
      <c r="AP762" s="445"/>
    </row>
    <row r="763" spans="1:42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45"/>
      <c r="AK763" s="445"/>
      <c r="AL763" s="445"/>
      <c r="AM763" s="445"/>
      <c r="AN763" s="445"/>
      <c r="AO763" s="445"/>
      <c r="AP763" s="445"/>
    </row>
    <row r="764" spans="1:42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45"/>
      <c r="AK764" s="445"/>
      <c r="AL764" s="445"/>
      <c r="AM764" s="445"/>
      <c r="AN764" s="445"/>
      <c r="AO764" s="445"/>
      <c r="AP764" s="445"/>
    </row>
    <row r="765" spans="1:42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45"/>
      <c r="AK765" s="445"/>
      <c r="AL765" s="445"/>
      <c r="AM765" s="445"/>
      <c r="AN765" s="445"/>
      <c r="AO765" s="445"/>
      <c r="AP765" s="445"/>
    </row>
    <row r="766" spans="1:42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45"/>
      <c r="AK766" s="445"/>
      <c r="AL766" s="445"/>
      <c r="AM766" s="445"/>
      <c r="AN766" s="445"/>
      <c r="AO766" s="445"/>
      <c r="AP766" s="445"/>
    </row>
    <row r="767" spans="1:42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45"/>
      <c r="AK767" s="445"/>
      <c r="AL767" s="445"/>
      <c r="AM767" s="445"/>
      <c r="AN767" s="445"/>
      <c r="AO767" s="445"/>
      <c r="AP767" s="445"/>
    </row>
    <row r="768" spans="1:42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45"/>
      <c r="AK768" s="445"/>
      <c r="AL768" s="445"/>
      <c r="AM768" s="445"/>
      <c r="AN768" s="445"/>
      <c r="AO768" s="445"/>
      <c r="AP768" s="445"/>
    </row>
    <row r="769" spans="1:42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45"/>
      <c r="AK769" s="445"/>
      <c r="AL769" s="445"/>
      <c r="AM769" s="445"/>
      <c r="AN769" s="445"/>
      <c r="AO769" s="445"/>
      <c r="AP769" s="445"/>
    </row>
    <row r="770" spans="1:42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45"/>
      <c r="AK770" s="445"/>
      <c r="AL770" s="445"/>
      <c r="AM770" s="445"/>
      <c r="AN770" s="445"/>
      <c r="AO770" s="445"/>
      <c r="AP770" s="445"/>
    </row>
    <row r="771" spans="1:42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45"/>
      <c r="AK771" s="445"/>
      <c r="AL771" s="445"/>
      <c r="AM771" s="445"/>
      <c r="AN771" s="445"/>
      <c r="AO771" s="445"/>
      <c r="AP771" s="445"/>
    </row>
    <row r="772" spans="1:42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45"/>
      <c r="AK772" s="445"/>
      <c r="AL772" s="445"/>
      <c r="AM772" s="445"/>
      <c r="AN772" s="445"/>
      <c r="AO772" s="445"/>
      <c r="AP772" s="445"/>
    </row>
    <row r="773" spans="1:42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45"/>
      <c r="AK773" s="445"/>
      <c r="AL773" s="445"/>
      <c r="AM773" s="445"/>
      <c r="AN773" s="445"/>
      <c r="AO773" s="445"/>
      <c r="AP773" s="445"/>
    </row>
    <row r="774" spans="1:42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45"/>
      <c r="AK774" s="445"/>
      <c r="AL774" s="445"/>
      <c r="AM774" s="445"/>
      <c r="AN774" s="445"/>
      <c r="AO774" s="445"/>
      <c r="AP774" s="445"/>
    </row>
    <row r="775" spans="1:42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45"/>
      <c r="AK775" s="445"/>
      <c r="AL775" s="445"/>
      <c r="AM775" s="445"/>
      <c r="AN775" s="445"/>
      <c r="AO775" s="445"/>
      <c r="AP775" s="445"/>
    </row>
    <row r="776" spans="1:42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45"/>
      <c r="AK776" s="445"/>
      <c r="AL776" s="445"/>
      <c r="AM776" s="445"/>
      <c r="AN776" s="445"/>
      <c r="AO776" s="445"/>
      <c r="AP776" s="445"/>
    </row>
    <row r="777" spans="1:42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45"/>
      <c r="AK777" s="445"/>
      <c r="AL777" s="445"/>
      <c r="AM777" s="445"/>
      <c r="AN777" s="445"/>
      <c r="AO777" s="445"/>
      <c r="AP777" s="445"/>
    </row>
    <row r="778" spans="1:42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45"/>
      <c r="AK778" s="445"/>
      <c r="AL778" s="445"/>
      <c r="AM778" s="445"/>
      <c r="AN778" s="445"/>
      <c r="AO778" s="445"/>
      <c r="AP778" s="445"/>
    </row>
    <row r="779" spans="1:42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45"/>
      <c r="AK779" s="445"/>
      <c r="AL779" s="445"/>
      <c r="AM779" s="445"/>
      <c r="AN779" s="445"/>
      <c r="AO779" s="445"/>
      <c r="AP779" s="445"/>
    </row>
    <row r="780" spans="1:42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45"/>
      <c r="AK780" s="445"/>
      <c r="AL780" s="445"/>
      <c r="AM780" s="445"/>
      <c r="AN780" s="445"/>
      <c r="AO780" s="445"/>
      <c r="AP780" s="445"/>
    </row>
    <row r="781" spans="1:42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45"/>
      <c r="AK781" s="445"/>
      <c r="AL781" s="445"/>
      <c r="AM781" s="445"/>
      <c r="AN781" s="445"/>
      <c r="AO781" s="445"/>
      <c r="AP781" s="445"/>
    </row>
    <row r="782" spans="1:42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45"/>
      <c r="AK782" s="445"/>
      <c r="AL782" s="445"/>
      <c r="AM782" s="445"/>
      <c r="AN782" s="445"/>
      <c r="AO782" s="445"/>
      <c r="AP782" s="445"/>
    </row>
    <row r="783" spans="1:42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45"/>
      <c r="AK783" s="445"/>
      <c r="AL783" s="445"/>
      <c r="AM783" s="445"/>
      <c r="AN783" s="445"/>
      <c r="AO783" s="445"/>
      <c r="AP783" s="445"/>
    </row>
    <row r="784" spans="1:42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45"/>
      <c r="AK784" s="445"/>
      <c r="AL784" s="445"/>
      <c r="AM784" s="445"/>
      <c r="AN784" s="445"/>
      <c r="AO784" s="445"/>
      <c r="AP784" s="445"/>
    </row>
    <row r="785" spans="1:42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45"/>
      <c r="AK785" s="445"/>
      <c r="AL785" s="445"/>
      <c r="AM785" s="445"/>
      <c r="AN785" s="445"/>
      <c r="AO785" s="445"/>
      <c r="AP785" s="445"/>
    </row>
    <row r="786" spans="1:42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45"/>
      <c r="AK786" s="445"/>
      <c r="AL786" s="445"/>
      <c r="AM786" s="445"/>
      <c r="AN786" s="445"/>
      <c r="AO786" s="445"/>
      <c r="AP786" s="445"/>
    </row>
    <row r="787" spans="1:42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45"/>
      <c r="AK787" s="445"/>
      <c r="AL787" s="445"/>
      <c r="AM787" s="445"/>
      <c r="AN787" s="445"/>
      <c r="AO787" s="445"/>
      <c r="AP787" s="445"/>
    </row>
    <row r="788" spans="1:42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45"/>
      <c r="AK788" s="445"/>
      <c r="AL788" s="445"/>
      <c r="AM788" s="445"/>
      <c r="AN788" s="445"/>
      <c r="AO788" s="445"/>
      <c r="AP788" s="445"/>
    </row>
    <row r="789" spans="1:42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45"/>
      <c r="AK789" s="445"/>
      <c r="AL789" s="445"/>
      <c r="AM789" s="445"/>
      <c r="AN789" s="445"/>
      <c r="AO789" s="445"/>
      <c r="AP789" s="445"/>
    </row>
    <row r="790" spans="1:42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45"/>
      <c r="AK790" s="445"/>
      <c r="AL790" s="445"/>
      <c r="AM790" s="445"/>
      <c r="AN790" s="445"/>
      <c r="AO790" s="445"/>
      <c r="AP790" s="445"/>
    </row>
    <row r="791" spans="1:42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45"/>
      <c r="AK791" s="445"/>
      <c r="AL791" s="445"/>
      <c r="AM791" s="445"/>
      <c r="AN791" s="445"/>
      <c r="AO791" s="445"/>
      <c r="AP791" s="445"/>
    </row>
    <row r="792" spans="1:42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45"/>
      <c r="AK792" s="445"/>
      <c r="AL792" s="445"/>
      <c r="AM792" s="445"/>
      <c r="AN792" s="445"/>
      <c r="AO792" s="445"/>
      <c r="AP792" s="445"/>
    </row>
    <row r="793" spans="1:42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45"/>
      <c r="AK793" s="445"/>
      <c r="AL793" s="445"/>
      <c r="AM793" s="445"/>
      <c r="AN793" s="445"/>
      <c r="AO793" s="445"/>
      <c r="AP793" s="445"/>
    </row>
    <row r="794" spans="1:42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45"/>
      <c r="AK794" s="445"/>
      <c r="AL794" s="445"/>
      <c r="AM794" s="445"/>
      <c r="AN794" s="445"/>
      <c r="AO794" s="445"/>
      <c r="AP794" s="445"/>
    </row>
    <row r="795" spans="1:42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45"/>
      <c r="AK795" s="445"/>
      <c r="AL795" s="445"/>
      <c r="AM795" s="445"/>
      <c r="AN795" s="445"/>
      <c r="AO795" s="445"/>
      <c r="AP795" s="445"/>
    </row>
    <row r="796" spans="1:42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45"/>
      <c r="AK796" s="445"/>
      <c r="AL796" s="445"/>
      <c r="AM796" s="445"/>
      <c r="AN796" s="445"/>
      <c r="AO796" s="445"/>
      <c r="AP796" s="445"/>
    </row>
    <row r="797" spans="1:42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45"/>
      <c r="AK797" s="445"/>
      <c r="AL797" s="445"/>
      <c r="AM797" s="445"/>
      <c r="AN797" s="445"/>
      <c r="AO797" s="445"/>
      <c r="AP797" s="445"/>
    </row>
    <row r="798" spans="1:42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45"/>
      <c r="AK798" s="445"/>
      <c r="AL798" s="445"/>
      <c r="AM798" s="445"/>
      <c r="AN798" s="445"/>
      <c r="AO798" s="445"/>
      <c r="AP798" s="445"/>
    </row>
    <row r="799" spans="1:42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45"/>
      <c r="AK799" s="445"/>
      <c r="AL799" s="445"/>
      <c r="AM799" s="445"/>
      <c r="AN799" s="445"/>
      <c r="AO799" s="445"/>
      <c r="AP799" s="445"/>
    </row>
    <row r="800" spans="1:42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45"/>
      <c r="AK800" s="445"/>
      <c r="AL800" s="445"/>
      <c r="AM800" s="445"/>
      <c r="AN800" s="445"/>
      <c r="AO800" s="445"/>
      <c r="AP800" s="445"/>
    </row>
    <row r="801" spans="1:42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45"/>
      <c r="AK801" s="445"/>
      <c r="AL801" s="445"/>
      <c r="AM801" s="445"/>
      <c r="AN801" s="445"/>
      <c r="AO801" s="445"/>
      <c r="AP801" s="445"/>
    </row>
    <row r="802" spans="1:42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45"/>
      <c r="AK802" s="445"/>
      <c r="AL802" s="445"/>
      <c r="AM802" s="445"/>
      <c r="AN802" s="445"/>
      <c r="AO802" s="445"/>
      <c r="AP802" s="445"/>
    </row>
    <row r="803" spans="1:42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45"/>
      <c r="AK803" s="445"/>
      <c r="AL803" s="445"/>
      <c r="AM803" s="445"/>
      <c r="AN803" s="445"/>
      <c r="AO803" s="445"/>
      <c r="AP803" s="445"/>
    </row>
    <row r="804" spans="1:42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45"/>
      <c r="AK804" s="445"/>
      <c r="AL804" s="445"/>
      <c r="AM804" s="445"/>
      <c r="AN804" s="445"/>
      <c r="AO804" s="445"/>
      <c r="AP804" s="445"/>
    </row>
    <row r="805" spans="1:42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45"/>
      <c r="AK805" s="445"/>
      <c r="AL805" s="445"/>
      <c r="AM805" s="445"/>
      <c r="AN805" s="445"/>
      <c r="AO805" s="445"/>
      <c r="AP805" s="445"/>
    </row>
    <row r="806" spans="1:42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45"/>
      <c r="AK806" s="445"/>
      <c r="AL806" s="445"/>
      <c r="AM806" s="445"/>
      <c r="AN806" s="445"/>
      <c r="AO806" s="445"/>
      <c r="AP806" s="445"/>
    </row>
    <row r="807" spans="1:42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45"/>
      <c r="AK807" s="445"/>
      <c r="AL807" s="445"/>
      <c r="AM807" s="445"/>
      <c r="AN807" s="445"/>
      <c r="AO807" s="445"/>
      <c r="AP807" s="445"/>
    </row>
    <row r="808" spans="1:42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45"/>
      <c r="AK808" s="445"/>
      <c r="AL808" s="445"/>
      <c r="AM808" s="445"/>
      <c r="AN808" s="445"/>
      <c r="AO808" s="445"/>
      <c r="AP808" s="445"/>
    </row>
    <row r="809" spans="1:42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45"/>
      <c r="AK809" s="445"/>
      <c r="AL809" s="445"/>
      <c r="AM809" s="445"/>
      <c r="AN809" s="445"/>
      <c r="AO809" s="445"/>
      <c r="AP809" s="445"/>
    </row>
    <row r="810" spans="1:42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45"/>
      <c r="AK810" s="445"/>
      <c r="AL810" s="445"/>
      <c r="AM810" s="445"/>
      <c r="AN810" s="445"/>
      <c r="AO810" s="445"/>
      <c r="AP810" s="445"/>
    </row>
    <row r="811" spans="1:42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45"/>
      <c r="AK811" s="445"/>
      <c r="AL811" s="445"/>
      <c r="AM811" s="445"/>
      <c r="AN811" s="445"/>
      <c r="AO811" s="445"/>
      <c r="AP811" s="445"/>
    </row>
    <row r="812" spans="1:42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45"/>
      <c r="AK812" s="445"/>
      <c r="AL812" s="445"/>
      <c r="AM812" s="445"/>
      <c r="AN812" s="445"/>
      <c r="AO812" s="445"/>
      <c r="AP812" s="445"/>
    </row>
    <row r="813" spans="1:42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45"/>
      <c r="AK813" s="445"/>
      <c r="AL813" s="445"/>
      <c r="AM813" s="445"/>
      <c r="AN813" s="445"/>
      <c r="AO813" s="445"/>
      <c r="AP813" s="445"/>
    </row>
    <row r="814" spans="1:42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45"/>
      <c r="AK814" s="445"/>
      <c r="AL814" s="445"/>
      <c r="AM814" s="445"/>
      <c r="AN814" s="445"/>
      <c r="AO814" s="445"/>
      <c r="AP814" s="445"/>
    </row>
    <row r="815" spans="1:42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45"/>
      <c r="AK815" s="445"/>
      <c r="AL815" s="445"/>
      <c r="AM815" s="445"/>
      <c r="AN815" s="445"/>
      <c r="AO815" s="445"/>
      <c r="AP815" s="445"/>
    </row>
    <row r="816" spans="1:42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45"/>
      <c r="AK816" s="445"/>
      <c r="AL816" s="445"/>
      <c r="AM816" s="445"/>
      <c r="AN816" s="445"/>
      <c r="AO816" s="445"/>
      <c r="AP816" s="445"/>
    </row>
    <row r="817" spans="1:42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45"/>
      <c r="AK817" s="445"/>
      <c r="AL817" s="445"/>
      <c r="AM817" s="445"/>
      <c r="AN817" s="445"/>
      <c r="AO817" s="445"/>
      <c r="AP817" s="445"/>
    </row>
    <row r="818" spans="1:42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45"/>
      <c r="AK818" s="445"/>
      <c r="AL818" s="445"/>
      <c r="AM818" s="445"/>
      <c r="AN818" s="445"/>
      <c r="AO818" s="445"/>
      <c r="AP818" s="445"/>
    </row>
    <row r="819" spans="1:42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45"/>
      <c r="AK819" s="445"/>
      <c r="AL819" s="445"/>
      <c r="AM819" s="445"/>
      <c r="AN819" s="445"/>
      <c r="AO819" s="445"/>
      <c r="AP819" s="445"/>
    </row>
    <row r="820" spans="1:42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45"/>
      <c r="AK820" s="445"/>
      <c r="AL820" s="445"/>
      <c r="AM820" s="445"/>
      <c r="AN820" s="445"/>
      <c r="AO820" s="445"/>
      <c r="AP820" s="445"/>
    </row>
    <row r="821" spans="1:42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45"/>
      <c r="AK821" s="445"/>
      <c r="AL821" s="445"/>
      <c r="AM821" s="445"/>
      <c r="AN821" s="445"/>
      <c r="AO821" s="445"/>
      <c r="AP821" s="445"/>
    </row>
    <row r="822" spans="1:42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45"/>
      <c r="AK822" s="445"/>
      <c r="AL822" s="445"/>
      <c r="AM822" s="445"/>
      <c r="AN822" s="445"/>
      <c r="AO822" s="445"/>
      <c r="AP822" s="445"/>
    </row>
    <row r="823" spans="1:42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45"/>
      <c r="AK823" s="445"/>
      <c r="AL823" s="445"/>
      <c r="AM823" s="445"/>
      <c r="AN823" s="445"/>
      <c r="AO823" s="445"/>
      <c r="AP823" s="445"/>
    </row>
    <row r="824" spans="1:42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45"/>
      <c r="AK824" s="445"/>
      <c r="AL824" s="445"/>
      <c r="AM824" s="445"/>
      <c r="AN824" s="445"/>
      <c r="AO824" s="445"/>
      <c r="AP824" s="445"/>
    </row>
    <row r="825" spans="1:42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45"/>
      <c r="AK825" s="445"/>
      <c r="AL825" s="445"/>
      <c r="AM825" s="445"/>
      <c r="AN825" s="445"/>
      <c r="AO825" s="445"/>
      <c r="AP825" s="445"/>
    </row>
    <row r="826" spans="1:42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45"/>
      <c r="AK826" s="445"/>
      <c r="AL826" s="445"/>
      <c r="AM826" s="445"/>
      <c r="AN826" s="445"/>
      <c r="AO826" s="445"/>
      <c r="AP826" s="445"/>
    </row>
    <row r="827" spans="1:42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45"/>
      <c r="AK827" s="445"/>
      <c r="AL827" s="445"/>
      <c r="AM827" s="445"/>
      <c r="AN827" s="445"/>
      <c r="AO827" s="445"/>
      <c r="AP827" s="445"/>
    </row>
    <row r="828" spans="1:42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45"/>
      <c r="AK828" s="445"/>
      <c r="AL828" s="445"/>
      <c r="AM828" s="445"/>
      <c r="AN828" s="445"/>
      <c r="AO828" s="445"/>
      <c r="AP828" s="445"/>
    </row>
    <row r="829" spans="1:42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45"/>
      <c r="AK829" s="445"/>
      <c r="AL829" s="445"/>
      <c r="AM829" s="445"/>
      <c r="AN829" s="445"/>
      <c r="AO829" s="445"/>
      <c r="AP829" s="445"/>
    </row>
    <row r="830" spans="1:42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45"/>
      <c r="AK830" s="445"/>
      <c r="AL830" s="445"/>
      <c r="AM830" s="445"/>
      <c r="AN830" s="445"/>
      <c r="AO830" s="445"/>
      <c r="AP830" s="445"/>
    </row>
    <row r="831" spans="1:42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45"/>
      <c r="AK831" s="445"/>
      <c r="AL831" s="445"/>
      <c r="AM831" s="445"/>
      <c r="AN831" s="445"/>
      <c r="AO831" s="445"/>
      <c r="AP831" s="445"/>
    </row>
    <row r="832" spans="1:42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45"/>
      <c r="AK832" s="445"/>
      <c r="AL832" s="445"/>
      <c r="AM832" s="445"/>
      <c r="AN832" s="445"/>
      <c r="AO832" s="445"/>
      <c r="AP832" s="445"/>
    </row>
    <row r="833" spans="1:42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45"/>
      <c r="AK833" s="445"/>
      <c r="AL833" s="445"/>
      <c r="AM833" s="445"/>
      <c r="AN833" s="445"/>
      <c r="AO833" s="445"/>
      <c r="AP833" s="445"/>
    </row>
    <row r="834" spans="1:42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45"/>
      <c r="AK834" s="445"/>
      <c r="AL834" s="445"/>
      <c r="AM834" s="445"/>
      <c r="AN834" s="445"/>
      <c r="AO834" s="445"/>
      <c r="AP834" s="445"/>
    </row>
    <row r="835" spans="1:42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45"/>
      <c r="AK835" s="445"/>
      <c r="AL835" s="445"/>
      <c r="AM835" s="445"/>
      <c r="AN835" s="445"/>
      <c r="AO835" s="445"/>
      <c r="AP835" s="445"/>
    </row>
    <row r="836" spans="1:42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45"/>
      <c r="AK836" s="445"/>
      <c r="AL836" s="445"/>
      <c r="AM836" s="445"/>
      <c r="AN836" s="445"/>
      <c r="AO836" s="445"/>
      <c r="AP836" s="445"/>
    </row>
    <row r="837" spans="1:42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45"/>
      <c r="AK837" s="445"/>
      <c r="AL837" s="445"/>
      <c r="AM837" s="445"/>
      <c r="AN837" s="445"/>
      <c r="AO837" s="445"/>
      <c r="AP837" s="445"/>
    </row>
    <row r="838" spans="1:42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45"/>
      <c r="AK838" s="445"/>
      <c r="AL838" s="445"/>
      <c r="AM838" s="445"/>
      <c r="AN838" s="445"/>
      <c r="AO838" s="445"/>
      <c r="AP838" s="445"/>
    </row>
    <row r="839" spans="1:42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45"/>
      <c r="AK839" s="445"/>
      <c r="AL839" s="445"/>
      <c r="AM839" s="445"/>
      <c r="AN839" s="445"/>
      <c r="AO839" s="445"/>
      <c r="AP839" s="445"/>
    </row>
    <row r="840" spans="1:42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45"/>
      <c r="AK840" s="445"/>
      <c r="AL840" s="445"/>
      <c r="AM840" s="445"/>
      <c r="AN840" s="445"/>
      <c r="AO840" s="445"/>
      <c r="AP840" s="445"/>
    </row>
    <row r="841" spans="1:42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45"/>
      <c r="AK841" s="445"/>
      <c r="AL841" s="445"/>
      <c r="AM841" s="445"/>
      <c r="AN841" s="445"/>
      <c r="AO841" s="445"/>
      <c r="AP841" s="445"/>
    </row>
    <row r="842" spans="1:42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45"/>
      <c r="AK842" s="445"/>
      <c r="AL842" s="445"/>
      <c r="AM842" s="445"/>
      <c r="AN842" s="445"/>
      <c r="AO842" s="445"/>
      <c r="AP842" s="445"/>
    </row>
    <row r="843" spans="1:42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45"/>
      <c r="AK843" s="445"/>
      <c r="AL843" s="445"/>
      <c r="AM843" s="445"/>
      <c r="AN843" s="445"/>
      <c r="AO843" s="445"/>
      <c r="AP843" s="445"/>
    </row>
    <row r="844" spans="1:42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45"/>
      <c r="AK844" s="445"/>
      <c r="AL844" s="445"/>
      <c r="AM844" s="445"/>
      <c r="AN844" s="445"/>
      <c r="AO844" s="445"/>
      <c r="AP844" s="445"/>
    </row>
    <row r="845" spans="1:42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45"/>
      <c r="AK845" s="445"/>
      <c r="AL845" s="445"/>
      <c r="AM845" s="445"/>
      <c r="AN845" s="445"/>
      <c r="AO845" s="445"/>
      <c r="AP845" s="445"/>
    </row>
    <row r="846" spans="1:42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45"/>
      <c r="AK846" s="445"/>
      <c r="AL846" s="445"/>
      <c r="AM846" s="445"/>
      <c r="AN846" s="445"/>
      <c r="AO846" s="445"/>
      <c r="AP846" s="445"/>
    </row>
    <row r="847" spans="1:42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45"/>
      <c r="AK847" s="445"/>
      <c r="AL847" s="445"/>
      <c r="AM847" s="445"/>
      <c r="AN847" s="445"/>
      <c r="AO847" s="445"/>
      <c r="AP847" s="445"/>
    </row>
    <row r="848" spans="1:42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45"/>
      <c r="AK848" s="445"/>
      <c r="AL848" s="445"/>
      <c r="AM848" s="445"/>
      <c r="AN848" s="445"/>
      <c r="AO848" s="445"/>
      <c r="AP848" s="445"/>
    </row>
    <row r="849" spans="1:42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45"/>
      <c r="AK849" s="445"/>
      <c r="AL849" s="445"/>
      <c r="AM849" s="445"/>
      <c r="AN849" s="445"/>
      <c r="AO849" s="445"/>
      <c r="AP849" s="445"/>
    </row>
    <row r="850" spans="1:42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45"/>
      <c r="AK850" s="445"/>
      <c r="AL850" s="445"/>
      <c r="AM850" s="445"/>
      <c r="AN850" s="445"/>
      <c r="AO850" s="445"/>
      <c r="AP850" s="445"/>
    </row>
    <row r="851" spans="1:42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45"/>
      <c r="AK851" s="445"/>
      <c r="AL851" s="445"/>
      <c r="AM851" s="445"/>
      <c r="AN851" s="445"/>
      <c r="AO851" s="445"/>
      <c r="AP851" s="445"/>
    </row>
    <row r="852" spans="1:42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45"/>
      <c r="AK852" s="445"/>
      <c r="AL852" s="445"/>
      <c r="AM852" s="445"/>
      <c r="AN852" s="445"/>
      <c r="AO852" s="445"/>
      <c r="AP852" s="445"/>
    </row>
    <row r="853" spans="1:42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45"/>
      <c r="AK853" s="445"/>
      <c r="AL853" s="445"/>
      <c r="AM853" s="445"/>
      <c r="AN853" s="445"/>
      <c r="AO853" s="445"/>
      <c r="AP853" s="445"/>
    </row>
    <row r="854" spans="1:42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45"/>
      <c r="AK854" s="445"/>
      <c r="AL854" s="445"/>
      <c r="AM854" s="445"/>
      <c r="AN854" s="445"/>
      <c r="AO854" s="445"/>
      <c r="AP854" s="445"/>
    </row>
    <row r="855" spans="1:42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45"/>
      <c r="AK855" s="445"/>
      <c r="AL855" s="445"/>
      <c r="AM855" s="445"/>
      <c r="AN855" s="445"/>
      <c r="AO855" s="445"/>
      <c r="AP855" s="445"/>
    </row>
    <row r="856" spans="1:42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45"/>
      <c r="AK856" s="445"/>
      <c r="AL856" s="445"/>
      <c r="AM856" s="445"/>
      <c r="AN856" s="445"/>
      <c r="AO856" s="445"/>
      <c r="AP856" s="445"/>
    </row>
    <row r="857" spans="1:42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45"/>
      <c r="AK857" s="445"/>
      <c r="AL857" s="445"/>
      <c r="AM857" s="445"/>
      <c r="AN857" s="445"/>
      <c r="AO857" s="445"/>
      <c r="AP857" s="445"/>
    </row>
    <row r="858" spans="1:42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45"/>
      <c r="AK858" s="445"/>
      <c r="AL858" s="445"/>
      <c r="AM858" s="445"/>
      <c r="AN858" s="445"/>
      <c r="AO858" s="445"/>
      <c r="AP858" s="445"/>
    </row>
    <row r="859" spans="1:42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45"/>
      <c r="AK859" s="445"/>
      <c r="AL859" s="445"/>
      <c r="AM859" s="445"/>
      <c r="AN859" s="445"/>
      <c r="AO859" s="445"/>
      <c r="AP859" s="445"/>
    </row>
    <row r="860" spans="1:42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45"/>
      <c r="AK860" s="445"/>
      <c r="AL860" s="445"/>
      <c r="AM860" s="445"/>
      <c r="AN860" s="445"/>
      <c r="AO860" s="445"/>
      <c r="AP860" s="445"/>
    </row>
    <row r="861" spans="1:42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45"/>
      <c r="AK861" s="445"/>
      <c r="AL861" s="445"/>
      <c r="AM861" s="445"/>
      <c r="AN861" s="445"/>
      <c r="AO861" s="445"/>
      <c r="AP861" s="445"/>
    </row>
    <row r="862" spans="1:42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45"/>
      <c r="AK862" s="445"/>
      <c r="AL862" s="445"/>
      <c r="AM862" s="445"/>
      <c r="AN862" s="445"/>
      <c r="AO862" s="445"/>
      <c r="AP862" s="445"/>
    </row>
    <row r="863" spans="1:42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45"/>
      <c r="AK863" s="445"/>
      <c r="AL863" s="445"/>
      <c r="AM863" s="445"/>
      <c r="AN863" s="445"/>
      <c r="AO863" s="445"/>
      <c r="AP863" s="445"/>
    </row>
    <row r="864" spans="1:42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45"/>
      <c r="AK864" s="445"/>
      <c r="AL864" s="445"/>
      <c r="AM864" s="445"/>
      <c r="AN864" s="445"/>
      <c r="AO864" s="445"/>
      <c r="AP864" s="445"/>
    </row>
    <row r="865" spans="1:42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45"/>
      <c r="AK865" s="445"/>
      <c r="AL865" s="445"/>
      <c r="AM865" s="445"/>
      <c r="AN865" s="445"/>
      <c r="AO865" s="445"/>
      <c r="AP865" s="445"/>
    </row>
    <row r="866" spans="1:42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45"/>
      <c r="AK866" s="445"/>
      <c r="AL866" s="445"/>
      <c r="AM866" s="445"/>
      <c r="AN866" s="445"/>
      <c r="AO866" s="445"/>
      <c r="AP866" s="445"/>
    </row>
    <row r="867" spans="1:42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45"/>
      <c r="AK867" s="445"/>
      <c r="AL867" s="445"/>
      <c r="AM867" s="445"/>
      <c r="AN867" s="445"/>
      <c r="AO867" s="445"/>
      <c r="AP867" s="445"/>
    </row>
    <row r="868" spans="1:42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45"/>
      <c r="AK868" s="445"/>
      <c r="AL868" s="445"/>
      <c r="AM868" s="445"/>
      <c r="AN868" s="445"/>
      <c r="AO868" s="445"/>
      <c r="AP868" s="445"/>
    </row>
    <row r="869" spans="1:42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45"/>
      <c r="AK869" s="445"/>
      <c r="AL869" s="445"/>
      <c r="AM869" s="445"/>
      <c r="AN869" s="445"/>
      <c r="AO869" s="445"/>
      <c r="AP869" s="445"/>
    </row>
    <row r="870" spans="1:42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45"/>
      <c r="AK870" s="445"/>
      <c r="AL870" s="445"/>
      <c r="AM870" s="445"/>
      <c r="AN870" s="445"/>
      <c r="AO870" s="445"/>
      <c r="AP870" s="445"/>
    </row>
    <row r="871" spans="1:42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45"/>
      <c r="AK871" s="445"/>
      <c r="AL871" s="445"/>
      <c r="AM871" s="445"/>
      <c r="AN871" s="445"/>
      <c r="AO871" s="445"/>
      <c r="AP871" s="445"/>
    </row>
    <row r="872" spans="1:42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45"/>
      <c r="AK872" s="445"/>
      <c r="AL872" s="445"/>
      <c r="AM872" s="445"/>
      <c r="AN872" s="445"/>
      <c r="AO872" s="445"/>
      <c r="AP872" s="445"/>
    </row>
    <row r="873" spans="1:42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45"/>
      <c r="AK873" s="445"/>
      <c r="AL873" s="445"/>
      <c r="AM873" s="445"/>
      <c r="AN873" s="445"/>
      <c r="AO873" s="445"/>
      <c r="AP873" s="445"/>
    </row>
    <row r="874" spans="1:42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45"/>
      <c r="AK874" s="445"/>
      <c r="AL874" s="445"/>
      <c r="AM874" s="445"/>
      <c r="AN874" s="445"/>
      <c r="AO874" s="445"/>
      <c r="AP874" s="445"/>
    </row>
    <row r="875" spans="1:42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45"/>
      <c r="AK875" s="445"/>
      <c r="AL875" s="445"/>
      <c r="AM875" s="445"/>
      <c r="AN875" s="445"/>
      <c r="AO875" s="445"/>
      <c r="AP875" s="445"/>
    </row>
    <row r="876" spans="1:42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45"/>
      <c r="AK876" s="445"/>
      <c r="AL876" s="445"/>
      <c r="AM876" s="445"/>
      <c r="AN876" s="445"/>
      <c r="AO876" s="445"/>
      <c r="AP876" s="445"/>
    </row>
    <row r="877" spans="1:42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45"/>
      <c r="AK877" s="445"/>
      <c r="AL877" s="445"/>
      <c r="AM877" s="445"/>
      <c r="AN877" s="445"/>
      <c r="AO877" s="445"/>
      <c r="AP877" s="445"/>
    </row>
    <row r="878" spans="1:42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45"/>
      <c r="AK878" s="445"/>
      <c r="AL878" s="445"/>
      <c r="AM878" s="445"/>
      <c r="AN878" s="445"/>
      <c r="AO878" s="445"/>
      <c r="AP878" s="445"/>
    </row>
    <row r="879" spans="1:42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45"/>
      <c r="AK879" s="445"/>
      <c r="AL879" s="445"/>
      <c r="AM879" s="445"/>
      <c r="AN879" s="445"/>
      <c r="AO879" s="445"/>
      <c r="AP879" s="445"/>
    </row>
    <row r="880" spans="1:42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45"/>
      <c r="AK880" s="445"/>
      <c r="AL880" s="445"/>
      <c r="AM880" s="445"/>
      <c r="AN880" s="445"/>
      <c r="AO880" s="445"/>
      <c r="AP880" s="445"/>
    </row>
    <row r="881" spans="1:42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45"/>
      <c r="AK881" s="445"/>
      <c r="AL881" s="445"/>
      <c r="AM881" s="445"/>
      <c r="AN881" s="445"/>
      <c r="AO881" s="445"/>
      <c r="AP881" s="445"/>
    </row>
    <row r="882" spans="1:42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45"/>
      <c r="AK882" s="445"/>
      <c r="AL882" s="445"/>
      <c r="AM882" s="445"/>
      <c r="AN882" s="445"/>
      <c r="AO882" s="445"/>
      <c r="AP882" s="445"/>
    </row>
    <row r="883" spans="1:42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45"/>
      <c r="AK883" s="445"/>
      <c r="AL883" s="445"/>
      <c r="AM883" s="445"/>
      <c r="AN883" s="445"/>
      <c r="AO883" s="445"/>
      <c r="AP883" s="445"/>
    </row>
    <row r="884" spans="1:42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45"/>
      <c r="AK884" s="445"/>
      <c r="AL884" s="445"/>
      <c r="AM884" s="445"/>
      <c r="AN884" s="445"/>
      <c r="AO884" s="445"/>
      <c r="AP884" s="445"/>
    </row>
    <row r="885" spans="1:42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45"/>
      <c r="AK885" s="445"/>
      <c r="AL885" s="445"/>
      <c r="AM885" s="445"/>
      <c r="AN885" s="445"/>
      <c r="AO885" s="445"/>
      <c r="AP885" s="445"/>
    </row>
    <row r="886" spans="1:42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45"/>
      <c r="AK886" s="445"/>
      <c r="AL886" s="445"/>
      <c r="AM886" s="445"/>
      <c r="AN886" s="445"/>
      <c r="AO886" s="445"/>
      <c r="AP886" s="445"/>
    </row>
    <row r="887" spans="1:42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45"/>
      <c r="AK887" s="445"/>
      <c r="AL887" s="445"/>
      <c r="AM887" s="445"/>
      <c r="AN887" s="445"/>
      <c r="AO887" s="445"/>
      <c r="AP887" s="445"/>
    </row>
    <row r="888" spans="1:42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45"/>
      <c r="AK888" s="445"/>
      <c r="AL888" s="445"/>
      <c r="AM888" s="445"/>
      <c r="AN888" s="445"/>
      <c r="AO888" s="445"/>
      <c r="AP888" s="445"/>
    </row>
    <row r="889" spans="1:42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45"/>
      <c r="AK889" s="445"/>
      <c r="AL889" s="445"/>
      <c r="AM889" s="445"/>
      <c r="AN889" s="445"/>
      <c r="AO889" s="445"/>
      <c r="AP889" s="445"/>
    </row>
    <row r="890" spans="1:42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45"/>
      <c r="AK890" s="445"/>
      <c r="AL890" s="445"/>
      <c r="AM890" s="445"/>
      <c r="AN890" s="445"/>
      <c r="AO890" s="445"/>
      <c r="AP890" s="445"/>
    </row>
    <row r="891" spans="1:42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45"/>
      <c r="AK891" s="445"/>
      <c r="AL891" s="445"/>
      <c r="AM891" s="445"/>
      <c r="AN891" s="445"/>
      <c r="AO891" s="445"/>
      <c r="AP891" s="445"/>
    </row>
    <row r="892" spans="1:42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45"/>
      <c r="AK892" s="445"/>
      <c r="AL892" s="445"/>
      <c r="AM892" s="445"/>
      <c r="AN892" s="445"/>
      <c r="AO892" s="445"/>
      <c r="AP892" s="445"/>
    </row>
    <row r="893" spans="1:42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45"/>
      <c r="AK893" s="445"/>
      <c r="AL893" s="445"/>
      <c r="AM893" s="445"/>
      <c r="AN893" s="445"/>
      <c r="AO893" s="445"/>
      <c r="AP893" s="445"/>
    </row>
    <row r="894" spans="1:42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45"/>
      <c r="AK894" s="445"/>
      <c r="AL894" s="445"/>
      <c r="AM894" s="445"/>
      <c r="AN894" s="445"/>
      <c r="AO894" s="445"/>
      <c r="AP894" s="445"/>
    </row>
    <row r="895" spans="1:42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45"/>
      <c r="AK895" s="445"/>
      <c r="AL895" s="445"/>
      <c r="AM895" s="445"/>
      <c r="AN895" s="445"/>
      <c r="AO895" s="445"/>
      <c r="AP895" s="445"/>
    </row>
    <row r="896" spans="1:42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45"/>
      <c r="AK896" s="445"/>
      <c r="AL896" s="445"/>
      <c r="AM896" s="445"/>
      <c r="AN896" s="445"/>
      <c r="AO896" s="445"/>
      <c r="AP896" s="445"/>
    </row>
    <row r="897" spans="1:42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45"/>
      <c r="AK897" s="445"/>
      <c r="AL897" s="445"/>
      <c r="AM897" s="445"/>
      <c r="AN897" s="445"/>
      <c r="AO897" s="445"/>
      <c r="AP897" s="445"/>
    </row>
    <row r="898" spans="1:42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45"/>
      <c r="AK898" s="445"/>
      <c r="AL898" s="445"/>
      <c r="AM898" s="445"/>
      <c r="AN898" s="445"/>
      <c r="AO898" s="445"/>
      <c r="AP898" s="445"/>
    </row>
    <row r="899" spans="1:42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45"/>
      <c r="AK899" s="445"/>
      <c r="AL899" s="445"/>
      <c r="AM899" s="445"/>
      <c r="AN899" s="445"/>
      <c r="AO899" s="445"/>
      <c r="AP899" s="445"/>
    </row>
    <row r="900" spans="1:42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45"/>
      <c r="AK900" s="445"/>
      <c r="AL900" s="445"/>
      <c r="AM900" s="445"/>
      <c r="AN900" s="445"/>
      <c r="AO900" s="445"/>
      <c r="AP900" s="445"/>
    </row>
    <row r="901" spans="1:42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45"/>
      <c r="AK901" s="445"/>
      <c r="AL901" s="445"/>
      <c r="AM901" s="445"/>
      <c r="AN901" s="445"/>
      <c r="AO901" s="445"/>
      <c r="AP901" s="445"/>
    </row>
    <row r="902" spans="1:42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45"/>
      <c r="AK902" s="445"/>
      <c r="AL902" s="445"/>
      <c r="AM902" s="445"/>
      <c r="AN902" s="445"/>
      <c r="AO902" s="445"/>
      <c r="AP902" s="445"/>
    </row>
    <row r="903" spans="1:42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45"/>
      <c r="AK903" s="445"/>
      <c r="AL903" s="445"/>
      <c r="AM903" s="445"/>
      <c r="AN903" s="445"/>
      <c r="AO903" s="445"/>
      <c r="AP903" s="445"/>
    </row>
    <row r="904" spans="1:42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45"/>
      <c r="AK904" s="445"/>
      <c r="AL904" s="445"/>
      <c r="AM904" s="445"/>
      <c r="AN904" s="445"/>
      <c r="AO904" s="445"/>
      <c r="AP904" s="445"/>
    </row>
    <row r="905" spans="1:42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45"/>
      <c r="AK905" s="445"/>
      <c r="AL905" s="445"/>
      <c r="AM905" s="445"/>
      <c r="AN905" s="445"/>
      <c r="AO905" s="445"/>
      <c r="AP905" s="445"/>
    </row>
    <row r="906" spans="1:42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45"/>
      <c r="AK906" s="445"/>
      <c r="AL906" s="445"/>
      <c r="AM906" s="445"/>
      <c r="AN906" s="445"/>
      <c r="AO906" s="445"/>
      <c r="AP906" s="445"/>
    </row>
    <row r="907" spans="1:42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45"/>
      <c r="AK907" s="445"/>
      <c r="AL907" s="445"/>
      <c r="AM907" s="445"/>
      <c r="AN907" s="445"/>
      <c r="AO907" s="445"/>
      <c r="AP907" s="445"/>
    </row>
    <row r="908" spans="1:42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45"/>
      <c r="AK908" s="445"/>
      <c r="AL908" s="445"/>
      <c r="AM908" s="445"/>
      <c r="AN908" s="445"/>
      <c r="AO908" s="445"/>
      <c r="AP908" s="445"/>
    </row>
    <row r="909" spans="1:42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45"/>
      <c r="AK909" s="445"/>
      <c r="AL909" s="445"/>
      <c r="AM909" s="445"/>
      <c r="AN909" s="445"/>
      <c r="AO909" s="445"/>
      <c r="AP909" s="445"/>
    </row>
    <row r="910" spans="1:42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45"/>
      <c r="AK910" s="445"/>
      <c r="AL910" s="445"/>
      <c r="AM910" s="445"/>
      <c r="AN910" s="445"/>
      <c r="AO910" s="445"/>
      <c r="AP910" s="445"/>
    </row>
    <row r="911" spans="1:42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45"/>
      <c r="AK911" s="445"/>
      <c r="AL911" s="445"/>
      <c r="AM911" s="445"/>
      <c r="AN911" s="445"/>
      <c r="AO911" s="445"/>
      <c r="AP911" s="445"/>
    </row>
    <row r="912" spans="1:42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45"/>
      <c r="AK912" s="445"/>
      <c r="AL912" s="445"/>
      <c r="AM912" s="445"/>
      <c r="AN912" s="445"/>
      <c r="AO912" s="445"/>
      <c r="AP912" s="445"/>
    </row>
    <row r="913" spans="1:42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45"/>
      <c r="AK913" s="445"/>
      <c r="AL913" s="445"/>
      <c r="AM913" s="445"/>
      <c r="AN913" s="445"/>
      <c r="AO913" s="445"/>
      <c r="AP913" s="445"/>
    </row>
    <row r="914" spans="1:42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45"/>
      <c r="AK914" s="445"/>
      <c r="AL914" s="445"/>
      <c r="AM914" s="445"/>
      <c r="AN914" s="445"/>
      <c r="AO914" s="445"/>
      <c r="AP914" s="445"/>
    </row>
    <row r="915" spans="1:42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45"/>
      <c r="AK915" s="445"/>
      <c r="AL915" s="445"/>
      <c r="AM915" s="445"/>
      <c r="AN915" s="445"/>
      <c r="AO915" s="445"/>
      <c r="AP915" s="445"/>
    </row>
    <row r="916" spans="1:42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45"/>
      <c r="AK916" s="445"/>
      <c r="AL916" s="445"/>
      <c r="AM916" s="445"/>
      <c r="AN916" s="445"/>
      <c r="AO916" s="445"/>
      <c r="AP916" s="445"/>
    </row>
    <row r="917" spans="1:42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45"/>
      <c r="AK917" s="445"/>
      <c r="AL917" s="445"/>
      <c r="AM917" s="445"/>
      <c r="AN917" s="445"/>
      <c r="AO917" s="445"/>
      <c r="AP917" s="445"/>
    </row>
    <row r="918" spans="1:42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45"/>
      <c r="AK918" s="445"/>
      <c r="AL918" s="445"/>
      <c r="AM918" s="445"/>
      <c r="AN918" s="445"/>
      <c r="AO918" s="445"/>
      <c r="AP918" s="445"/>
    </row>
    <row r="919" spans="1:42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45"/>
      <c r="AK919" s="445"/>
      <c r="AL919" s="445"/>
      <c r="AM919" s="445"/>
      <c r="AN919" s="445"/>
      <c r="AO919" s="445"/>
      <c r="AP919" s="445"/>
    </row>
    <row r="920" spans="1:42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45"/>
      <c r="AK920" s="445"/>
      <c r="AL920" s="445"/>
      <c r="AM920" s="445"/>
      <c r="AN920" s="445"/>
      <c r="AO920" s="445"/>
      <c r="AP920" s="445"/>
    </row>
    <row r="921" spans="1:42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45"/>
      <c r="AK921" s="445"/>
      <c r="AL921" s="445"/>
      <c r="AM921" s="445"/>
      <c r="AN921" s="445"/>
      <c r="AO921" s="445"/>
      <c r="AP921" s="445"/>
    </row>
    <row r="922" spans="1:42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45"/>
      <c r="AK922" s="445"/>
      <c r="AL922" s="445"/>
      <c r="AM922" s="445"/>
      <c r="AN922" s="445"/>
      <c r="AO922" s="445"/>
      <c r="AP922" s="445"/>
    </row>
    <row r="923" spans="1:42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45"/>
      <c r="AK923" s="445"/>
      <c r="AL923" s="445"/>
      <c r="AM923" s="445"/>
      <c r="AN923" s="445"/>
      <c r="AO923" s="445"/>
      <c r="AP923" s="445"/>
    </row>
    <row r="924" spans="1:42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45"/>
      <c r="AK924" s="445"/>
      <c r="AL924" s="445"/>
      <c r="AM924" s="445"/>
      <c r="AN924" s="445"/>
      <c r="AO924" s="445"/>
      <c r="AP924" s="445"/>
    </row>
    <row r="925" spans="1:42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45"/>
      <c r="AK925" s="445"/>
      <c r="AL925" s="445"/>
      <c r="AM925" s="445"/>
      <c r="AN925" s="445"/>
      <c r="AO925" s="445"/>
      <c r="AP925" s="445"/>
    </row>
    <row r="926" spans="1:42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45"/>
      <c r="AK926" s="445"/>
      <c r="AL926" s="445"/>
      <c r="AM926" s="445"/>
      <c r="AN926" s="445"/>
      <c r="AO926" s="445"/>
      <c r="AP926" s="445"/>
    </row>
    <row r="927" spans="1:42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45"/>
      <c r="AK927" s="445"/>
      <c r="AL927" s="445"/>
      <c r="AM927" s="445"/>
      <c r="AN927" s="445"/>
      <c r="AO927" s="445"/>
      <c r="AP927" s="445"/>
    </row>
    <row r="928" spans="1:42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45"/>
      <c r="AK928" s="445"/>
      <c r="AL928" s="445"/>
      <c r="AM928" s="445"/>
      <c r="AN928" s="445"/>
      <c r="AO928" s="445"/>
      <c r="AP928" s="445"/>
    </row>
    <row r="929" spans="1:42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45"/>
      <c r="AK929" s="445"/>
      <c r="AL929" s="445"/>
      <c r="AM929" s="445"/>
      <c r="AN929" s="445"/>
      <c r="AO929" s="445"/>
      <c r="AP929" s="445"/>
    </row>
    <row r="930" spans="1:42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45"/>
      <c r="AK930" s="445"/>
      <c r="AL930" s="445"/>
      <c r="AM930" s="445"/>
      <c r="AN930" s="445"/>
      <c r="AO930" s="445"/>
      <c r="AP930" s="445"/>
    </row>
    <row r="931" spans="1:42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45"/>
      <c r="AK931" s="445"/>
      <c r="AL931" s="445"/>
      <c r="AM931" s="445"/>
      <c r="AN931" s="445"/>
      <c r="AO931" s="445"/>
      <c r="AP931" s="445"/>
    </row>
    <row r="932" spans="1:42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45"/>
      <c r="AK932" s="445"/>
      <c r="AL932" s="445"/>
      <c r="AM932" s="445"/>
      <c r="AN932" s="445"/>
      <c r="AO932" s="445"/>
      <c r="AP932" s="445"/>
    </row>
    <row r="933" spans="1:42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45"/>
      <c r="AK933" s="445"/>
      <c r="AL933" s="445"/>
      <c r="AM933" s="445"/>
      <c r="AN933" s="445"/>
      <c r="AO933" s="445"/>
      <c r="AP933" s="445"/>
    </row>
    <row r="934" spans="1:42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45"/>
      <c r="AK934" s="445"/>
      <c r="AL934" s="445"/>
      <c r="AM934" s="445"/>
      <c r="AN934" s="445"/>
      <c r="AO934" s="445"/>
      <c r="AP934" s="445"/>
    </row>
    <row r="935" spans="1:42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45"/>
      <c r="AK935" s="445"/>
      <c r="AL935" s="445"/>
      <c r="AM935" s="445"/>
      <c r="AN935" s="445"/>
      <c r="AO935" s="445"/>
      <c r="AP935" s="445"/>
    </row>
    <row r="936" spans="1:42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45"/>
      <c r="AK936" s="445"/>
      <c r="AL936" s="445"/>
      <c r="AM936" s="445"/>
      <c r="AN936" s="445"/>
      <c r="AO936" s="445"/>
      <c r="AP936" s="445"/>
    </row>
    <row r="937" spans="1:42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45"/>
      <c r="AK937" s="445"/>
      <c r="AL937" s="445"/>
      <c r="AM937" s="445"/>
      <c r="AN937" s="445"/>
      <c r="AO937" s="445"/>
      <c r="AP937" s="445"/>
    </row>
    <row r="938" spans="1:42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45"/>
      <c r="AK938" s="445"/>
      <c r="AL938" s="445"/>
      <c r="AM938" s="445"/>
      <c r="AN938" s="445"/>
      <c r="AO938" s="445"/>
      <c r="AP938" s="445"/>
    </row>
    <row r="939" spans="1:42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45"/>
      <c r="AK939" s="445"/>
      <c r="AL939" s="445"/>
      <c r="AM939" s="445"/>
      <c r="AN939" s="445"/>
      <c r="AO939" s="445"/>
      <c r="AP939" s="445"/>
    </row>
    <row r="940" spans="1:42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45"/>
      <c r="AK940" s="445"/>
      <c r="AL940" s="445"/>
      <c r="AM940" s="445"/>
      <c r="AN940" s="445"/>
      <c r="AO940" s="445"/>
      <c r="AP940" s="445"/>
    </row>
    <row r="941" spans="1:42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45"/>
      <c r="AK941" s="445"/>
      <c r="AL941" s="445"/>
      <c r="AM941" s="445"/>
      <c r="AN941" s="445"/>
      <c r="AO941" s="445"/>
      <c r="AP941" s="445"/>
    </row>
    <row r="942" spans="1:42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45"/>
      <c r="AK942" s="445"/>
      <c r="AL942" s="445"/>
      <c r="AM942" s="445"/>
      <c r="AN942" s="445"/>
      <c r="AO942" s="445"/>
      <c r="AP942" s="445"/>
    </row>
    <row r="943" spans="1:42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45"/>
      <c r="AK943" s="445"/>
      <c r="AL943" s="445"/>
      <c r="AM943" s="445"/>
      <c r="AN943" s="445"/>
      <c r="AO943" s="445"/>
      <c r="AP943" s="445"/>
    </row>
    <row r="944" spans="1:42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45"/>
      <c r="AK944" s="445"/>
      <c r="AL944" s="445"/>
      <c r="AM944" s="445"/>
      <c r="AN944" s="445"/>
      <c r="AO944" s="445"/>
      <c r="AP944" s="445"/>
    </row>
    <row r="945" spans="1:42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45"/>
      <c r="AK945" s="445"/>
      <c r="AL945" s="445"/>
      <c r="AM945" s="445"/>
      <c r="AN945" s="445"/>
      <c r="AO945" s="445"/>
      <c r="AP945" s="445"/>
    </row>
    <row r="946" spans="1:42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45"/>
      <c r="AK946" s="445"/>
      <c r="AL946" s="445"/>
      <c r="AM946" s="445"/>
      <c r="AN946" s="445"/>
      <c r="AO946" s="445"/>
      <c r="AP946" s="445"/>
    </row>
    <row r="947" spans="1:42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45"/>
      <c r="AK947" s="445"/>
      <c r="AL947" s="445"/>
      <c r="AM947" s="445"/>
      <c r="AN947" s="445"/>
      <c r="AO947" s="445"/>
      <c r="AP947" s="445"/>
    </row>
    <row r="948" spans="1:42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45"/>
      <c r="AK948" s="445"/>
      <c r="AL948" s="445"/>
      <c r="AM948" s="445"/>
      <c r="AN948" s="445"/>
      <c r="AO948" s="445"/>
      <c r="AP948" s="445"/>
    </row>
    <row r="949" spans="1:42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45"/>
      <c r="AK949" s="445"/>
      <c r="AL949" s="445"/>
      <c r="AM949" s="445"/>
      <c r="AN949" s="445"/>
      <c r="AO949" s="445"/>
      <c r="AP949" s="445"/>
    </row>
    <row r="950" spans="1:42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45"/>
      <c r="AK950" s="445"/>
      <c r="AL950" s="445"/>
      <c r="AM950" s="445"/>
      <c r="AN950" s="445"/>
      <c r="AO950" s="445"/>
      <c r="AP950" s="445"/>
    </row>
    <row r="951" spans="1:42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45"/>
      <c r="AK951" s="445"/>
      <c r="AL951" s="445"/>
      <c r="AM951" s="445"/>
      <c r="AN951" s="445"/>
      <c r="AO951" s="445"/>
      <c r="AP951" s="445"/>
    </row>
    <row r="952" spans="1:42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45"/>
      <c r="AK952" s="445"/>
      <c r="AL952" s="445"/>
      <c r="AM952" s="445"/>
      <c r="AN952" s="445"/>
      <c r="AO952" s="445"/>
      <c r="AP952" s="445"/>
    </row>
    <row r="953" spans="1:42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45"/>
      <c r="AK953" s="445"/>
      <c r="AL953" s="445"/>
      <c r="AM953" s="445"/>
      <c r="AN953" s="445"/>
      <c r="AO953" s="445"/>
      <c r="AP953" s="445"/>
    </row>
    <row r="954" spans="1:42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45"/>
      <c r="AK954" s="445"/>
      <c r="AL954" s="445"/>
      <c r="AM954" s="445"/>
      <c r="AN954" s="445"/>
      <c r="AO954" s="445"/>
      <c r="AP954" s="445"/>
    </row>
    <row r="955" spans="1:42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45"/>
      <c r="AK955" s="445"/>
      <c r="AL955" s="445"/>
      <c r="AM955" s="445"/>
      <c r="AN955" s="445"/>
      <c r="AO955" s="445"/>
      <c r="AP955" s="445"/>
    </row>
    <row r="956" spans="1:42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45"/>
      <c r="AK956" s="445"/>
      <c r="AL956" s="445"/>
      <c r="AM956" s="445"/>
      <c r="AN956" s="445"/>
      <c r="AO956" s="445"/>
      <c r="AP956" s="445"/>
    </row>
    <row r="957" spans="1:42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45"/>
      <c r="AK957" s="445"/>
      <c r="AL957" s="445"/>
      <c r="AM957" s="445"/>
      <c r="AN957" s="445"/>
      <c r="AO957" s="445"/>
      <c r="AP957" s="445"/>
    </row>
    <row r="958" spans="1:42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45"/>
      <c r="AK958" s="445"/>
      <c r="AL958" s="445"/>
      <c r="AM958" s="445"/>
      <c r="AN958" s="445"/>
      <c r="AO958" s="445"/>
      <c r="AP958" s="445"/>
    </row>
    <row r="959" spans="1:42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45"/>
      <c r="AK959" s="445"/>
      <c r="AL959" s="445"/>
      <c r="AM959" s="445"/>
      <c r="AN959" s="445"/>
      <c r="AO959" s="445"/>
      <c r="AP959" s="445"/>
    </row>
    <row r="960" spans="1:42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45"/>
      <c r="AK960" s="445"/>
      <c r="AL960" s="445"/>
      <c r="AM960" s="445"/>
      <c r="AN960" s="445"/>
      <c r="AO960" s="445"/>
      <c r="AP960" s="445"/>
    </row>
    <row r="961" spans="1:42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45"/>
      <c r="AK961" s="445"/>
      <c r="AL961" s="445"/>
      <c r="AM961" s="445"/>
      <c r="AN961" s="445"/>
      <c r="AO961" s="445"/>
      <c r="AP961" s="445"/>
    </row>
    <row r="962" spans="1:42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45"/>
      <c r="AK962" s="445"/>
      <c r="AL962" s="445"/>
      <c r="AM962" s="445"/>
      <c r="AN962" s="445"/>
      <c r="AO962" s="445"/>
      <c r="AP962" s="445"/>
    </row>
    <row r="963" spans="1:42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45"/>
      <c r="AK963" s="445"/>
      <c r="AL963" s="445"/>
      <c r="AM963" s="445"/>
      <c r="AN963" s="445"/>
      <c r="AO963" s="445"/>
      <c r="AP963" s="445"/>
    </row>
    <row r="964" spans="1:42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45"/>
      <c r="AK964" s="445"/>
      <c r="AL964" s="445"/>
      <c r="AM964" s="445"/>
      <c r="AN964" s="445"/>
      <c r="AO964" s="445"/>
      <c r="AP964" s="445"/>
    </row>
    <row r="965" spans="1:42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45"/>
      <c r="AK965" s="445"/>
      <c r="AL965" s="445"/>
      <c r="AM965" s="445"/>
      <c r="AN965" s="445"/>
      <c r="AO965" s="445"/>
      <c r="AP965" s="445"/>
    </row>
    <row r="966" spans="1:42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45"/>
      <c r="AK966" s="445"/>
      <c r="AL966" s="445"/>
      <c r="AM966" s="445"/>
      <c r="AN966" s="445"/>
      <c r="AO966" s="445"/>
      <c r="AP966" s="445"/>
    </row>
    <row r="967" spans="1:42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45"/>
      <c r="AK967" s="445"/>
      <c r="AL967" s="445"/>
      <c r="AM967" s="445"/>
      <c r="AN967" s="445"/>
      <c r="AO967" s="445"/>
      <c r="AP967" s="445"/>
    </row>
    <row r="968" spans="1:42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45"/>
      <c r="AK968" s="445"/>
      <c r="AL968" s="445"/>
      <c r="AM968" s="445"/>
      <c r="AN968" s="445"/>
      <c r="AO968" s="445"/>
      <c r="AP968" s="445"/>
    </row>
    <row r="969" spans="1:42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45"/>
      <c r="AK969" s="445"/>
      <c r="AL969" s="445"/>
      <c r="AM969" s="445"/>
      <c r="AN969" s="445"/>
      <c r="AO969" s="445"/>
      <c r="AP969" s="445"/>
    </row>
    <row r="970" spans="1:42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45"/>
      <c r="AK970" s="445"/>
      <c r="AL970" s="445"/>
      <c r="AM970" s="445"/>
      <c r="AN970" s="445"/>
      <c r="AO970" s="445"/>
      <c r="AP970" s="445"/>
    </row>
    <row r="971" spans="1:42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45"/>
      <c r="AK971" s="445"/>
      <c r="AL971" s="445"/>
      <c r="AM971" s="445"/>
      <c r="AN971" s="445"/>
      <c r="AO971" s="445"/>
      <c r="AP971" s="445"/>
    </row>
    <row r="972" spans="1:42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45"/>
      <c r="AK972" s="445"/>
      <c r="AL972" s="445"/>
      <c r="AM972" s="445"/>
      <c r="AN972" s="445"/>
      <c r="AO972" s="445"/>
      <c r="AP972" s="445"/>
    </row>
    <row r="973" spans="1:42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45"/>
      <c r="AK973" s="445"/>
      <c r="AL973" s="445"/>
      <c r="AM973" s="445"/>
      <c r="AN973" s="445"/>
      <c r="AO973" s="445"/>
      <c r="AP973" s="445"/>
    </row>
    <row r="974" spans="1:42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45"/>
      <c r="AK974" s="445"/>
      <c r="AL974" s="445"/>
      <c r="AM974" s="445"/>
      <c r="AN974" s="445"/>
      <c r="AO974" s="445"/>
      <c r="AP974" s="445"/>
    </row>
    <row r="975" spans="1:42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45"/>
      <c r="AK975" s="445"/>
      <c r="AL975" s="445"/>
      <c r="AM975" s="445"/>
      <c r="AN975" s="445"/>
      <c r="AO975" s="445"/>
      <c r="AP975" s="445"/>
    </row>
    <row r="976" spans="1:42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45"/>
      <c r="AK976" s="445"/>
      <c r="AL976" s="445"/>
      <c r="AM976" s="445"/>
      <c r="AN976" s="445"/>
      <c r="AO976" s="445"/>
      <c r="AP976" s="445"/>
    </row>
    <row r="977" spans="1:42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45"/>
      <c r="AK977" s="445"/>
      <c r="AL977" s="445"/>
      <c r="AM977" s="445"/>
      <c r="AN977" s="445"/>
      <c r="AO977" s="445"/>
      <c r="AP977" s="445"/>
    </row>
    <row r="978" spans="1:42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45"/>
      <c r="AK978" s="445"/>
      <c r="AL978" s="445"/>
      <c r="AM978" s="445"/>
      <c r="AN978" s="445"/>
      <c r="AO978" s="445"/>
      <c r="AP978" s="445"/>
    </row>
    <row r="979" spans="1:42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45"/>
      <c r="AK979" s="445"/>
      <c r="AL979" s="445"/>
      <c r="AM979" s="445"/>
      <c r="AN979" s="445"/>
      <c r="AO979" s="445"/>
      <c r="AP979" s="445"/>
    </row>
    <row r="980" spans="1:42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45"/>
      <c r="AK980" s="445"/>
      <c r="AL980" s="445"/>
      <c r="AM980" s="445"/>
      <c r="AN980" s="445"/>
      <c r="AO980" s="445"/>
      <c r="AP980" s="445"/>
    </row>
    <row r="981" spans="1:42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45"/>
      <c r="AK981" s="445"/>
      <c r="AL981" s="445"/>
      <c r="AM981" s="445"/>
      <c r="AN981" s="445"/>
      <c r="AO981" s="445"/>
      <c r="AP981" s="445"/>
    </row>
    <row r="982" spans="1:42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45"/>
      <c r="AK982" s="445"/>
      <c r="AL982" s="445"/>
      <c r="AM982" s="445"/>
      <c r="AN982" s="445"/>
      <c r="AO982" s="445"/>
      <c r="AP982" s="445"/>
    </row>
    <row r="983" spans="1:42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45"/>
      <c r="AK983" s="445"/>
      <c r="AL983" s="445"/>
      <c r="AM983" s="445"/>
      <c r="AN983" s="445"/>
      <c r="AO983" s="445"/>
      <c r="AP983" s="445"/>
    </row>
    <row r="984" spans="1:42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45"/>
      <c r="AK984" s="445"/>
      <c r="AL984" s="445"/>
      <c r="AM984" s="445"/>
      <c r="AN984" s="445"/>
      <c r="AO984" s="445"/>
      <c r="AP984" s="445"/>
    </row>
    <row r="985" spans="1:42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45"/>
      <c r="AK985" s="445"/>
      <c r="AL985" s="445"/>
      <c r="AM985" s="445"/>
      <c r="AN985" s="445"/>
      <c r="AO985" s="445"/>
      <c r="AP985" s="445"/>
    </row>
    <row r="986" spans="1:42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45"/>
      <c r="AK986" s="445"/>
      <c r="AL986" s="445"/>
      <c r="AM986" s="445"/>
      <c r="AN986" s="445"/>
      <c r="AO986" s="445"/>
      <c r="AP986" s="445"/>
    </row>
    <row r="987" spans="1:42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45"/>
      <c r="AK987" s="445"/>
      <c r="AL987" s="445"/>
      <c r="AM987" s="445"/>
      <c r="AN987" s="445"/>
      <c r="AO987" s="445"/>
      <c r="AP987" s="445"/>
    </row>
    <row r="988" spans="1:42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45"/>
      <c r="AK988" s="445"/>
      <c r="AL988" s="445"/>
      <c r="AM988" s="445"/>
      <c r="AN988" s="445"/>
      <c r="AO988" s="445"/>
      <c r="AP988" s="445"/>
    </row>
    <row r="989" spans="1:42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45"/>
      <c r="AK989" s="445"/>
      <c r="AL989" s="445"/>
      <c r="AM989" s="445"/>
      <c r="AN989" s="445"/>
      <c r="AO989" s="445"/>
      <c r="AP989" s="445"/>
    </row>
    <row r="990" spans="1:42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45"/>
      <c r="AK990" s="445"/>
      <c r="AL990" s="445"/>
      <c r="AM990" s="445"/>
      <c r="AN990" s="445"/>
      <c r="AO990" s="445"/>
      <c r="AP990" s="445"/>
    </row>
    <row r="991" spans="1:42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45"/>
      <c r="AK991" s="445"/>
      <c r="AL991" s="445"/>
      <c r="AM991" s="445"/>
      <c r="AN991" s="445"/>
      <c r="AO991" s="445"/>
      <c r="AP991" s="445"/>
    </row>
    <row r="992" spans="1:42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45"/>
      <c r="AK992" s="445"/>
      <c r="AL992" s="445"/>
      <c r="AM992" s="445"/>
      <c r="AN992" s="445"/>
      <c r="AO992" s="445"/>
      <c r="AP992" s="445"/>
    </row>
    <row r="993" spans="1:42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45"/>
      <c r="AK993" s="445"/>
      <c r="AL993" s="445"/>
      <c r="AM993" s="445"/>
      <c r="AN993" s="445"/>
      <c r="AO993" s="445"/>
      <c r="AP993" s="445"/>
    </row>
    <row r="994" spans="1:42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45"/>
      <c r="AK994" s="445"/>
      <c r="AL994" s="445"/>
      <c r="AM994" s="445"/>
      <c r="AN994" s="445"/>
      <c r="AO994" s="445"/>
      <c r="AP994" s="445"/>
    </row>
    <row r="995" spans="1:42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45"/>
      <c r="AK995" s="445"/>
      <c r="AL995" s="445"/>
      <c r="AM995" s="445"/>
      <c r="AN995" s="445"/>
      <c r="AO995" s="445"/>
      <c r="AP995" s="445"/>
    </row>
    <row r="996" spans="1:42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45"/>
      <c r="AK996" s="445"/>
      <c r="AL996" s="445"/>
      <c r="AM996" s="445"/>
      <c r="AN996" s="445"/>
      <c r="AO996" s="445"/>
      <c r="AP996" s="445"/>
    </row>
    <row r="997" spans="1:42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45"/>
      <c r="AK997" s="445"/>
      <c r="AL997" s="445"/>
      <c r="AM997" s="445"/>
      <c r="AN997" s="445"/>
      <c r="AO997" s="445"/>
      <c r="AP997" s="445"/>
    </row>
    <row r="998" spans="1:42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45"/>
      <c r="AK998" s="445"/>
      <c r="AL998" s="445"/>
      <c r="AM998" s="445"/>
      <c r="AN998" s="445"/>
      <c r="AO998" s="445"/>
      <c r="AP998" s="445"/>
    </row>
    <row r="999" spans="1:42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45"/>
      <c r="AK999" s="445"/>
      <c r="AL999" s="445"/>
      <c r="AM999" s="445"/>
      <c r="AN999" s="445"/>
      <c r="AO999" s="445"/>
      <c r="AP999" s="445"/>
    </row>
    <row r="1000" spans="1:42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45"/>
      <c r="AK1000" s="445"/>
      <c r="AL1000" s="445"/>
      <c r="AM1000" s="445"/>
      <c r="AN1000" s="445"/>
      <c r="AO1000" s="445"/>
      <c r="AP1000" s="445"/>
    </row>
  </sheetData>
  <mergeCells count="61">
    <mergeCell ref="C31:C37"/>
    <mergeCell ref="D31:D37"/>
    <mergeCell ref="E31:E37"/>
    <mergeCell ref="F32:F37"/>
    <mergeCell ref="C58:C64"/>
    <mergeCell ref="F59:F64"/>
    <mergeCell ref="D58:D64"/>
    <mergeCell ref="E58:E64"/>
    <mergeCell ref="I34:I37"/>
    <mergeCell ref="J34:J37"/>
    <mergeCell ref="H6:H9"/>
    <mergeCell ref="I6:I9"/>
    <mergeCell ref="F31:K31"/>
    <mergeCell ref="G32:J32"/>
    <mergeCell ref="G33:G37"/>
    <mergeCell ref="H33:J33"/>
    <mergeCell ref="H34:H37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2:N88"/>
    <mergeCell ref="K83:K88"/>
    <mergeCell ref="L3:L9"/>
    <mergeCell ref="K4:K9"/>
    <mergeCell ref="L31:L37"/>
    <mergeCell ref="M31:M37"/>
    <mergeCell ref="N31:N37"/>
    <mergeCell ref="K32:K37"/>
    <mergeCell ref="M58:M64"/>
    <mergeCell ref="N58:N64"/>
    <mergeCell ref="C82:C88"/>
    <mergeCell ref="D82:D88"/>
    <mergeCell ref="E82:E88"/>
    <mergeCell ref="L82:L88"/>
    <mergeCell ref="M82:M88"/>
    <mergeCell ref="F82:K82"/>
    <mergeCell ref="G83:J83"/>
    <mergeCell ref="F83:F88"/>
    <mergeCell ref="G84:G88"/>
    <mergeCell ref="H84:J84"/>
    <mergeCell ref="H85:H88"/>
    <mergeCell ref="I85:I88"/>
    <mergeCell ref="J85:J88"/>
    <mergeCell ref="G60:G64"/>
    <mergeCell ref="J61:J64"/>
    <mergeCell ref="G59:J59"/>
    <mergeCell ref="H60:J60"/>
    <mergeCell ref="L58:L64"/>
    <mergeCell ref="K59:K64"/>
    <mergeCell ref="H61:H64"/>
    <mergeCell ref="I61:I64"/>
    <mergeCell ref="F58:K58"/>
  </mergeCells>
  <pageMargins left="0.19685039370078741" right="0.19685039370078741" top="0.19685039370078741" bottom="0.19685039370078741" header="0" footer="0"/>
  <pageSetup paperSize="9" orientation="landscape"/>
  <rowBreaks count="2" manualBreakCount="2">
    <brk id="55" man="1"/>
    <brk id="10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O1000"/>
  <sheetViews>
    <sheetView workbookViewId="0"/>
  </sheetViews>
  <sheetFormatPr defaultColWidth="14.42578125" defaultRowHeight="15" customHeight="1"/>
  <cols>
    <col min="1" max="1" width="8.7109375" customWidth="1"/>
    <col min="2" max="2" width="21.5703125" customWidth="1"/>
    <col min="3" max="9" width="8.7109375" customWidth="1"/>
    <col min="10" max="10" width="23" customWidth="1"/>
    <col min="11" max="26" width="8.7109375" customWidth="1"/>
  </cols>
  <sheetData>
    <row r="4" spans="2:15" ht="47.25">
      <c r="B4" s="602" t="s">
        <v>376</v>
      </c>
      <c r="C4" s="410"/>
      <c r="D4" s="403" t="s">
        <v>204</v>
      </c>
      <c r="E4" s="404"/>
      <c r="F4" s="405"/>
      <c r="G4" s="406">
        <v>2</v>
      </c>
      <c r="J4" s="603" t="s">
        <v>606</v>
      </c>
      <c r="K4" s="604"/>
      <c r="L4" s="605">
        <v>3</v>
      </c>
      <c r="M4" s="605"/>
      <c r="N4" s="605"/>
      <c r="O4" s="606">
        <v>4</v>
      </c>
    </row>
    <row r="5" spans="2:15" ht="47.25">
      <c r="B5" s="607" t="s">
        <v>382</v>
      </c>
      <c r="C5" s="452"/>
      <c r="D5" s="412" t="s">
        <v>204</v>
      </c>
      <c r="E5" s="412"/>
      <c r="F5" s="414"/>
      <c r="G5" s="415">
        <v>3</v>
      </c>
      <c r="J5" s="608" t="s">
        <v>474</v>
      </c>
      <c r="K5" s="604"/>
      <c r="L5" s="279">
        <v>3</v>
      </c>
      <c r="M5" s="279"/>
      <c r="N5" s="180"/>
      <c r="O5" s="316">
        <v>4</v>
      </c>
    </row>
    <row r="6" spans="2:15" ht="47.25">
      <c r="B6" s="609" t="s">
        <v>23</v>
      </c>
      <c r="C6" s="452"/>
      <c r="D6" s="412" t="s">
        <v>204</v>
      </c>
      <c r="E6" s="413"/>
      <c r="F6" s="416"/>
      <c r="G6" s="415">
        <v>2</v>
      </c>
      <c r="J6" s="610" t="s">
        <v>427</v>
      </c>
      <c r="K6" s="604"/>
      <c r="L6" s="417">
        <v>3</v>
      </c>
      <c r="M6" s="417"/>
      <c r="N6" s="417"/>
      <c r="O6" s="440">
        <v>5</v>
      </c>
    </row>
    <row r="7" spans="2:15" ht="47.25">
      <c r="B7" s="607" t="s">
        <v>393</v>
      </c>
      <c r="C7" s="452"/>
      <c r="D7" s="418" t="s">
        <v>204</v>
      </c>
      <c r="E7" s="418"/>
      <c r="F7" s="419"/>
      <c r="G7" s="420">
        <v>3</v>
      </c>
      <c r="J7" s="611" t="s">
        <v>607</v>
      </c>
      <c r="K7" s="604"/>
      <c r="L7" s="604">
        <v>3</v>
      </c>
      <c r="M7" s="604"/>
      <c r="N7" s="604"/>
      <c r="O7" s="440">
        <v>4</v>
      </c>
    </row>
    <row r="8" spans="2:15" ht="31.5">
      <c r="B8" s="612" t="s">
        <v>43</v>
      </c>
      <c r="C8" s="452"/>
      <c r="D8" s="426" t="s">
        <v>204</v>
      </c>
      <c r="E8" s="427"/>
      <c r="F8" s="428"/>
      <c r="G8" s="429">
        <v>5</v>
      </c>
      <c r="J8" s="604" t="s">
        <v>72</v>
      </c>
      <c r="K8" s="604">
        <v>3</v>
      </c>
      <c r="L8" s="604"/>
      <c r="M8" s="604"/>
      <c r="N8" s="604"/>
      <c r="O8" s="604">
        <v>5</v>
      </c>
    </row>
    <row r="9" spans="2:15" ht="30">
      <c r="B9" s="612" t="s">
        <v>44</v>
      </c>
      <c r="C9" s="452"/>
      <c r="D9" s="426" t="s">
        <v>204</v>
      </c>
      <c r="E9" s="426"/>
      <c r="F9" s="428"/>
      <c r="G9" s="429">
        <v>2</v>
      </c>
      <c r="J9" s="613" t="s">
        <v>537</v>
      </c>
      <c r="K9" s="604">
        <v>3</v>
      </c>
      <c r="L9" s="604"/>
      <c r="M9" s="604"/>
      <c r="N9" s="604"/>
      <c r="O9" s="440">
        <v>4</v>
      </c>
    </row>
    <row r="10" spans="2:15" ht="63">
      <c r="B10" s="432" t="s">
        <v>402</v>
      </c>
      <c r="C10" s="425">
        <v>1</v>
      </c>
      <c r="D10" s="426"/>
      <c r="E10" s="427"/>
      <c r="F10" s="428"/>
      <c r="G10" s="429">
        <v>7</v>
      </c>
      <c r="J10" s="604" t="s">
        <v>608</v>
      </c>
      <c r="K10" s="604"/>
      <c r="L10" s="604">
        <v>3</v>
      </c>
      <c r="M10" s="604"/>
      <c r="N10" s="604"/>
      <c r="O10" s="440">
        <v>4</v>
      </c>
    </row>
    <row r="11" spans="2:15" ht="31.5">
      <c r="B11" s="614" t="s">
        <v>53</v>
      </c>
      <c r="C11" s="417">
        <v>1</v>
      </c>
      <c r="D11" s="417"/>
      <c r="E11" s="417"/>
      <c r="F11" s="297"/>
      <c r="G11" s="440">
        <v>5</v>
      </c>
      <c r="O11" s="615">
        <f>SUM(O4:O10)</f>
        <v>30</v>
      </c>
    </row>
    <row r="12" spans="2:15" ht="45">
      <c r="B12" s="616" t="s">
        <v>67</v>
      </c>
      <c r="C12" s="452"/>
      <c r="D12" s="452"/>
      <c r="E12" s="452"/>
      <c r="F12" s="452"/>
      <c r="G12" s="437">
        <v>1</v>
      </c>
      <c r="O12" s="617"/>
    </row>
    <row r="14" spans="2:15">
      <c r="G14" s="462">
        <f>SUM(G4:G13)</f>
        <v>30</v>
      </c>
    </row>
    <row r="15" spans="2:15">
      <c r="B15" s="10">
        <v>2</v>
      </c>
      <c r="J15" s="10">
        <v>4</v>
      </c>
    </row>
    <row r="16" spans="2:15" ht="47.25">
      <c r="B16" s="618" t="s">
        <v>42</v>
      </c>
      <c r="D16" s="418" t="s">
        <v>251</v>
      </c>
      <c r="E16" s="421"/>
      <c r="F16" s="422"/>
      <c r="G16" s="420">
        <v>4</v>
      </c>
      <c r="J16" s="619" t="s">
        <v>50</v>
      </c>
      <c r="K16" s="604"/>
      <c r="L16" s="605">
        <v>4</v>
      </c>
      <c r="M16" s="605"/>
      <c r="N16" s="605"/>
      <c r="O16" s="440">
        <v>4</v>
      </c>
    </row>
    <row r="17" spans="2:15" ht="47.25">
      <c r="B17" s="620" t="s">
        <v>62</v>
      </c>
      <c r="D17" s="364">
        <v>2</v>
      </c>
      <c r="E17" s="366"/>
      <c r="F17" s="439"/>
      <c r="G17" s="433">
        <v>5</v>
      </c>
      <c r="J17" s="611" t="s">
        <v>609</v>
      </c>
      <c r="K17" s="604"/>
      <c r="L17" s="604">
        <v>4</v>
      </c>
      <c r="M17" s="604"/>
      <c r="N17" s="604"/>
      <c r="O17" s="440">
        <v>4</v>
      </c>
    </row>
    <row r="18" spans="2:15" ht="47.25" customHeight="1">
      <c r="B18" s="621" t="s">
        <v>421</v>
      </c>
      <c r="C18" s="435">
        <v>2</v>
      </c>
      <c r="D18" s="423"/>
      <c r="E18" s="434"/>
      <c r="F18" s="424"/>
      <c r="G18" s="433">
        <v>5</v>
      </c>
      <c r="J18" s="611" t="s">
        <v>610</v>
      </c>
      <c r="K18" s="604"/>
      <c r="L18" s="604">
        <v>4</v>
      </c>
      <c r="M18" s="604"/>
      <c r="N18" s="604"/>
      <c r="O18" s="440">
        <v>4</v>
      </c>
    </row>
    <row r="19" spans="2:15" ht="63">
      <c r="B19" s="622" t="s">
        <v>70</v>
      </c>
      <c r="D19" s="423">
        <v>2</v>
      </c>
      <c r="E19" s="434"/>
      <c r="F19" s="424"/>
      <c r="G19" s="433">
        <v>5</v>
      </c>
      <c r="J19" s="611" t="s">
        <v>429</v>
      </c>
      <c r="K19" s="417">
        <v>4</v>
      </c>
      <c r="L19" s="417"/>
      <c r="M19" s="417"/>
      <c r="N19" s="297"/>
      <c r="O19" s="440">
        <v>5</v>
      </c>
    </row>
    <row r="20" spans="2:15" ht="30">
      <c r="B20" s="623" t="s">
        <v>462</v>
      </c>
      <c r="D20" s="624">
        <v>2</v>
      </c>
      <c r="E20" s="605"/>
      <c r="F20" s="625"/>
      <c r="G20" s="626">
        <v>4</v>
      </c>
      <c r="J20" s="613" t="s">
        <v>79</v>
      </c>
      <c r="K20" s="438">
        <v>4</v>
      </c>
      <c r="L20" s="180"/>
      <c r="M20" s="180"/>
      <c r="N20" s="180"/>
      <c r="O20" s="440">
        <v>7</v>
      </c>
    </row>
    <row r="21" spans="2:15" ht="15.75" customHeight="1">
      <c r="B21" s="627" t="s">
        <v>71</v>
      </c>
      <c r="C21" s="452">
        <v>1</v>
      </c>
      <c r="D21" s="452"/>
      <c r="E21" s="452"/>
      <c r="F21" s="452"/>
      <c r="G21" s="437">
        <v>2</v>
      </c>
      <c r="J21" s="627" t="s">
        <v>434</v>
      </c>
      <c r="K21" s="604"/>
      <c r="L21" s="604"/>
      <c r="M21" s="604"/>
      <c r="N21" s="604"/>
      <c r="O21" s="440">
        <v>1</v>
      </c>
    </row>
    <row r="22" spans="2:15" ht="15.75" customHeight="1">
      <c r="B22" s="400" t="s">
        <v>410</v>
      </c>
      <c r="C22" s="411">
        <v>2</v>
      </c>
      <c r="D22" s="412"/>
      <c r="E22" s="412"/>
      <c r="F22" s="414"/>
      <c r="G22" s="430">
        <v>5</v>
      </c>
      <c r="J22" s="628" t="s">
        <v>611</v>
      </c>
      <c r="K22" s="402">
        <v>4</v>
      </c>
      <c r="L22" s="407"/>
      <c r="M22" s="407"/>
      <c r="N22" s="408"/>
      <c r="O22" s="140">
        <v>5</v>
      </c>
    </row>
    <row r="23" spans="2:15" ht="15.75" customHeight="1">
      <c r="G23" s="462">
        <f>SUM(G16:G22)</f>
        <v>30</v>
      </c>
      <c r="O23" s="617">
        <f>SUM(O16:O22)</f>
        <v>30</v>
      </c>
    </row>
    <row r="24" spans="2:15" ht="15.75" customHeight="1">
      <c r="G24" s="462"/>
      <c r="O24" s="615"/>
    </row>
    <row r="25" spans="2:15" ht="15.75" customHeight="1"/>
    <row r="26" spans="2:15" ht="15.75" customHeight="1">
      <c r="B26" s="10">
        <v>5</v>
      </c>
      <c r="J26" s="10">
        <v>6</v>
      </c>
    </row>
    <row r="27" spans="2:15" ht="15.75" customHeight="1">
      <c r="B27" s="608" t="s">
        <v>91</v>
      </c>
      <c r="C27" s="410"/>
      <c r="D27" s="409" t="s">
        <v>373</v>
      </c>
      <c r="E27" s="409"/>
      <c r="F27" s="436"/>
      <c r="G27" s="437">
        <v>4</v>
      </c>
      <c r="J27" s="608" t="s">
        <v>377</v>
      </c>
      <c r="K27" s="410"/>
      <c r="L27" s="409" t="s">
        <v>380</v>
      </c>
      <c r="M27" s="409"/>
      <c r="N27" s="436"/>
      <c r="O27" s="437">
        <v>4</v>
      </c>
    </row>
    <row r="28" spans="2:15" ht="54" customHeight="1">
      <c r="B28" s="619" t="s">
        <v>18</v>
      </c>
      <c r="C28" s="605"/>
      <c r="D28" s="605">
        <v>5</v>
      </c>
      <c r="E28" s="605"/>
      <c r="F28" s="605"/>
      <c r="G28" s="629">
        <v>4</v>
      </c>
      <c r="J28" s="608" t="s">
        <v>612</v>
      </c>
      <c r="K28" s="306"/>
      <c r="L28" s="279">
        <v>6</v>
      </c>
      <c r="M28" s="279"/>
      <c r="N28" s="180"/>
      <c r="O28" s="437">
        <v>4</v>
      </c>
    </row>
    <row r="29" spans="2:15" ht="15.75" customHeight="1">
      <c r="B29" s="608" t="s">
        <v>613</v>
      </c>
      <c r="C29" s="306"/>
      <c r="D29" s="279">
        <v>5</v>
      </c>
      <c r="E29" s="279"/>
      <c r="F29" s="180"/>
      <c r="G29" s="316">
        <v>3</v>
      </c>
      <c r="J29" s="630" t="s">
        <v>614</v>
      </c>
      <c r="K29" s="630"/>
      <c r="L29" s="630">
        <v>6</v>
      </c>
      <c r="M29" s="630"/>
      <c r="N29" s="630"/>
      <c r="O29" s="437">
        <v>4</v>
      </c>
    </row>
    <row r="30" spans="2:15" ht="15.75" customHeight="1">
      <c r="B30" s="613" t="s">
        <v>615</v>
      </c>
      <c r="C30" s="604"/>
      <c r="D30" s="604">
        <v>5</v>
      </c>
      <c r="E30" s="604"/>
      <c r="F30" s="604"/>
      <c r="G30" s="604">
        <v>4</v>
      </c>
      <c r="J30" s="627" t="s">
        <v>94</v>
      </c>
      <c r="K30" s="630"/>
      <c r="L30" s="630"/>
      <c r="M30" s="630"/>
      <c r="N30" s="630"/>
      <c r="O30" s="437">
        <v>6</v>
      </c>
    </row>
    <row r="31" spans="2:15" ht="91.5" customHeight="1">
      <c r="B31" s="613" t="s">
        <v>616</v>
      </c>
      <c r="C31" s="604"/>
      <c r="D31" s="604">
        <v>5</v>
      </c>
      <c r="E31" s="604"/>
      <c r="F31" s="604"/>
      <c r="G31" s="604">
        <v>4</v>
      </c>
      <c r="J31" s="631" t="s">
        <v>368</v>
      </c>
      <c r="K31" s="630"/>
      <c r="L31" s="630"/>
      <c r="M31" s="630"/>
      <c r="N31" s="630"/>
      <c r="O31" s="437">
        <v>6</v>
      </c>
    </row>
    <row r="32" spans="2:15" ht="15.75" customHeight="1">
      <c r="B32" s="611" t="s">
        <v>617</v>
      </c>
      <c r="C32" s="604"/>
      <c r="D32" s="604">
        <v>5</v>
      </c>
      <c r="E32" s="604"/>
      <c r="F32" s="604"/>
      <c r="G32" s="440">
        <v>4</v>
      </c>
      <c r="J32" s="632" t="s">
        <v>439</v>
      </c>
      <c r="K32" s="633">
        <v>6</v>
      </c>
      <c r="L32" s="417"/>
      <c r="M32" s="417"/>
      <c r="N32" s="417"/>
      <c r="O32" s="437">
        <v>5</v>
      </c>
    </row>
    <row r="33" spans="2:15" ht="15.75" customHeight="1">
      <c r="B33" s="614" t="s">
        <v>436</v>
      </c>
      <c r="C33" s="604"/>
      <c r="D33" s="417">
        <v>5</v>
      </c>
      <c r="E33" s="417"/>
      <c r="F33" s="417"/>
      <c r="G33" s="440">
        <v>5</v>
      </c>
      <c r="J33" s="632" t="s">
        <v>99</v>
      </c>
      <c r="K33" s="633"/>
      <c r="L33" s="417"/>
      <c r="M33" s="417"/>
      <c r="N33" s="417"/>
      <c r="O33" s="440">
        <v>1</v>
      </c>
    </row>
    <row r="34" spans="2:15" ht="15.75" customHeight="1">
      <c r="B34" s="627" t="s">
        <v>418</v>
      </c>
      <c r="C34" s="604"/>
      <c r="D34" s="604">
        <v>8</v>
      </c>
      <c r="E34" s="604"/>
      <c r="F34" s="604"/>
      <c r="G34" s="440">
        <v>2</v>
      </c>
      <c r="O34" s="634">
        <f>SUM(O27:O33)</f>
        <v>30</v>
      </c>
    </row>
    <row r="35" spans="2:15" ht="15.75" customHeight="1">
      <c r="G35" s="635">
        <f>SUM(G27:G34)</f>
        <v>30</v>
      </c>
    </row>
    <row r="36" spans="2:15" ht="15.75" customHeight="1"/>
    <row r="37" spans="2:15" ht="15.75" customHeight="1"/>
    <row r="38" spans="2:15" ht="15.75" customHeight="1"/>
    <row r="39" spans="2:15" ht="15.75" customHeight="1"/>
    <row r="40" spans="2:15" ht="15.75" customHeight="1"/>
    <row r="41" spans="2:15" ht="15.75" customHeight="1"/>
    <row r="42" spans="2:15" ht="15.75" customHeight="1"/>
    <row r="43" spans="2:15" ht="15.75" customHeight="1"/>
    <row r="44" spans="2:15" ht="15.75" customHeight="1"/>
    <row r="45" spans="2:15" ht="15.75" customHeight="1"/>
    <row r="46" spans="2:15" ht="15.75" customHeight="1"/>
    <row r="47" spans="2:15" ht="15.75" customHeight="1"/>
    <row r="48" spans="2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4.42578125" defaultRowHeight="15" customHeight="1"/>
  <cols>
    <col min="1" max="1" width="21.7109375" customWidth="1"/>
    <col min="2" max="2" width="10.7109375" customWidth="1"/>
    <col min="3" max="3" width="9.28515625" customWidth="1"/>
    <col min="4" max="4" width="8.28515625" customWidth="1"/>
    <col min="5" max="5" width="8.5703125" customWidth="1"/>
    <col min="6" max="6" width="8" customWidth="1"/>
    <col min="7" max="7" width="2.7109375" customWidth="1"/>
    <col min="8" max="8" width="1.85546875" customWidth="1"/>
    <col min="9" max="9" width="13.140625" customWidth="1"/>
    <col min="10" max="17" width="9.140625" hidden="1" customWidth="1"/>
    <col min="18" max="18" width="11" hidden="1" customWidth="1"/>
    <col min="19" max="23" width="9.140625" hidden="1" customWidth="1"/>
    <col min="24" max="24" width="15.85546875" hidden="1" customWidth="1"/>
    <col min="25" max="28" width="9.140625" hidden="1" customWidth="1"/>
    <col min="29" max="31" width="9.140625" customWidth="1"/>
  </cols>
  <sheetData>
    <row r="1" spans="1:31" ht="24" customHeight="1">
      <c r="A1" s="1539"/>
      <c r="B1" s="1535"/>
      <c r="C1" s="1535"/>
      <c r="D1" s="1535"/>
      <c r="E1" s="1535"/>
      <c r="F1" s="1535"/>
      <c r="G1" s="1535"/>
      <c r="H1" s="1535"/>
      <c r="I1" s="1535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ht="19.5" customHeight="1">
      <c r="A2" s="1541"/>
      <c r="B2" s="1535"/>
      <c r="C2" s="38" t="s">
        <v>127</v>
      </c>
      <c r="D2" s="39" t="s">
        <v>128</v>
      </c>
      <c r="E2" s="39" t="s">
        <v>129</v>
      </c>
      <c r="F2" s="39" t="s">
        <v>130</v>
      </c>
      <c r="G2" s="1542" t="s">
        <v>131</v>
      </c>
      <c r="H2" s="1535"/>
      <c r="I2" s="1535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17.25" customHeight="1">
      <c r="A3" s="40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</row>
    <row r="4" spans="1:31" ht="17.25" customHeight="1">
      <c r="A4" s="40"/>
      <c r="B4" s="36"/>
      <c r="C4" s="36"/>
      <c r="D4" s="36"/>
      <c r="E4" s="36"/>
      <c r="F4" s="36"/>
      <c r="G4" s="36"/>
      <c r="H4" s="36"/>
      <c r="I4" s="36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</row>
    <row r="5" spans="1:31" ht="16.5" customHeight="1">
      <c r="A5" s="1536" t="str">
        <f>'Семестровка уск'!C11</f>
        <v>Іноземна мова (за професійним спрямуванням) 1 частина / Політологія/ Дисципліни з інших ОП</v>
      </c>
      <c r="B5" s="1537"/>
      <c r="C5" s="1537"/>
      <c r="D5" s="1537"/>
      <c r="E5" s="1537"/>
      <c r="F5" s="1537"/>
      <c r="G5" s="1537"/>
      <c r="H5" s="1537"/>
      <c r="I5" s="1538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</row>
    <row r="6" spans="1:31" ht="16.5" customHeight="1">
      <c r="A6" s="41" t="s">
        <v>132</v>
      </c>
      <c r="B6" s="41"/>
      <c r="C6" s="42">
        <f>'Семестровка уск'!L11</f>
        <v>3</v>
      </c>
      <c r="D6" s="43">
        <f>'Семестровка уск'!H11</f>
        <v>0</v>
      </c>
      <c r="E6" s="43">
        <f>'Семестровка уск'!I11</f>
        <v>0</v>
      </c>
      <c r="F6" s="43">
        <f>'Семестровка уск'!J11</f>
        <v>45</v>
      </c>
      <c r="G6" s="41"/>
      <c r="H6" s="41"/>
      <c r="I6" s="44" t="str">
        <f>'Семестровка уск'!M11</f>
        <v>З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</row>
    <row r="7" spans="1:31" ht="16.5" customHeight="1">
      <c r="A7" s="41" t="s">
        <v>133</v>
      </c>
      <c r="B7" s="41"/>
      <c r="C7" s="43"/>
      <c r="D7" s="43"/>
      <c r="E7" s="43"/>
      <c r="F7" s="43"/>
      <c r="G7" s="41"/>
      <c r="H7" s="41"/>
      <c r="I7" s="44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</row>
    <row r="8" spans="1:31" ht="16.5" customHeight="1">
      <c r="A8" s="1536" t="str">
        <f>'Семестровка уск'!C14</f>
        <v>Історія української культури</v>
      </c>
      <c r="B8" s="1537"/>
      <c r="C8" s="1537"/>
      <c r="D8" s="1537"/>
      <c r="E8" s="1537"/>
      <c r="F8" s="1537"/>
      <c r="G8" s="1537"/>
      <c r="H8" s="1537"/>
      <c r="I8" s="1538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31" ht="16.5" customHeight="1">
      <c r="A9" s="41" t="s">
        <v>132</v>
      </c>
      <c r="B9" s="41"/>
      <c r="C9" s="42">
        <f>'Семестровка уск'!L14</f>
        <v>5</v>
      </c>
      <c r="D9" s="43">
        <f>'Семестровка уск'!H14</f>
        <v>45</v>
      </c>
      <c r="E9" s="43">
        <f>'Семестровка уск'!I14</f>
        <v>0</v>
      </c>
      <c r="F9" s="43">
        <f>'Семестровка уск'!J14</f>
        <v>30</v>
      </c>
      <c r="G9" s="41"/>
      <c r="H9" s="41"/>
      <c r="I9" s="44" t="str">
        <f>'Семестровка уск'!M14</f>
        <v>З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31" ht="16.5" customHeight="1">
      <c r="A10" s="41" t="s">
        <v>133</v>
      </c>
      <c r="B10" s="41"/>
      <c r="C10" s="43"/>
      <c r="D10" s="43"/>
      <c r="E10" s="43"/>
      <c r="F10" s="43"/>
      <c r="G10" s="41"/>
      <c r="H10" s="41"/>
      <c r="I10" s="44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31" ht="16.5" customHeight="1">
      <c r="A11" s="1536" t="str">
        <f>'Семестровка уск'!C16</f>
        <v>Вища математика</v>
      </c>
      <c r="B11" s="1537"/>
      <c r="C11" s="1537"/>
      <c r="D11" s="1537"/>
      <c r="E11" s="1537"/>
      <c r="F11" s="1537"/>
      <c r="G11" s="1537"/>
      <c r="H11" s="1537"/>
      <c r="I11" s="1538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1" ht="16.5" customHeight="1">
      <c r="A12" s="41" t="s">
        <v>132</v>
      </c>
      <c r="B12" s="41"/>
      <c r="C12" s="42">
        <f>'Семестровка уск'!L16</f>
        <v>5</v>
      </c>
      <c r="D12" s="43">
        <f>'Семестровка уск'!H16</f>
        <v>30</v>
      </c>
      <c r="E12" s="43">
        <f>'Семестровка уск'!I16</f>
        <v>0</v>
      </c>
      <c r="F12" s="43">
        <f>'Семестровка уск'!J16</f>
        <v>45</v>
      </c>
      <c r="G12" s="41"/>
      <c r="H12" s="41"/>
      <c r="I12" s="44">
        <f>'Семестровка уск'!M16</f>
        <v>3</v>
      </c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1" ht="16.5" customHeight="1">
      <c r="A13" s="41" t="s">
        <v>133</v>
      </c>
      <c r="B13" s="41"/>
      <c r="C13" s="43"/>
      <c r="D13" s="43"/>
      <c r="E13" s="43"/>
      <c r="F13" s="43"/>
      <c r="G13" s="41"/>
      <c r="H13" s="41"/>
      <c r="I13" s="44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6.5" customHeight="1">
      <c r="A14" s="1536" t="str">
        <f>'Семестровка уск'!C48</f>
        <v>Економіко-математичні методи та моделі</v>
      </c>
      <c r="B14" s="1537"/>
      <c r="C14" s="1537"/>
      <c r="D14" s="1537"/>
      <c r="E14" s="1537"/>
      <c r="F14" s="1537"/>
      <c r="G14" s="1537"/>
      <c r="H14" s="1537"/>
      <c r="I14" s="1538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31" ht="16.5" customHeight="1">
      <c r="A15" s="41" t="s">
        <v>134</v>
      </c>
      <c r="B15" s="41"/>
      <c r="C15" s="42">
        <f>'Семестровка уск'!L48</f>
        <v>4</v>
      </c>
      <c r="D15" s="43">
        <f>'Семестровка уск'!H48</f>
        <v>36</v>
      </c>
      <c r="E15" s="43">
        <f>'Семестровка уск'!I48</f>
        <v>36</v>
      </c>
      <c r="F15" s="43">
        <f>'Семестровка уск'!J48</f>
        <v>0</v>
      </c>
      <c r="G15" s="41"/>
      <c r="H15" s="41"/>
      <c r="I15" s="44" t="str">
        <f>'Семестровка уск'!M48</f>
        <v>І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31" ht="16.5" customHeight="1">
      <c r="A16" s="41" t="s">
        <v>133</v>
      </c>
      <c r="B16" s="41"/>
      <c r="C16" s="43"/>
      <c r="D16" s="43"/>
      <c r="E16" s="43"/>
      <c r="F16" s="43"/>
      <c r="G16" s="41"/>
      <c r="H16" s="41"/>
      <c r="I16" s="44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ht="16.5" customHeight="1">
      <c r="A17" s="1536" t="e">
        <f>'Семестровка уск'!#REF!</f>
        <v>#REF!</v>
      </c>
      <c r="B17" s="1537"/>
      <c r="C17" s="1537"/>
      <c r="D17" s="1537"/>
      <c r="E17" s="1537"/>
      <c r="F17" s="1537"/>
      <c r="G17" s="1537"/>
      <c r="H17" s="1537"/>
      <c r="I17" s="1538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ht="16.5" customHeight="1">
      <c r="A18" s="41" t="s">
        <v>132</v>
      </c>
      <c r="B18" s="41"/>
      <c r="C18" s="43" t="e">
        <f>'Семестровка уск'!#REF!</f>
        <v>#REF!</v>
      </c>
      <c r="D18" s="43" t="e">
        <f>'Семестровка уск'!#REF!</f>
        <v>#REF!</v>
      </c>
      <c r="E18" s="43" t="e">
        <f>'Семестровка уск'!#REF!</f>
        <v>#REF!</v>
      </c>
      <c r="F18" s="43" t="e">
        <f>'Семестровка уск'!#REF!</f>
        <v>#REF!</v>
      </c>
      <c r="G18" s="41"/>
      <c r="H18" s="41"/>
      <c r="I18" s="44" t="e">
        <f>'Семестровка уск'!#REF!</f>
        <v>#REF!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ht="16.5" customHeight="1">
      <c r="A19" s="41" t="s">
        <v>133</v>
      </c>
      <c r="B19" s="41"/>
      <c r="C19" s="43"/>
      <c r="D19" s="43"/>
      <c r="E19" s="43"/>
      <c r="F19" s="43"/>
      <c r="G19" s="41"/>
      <c r="H19" s="41"/>
      <c r="I19" s="44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ht="16.5" customHeight="1">
      <c r="A20" s="1536" t="str">
        <f>'Семестровка уск'!C18</f>
        <v>Інформатика</v>
      </c>
      <c r="B20" s="1537"/>
      <c r="C20" s="1537"/>
      <c r="D20" s="1537"/>
      <c r="E20" s="1537"/>
      <c r="F20" s="1537"/>
      <c r="G20" s="1537"/>
      <c r="H20" s="1537"/>
      <c r="I20" s="1538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ht="16.5" customHeight="1">
      <c r="A21" s="41" t="s">
        <v>132</v>
      </c>
      <c r="B21" s="41"/>
      <c r="C21" s="42">
        <f>'Семестровка уск'!L18</f>
        <v>4</v>
      </c>
      <c r="D21" s="43">
        <f>'Семестровка уск'!H18</f>
        <v>15</v>
      </c>
      <c r="E21" s="43">
        <f>'Семестровка уск'!I18</f>
        <v>45</v>
      </c>
      <c r="F21" s="43">
        <f>'Семестровка уск'!J18</f>
        <v>0</v>
      </c>
      <c r="G21" s="41"/>
      <c r="H21" s="41"/>
      <c r="I21" s="44" t="str">
        <f>'Семестровка уск'!M18</f>
        <v>ДЗ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ht="16.5" customHeight="1">
      <c r="A22" s="41" t="s">
        <v>133</v>
      </c>
      <c r="B22" s="41"/>
      <c r="C22" s="43"/>
      <c r="D22" s="43"/>
      <c r="E22" s="43"/>
      <c r="F22" s="43"/>
      <c r="G22" s="41"/>
      <c r="H22" s="41"/>
      <c r="I22" s="44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ht="16.5" customHeight="1">
      <c r="A23" s="1536" t="str">
        <f>'Семестровка уск'!C19</f>
        <v>Вступ до освітнього процесу</v>
      </c>
      <c r="B23" s="1537"/>
      <c r="C23" s="1537"/>
      <c r="D23" s="1537"/>
      <c r="E23" s="1537"/>
      <c r="F23" s="1537"/>
      <c r="G23" s="1537"/>
      <c r="H23" s="1537"/>
      <c r="I23" s="1538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ht="16.5" customHeight="1">
      <c r="A24" s="41" t="s">
        <v>132</v>
      </c>
      <c r="B24" s="41"/>
      <c r="C24" s="42">
        <f>'Семестровка уск'!L19</f>
        <v>1</v>
      </c>
      <c r="D24" s="43">
        <f>'Семестровка уск'!H19</f>
        <v>8</v>
      </c>
      <c r="E24" s="43">
        <f>'Семестровка уск'!I19</f>
        <v>0</v>
      </c>
      <c r="F24" s="43">
        <f>'Семестровка уск'!J19</f>
        <v>7</v>
      </c>
      <c r="G24" s="41"/>
      <c r="H24" s="41"/>
      <c r="I24" s="44" t="str">
        <f>'Семестровка уск'!M19</f>
        <v>З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ht="16.5" customHeight="1">
      <c r="A25" s="41" t="s">
        <v>133</v>
      </c>
      <c r="B25" s="41"/>
      <c r="C25" s="43"/>
      <c r="D25" s="43"/>
      <c r="E25" s="43"/>
      <c r="F25" s="43"/>
      <c r="G25" s="41"/>
      <c r="H25" s="41"/>
      <c r="I25" s="44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ht="16.5" customHeight="1">
      <c r="A26" s="1536" t="str">
        <f>'Семестровка уск'!C20</f>
        <v>Філософія</v>
      </c>
      <c r="B26" s="1537"/>
      <c r="C26" s="1537"/>
      <c r="D26" s="1537"/>
      <c r="E26" s="1537"/>
      <c r="F26" s="1537"/>
      <c r="G26" s="1537"/>
      <c r="H26" s="1537"/>
      <c r="I26" s="1538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ht="16.5" customHeight="1">
      <c r="A27" s="41" t="s">
        <v>132</v>
      </c>
      <c r="B27" s="41"/>
      <c r="C27" s="42">
        <f>'Семестровка уск'!L20</f>
        <v>3</v>
      </c>
      <c r="D27" s="43">
        <f>'Семестровка уск'!H20</f>
        <v>18</v>
      </c>
      <c r="E27" s="43">
        <f>'Семестровка уск'!I20</f>
        <v>0</v>
      </c>
      <c r="F27" s="43">
        <f>'Семестровка уск'!J20</f>
        <v>36</v>
      </c>
      <c r="G27" s="41"/>
      <c r="H27" s="41"/>
      <c r="I27" s="44" t="str">
        <f>'Семестровка уск'!M20</f>
        <v>І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ht="16.5" customHeight="1">
      <c r="A28" s="41" t="s">
        <v>133</v>
      </c>
      <c r="B28" s="41"/>
      <c r="C28" s="43"/>
      <c r="D28" s="43"/>
      <c r="E28" s="43"/>
      <c r="F28" s="43"/>
      <c r="G28" s="41"/>
      <c r="H28" s="41"/>
      <c r="I28" s="44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ht="16.5" customHeight="1">
      <c r="A29" s="1536" t="str">
        <f>'Семестровка уск'!C47</f>
        <v>Українська мова за професійним спрямуванням</v>
      </c>
      <c r="B29" s="1537"/>
      <c r="C29" s="1537"/>
      <c r="D29" s="1537"/>
      <c r="E29" s="1537"/>
      <c r="F29" s="1537"/>
      <c r="G29" s="1537"/>
      <c r="H29" s="1537"/>
      <c r="I29" s="1538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ht="16.5" customHeight="1">
      <c r="A30" s="41" t="s">
        <v>132</v>
      </c>
      <c r="B30" s="41"/>
      <c r="C30" s="42">
        <f>'Семестровка уск'!L47</f>
        <v>0</v>
      </c>
      <c r="D30" s="43">
        <f>'Семестровка уск'!H47</f>
        <v>0</v>
      </c>
      <c r="E30" s="43">
        <f>'Семестровка уск'!I47</f>
        <v>0</v>
      </c>
      <c r="F30" s="43">
        <f>'Семестровка уск'!J47</f>
        <v>0</v>
      </c>
      <c r="G30" s="41"/>
      <c r="H30" s="41"/>
      <c r="I30" s="44">
        <f>'Семестровка уск'!M47</f>
        <v>0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ht="16.5" customHeight="1">
      <c r="A31" s="41" t="s">
        <v>133</v>
      </c>
      <c r="B31" s="41"/>
      <c r="C31" s="43"/>
      <c r="D31" s="43"/>
      <c r="E31" s="43"/>
      <c r="F31" s="43"/>
      <c r="G31" s="41"/>
      <c r="H31" s="41"/>
      <c r="I31" s="44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ht="16.5" customHeight="1">
      <c r="A32" s="1536" t="str">
        <f>'Семестровка уск'!C26</f>
        <v>Основи економічної теорії</v>
      </c>
      <c r="B32" s="1537"/>
      <c r="C32" s="1537"/>
      <c r="D32" s="1537"/>
      <c r="E32" s="1537"/>
      <c r="F32" s="1537"/>
      <c r="G32" s="1537"/>
      <c r="H32" s="1537"/>
      <c r="I32" s="1538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ht="16.5" customHeight="1">
      <c r="A33" s="41" t="s">
        <v>132</v>
      </c>
      <c r="B33" s="41"/>
      <c r="C33" s="42">
        <f>'Семестровка уск'!L26</f>
        <v>5</v>
      </c>
      <c r="D33" s="43">
        <f>'Семестровка уск'!H26</f>
        <v>30</v>
      </c>
      <c r="E33" s="43">
        <f>'Семестровка уск'!I26</f>
        <v>0</v>
      </c>
      <c r="F33" s="43">
        <f>'Семестровка уск'!J26</f>
        <v>45</v>
      </c>
      <c r="G33" s="41"/>
      <c r="H33" s="41"/>
      <c r="I33" s="44" t="str">
        <f>'Семестровка уск'!M26</f>
        <v>І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ht="16.5" customHeight="1">
      <c r="A34" s="41" t="s">
        <v>133</v>
      </c>
      <c r="B34" s="41"/>
      <c r="C34" s="43"/>
      <c r="D34" s="43"/>
      <c r="E34" s="43"/>
      <c r="F34" s="43"/>
      <c r="G34" s="41"/>
      <c r="H34" s="41"/>
      <c r="I34" s="44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ht="16.5" customHeight="1">
      <c r="A35" s="1536" t="str">
        <f>'Семестровка уск'!C50</f>
        <v>Мікро- та макроекономіка</v>
      </c>
      <c r="B35" s="1537"/>
      <c r="C35" s="1537"/>
      <c r="D35" s="1537"/>
      <c r="E35" s="1537"/>
      <c r="F35" s="1537"/>
      <c r="G35" s="1537"/>
      <c r="H35" s="1537"/>
      <c r="I35" s="1538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ht="16.5" customHeight="1">
      <c r="A36" s="41" t="s">
        <v>132</v>
      </c>
      <c r="B36" s="41"/>
      <c r="C36" s="42">
        <f>'Семестровка уск'!L50</f>
        <v>4</v>
      </c>
      <c r="D36" s="43">
        <f>'Семестровка уск'!H50</f>
        <v>36</v>
      </c>
      <c r="E36" s="43">
        <f>'Семестровка уск'!I50</f>
        <v>0</v>
      </c>
      <c r="F36" s="43">
        <f>'Семестровка уск'!J50</f>
        <v>36</v>
      </c>
      <c r="G36" s="41"/>
      <c r="H36" s="41"/>
      <c r="I36" s="44" t="str">
        <f>'Семестровка уск'!M50</f>
        <v>І</v>
      </c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ht="16.5" customHeight="1">
      <c r="A37" s="41" t="s">
        <v>133</v>
      </c>
      <c r="B37" s="41"/>
      <c r="C37" s="43"/>
      <c r="D37" s="43"/>
      <c r="E37" s="43"/>
      <c r="F37" s="43"/>
      <c r="G37" s="41"/>
      <c r="H37" s="41"/>
      <c r="I37" s="4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ht="16.5" customHeight="1">
      <c r="A38" s="1536" t="str">
        <f>'Семестровка уск'!C30</f>
        <v>Фінанси</v>
      </c>
      <c r="B38" s="1537"/>
      <c r="C38" s="1537"/>
      <c r="D38" s="1537"/>
      <c r="E38" s="1537"/>
      <c r="F38" s="1537"/>
      <c r="G38" s="1537"/>
      <c r="H38" s="1537"/>
      <c r="I38" s="1538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ht="16.5" customHeight="1">
      <c r="A39" s="41" t="s">
        <v>132</v>
      </c>
      <c r="B39" s="41"/>
      <c r="C39" s="42">
        <f>'Семестровка уск'!L30</f>
        <v>4</v>
      </c>
      <c r="D39" s="43">
        <f>'Семестровка уск'!H30</f>
        <v>30</v>
      </c>
      <c r="E39" s="43">
        <f>'Семестровка уск'!I30</f>
        <v>0</v>
      </c>
      <c r="F39" s="43">
        <f>'Семестровка уск'!J30</f>
        <v>30</v>
      </c>
      <c r="G39" s="41"/>
      <c r="H39" s="41"/>
      <c r="I39" s="44" t="str">
        <f>'Семестровка уск'!M30</f>
        <v>З</v>
      </c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ht="16.5" customHeight="1">
      <c r="A40" s="41" t="s">
        <v>133</v>
      </c>
      <c r="B40" s="41"/>
      <c r="C40" s="43"/>
      <c r="D40" s="43"/>
      <c r="E40" s="43"/>
      <c r="F40" s="43"/>
      <c r="G40" s="41"/>
      <c r="H40" s="41"/>
      <c r="I40" s="4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ht="16.5" customHeight="1">
      <c r="A41" s="1536" t="str">
        <f>'Семестровка уск'!C32</f>
        <v>Економіка підприємства</v>
      </c>
      <c r="B41" s="1537"/>
      <c r="C41" s="1537"/>
      <c r="D41" s="1537"/>
      <c r="E41" s="1537"/>
      <c r="F41" s="1537"/>
      <c r="G41" s="1537"/>
      <c r="H41" s="1537"/>
      <c r="I41" s="1538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ht="16.5" customHeight="1">
      <c r="A42" s="41" t="s">
        <v>132</v>
      </c>
      <c r="B42" s="41"/>
      <c r="C42" s="42">
        <f>'Семестровка уск'!L32</f>
        <v>6</v>
      </c>
      <c r="D42" s="43">
        <f>'Семестровка уск'!H32</f>
        <v>45</v>
      </c>
      <c r="E42" s="43">
        <f>'Семестровка уск'!I32</f>
        <v>0</v>
      </c>
      <c r="F42" s="43">
        <f>'Семестровка уск'!J32</f>
        <v>45</v>
      </c>
      <c r="G42" s="41"/>
      <c r="H42" s="41"/>
      <c r="I42" s="44" t="str">
        <f>'Семестровка уск'!M32</f>
        <v>І</v>
      </c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ht="16.5" customHeight="1">
      <c r="A43" s="41" t="s">
        <v>133</v>
      </c>
      <c r="B43" s="41"/>
      <c r="C43" s="43"/>
      <c r="D43" s="43"/>
      <c r="E43" s="43"/>
      <c r="F43" s="43"/>
      <c r="G43" s="41"/>
      <c r="H43" s="41"/>
      <c r="I43" s="4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ht="16.5" customHeight="1">
      <c r="A44" s="1536"/>
      <c r="B44" s="1537"/>
      <c r="C44" s="1537"/>
      <c r="D44" s="1537"/>
      <c r="E44" s="1537"/>
      <c r="F44" s="1537"/>
      <c r="G44" s="1537"/>
      <c r="H44" s="1537"/>
      <c r="I44" s="1538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ht="16.5" customHeight="1">
      <c r="A45" s="41"/>
      <c r="B45" s="41"/>
      <c r="C45" s="43"/>
      <c r="D45" s="43"/>
      <c r="E45" s="43"/>
      <c r="F45" s="43"/>
      <c r="G45" s="41"/>
      <c r="H45" s="41"/>
      <c r="I45" s="4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ht="16.5" customHeight="1">
      <c r="A46" s="1536"/>
      <c r="B46" s="1537"/>
      <c r="C46" s="1537"/>
      <c r="D46" s="1537"/>
      <c r="E46" s="1537"/>
      <c r="F46" s="1537"/>
      <c r="G46" s="1537"/>
      <c r="H46" s="1537"/>
      <c r="I46" s="1538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ht="16.5" customHeight="1">
      <c r="A47" s="1536" t="str">
        <f>'Семестровка уск'!C46</f>
        <v>Іноземна мова (за професійним спрямуванням) 2 частина / Соціологія</v>
      </c>
      <c r="B47" s="1537"/>
      <c r="C47" s="1537"/>
      <c r="D47" s="1537"/>
      <c r="E47" s="1537"/>
      <c r="F47" s="1537"/>
      <c r="G47" s="1537"/>
      <c r="H47" s="1537"/>
      <c r="I47" s="1538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ht="16.5" customHeight="1">
      <c r="A48" s="41" t="s">
        <v>135</v>
      </c>
      <c r="B48" s="41"/>
      <c r="C48" s="42">
        <f>'Семестровка уск'!L46</f>
        <v>3</v>
      </c>
      <c r="D48" s="43">
        <f>'Семестровка уск'!H46</f>
        <v>0</v>
      </c>
      <c r="E48" s="43">
        <f>'Семестровка уск'!I46</f>
        <v>0</v>
      </c>
      <c r="F48" s="43">
        <f>'Семестровка уск'!J46</f>
        <v>54</v>
      </c>
      <c r="G48" s="41"/>
      <c r="H48" s="41"/>
      <c r="I48" s="44" t="str">
        <f>'Семестровка уск'!M46</f>
        <v>З</v>
      </c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 t="str">
        <f>'Семестровка уск'!P46</f>
        <v>2а</v>
      </c>
      <c r="AD48" s="37"/>
      <c r="AE48" s="37"/>
    </row>
    <row r="49" spans="1:31" ht="16.5" customHeight="1">
      <c r="A49" s="41" t="s">
        <v>133</v>
      </c>
      <c r="B49" s="41"/>
      <c r="C49" s="43"/>
      <c r="D49" s="43"/>
      <c r="E49" s="43"/>
      <c r="F49" s="43"/>
      <c r="G49" s="41"/>
      <c r="H49" s="41"/>
      <c r="I49" s="4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ht="16.5" customHeight="1">
      <c r="A50" s="1536" t="str">
        <f>'Семестровка уск'!C54</f>
        <v>Потенціал і розвиток підприємства</v>
      </c>
      <c r="B50" s="1537"/>
      <c r="C50" s="1537"/>
      <c r="D50" s="1537"/>
      <c r="E50" s="1537"/>
      <c r="F50" s="1537"/>
      <c r="G50" s="1537"/>
      <c r="H50" s="1537"/>
      <c r="I50" s="1538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ht="16.5" customHeight="1">
      <c r="A51" s="41" t="s">
        <v>136</v>
      </c>
      <c r="B51" s="41"/>
      <c r="C51" s="42">
        <f>'Семестровка уск'!L54</f>
        <v>4</v>
      </c>
      <c r="D51" s="43">
        <f>'Семестровка уск'!H54</f>
        <v>36</v>
      </c>
      <c r="E51" s="43">
        <f>'Семестровка уск'!I54</f>
        <v>0</v>
      </c>
      <c r="F51" s="43">
        <f>'Семестровка уск'!J54</f>
        <v>36</v>
      </c>
      <c r="G51" s="41"/>
      <c r="H51" s="41"/>
      <c r="I51" s="44" t="str">
        <f>'Семестровка уск'!M54</f>
        <v>І</v>
      </c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46">
        <f>'Семестровка уск'!P54</f>
        <v>4</v>
      </c>
      <c r="AD51" s="37"/>
      <c r="AE51" s="37"/>
    </row>
    <row r="52" spans="1:31" ht="16.5" customHeight="1">
      <c r="A52" s="41" t="s">
        <v>133</v>
      </c>
      <c r="B52" s="41"/>
      <c r="C52" s="43"/>
      <c r="D52" s="43"/>
      <c r="E52" s="43"/>
      <c r="F52" s="43"/>
      <c r="G52" s="41"/>
      <c r="H52" s="41"/>
      <c r="I52" s="4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ht="16.5" customHeight="1">
      <c r="A53" s="1536" t="str">
        <f>'Семестровка уск'!C56</f>
        <v>Підприємництво та бізнес-культура / Рекламна діяльність та бізнес-айдентика</v>
      </c>
      <c r="B53" s="1537"/>
      <c r="C53" s="1537"/>
      <c r="D53" s="1537"/>
      <c r="E53" s="1537"/>
      <c r="F53" s="1537"/>
      <c r="G53" s="1537"/>
      <c r="H53" s="1537"/>
      <c r="I53" s="1538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137</v>
      </c>
    </row>
    <row r="54" spans="1:31" ht="16.5" customHeight="1">
      <c r="A54" s="41" t="s">
        <v>135</v>
      </c>
      <c r="B54" s="41"/>
      <c r="C54" s="42">
        <f>'Семестровка уск'!L56</f>
        <v>3</v>
      </c>
      <c r="D54" s="43">
        <f>'Семестровка уск'!H56</f>
        <v>36</v>
      </c>
      <c r="E54" s="43">
        <f>'Семестровка уск'!I56</f>
        <v>0</v>
      </c>
      <c r="F54" s="43">
        <f>'Семестровка уск'!J56</f>
        <v>18</v>
      </c>
      <c r="G54" s="41"/>
      <c r="H54" s="41"/>
      <c r="I54" s="44" t="str">
        <f>'Семестровка уск'!M56</f>
        <v>З</v>
      </c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46">
        <f>'Семестровка уск'!P56</f>
        <v>3.5</v>
      </c>
      <c r="AD54" s="37"/>
      <c r="AE54" s="37"/>
    </row>
    <row r="55" spans="1:31" ht="16.5" customHeight="1">
      <c r="A55" s="41" t="s">
        <v>133</v>
      </c>
      <c r="B55" s="41"/>
      <c r="C55" s="43"/>
      <c r="D55" s="43"/>
      <c r="E55" s="43"/>
      <c r="F55" s="43"/>
      <c r="G55" s="41"/>
      <c r="H55" s="41"/>
      <c r="I55" s="44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31" ht="16.5" customHeight="1">
      <c r="A56" s="1536" t="e">
        <f>'Семестровка уск'!#REF!</f>
        <v>#REF!</v>
      </c>
      <c r="B56" s="1537"/>
      <c r="C56" s="1537"/>
      <c r="D56" s="1537"/>
      <c r="E56" s="1537"/>
      <c r="F56" s="1537"/>
      <c r="G56" s="1537"/>
      <c r="H56" s="1537"/>
      <c r="I56" s="1538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ht="16.5" customHeight="1">
      <c r="A57" s="41" t="s">
        <v>136</v>
      </c>
      <c r="B57" s="41"/>
      <c r="C57" s="43" t="e">
        <f>'Семестровка уск'!#REF!</f>
        <v>#REF!</v>
      </c>
      <c r="D57" s="43" t="e">
        <f>'Семестровка уск'!#REF!</f>
        <v>#REF!</v>
      </c>
      <c r="E57" s="43" t="e">
        <f>'Семестровка уск'!#REF!</f>
        <v>#REF!</v>
      </c>
      <c r="F57" s="43" t="e">
        <f>'Семестровка уск'!#REF!</f>
        <v>#REF!</v>
      </c>
      <c r="G57" s="41"/>
      <c r="H57" s="41"/>
      <c r="I57" s="44" t="e">
        <f>'Семестровка уск'!#REF!</f>
        <v>#REF!</v>
      </c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 t="e">
        <f>'Семестровка уск'!#REF!</f>
        <v>#REF!</v>
      </c>
      <c r="AD57" s="37"/>
      <c r="AE57" s="37"/>
    </row>
    <row r="58" spans="1:31" ht="16.5" customHeight="1">
      <c r="A58" s="41" t="s">
        <v>133</v>
      </c>
      <c r="B58" s="41"/>
      <c r="C58" s="43"/>
      <c r="D58" s="43"/>
      <c r="E58" s="43"/>
      <c r="F58" s="43"/>
      <c r="G58" s="41"/>
      <c r="H58" s="41"/>
      <c r="I58" s="44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ht="16.5" customHeight="1">
      <c r="A59" s="1536" t="e">
        <f>'Семестровка уск'!#REF!</f>
        <v>#REF!</v>
      </c>
      <c r="B59" s="1537"/>
      <c r="C59" s="1537"/>
      <c r="D59" s="1537"/>
      <c r="E59" s="1537"/>
      <c r="F59" s="1537"/>
      <c r="G59" s="1537"/>
      <c r="H59" s="1537"/>
      <c r="I59" s="1538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ht="16.5" customHeight="1">
      <c r="A60" s="41" t="s">
        <v>136</v>
      </c>
      <c r="B60" s="41"/>
      <c r="C60" s="43" t="e">
        <f>'Семестровка уск'!#REF!</f>
        <v>#REF!</v>
      </c>
      <c r="D60" s="43" t="e">
        <f>'Семестровка уск'!#REF!</f>
        <v>#REF!</v>
      </c>
      <c r="E60" s="43" t="e">
        <f>'Семестровка уск'!#REF!</f>
        <v>#REF!</v>
      </c>
      <c r="F60" s="43" t="e">
        <f>'Семестровка уск'!#REF!</f>
        <v>#REF!</v>
      </c>
      <c r="G60" s="41"/>
      <c r="H60" s="41"/>
      <c r="I60" s="44" t="e">
        <f>'Семестровка уск'!#REF!</f>
        <v>#REF!</v>
      </c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 t="e">
        <f>'Семестровка уск'!#REF!</f>
        <v>#REF!</v>
      </c>
      <c r="AD60" s="37"/>
      <c r="AE60" s="37"/>
    </row>
    <row r="61" spans="1:31" ht="16.5" customHeight="1">
      <c r="A61" s="41" t="s">
        <v>133</v>
      </c>
      <c r="B61" s="41"/>
      <c r="C61" s="43"/>
      <c r="D61" s="43"/>
      <c r="E61" s="43"/>
      <c r="F61" s="43"/>
      <c r="G61" s="41"/>
      <c r="H61" s="41"/>
      <c r="I61" s="44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6.5" customHeight="1">
      <c r="A62" s="1536" t="str">
        <f>'Семестровка уск'!C59</f>
        <v>Бухгалтерський облік</v>
      </c>
      <c r="B62" s="1537"/>
      <c r="C62" s="1537"/>
      <c r="D62" s="1537"/>
      <c r="E62" s="1537"/>
      <c r="F62" s="1537"/>
      <c r="G62" s="1537"/>
      <c r="H62" s="1537"/>
      <c r="I62" s="1538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ht="16.5" customHeight="1">
      <c r="A63" s="41" t="s">
        <v>136</v>
      </c>
      <c r="B63" s="41"/>
      <c r="C63" s="42">
        <f>'Семестровка уск'!L59</f>
        <v>4</v>
      </c>
      <c r="D63" s="43">
        <f>'Семестровка уск'!H59</f>
        <v>36</v>
      </c>
      <c r="E63" s="43">
        <f>'Семестровка уск'!I59</f>
        <v>0</v>
      </c>
      <c r="F63" s="43">
        <f>'Семестровка уск'!J59</f>
        <v>36</v>
      </c>
      <c r="G63" s="41"/>
      <c r="H63" s="41"/>
      <c r="I63" s="44" t="str">
        <f>'Семестровка уск'!M59</f>
        <v>З</v>
      </c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 t="str">
        <f>'Семестровка уск'!P59</f>
        <v>2б</v>
      </c>
      <c r="AD63" s="37"/>
      <c r="AE63" s="37"/>
    </row>
    <row r="64" spans="1:31" ht="16.5" customHeight="1">
      <c r="A64" s="41" t="s">
        <v>133</v>
      </c>
      <c r="B64" s="41"/>
      <c r="C64" s="43"/>
      <c r="D64" s="43"/>
      <c r="E64" s="43"/>
      <c r="F64" s="43"/>
      <c r="G64" s="41"/>
      <c r="H64" s="41"/>
      <c r="I64" s="44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31" ht="16.5" customHeight="1">
      <c r="A65" s="1536" t="str">
        <f>'Семестровка уск'!C61</f>
        <v>Менеджмент</v>
      </c>
      <c r="B65" s="1537"/>
      <c r="C65" s="1537"/>
      <c r="D65" s="1537"/>
      <c r="E65" s="1537"/>
      <c r="F65" s="1537"/>
      <c r="G65" s="1537"/>
      <c r="H65" s="1537"/>
      <c r="I65" s="1538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6.5" customHeight="1">
      <c r="A66" s="41" t="s">
        <v>135</v>
      </c>
      <c r="B66" s="41"/>
      <c r="C66" s="42">
        <f>'Семестровка уск'!L61</f>
        <v>5</v>
      </c>
      <c r="D66" s="43">
        <f>'Семестровка уск'!H61</f>
        <v>27</v>
      </c>
      <c r="E66" s="43">
        <f>'Семестровка уск'!I61</f>
        <v>0</v>
      </c>
      <c r="F66" s="43">
        <f>'Семестровка уск'!J61</f>
        <v>18</v>
      </c>
      <c r="G66" s="41"/>
      <c r="H66" s="41"/>
      <c r="I66" s="44" t="str">
        <f>'Семестровка уск'!M61</f>
        <v>З</v>
      </c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 t="str">
        <f>'Семестровка уск'!P61</f>
        <v>2а</v>
      </c>
      <c r="AD66" s="37"/>
      <c r="AE66" s="37"/>
    </row>
    <row r="67" spans="1:31" ht="16.5" customHeight="1">
      <c r="A67" s="41" t="s">
        <v>133</v>
      </c>
      <c r="B67" s="41"/>
      <c r="C67" s="43"/>
      <c r="D67" s="43"/>
      <c r="E67" s="43"/>
      <c r="F67" s="43"/>
      <c r="G67" s="41"/>
      <c r="H67" s="41"/>
      <c r="I67" s="44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68" spans="1:31" ht="16.5" customHeight="1">
      <c r="A68" s="1536" t="e">
        <f>'Семестровка уск'!#REF!</f>
        <v>#REF!</v>
      </c>
      <c r="B68" s="1537"/>
      <c r="C68" s="1537"/>
      <c r="D68" s="1537"/>
      <c r="E68" s="1537"/>
      <c r="F68" s="1537"/>
      <c r="G68" s="1537"/>
      <c r="H68" s="1537"/>
      <c r="I68" s="1538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</row>
    <row r="69" spans="1:31" ht="16.5" customHeight="1">
      <c r="A69" s="41" t="s">
        <v>136</v>
      </c>
      <c r="B69" s="41"/>
      <c r="C69" s="43" t="e">
        <f>'Семестровка уск'!#REF!</f>
        <v>#REF!</v>
      </c>
      <c r="D69" s="43" t="e">
        <f>'Семестровка уск'!#REF!</f>
        <v>#REF!</v>
      </c>
      <c r="E69" s="43" t="e">
        <f>'Семестровка уск'!#REF!</f>
        <v>#REF!</v>
      </c>
      <c r="F69" s="43" t="e">
        <f>'Семестровка уск'!#REF!</f>
        <v>#REF!</v>
      </c>
      <c r="G69" s="41"/>
      <c r="H69" s="41"/>
      <c r="I69" s="44" t="e">
        <f>'Семестровка уск'!#REF!</f>
        <v>#REF!</v>
      </c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 t="e">
        <f>'Семестровка уск'!#REF!</f>
        <v>#REF!</v>
      </c>
      <c r="AD69" s="37"/>
      <c r="AE69" s="37"/>
    </row>
    <row r="70" spans="1:31" ht="16.5" customHeight="1">
      <c r="A70" s="41" t="s">
        <v>133</v>
      </c>
      <c r="B70" s="41"/>
      <c r="C70" s="43"/>
      <c r="D70" s="43"/>
      <c r="E70" s="43"/>
      <c r="F70" s="43"/>
      <c r="G70" s="41"/>
      <c r="H70" s="41"/>
      <c r="I70" s="44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ht="50.25" customHeight="1">
      <c r="A71" s="1543">
        <f>'Семестровка уск'!C63</f>
        <v>0</v>
      </c>
      <c r="B71" s="1537"/>
      <c r="C71" s="1537"/>
      <c r="D71" s="1537"/>
      <c r="E71" s="1537"/>
      <c r="F71" s="1537"/>
      <c r="G71" s="1537"/>
      <c r="H71" s="1537"/>
      <c r="I71" s="1538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ht="16.5" customHeight="1">
      <c r="A72" s="41" t="s">
        <v>135</v>
      </c>
      <c r="B72" s="41"/>
      <c r="C72" s="42">
        <f>'Семестровка уск'!L63</f>
        <v>0</v>
      </c>
      <c r="D72" s="43">
        <f>'Семестровка уск'!H63</f>
        <v>0</v>
      </c>
      <c r="E72" s="43">
        <f>'Семестровка уск'!I63</f>
        <v>0</v>
      </c>
      <c r="F72" s="43">
        <f>'Семестровка уск'!J63</f>
        <v>0</v>
      </c>
      <c r="G72" s="41"/>
      <c r="H72" s="41"/>
      <c r="I72" s="44">
        <f>'Семестровка уск'!M63</f>
        <v>0</v>
      </c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>
        <f>'Семестровка уск'!P63</f>
        <v>0</v>
      </c>
      <c r="AD72" s="37"/>
      <c r="AE72" s="37"/>
    </row>
    <row r="73" spans="1:31" ht="16.5" customHeight="1">
      <c r="A73" s="41" t="s">
        <v>133</v>
      </c>
      <c r="B73" s="41"/>
      <c r="C73" s="43"/>
      <c r="D73" s="43"/>
      <c r="E73" s="43"/>
      <c r="F73" s="43"/>
      <c r="G73" s="41"/>
      <c r="H73" s="41"/>
      <c r="I73" s="44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ht="16.5" customHeight="1">
      <c r="A74" s="47"/>
      <c r="B74" s="41"/>
      <c r="C74" s="43"/>
      <c r="D74" s="43"/>
      <c r="E74" s="43"/>
      <c r="F74" s="43"/>
      <c r="G74" s="41"/>
      <c r="H74" s="47"/>
      <c r="I74" s="48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ht="16.5" customHeight="1">
      <c r="A75" s="47"/>
      <c r="B75" s="41"/>
      <c r="C75" s="43"/>
      <c r="D75" s="43"/>
      <c r="E75" s="43"/>
      <c r="F75" s="43"/>
      <c r="G75" s="41"/>
      <c r="H75" s="47"/>
      <c r="I75" s="48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ht="16.5" customHeight="1">
      <c r="A76" s="49"/>
      <c r="B76" s="45"/>
      <c r="C76" s="45"/>
      <c r="D76" s="45"/>
      <c r="E76" s="45"/>
      <c r="F76" s="45"/>
      <c r="G76" s="45"/>
      <c r="H76" s="45"/>
      <c r="I76" s="45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ht="16.5" customHeight="1">
      <c r="A77" s="1544"/>
      <c r="B77" s="1537"/>
      <c r="C77" s="1537"/>
      <c r="D77" s="1537"/>
      <c r="E77" s="1537"/>
      <c r="F77" s="1537"/>
      <c r="G77" s="1537"/>
      <c r="H77" s="1537"/>
      <c r="I77" s="1538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ht="16.5" customHeight="1">
      <c r="A78" s="47"/>
      <c r="B78" s="41"/>
      <c r="C78" s="43"/>
      <c r="D78" s="43"/>
      <c r="E78" s="43"/>
      <c r="F78" s="43"/>
      <c r="G78" s="41"/>
      <c r="H78" s="47"/>
      <c r="I78" s="48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ht="16.5" customHeight="1">
      <c r="A79" s="47"/>
      <c r="B79" s="41"/>
      <c r="C79" s="43"/>
      <c r="D79" s="43"/>
      <c r="E79" s="43"/>
      <c r="F79" s="43"/>
      <c r="G79" s="41"/>
      <c r="H79" s="47"/>
      <c r="I79" s="48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ht="16.5" customHeight="1">
      <c r="A80" s="50"/>
      <c r="B80" s="51"/>
      <c r="C80" s="52"/>
      <c r="D80" s="52"/>
      <c r="E80" s="52"/>
      <c r="F80" s="52"/>
      <c r="G80" s="51"/>
      <c r="H80" s="50"/>
      <c r="I80" s="53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ht="16.5" customHeight="1">
      <c r="A81" s="1544"/>
      <c r="B81" s="1537"/>
      <c r="C81" s="1537"/>
      <c r="D81" s="1537"/>
      <c r="E81" s="1537"/>
      <c r="F81" s="1537"/>
      <c r="G81" s="1537"/>
      <c r="H81" s="1537"/>
      <c r="I81" s="1538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ht="16.5" customHeight="1">
      <c r="A82" s="47"/>
      <c r="B82" s="41"/>
      <c r="C82" s="43"/>
      <c r="D82" s="43"/>
      <c r="E82" s="43"/>
      <c r="F82" s="43"/>
      <c r="G82" s="41"/>
      <c r="H82" s="47"/>
      <c r="I82" s="48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ht="16.5" customHeight="1">
      <c r="A83" s="47"/>
      <c r="B83" s="54"/>
      <c r="C83" s="55"/>
      <c r="D83" s="43"/>
      <c r="E83" s="43"/>
      <c r="F83" s="43"/>
      <c r="G83" s="54"/>
      <c r="H83" s="54"/>
      <c r="I83" s="54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ht="16.5" customHeight="1">
      <c r="A84" s="47"/>
      <c r="B84" s="54"/>
      <c r="C84" s="55"/>
      <c r="D84" s="43"/>
      <c r="E84" s="43"/>
      <c r="F84" s="43"/>
      <c r="G84" s="54"/>
      <c r="H84" s="54"/>
      <c r="I84" s="48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ht="16.5" customHeight="1">
      <c r="A85" s="47"/>
      <c r="B85" s="54"/>
      <c r="C85" s="55"/>
      <c r="D85" s="55"/>
      <c r="E85" s="55"/>
      <c r="F85" s="55"/>
      <c r="G85" s="55"/>
      <c r="H85" s="55"/>
      <c r="I85" s="56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ht="16.5" customHeight="1">
      <c r="A86" s="57"/>
      <c r="B86" s="54"/>
      <c r="C86" s="54"/>
      <c r="D86" s="54"/>
      <c r="E86" s="54"/>
      <c r="F86" s="54"/>
      <c r="G86" s="54"/>
      <c r="H86" s="54"/>
      <c r="I86" s="5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ht="16.5" customHeight="1">
      <c r="A87" s="49"/>
      <c r="B87" s="45"/>
      <c r="C87" s="45"/>
      <c r="D87" s="45"/>
      <c r="E87" s="45"/>
      <c r="F87" s="45"/>
      <c r="G87" s="45"/>
      <c r="H87" s="45"/>
      <c r="I87" s="45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ht="16.5" customHeight="1">
      <c r="A88" s="1544"/>
      <c r="B88" s="1537"/>
      <c r="C88" s="1537"/>
      <c r="D88" s="1537"/>
      <c r="E88" s="1537"/>
      <c r="F88" s="1537"/>
      <c r="G88" s="1537"/>
      <c r="H88" s="1537"/>
      <c r="I88" s="1538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ht="16.5" customHeight="1">
      <c r="A89" s="47"/>
      <c r="B89" s="41"/>
      <c r="C89" s="43"/>
      <c r="D89" s="43"/>
      <c r="E89" s="43"/>
      <c r="F89" s="43"/>
      <c r="G89" s="41"/>
      <c r="H89" s="47"/>
      <c r="I89" s="48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ht="16.5" customHeight="1">
      <c r="A90" s="47"/>
      <c r="B90" s="41"/>
      <c r="C90" s="43"/>
      <c r="D90" s="43"/>
      <c r="E90" s="43"/>
      <c r="F90" s="43"/>
      <c r="G90" s="41"/>
      <c r="H90" s="47"/>
      <c r="I90" s="48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ht="16.5" customHeight="1">
      <c r="A91" s="47"/>
      <c r="B91" s="41"/>
      <c r="C91" s="43"/>
      <c r="D91" s="43"/>
      <c r="E91" s="43"/>
      <c r="F91" s="43"/>
      <c r="G91" s="41"/>
      <c r="H91" s="47"/>
      <c r="I91" s="48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ht="16.5" customHeight="1">
      <c r="A92" s="47"/>
      <c r="B92" s="41"/>
      <c r="C92" s="43"/>
      <c r="D92" s="43"/>
      <c r="E92" s="43"/>
      <c r="F92" s="43"/>
      <c r="G92" s="41"/>
      <c r="H92" s="47"/>
      <c r="I92" s="48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ht="16.5" customHeight="1">
      <c r="A93" s="57"/>
      <c r="B93" s="54"/>
      <c r="C93" s="54"/>
      <c r="D93" s="54"/>
      <c r="E93" s="54"/>
      <c r="F93" s="54"/>
      <c r="G93" s="54"/>
      <c r="H93" s="54"/>
      <c r="I93" s="54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ht="16.5" customHeight="1">
      <c r="A94" s="1544"/>
      <c r="B94" s="1537"/>
      <c r="C94" s="1537"/>
      <c r="D94" s="1537"/>
      <c r="E94" s="1537"/>
      <c r="F94" s="1537"/>
      <c r="G94" s="1537"/>
      <c r="H94" s="1537"/>
      <c r="I94" s="1538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ht="16.5" customHeight="1">
      <c r="A95" s="47"/>
      <c r="B95" s="41"/>
      <c r="C95" s="43"/>
      <c r="D95" s="43"/>
      <c r="E95" s="43"/>
      <c r="F95" s="43"/>
      <c r="G95" s="41"/>
      <c r="H95" s="47"/>
      <c r="I95" s="48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ht="16.5" customHeight="1">
      <c r="A96" s="47"/>
      <c r="B96" s="41"/>
      <c r="C96" s="43"/>
      <c r="D96" s="43"/>
      <c r="E96" s="43"/>
      <c r="F96" s="43"/>
      <c r="G96" s="41"/>
      <c r="H96" s="47"/>
      <c r="I96" s="48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31" ht="16.5" customHeight="1">
      <c r="A97" s="57"/>
      <c r="B97" s="54"/>
      <c r="C97" s="54"/>
      <c r="D97" s="54"/>
      <c r="E97" s="54"/>
      <c r="F97" s="54"/>
      <c r="G97" s="54"/>
      <c r="H97" s="54"/>
      <c r="I97" s="54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31" ht="16.5" customHeight="1">
      <c r="A98" s="1544"/>
      <c r="B98" s="1537"/>
      <c r="C98" s="1537"/>
      <c r="D98" s="1537"/>
      <c r="E98" s="1537"/>
      <c r="F98" s="1537"/>
      <c r="G98" s="1537"/>
      <c r="H98" s="1537"/>
      <c r="I98" s="1538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31" ht="16.5" customHeight="1">
      <c r="A99" s="47"/>
      <c r="B99" s="41"/>
      <c r="C99" s="43"/>
      <c r="D99" s="43"/>
      <c r="E99" s="43"/>
      <c r="F99" s="43"/>
      <c r="G99" s="41"/>
      <c r="H99" s="47"/>
      <c r="I99" s="48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31" ht="16.5" customHeight="1">
      <c r="A100" s="58"/>
      <c r="B100" s="59"/>
      <c r="C100" s="60"/>
      <c r="D100" s="60"/>
      <c r="E100" s="60"/>
      <c r="F100" s="60"/>
      <c r="G100" s="59"/>
      <c r="H100" s="58"/>
      <c r="I100" s="6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31" ht="16.5" customHeight="1">
      <c r="A101" s="62"/>
      <c r="B101" s="63"/>
      <c r="C101" s="64"/>
      <c r="D101" s="64"/>
      <c r="E101" s="64"/>
      <c r="F101" s="64"/>
      <c r="G101" s="63"/>
      <c r="H101" s="62"/>
      <c r="I101" s="65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31" ht="16.5" customHeight="1">
      <c r="A102" s="1540"/>
      <c r="B102" s="1535"/>
      <c r="C102" s="1535"/>
      <c r="D102" s="1535"/>
      <c r="E102" s="1535"/>
      <c r="F102" s="1535"/>
      <c r="G102" s="1535"/>
      <c r="H102" s="1535"/>
      <c r="I102" s="1535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ht="16.5" customHeight="1">
      <c r="A103" s="58"/>
      <c r="B103" s="59"/>
      <c r="C103" s="60"/>
      <c r="D103" s="60"/>
      <c r="E103" s="60"/>
      <c r="F103" s="60"/>
      <c r="G103" s="59"/>
      <c r="H103" s="58"/>
      <c r="I103" s="6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ht="16.5" customHeight="1">
      <c r="A104" s="58"/>
      <c r="B104" s="59"/>
      <c r="C104" s="60"/>
      <c r="D104" s="60"/>
      <c r="E104" s="60"/>
      <c r="F104" s="60"/>
      <c r="G104" s="59"/>
      <c r="H104" s="58"/>
      <c r="I104" s="6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ht="16.5" customHeight="1">
      <c r="A105" s="66"/>
      <c r="B105" s="67"/>
      <c r="C105" s="67"/>
      <c r="D105" s="67"/>
      <c r="E105" s="67"/>
      <c r="F105" s="67"/>
      <c r="G105" s="67"/>
      <c r="H105" s="67"/>
      <c r="I105" s="6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ht="16.5" customHeight="1">
      <c r="A106" s="1540"/>
      <c r="B106" s="1535"/>
      <c r="C106" s="1535"/>
      <c r="D106" s="1535"/>
      <c r="E106" s="1535"/>
      <c r="F106" s="1535"/>
      <c r="G106" s="1535"/>
      <c r="H106" s="1535"/>
      <c r="I106" s="1535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31" ht="16.5" customHeight="1">
      <c r="A107" s="58"/>
      <c r="B107" s="59"/>
      <c r="C107" s="60"/>
      <c r="D107" s="60"/>
      <c r="E107" s="60"/>
      <c r="F107" s="60"/>
      <c r="G107" s="59"/>
      <c r="H107" s="58"/>
      <c r="I107" s="6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31" ht="16.5" customHeight="1">
      <c r="A108" s="58"/>
      <c r="B108" s="59"/>
      <c r="C108" s="60"/>
      <c r="D108" s="60"/>
      <c r="E108" s="60"/>
      <c r="F108" s="60"/>
      <c r="G108" s="59"/>
      <c r="H108" s="58"/>
      <c r="I108" s="6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31" ht="16.5" customHeight="1">
      <c r="A109" s="6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31" ht="16.5" customHeight="1">
      <c r="A110" s="6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ht="16.5" customHeight="1">
      <c r="A111" s="1540"/>
      <c r="B111" s="1535"/>
      <c r="C111" s="1535"/>
      <c r="D111" s="1535"/>
      <c r="E111" s="1535"/>
      <c r="F111" s="1535"/>
      <c r="G111" s="1535"/>
      <c r="H111" s="1535"/>
      <c r="I111" s="1535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ht="16.5" customHeight="1">
      <c r="A112" s="58"/>
      <c r="B112" s="59"/>
      <c r="C112" s="60"/>
      <c r="D112" s="60"/>
      <c r="E112" s="60"/>
      <c r="F112" s="60"/>
      <c r="G112" s="59"/>
      <c r="H112" s="58"/>
      <c r="I112" s="6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ht="16.5" customHeight="1">
      <c r="A113" s="47"/>
      <c r="B113" s="59"/>
      <c r="C113" s="60"/>
      <c r="D113" s="60"/>
      <c r="E113" s="60"/>
      <c r="F113" s="60"/>
      <c r="G113" s="59"/>
      <c r="H113" s="58"/>
      <c r="I113" s="6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ht="16.5" customHeight="1">
      <c r="A114" s="6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ht="16.5" customHeight="1">
      <c r="A115" s="6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ht="16.5" customHeight="1">
      <c r="A116" s="1540"/>
      <c r="B116" s="1535"/>
      <c r="C116" s="1535"/>
      <c r="D116" s="1535"/>
      <c r="E116" s="1535"/>
      <c r="F116" s="1535"/>
      <c r="G116" s="1535"/>
      <c r="H116" s="1535"/>
      <c r="I116" s="1535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ht="16.5" customHeight="1">
      <c r="A117" s="58"/>
      <c r="B117" s="59"/>
      <c r="C117" s="60"/>
      <c r="D117" s="60"/>
      <c r="E117" s="60"/>
      <c r="F117" s="60"/>
      <c r="G117" s="59"/>
      <c r="H117" s="58"/>
      <c r="I117" s="6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ht="16.5" customHeight="1">
      <c r="A118" s="47"/>
      <c r="B118" s="59"/>
      <c r="C118" s="60"/>
      <c r="D118" s="60"/>
      <c r="E118" s="60"/>
      <c r="F118" s="60"/>
      <c r="G118" s="59"/>
      <c r="H118" s="58"/>
      <c r="I118" s="6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ht="16.5" customHeight="1">
      <c r="A119" s="6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ht="16.5" customHeight="1">
      <c r="A120" s="6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ht="16.5" customHeight="1">
      <c r="A121" s="1540"/>
      <c r="B121" s="1535"/>
      <c r="C121" s="1535"/>
      <c r="D121" s="1535"/>
      <c r="E121" s="1535"/>
      <c r="F121" s="1535"/>
      <c r="G121" s="1535"/>
      <c r="H121" s="1535"/>
      <c r="I121" s="1535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ht="16.5" customHeight="1">
      <c r="A122" s="58"/>
      <c r="B122" s="59"/>
      <c r="C122" s="60"/>
      <c r="D122" s="60"/>
      <c r="E122" s="60"/>
      <c r="F122" s="60"/>
      <c r="G122" s="59"/>
      <c r="H122" s="58"/>
      <c r="I122" s="6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ht="17.25" customHeight="1">
      <c r="A123" s="47"/>
      <c r="B123" s="59"/>
      <c r="C123" s="60"/>
      <c r="D123" s="60"/>
      <c r="E123" s="60"/>
      <c r="F123" s="60"/>
      <c r="G123" s="59"/>
      <c r="H123" s="58"/>
      <c r="I123" s="6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ht="17.25" customHeight="1">
      <c r="A124" s="58"/>
      <c r="B124" s="59"/>
      <c r="C124" s="60"/>
      <c r="D124" s="60"/>
      <c r="E124" s="60"/>
      <c r="F124" s="60"/>
      <c r="G124" s="59"/>
      <c r="H124" s="58"/>
      <c r="I124" s="6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ht="17.25" customHeight="1">
      <c r="A125" s="58"/>
      <c r="B125" s="59"/>
      <c r="C125" s="60"/>
      <c r="D125" s="60"/>
      <c r="E125" s="60"/>
      <c r="F125" s="60"/>
      <c r="G125" s="59"/>
      <c r="H125" s="58"/>
      <c r="I125" s="6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ht="42" customHeight="1">
      <c r="A126" s="1545"/>
      <c r="B126" s="1537"/>
      <c r="C126" s="1537"/>
      <c r="D126" s="1537"/>
      <c r="E126" s="1537"/>
      <c r="F126" s="1537"/>
      <c r="G126" s="1537"/>
      <c r="H126" s="1537"/>
      <c r="I126" s="1538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ht="33" customHeight="1">
      <c r="A127" s="1545"/>
      <c r="B127" s="1537"/>
      <c r="C127" s="1537"/>
      <c r="D127" s="1537"/>
      <c r="E127" s="1537"/>
      <c r="F127" s="1537"/>
      <c r="G127" s="1537"/>
      <c r="H127" s="1537"/>
      <c r="I127" s="1538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ht="17.25" customHeight="1">
      <c r="A128" s="1545"/>
      <c r="B128" s="1537"/>
      <c r="C128" s="1537"/>
      <c r="D128" s="1537"/>
      <c r="E128" s="1537"/>
      <c r="F128" s="1537"/>
      <c r="G128" s="1537"/>
      <c r="H128" s="1537"/>
      <c r="I128" s="1538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ht="17.25" customHeight="1">
      <c r="A129" s="58"/>
      <c r="B129" s="59"/>
      <c r="C129" s="60"/>
      <c r="D129" s="60"/>
      <c r="E129" s="60"/>
      <c r="F129" s="60"/>
      <c r="G129" s="59"/>
      <c r="H129" s="58"/>
      <c r="I129" s="6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ht="17.25" customHeight="1">
      <c r="A130" s="66"/>
      <c r="B130" s="59"/>
      <c r="C130" s="60"/>
      <c r="D130" s="60"/>
      <c r="E130" s="60"/>
      <c r="F130" s="60"/>
      <c r="G130" s="59"/>
      <c r="H130" s="58"/>
      <c r="I130" s="6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ht="17.25" customHeight="1">
      <c r="A131" s="58"/>
      <c r="B131" s="59"/>
      <c r="C131" s="60"/>
      <c r="D131" s="60"/>
      <c r="E131" s="60"/>
      <c r="F131" s="60"/>
      <c r="G131" s="59"/>
      <c r="H131" s="58"/>
      <c r="I131" s="6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ht="17.25" customHeight="1">
      <c r="A132" s="58"/>
      <c r="B132" s="59"/>
      <c r="C132" s="60"/>
      <c r="D132" s="60"/>
      <c r="E132" s="60"/>
      <c r="F132" s="60"/>
      <c r="G132" s="59"/>
      <c r="H132" s="58"/>
      <c r="I132" s="6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31" ht="17.25" customHeight="1">
      <c r="A133" s="58"/>
      <c r="B133" s="59"/>
      <c r="C133" s="60"/>
      <c r="D133" s="60"/>
      <c r="E133" s="60"/>
      <c r="F133" s="60"/>
      <c r="G133" s="59"/>
      <c r="H133" s="58"/>
      <c r="I133" s="6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31" ht="17.25" customHeight="1">
      <c r="A134" s="1540"/>
      <c r="B134" s="1535"/>
      <c r="C134" s="1535"/>
      <c r="D134" s="1535"/>
      <c r="E134" s="1535"/>
      <c r="F134" s="1535"/>
      <c r="G134" s="1535"/>
      <c r="H134" s="1535"/>
      <c r="I134" s="1535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ht="17.25" customHeight="1">
      <c r="A135" s="58"/>
      <c r="B135" s="59"/>
      <c r="C135" s="60"/>
      <c r="D135" s="60"/>
      <c r="E135" s="60"/>
      <c r="F135" s="60"/>
      <c r="G135" s="59"/>
      <c r="H135" s="58"/>
      <c r="I135" s="6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ht="17.25" customHeight="1">
      <c r="A136" s="58"/>
      <c r="B136" s="59"/>
      <c r="C136" s="60"/>
      <c r="D136" s="60"/>
      <c r="E136" s="60"/>
      <c r="F136" s="60"/>
      <c r="G136" s="59"/>
      <c r="H136" s="58"/>
      <c r="I136" s="6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ht="17.25" customHeight="1">
      <c r="A137" s="58"/>
      <c r="B137" s="59"/>
      <c r="C137" s="60"/>
      <c r="D137" s="60"/>
      <c r="E137" s="60"/>
      <c r="F137" s="60"/>
      <c r="G137" s="59"/>
      <c r="H137" s="58"/>
      <c r="I137" s="6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ht="17.25" customHeight="1">
      <c r="A138" s="1540"/>
      <c r="B138" s="1535"/>
      <c r="C138" s="1535"/>
      <c r="D138" s="1535"/>
      <c r="E138" s="1535"/>
      <c r="F138" s="1535"/>
      <c r="G138" s="1535"/>
      <c r="H138" s="1535"/>
      <c r="I138" s="1535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ht="17.25" customHeight="1">
      <c r="A139" s="58"/>
      <c r="B139" s="59"/>
      <c r="C139" s="60"/>
      <c r="D139" s="60"/>
      <c r="E139" s="60"/>
      <c r="F139" s="60"/>
      <c r="G139" s="59"/>
      <c r="H139" s="58"/>
      <c r="I139" s="6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ht="17.25" customHeight="1">
      <c r="A140" s="58"/>
      <c r="B140" s="67"/>
      <c r="C140" s="67"/>
      <c r="D140" s="67"/>
      <c r="E140" s="67"/>
      <c r="F140" s="67"/>
      <c r="G140" s="67"/>
      <c r="H140" s="67"/>
      <c r="I140" s="6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ht="17.25" customHeight="1">
      <c r="A141" s="58"/>
      <c r="B141" s="59"/>
      <c r="C141" s="60"/>
      <c r="D141" s="60"/>
      <c r="E141" s="60"/>
      <c r="F141" s="60"/>
      <c r="G141" s="59"/>
      <c r="H141" s="58"/>
      <c r="I141" s="6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ht="17.25" customHeight="1">
      <c r="A142" s="1540"/>
      <c r="B142" s="1535"/>
      <c r="C142" s="1535"/>
      <c r="D142" s="1535"/>
      <c r="E142" s="1535"/>
      <c r="F142" s="1535"/>
      <c r="G142" s="1535"/>
      <c r="H142" s="1535"/>
      <c r="I142" s="1535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ht="17.25" customHeight="1">
      <c r="A143" s="58"/>
      <c r="B143" s="59"/>
      <c r="C143" s="60"/>
      <c r="D143" s="60"/>
      <c r="E143" s="60"/>
      <c r="F143" s="60"/>
      <c r="G143" s="59"/>
      <c r="H143" s="58"/>
      <c r="I143" s="6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ht="17.25" customHeight="1">
      <c r="A144" s="58"/>
      <c r="B144" s="67"/>
      <c r="C144" s="67"/>
      <c r="D144" s="67"/>
      <c r="E144" s="67"/>
      <c r="F144" s="67"/>
      <c r="G144" s="67"/>
      <c r="H144" s="67"/>
      <c r="I144" s="6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31" ht="17.25" customHeight="1">
      <c r="A145" s="58"/>
      <c r="B145" s="59"/>
      <c r="C145" s="60"/>
      <c r="D145" s="60"/>
      <c r="E145" s="60"/>
      <c r="F145" s="60"/>
      <c r="G145" s="59"/>
      <c r="H145" s="58"/>
      <c r="I145" s="6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31" ht="17.25" customHeight="1">
      <c r="A146" s="58"/>
      <c r="B146" s="59"/>
      <c r="C146" s="60"/>
      <c r="D146" s="60"/>
      <c r="E146" s="60"/>
      <c r="F146" s="60"/>
      <c r="G146" s="59"/>
      <c r="H146" s="58"/>
      <c r="I146" s="6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31" ht="17.25" customHeight="1">
      <c r="A147" s="58"/>
      <c r="B147" s="67"/>
      <c r="C147" s="67"/>
      <c r="D147" s="60"/>
      <c r="E147" s="60"/>
      <c r="F147" s="60"/>
      <c r="G147" s="59"/>
      <c r="H147" s="58"/>
      <c r="I147" s="6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31" ht="17.25" customHeight="1">
      <c r="A148" s="66"/>
      <c r="B148" s="67"/>
      <c r="C148" s="67"/>
      <c r="D148" s="60"/>
      <c r="E148" s="60"/>
      <c r="F148" s="60"/>
      <c r="G148" s="59"/>
      <c r="H148" s="58"/>
      <c r="I148" s="6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31" ht="17.25" customHeight="1">
      <c r="A149" s="58"/>
      <c r="B149" s="59"/>
      <c r="C149" s="60"/>
      <c r="D149" s="60"/>
      <c r="E149" s="60"/>
      <c r="F149" s="60"/>
      <c r="G149" s="59"/>
      <c r="H149" s="58"/>
      <c r="I149" s="6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</row>
    <row r="150" spans="1:31" ht="17.25" customHeight="1">
      <c r="A150" s="58"/>
      <c r="B150" s="59"/>
      <c r="C150" s="60"/>
      <c r="D150" s="60"/>
      <c r="E150" s="60"/>
      <c r="F150" s="60"/>
      <c r="G150" s="59"/>
      <c r="H150" s="58"/>
      <c r="I150" s="6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  <row r="151" spans="1:31" ht="17.25" customHeight="1">
      <c r="A151" s="58"/>
      <c r="B151" s="59"/>
      <c r="C151" s="60"/>
      <c r="D151" s="60"/>
      <c r="E151" s="60"/>
      <c r="F151" s="60"/>
      <c r="G151" s="59"/>
      <c r="H151" s="58"/>
      <c r="I151" s="6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  <row r="152" spans="1:31" ht="17.25" customHeight="1">
      <c r="A152" s="58"/>
      <c r="B152" s="59"/>
      <c r="C152" s="60"/>
      <c r="D152" s="60"/>
      <c r="E152" s="60"/>
      <c r="F152" s="60"/>
      <c r="G152" s="59"/>
      <c r="H152" s="58"/>
      <c r="I152" s="6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  <row r="153" spans="1:31" ht="17.25" customHeight="1">
      <c r="A153" s="58"/>
      <c r="B153" s="59"/>
      <c r="C153" s="60"/>
      <c r="D153" s="60"/>
      <c r="E153" s="60"/>
      <c r="F153" s="60"/>
      <c r="G153" s="59"/>
      <c r="H153" s="58"/>
      <c r="I153" s="6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31" ht="17.25" customHeight="1">
      <c r="A154" s="58"/>
      <c r="B154" s="59"/>
      <c r="C154" s="60"/>
      <c r="D154" s="60"/>
      <c r="E154" s="60"/>
      <c r="F154" s="60"/>
      <c r="G154" s="59"/>
      <c r="H154" s="58"/>
      <c r="I154" s="6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</row>
    <row r="155" spans="1:31" ht="17.25" customHeight="1">
      <c r="A155" s="58"/>
      <c r="B155" s="59"/>
      <c r="C155" s="60"/>
      <c r="D155" s="60"/>
      <c r="E155" s="60"/>
      <c r="F155" s="60"/>
      <c r="G155" s="59"/>
      <c r="H155" s="58"/>
      <c r="I155" s="6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  <row r="156" spans="1:31" ht="17.25" customHeight="1">
      <c r="A156" s="58"/>
      <c r="B156" s="59"/>
      <c r="C156" s="60"/>
      <c r="D156" s="60"/>
      <c r="E156" s="60"/>
      <c r="F156" s="60"/>
      <c r="G156" s="59"/>
      <c r="H156" s="58"/>
      <c r="I156" s="6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  <row r="157" spans="1:31" ht="17.25" customHeight="1">
      <c r="A157" s="58"/>
      <c r="B157" s="59"/>
      <c r="C157" s="60"/>
      <c r="D157" s="60"/>
      <c r="E157" s="60"/>
      <c r="F157" s="60"/>
      <c r="G157" s="59"/>
      <c r="H157" s="58"/>
      <c r="I157" s="6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</row>
    <row r="158" spans="1:31" ht="17.25" customHeight="1">
      <c r="A158" s="58"/>
      <c r="B158" s="59"/>
      <c r="C158" s="60"/>
      <c r="D158" s="60"/>
      <c r="E158" s="60"/>
      <c r="F158" s="60"/>
      <c r="G158" s="59"/>
      <c r="H158" s="58"/>
      <c r="I158" s="6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  <row r="159" spans="1:31" ht="17.25" customHeight="1">
      <c r="A159" s="58"/>
      <c r="B159" s="59"/>
      <c r="C159" s="60"/>
      <c r="D159" s="60"/>
      <c r="E159" s="60"/>
      <c r="F159" s="60"/>
      <c r="G159" s="59"/>
      <c r="H159" s="58"/>
      <c r="I159" s="6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</row>
    <row r="160" spans="1:31" ht="17.25" customHeight="1">
      <c r="A160" s="58"/>
      <c r="B160" s="59"/>
      <c r="C160" s="60"/>
      <c r="D160" s="60"/>
      <c r="E160" s="60"/>
      <c r="F160" s="60"/>
      <c r="G160" s="59"/>
      <c r="H160" s="58"/>
      <c r="I160" s="6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</row>
    <row r="161" spans="1:31" ht="17.25" customHeight="1">
      <c r="A161" s="58"/>
      <c r="B161" s="59"/>
      <c r="C161" s="60"/>
      <c r="D161" s="60"/>
      <c r="E161" s="60"/>
      <c r="F161" s="60"/>
      <c r="G161" s="59"/>
      <c r="H161" s="58"/>
      <c r="I161" s="6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</row>
    <row r="162" spans="1:31" ht="17.25" customHeight="1">
      <c r="A162" s="58"/>
      <c r="B162" s="59"/>
      <c r="C162" s="60"/>
      <c r="D162" s="60"/>
      <c r="E162" s="60"/>
      <c r="F162" s="60"/>
      <c r="G162" s="59"/>
      <c r="H162" s="58"/>
      <c r="I162" s="6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</row>
    <row r="163" spans="1:31" ht="17.25" customHeight="1">
      <c r="A163" s="58"/>
      <c r="B163" s="59"/>
      <c r="C163" s="60"/>
      <c r="D163" s="60"/>
      <c r="E163" s="60"/>
      <c r="F163" s="60"/>
      <c r="G163" s="59"/>
      <c r="H163" s="58"/>
      <c r="I163" s="6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</row>
    <row r="164" spans="1:31" ht="17.25" customHeight="1">
      <c r="A164" s="62"/>
      <c r="B164" s="63"/>
      <c r="C164" s="64"/>
      <c r="D164" s="64"/>
      <c r="E164" s="64"/>
      <c r="F164" s="64"/>
      <c r="G164" s="63"/>
      <c r="H164" s="62"/>
      <c r="I164" s="65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</row>
    <row r="165" spans="1:31" ht="17.25" customHeight="1">
      <c r="A165" s="62"/>
      <c r="B165" s="63"/>
      <c r="C165" s="64"/>
      <c r="D165" s="64"/>
      <c r="E165" s="64"/>
      <c r="F165" s="64"/>
      <c r="G165" s="63"/>
      <c r="H165" s="62"/>
      <c r="I165" s="65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</row>
    <row r="166" spans="1:31" ht="17.25" customHeight="1">
      <c r="A166" s="62"/>
      <c r="B166" s="63"/>
      <c r="C166" s="64"/>
      <c r="D166" s="64"/>
      <c r="E166" s="64"/>
      <c r="F166" s="64"/>
      <c r="G166" s="63"/>
      <c r="H166" s="62"/>
      <c r="I166" s="65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</row>
    <row r="167" spans="1:31" ht="16.5" customHeight="1">
      <c r="A167" s="62"/>
      <c r="B167" s="37"/>
      <c r="C167" s="64"/>
      <c r="D167" s="64"/>
      <c r="E167" s="64"/>
      <c r="F167" s="64"/>
      <c r="G167" s="63"/>
      <c r="H167" s="62"/>
      <c r="I167" s="65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</row>
    <row r="168" spans="1:31" ht="16.5" customHeight="1">
      <c r="A168" s="69"/>
      <c r="B168" s="70"/>
      <c r="C168" s="37"/>
      <c r="D168" s="37"/>
      <c r="E168" s="37"/>
      <c r="F168" s="63"/>
      <c r="G168" s="37"/>
      <c r="H168" s="37"/>
      <c r="I168" s="65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</row>
    <row r="169" spans="1:31" ht="16.5" customHeight="1">
      <c r="A169" s="62"/>
      <c r="B169" s="37"/>
      <c r="C169" s="64"/>
      <c r="D169" s="64"/>
      <c r="E169" s="64"/>
      <c r="F169" s="64"/>
      <c r="G169" s="63"/>
      <c r="H169" s="62"/>
      <c r="I169" s="65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</row>
    <row r="170" spans="1:31" ht="16.5" customHeight="1">
      <c r="A170" s="62"/>
      <c r="B170" s="37"/>
      <c r="C170" s="64"/>
      <c r="D170" s="64"/>
      <c r="E170" s="64"/>
      <c r="F170" s="64"/>
      <c r="G170" s="63"/>
      <c r="H170" s="62"/>
      <c r="I170" s="65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</row>
    <row r="171" spans="1:31" ht="16.5" customHeight="1">
      <c r="A171" s="62"/>
      <c r="B171" s="37"/>
      <c r="C171" s="64"/>
      <c r="D171" s="64"/>
      <c r="E171" s="64"/>
      <c r="F171" s="64"/>
      <c r="G171" s="63"/>
      <c r="H171" s="62"/>
      <c r="I171" s="65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</row>
    <row r="172" spans="1:31" ht="16.5" customHeight="1">
      <c r="A172" s="62"/>
      <c r="B172" s="37"/>
      <c r="C172" s="64"/>
      <c r="D172" s="64"/>
      <c r="E172" s="64"/>
      <c r="F172" s="64"/>
      <c r="G172" s="63"/>
      <c r="H172" s="62"/>
      <c r="I172" s="65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  <row r="173" spans="1:31" ht="16.5" customHeight="1">
      <c r="A173" s="62"/>
      <c r="B173" s="37"/>
      <c r="C173" s="64"/>
      <c r="D173" s="64"/>
      <c r="E173" s="64"/>
      <c r="F173" s="64"/>
      <c r="G173" s="63"/>
      <c r="H173" s="62"/>
      <c r="I173" s="65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  <row r="174" spans="1:31" ht="16.5" customHeight="1">
      <c r="A174" s="62"/>
      <c r="B174" s="37"/>
      <c r="C174" s="64"/>
      <c r="D174" s="64"/>
      <c r="E174" s="64"/>
      <c r="F174" s="64"/>
      <c r="G174" s="63"/>
      <c r="H174" s="62"/>
      <c r="I174" s="65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  <row r="175" spans="1:31" ht="16.5" hidden="1" customHeight="1">
      <c r="A175" s="62"/>
      <c r="B175" s="37"/>
      <c r="C175" s="64"/>
      <c r="D175" s="64"/>
      <c r="E175" s="64"/>
      <c r="F175" s="64"/>
      <c r="G175" s="63"/>
      <c r="H175" s="62"/>
      <c r="I175" s="65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</row>
    <row r="176" spans="1:31" ht="16.5" hidden="1" customHeight="1">
      <c r="A176" s="62"/>
      <c r="B176" s="37"/>
      <c r="C176" s="64"/>
      <c r="D176" s="64"/>
      <c r="E176" s="64"/>
      <c r="F176" s="64"/>
      <c r="G176" s="63"/>
      <c r="H176" s="62"/>
      <c r="I176" s="65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</row>
    <row r="177" spans="1:31" ht="16.5" hidden="1" customHeight="1">
      <c r="A177" s="62"/>
      <c r="B177" s="37"/>
      <c r="C177" s="64"/>
      <c r="D177" s="64"/>
      <c r="E177" s="64"/>
      <c r="F177" s="64"/>
      <c r="G177" s="63"/>
      <c r="H177" s="62"/>
      <c r="I177" s="65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</row>
    <row r="178" spans="1:31" ht="16.5" hidden="1" customHeight="1">
      <c r="A178" s="62"/>
      <c r="B178" s="37"/>
      <c r="C178" s="64"/>
      <c r="D178" s="64"/>
      <c r="E178" s="64"/>
      <c r="F178" s="64"/>
      <c r="G178" s="63"/>
      <c r="H178" s="62"/>
      <c r="I178" s="65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  <row r="179" spans="1:31" ht="16.5" hidden="1" customHeight="1">
      <c r="A179" s="62"/>
      <c r="B179" s="37"/>
      <c r="C179" s="64"/>
      <c r="D179" s="64"/>
      <c r="E179" s="64"/>
      <c r="F179" s="64"/>
      <c r="G179" s="63"/>
      <c r="H179" s="62"/>
      <c r="I179" s="65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</row>
    <row r="180" spans="1:31" ht="16.5" hidden="1" customHeight="1">
      <c r="A180" s="62"/>
      <c r="B180" s="37"/>
      <c r="C180" s="64"/>
      <c r="D180" s="64"/>
      <c r="E180" s="64"/>
      <c r="F180" s="64"/>
      <c r="G180" s="63"/>
      <c r="H180" s="62"/>
      <c r="I180" s="65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  <row r="181" spans="1:31" ht="16.5" hidden="1" customHeight="1">
      <c r="A181" s="62"/>
      <c r="B181" s="37"/>
      <c r="C181" s="64"/>
      <c r="D181" s="64"/>
      <c r="E181" s="64"/>
      <c r="F181" s="64"/>
      <c r="G181" s="63"/>
      <c r="H181" s="62"/>
      <c r="I181" s="65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1:31" ht="16.5" hidden="1" customHeight="1">
      <c r="A182" s="62"/>
      <c r="B182" s="37"/>
      <c r="C182" s="64"/>
      <c r="D182" s="64"/>
      <c r="E182" s="64"/>
      <c r="F182" s="64"/>
      <c r="G182" s="63"/>
      <c r="H182" s="62"/>
      <c r="I182" s="65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</row>
    <row r="183" spans="1:31" ht="16.5" hidden="1" customHeight="1">
      <c r="A183" s="62"/>
      <c r="B183" s="37"/>
      <c r="C183" s="64"/>
      <c r="D183" s="64"/>
      <c r="E183" s="64"/>
      <c r="F183" s="64"/>
      <c r="G183" s="63"/>
      <c r="H183" s="62"/>
      <c r="I183" s="65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</row>
    <row r="184" spans="1:31" ht="16.5" hidden="1" customHeight="1">
      <c r="A184" s="62"/>
      <c r="B184" s="37"/>
      <c r="C184" s="64"/>
      <c r="D184" s="64"/>
      <c r="E184" s="64"/>
      <c r="F184" s="64"/>
      <c r="G184" s="63"/>
      <c r="H184" s="62"/>
      <c r="I184" s="65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  <row r="185" spans="1:31" ht="16.5" hidden="1" customHeight="1">
      <c r="A185" s="62"/>
      <c r="B185" s="37"/>
      <c r="C185" s="64"/>
      <c r="D185" s="64"/>
      <c r="E185" s="64"/>
      <c r="F185" s="64"/>
      <c r="G185" s="63"/>
      <c r="H185" s="62"/>
      <c r="I185" s="65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  <row r="186" spans="1:31" ht="16.5" hidden="1" customHeight="1">
      <c r="A186" s="62"/>
      <c r="B186" s="37"/>
      <c r="C186" s="64"/>
      <c r="D186" s="64"/>
      <c r="E186" s="64"/>
      <c r="F186" s="64"/>
      <c r="G186" s="63"/>
      <c r="H186" s="62"/>
      <c r="I186" s="65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</row>
    <row r="187" spans="1:31" ht="16.5" hidden="1" customHeight="1">
      <c r="A187" s="62"/>
      <c r="B187" s="37"/>
      <c r="C187" s="64"/>
      <c r="D187" s="64"/>
      <c r="E187" s="64"/>
      <c r="F187" s="64"/>
      <c r="G187" s="63"/>
      <c r="H187" s="62"/>
      <c r="I187" s="65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</row>
    <row r="188" spans="1:31" ht="16.5" hidden="1" customHeight="1">
      <c r="A188" s="62"/>
      <c r="B188" s="37"/>
      <c r="C188" s="64"/>
      <c r="D188" s="64"/>
      <c r="E188" s="64"/>
      <c r="F188" s="64"/>
      <c r="G188" s="63"/>
      <c r="H188" s="62"/>
      <c r="I188" s="65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  <row r="189" spans="1:31" ht="16.5" hidden="1" customHeight="1">
      <c r="A189" s="62"/>
      <c r="B189" s="37"/>
      <c r="C189" s="64"/>
      <c r="D189" s="64"/>
      <c r="E189" s="64"/>
      <c r="F189" s="64"/>
      <c r="G189" s="63"/>
      <c r="H189" s="62"/>
      <c r="I189" s="65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</row>
    <row r="190" spans="1:31" ht="16.5" hidden="1" customHeight="1">
      <c r="A190" s="62"/>
      <c r="B190" s="37"/>
      <c r="C190" s="64"/>
      <c r="D190" s="64"/>
      <c r="E190" s="64"/>
      <c r="F190" s="64"/>
      <c r="G190" s="63"/>
      <c r="H190" s="62"/>
      <c r="I190" s="65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</row>
    <row r="191" spans="1:31" ht="16.5" hidden="1" customHeight="1">
      <c r="A191" s="62"/>
      <c r="B191" s="37"/>
      <c r="C191" s="64"/>
      <c r="D191" s="64"/>
      <c r="E191" s="64"/>
      <c r="F191" s="64"/>
      <c r="G191" s="63"/>
      <c r="H191" s="62"/>
      <c r="I191" s="65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</row>
    <row r="192" spans="1:31" ht="16.5" hidden="1" customHeight="1">
      <c r="A192" s="62"/>
      <c r="B192" s="37"/>
      <c r="C192" s="64"/>
      <c r="D192" s="64"/>
      <c r="E192" s="64"/>
      <c r="F192" s="64"/>
      <c r="G192" s="63"/>
      <c r="H192" s="62"/>
      <c r="I192" s="65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</row>
    <row r="193" spans="1:31" ht="16.5" hidden="1" customHeight="1">
      <c r="A193" s="62"/>
      <c r="B193" s="37"/>
      <c r="C193" s="64"/>
      <c r="D193" s="64"/>
      <c r="E193" s="64"/>
      <c r="F193" s="64"/>
      <c r="G193" s="63"/>
      <c r="H193" s="62"/>
      <c r="I193" s="65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</row>
    <row r="194" spans="1:31" ht="16.5" hidden="1" customHeight="1">
      <c r="A194" s="62"/>
      <c r="B194" s="37"/>
      <c r="C194" s="64"/>
      <c r="D194" s="64"/>
      <c r="E194" s="64"/>
      <c r="F194" s="64"/>
      <c r="G194" s="63"/>
      <c r="H194" s="62"/>
      <c r="I194" s="65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</row>
    <row r="195" spans="1:31" ht="16.5" customHeight="1">
      <c r="A195" s="62"/>
      <c r="B195" s="37"/>
      <c r="C195" s="64"/>
      <c r="D195" s="64"/>
      <c r="E195" s="64"/>
      <c r="F195" s="64"/>
      <c r="G195" s="63"/>
      <c r="H195" s="62"/>
      <c r="I195" s="65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</row>
    <row r="196" spans="1:31" ht="16.5" customHeight="1">
      <c r="A196" s="62"/>
      <c r="B196" s="37"/>
      <c r="C196" s="64"/>
      <c r="D196" s="64"/>
      <c r="E196" s="64"/>
      <c r="F196" s="64"/>
      <c r="G196" s="63"/>
      <c r="H196" s="62"/>
      <c r="I196" s="65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</row>
    <row r="197" spans="1:31" ht="16.5" hidden="1" customHeight="1">
      <c r="A197" s="62"/>
      <c r="B197" s="63"/>
      <c r="C197" s="64"/>
      <c r="D197" s="64"/>
      <c r="E197" s="64"/>
      <c r="F197" s="64"/>
      <c r="G197" s="63"/>
      <c r="H197" s="62"/>
      <c r="I197" s="65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</row>
    <row r="198" spans="1:31" ht="16.5" hidden="1" customHeight="1">
      <c r="A198" s="62" t="s">
        <v>138</v>
      </c>
      <c r="B198" s="63"/>
      <c r="C198" s="64"/>
      <c r="D198" s="64"/>
      <c r="E198" s="64"/>
      <c r="F198" s="64"/>
      <c r="G198" s="63"/>
      <c r="H198" s="62"/>
      <c r="I198" s="65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</row>
    <row r="199" spans="1:31" ht="16.5" hidden="1" customHeight="1">
      <c r="A199" s="62"/>
      <c r="B199" s="63"/>
      <c r="C199" s="64"/>
      <c r="D199" s="64"/>
      <c r="E199" s="64"/>
      <c r="F199" s="64"/>
      <c r="G199" s="63"/>
      <c r="H199" s="62"/>
      <c r="I199" s="65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</row>
    <row r="200" spans="1:31" ht="16.5" hidden="1" customHeight="1">
      <c r="A200" s="62" t="s">
        <v>139</v>
      </c>
      <c r="B200" s="63"/>
      <c r="C200" s="64"/>
      <c r="D200" s="64"/>
      <c r="E200" s="64"/>
      <c r="F200" s="64"/>
      <c r="G200" s="63"/>
      <c r="H200" s="62"/>
      <c r="I200" s="65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</row>
    <row r="201" spans="1:31" ht="16.5" hidden="1" customHeight="1">
      <c r="A201" s="1539" t="s">
        <v>140</v>
      </c>
      <c r="B201" s="1535"/>
      <c r="C201" s="1535"/>
      <c r="D201" s="1535"/>
      <c r="E201" s="1535"/>
      <c r="F201" s="1535"/>
      <c r="G201" s="1535"/>
      <c r="H201" s="1535"/>
      <c r="I201" s="1535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</row>
    <row r="202" spans="1:31" ht="16.5" hidden="1" customHeight="1">
      <c r="A202" s="62" t="s">
        <v>132</v>
      </c>
      <c r="B202" s="63"/>
      <c r="C202" s="64">
        <v>4</v>
      </c>
      <c r="D202" s="64">
        <v>28</v>
      </c>
      <c r="E202" s="64">
        <v>28</v>
      </c>
      <c r="F202" s="64">
        <v>0</v>
      </c>
      <c r="G202" s="63"/>
      <c r="H202" s="62"/>
      <c r="I202" s="65" t="s">
        <v>141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</row>
    <row r="203" spans="1:31" ht="16.5" hidden="1" customHeight="1">
      <c r="A203" s="62" t="s">
        <v>142</v>
      </c>
      <c r="B203" s="63"/>
      <c r="C203" s="64"/>
      <c r="D203" s="64"/>
      <c r="E203" s="64"/>
      <c r="F203" s="64"/>
      <c r="G203" s="63"/>
      <c r="H203" s="62"/>
      <c r="I203" s="65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</row>
    <row r="204" spans="1:31" ht="16.5" hidden="1" customHeight="1">
      <c r="A204" s="62"/>
      <c r="B204" s="63"/>
      <c r="C204" s="64"/>
      <c r="D204" s="64"/>
      <c r="E204" s="64"/>
      <c r="F204" s="64"/>
      <c r="G204" s="63"/>
      <c r="H204" s="62"/>
      <c r="I204" s="65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</row>
    <row r="205" spans="1:31" ht="16.5" hidden="1" customHeight="1">
      <c r="A205" s="62"/>
      <c r="B205" s="63"/>
      <c r="C205" s="64"/>
      <c r="D205" s="64"/>
      <c r="E205" s="64"/>
      <c r="F205" s="64"/>
      <c r="G205" s="63"/>
      <c r="H205" s="62"/>
      <c r="I205" s="65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</row>
    <row r="206" spans="1:31" ht="16.5" hidden="1" customHeight="1">
      <c r="A206" s="62" t="s">
        <v>143</v>
      </c>
      <c r="B206" s="63"/>
      <c r="C206" s="64"/>
      <c r="D206" s="64"/>
      <c r="E206" s="64"/>
      <c r="F206" s="64"/>
      <c r="G206" s="63"/>
      <c r="H206" s="62"/>
      <c r="I206" s="65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</row>
    <row r="207" spans="1:31" ht="16.5" hidden="1" customHeight="1">
      <c r="A207" s="1539" t="s">
        <v>144</v>
      </c>
      <c r="B207" s="1535"/>
      <c r="C207" s="1535"/>
      <c r="D207" s="1535"/>
      <c r="E207" s="1535"/>
      <c r="F207" s="1535"/>
      <c r="G207" s="1535"/>
      <c r="H207" s="1535"/>
      <c r="I207" s="1535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</row>
    <row r="208" spans="1:31" ht="16.5" hidden="1" customHeight="1">
      <c r="A208" s="62" t="s">
        <v>132</v>
      </c>
      <c r="B208" s="63"/>
      <c r="C208" s="64">
        <v>4</v>
      </c>
      <c r="D208" s="64">
        <v>28</v>
      </c>
      <c r="E208" s="64">
        <v>0</v>
      </c>
      <c r="F208" s="64">
        <v>28</v>
      </c>
      <c r="G208" s="63"/>
      <c r="H208" s="62"/>
      <c r="I208" s="65" t="s">
        <v>141</v>
      </c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</row>
    <row r="209" spans="1:31" ht="16.5" hidden="1" customHeight="1">
      <c r="A209" s="62" t="s">
        <v>142</v>
      </c>
      <c r="B209" s="63"/>
      <c r="C209" s="64"/>
      <c r="D209" s="64"/>
      <c r="E209" s="64"/>
      <c r="F209" s="64"/>
      <c r="G209" s="63"/>
      <c r="H209" s="62"/>
      <c r="I209" s="65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</row>
    <row r="210" spans="1:31" ht="16.5" hidden="1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</row>
    <row r="211" spans="1:31" ht="16.5" hidden="1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</row>
    <row r="212" spans="1:31" ht="16.5" hidden="1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</row>
    <row r="213" spans="1:31" ht="16.5" hidden="1" customHeight="1">
      <c r="A213" s="62" t="s">
        <v>145</v>
      </c>
      <c r="B213" s="63"/>
      <c r="C213" s="64"/>
      <c r="D213" s="64"/>
      <c r="E213" s="64"/>
      <c r="F213" s="64"/>
      <c r="G213" s="63"/>
      <c r="H213" s="62"/>
      <c r="I213" s="65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</row>
    <row r="214" spans="1:31" ht="16.5" hidden="1" customHeight="1">
      <c r="A214" s="1539" t="s">
        <v>146</v>
      </c>
      <c r="B214" s="1535"/>
      <c r="C214" s="1535"/>
      <c r="D214" s="1535"/>
      <c r="E214" s="1535"/>
      <c r="F214" s="1535"/>
      <c r="G214" s="1535"/>
      <c r="H214" s="1535"/>
      <c r="I214" s="1535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</row>
    <row r="215" spans="1:31" ht="16.5" hidden="1" customHeight="1">
      <c r="A215" s="62" t="s">
        <v>134</v>
      </c>
      <c r="B215" s="63"/>
      <c r="C215" s="64">
        <v>2</v>
      </c>
      <c r="D215" s="64">
        <v>8</v>
      </c>
      <c r="E215" s="64">
        <v>0</v>
      </c>
      <c r="F215" s="64">
        <v>8</v>
      </c>
      <c r="G215" s="63"/>
      <c r="H215" s="62"/>
      <c r="I215" s="65" t="s">
        <v>147</v>
      </c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</row>
    <row r="216" spans="1:31" ht="16.5" hidden="1" customHeight="1">
      <c r="A216" s="62" t="s">
        <v>142</v>
      </c>
      <c r="B216" s="63"/>
      <c r="C216" s="64"/>
      <c r="D216" s="64"/>
      <c r="E216" s="64"/>
      <c r="F216" s="64"/>
      <c r="G216" s="63"/>
      <c r="H216" s="62"/>
      <c r="I216" s="65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</row>
    <row r="217" spans="1:31" ht="16.5" hidden="1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</row>
    <row r="218" spans="1:31" ht="16.5" hidden="1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  <row r="219" spans="1:31" ht="16.5" hidden="1" customHeight="1">
      <c r="A219" s="71" t="s">
        <v>148</v>
      </c>
      <c r="B219" s="63"/>
      <c r="C219" s="64"/>
      <c r="D219" s="64"/>
      <c r="E219" s="64"/>
      <c r="F219" s="64"/>
      <c r="G219" s="63"/>
      <c r="H219" s="62"/>
      <c r="I219" s="65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</row>
    <row r="220" spans="1:31" ht="16.5" hidden="1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</row>
    <row r="221" spans="1:31" ht="16.5" hidden="1" customHeight="1">
      <c r="A221" s="1539" t="s">
        <v>149</v>
      </c>
      <c r="B221" s="1535"/>
      <c r="C221" s="1535"/>
      <c r="D221" s="1535"/>
      <c r="E221" s="1535"/>
      <c r="F221" s="1535"/>
      <c r="G221" s="1535"/>
      <c r="H221" s="1535"/>
      <c r="I221" s="1535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  <row r="222" spans="1:31" ht="16.5" hidden="1" customHeight="1">
      <c r="A222" s="62" t="s">
        <v>132</v>
      </c>
      <c r="B222" s="63"/>
      <c r="C222" s="64">
        <v>2</v>
      </c>
      <c r="D222" s="64">
        <v>14</v>
      </c>
      <c r="E222" s="64">
        <v>0</v>
      </c>
      <c r="F222" s="64">
        <v>14</v>
      </c>
      <c r="G222" s="63"/>
      <c r="H222" s="62"/>
      <c r="I222" s="65" t="s">
        <v>147</v>
      </c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</row>
    <row r="223" spans="1:31" ht="16.5" hidden="1" customHeight="1">
      <c r="A223" s="62" t="s">
        <v>142</v>
      </c>
      <c r="B223" s="63"/>
      <c r="C223" s="64"/>
      <c r="D223" s="64"/>
      <c r="E223" s="64"/>
      <c r="F223" s="64"/>
      <c r="G223" s="63"/>
      <c r="H223" s="62"/>
      <c r="I223" s="65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4" spans="1:31" ht="16.5" hidden="1" customHeight="1">
      <c r="A224" s="72"/>
      <c r="B224" s="37"/>
      <c r="C224" s="73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</row>
    <row r="225" spans="1:31" ht="16.5" hidden="1" customHeight="1">
      <c r="A225" s="1539" t="s">
        <v>150</v>
      </c>
      <c r="B225" s="1535"/>
      <c r="C225" s="1535"/>
      <c r="D225" s="1535"/>
      <c r="E225" s="1535"/>
      <c r="F225" s="1535"/>
      <c r="G225" s="1535"/>
      <c r="H225" s="1535"/>
      <c r="I225" s="1535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</row>
    <row r="226" spans="1:31" ht="16.5" hidden="1" customHeight="1">
      <c r="A226" s="62" t="s">
        <v>132</v>
      </c>
      <c r="B226" s="63"/>
      <c r="C226" s="64">
        <v>4</v>
      </c>
      <c r="D226" s="64">
        <v>28</v>
      </c>
      <c r="E226" s="64">
        <v>0</v>
      </c>
      <c r="F226" s="64">
        <v>28</v>
      </c>
      <c r="G226" s="63"/>
      <c r="H226" s="62"/>
      <c r="I226" s="65" t="s">
        <v>141</v>
      </c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</row>
    <row r="227" spans="1:31" ht="16.5" hidden="1" customHeight="1">
      <c r="A227" s="62" t="s">
        <v>142</v>
      </c>
      <c r="B227" s="63"/>
      <c r="C227" s="64"/>
      <c r="D227" s="64"/>
      <c r="E227" s="64"/>
      <c r="F227" s="64"/>
      <c r="G227" s="63"/>
      <c r="H227" s="62"/>
      <c r="I227" s="65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</row>
    <row r="228" spans="1:31" ht="16.5" hidden="1" customHeight="1">
      <c r="A228" s="72"/>
      <c r="B228" s="37"/>
      <c r="C228" s="73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</row>
    <row r="229" spans="1:31" ht="16.5" hidden="1" customHeight="1">
      <c r="A229" s="1539" t="s">
        <v>151</v>
      </c>
      <c r="B229" s="1535"/>
      <c r="C229" s="1535"/>
      <c r="D229" s="1535"/>
      <c r="E229" s="1535"/>
      <c r="F229" s="1535"/>
      <c r="G229" s="1535"/>
      <c r="H229" s="1535"/>
      <c r="I229" s="1535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</row>
    <row r="230" spans="1:31" ht="16.5" hidden="1" customHeight="1">
      <c r="A230" s="62" t="s">
        <v>132</v>
      </c>
      <c r="B230" s="63"/>
      <c r="C230" s="64">
        <v>4</v>
      </c>
      <c r="D230" s="64">
        <v>14</v>
      </c>
      <c r="E230" s="64">
        <v>0</v>
      </c>
      <c r="F230" s="64">
        <v>42</v>
      </c>
      <c r="G230" s="63"/>
      <c r="H230" s="62"/>
      <c r="I230" s="65" t="s">
        <v>147</v>
      </c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</row>
    <row r="231" spans="1:31" ht="16.5" hidden="1" customHeight="1">
      <c r="A231" s="62" t="s">
        <v>142</v>
      </c>
      <c r="B231" s="63"/>
      <c r="C231" s="64"/>
      <c r="D231" s="64"/>
      <c r="E231" s="64"/>
      <c r="F231" s="64"/>
      <c r="G231" s="63"/>
      <c r="H231" s="62"/>
      <c r="I231" s="65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  <row r="232" spans="1:31" ht="16.5" hidden="1" customHeight="1">
      <c r="A232" s="6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  <row r="233" spans="1:31" ht="16.5" hidden="1" customHeight="1">
      <c r="A233" s="1539" t="s">
        <v>152</v>
      </c>
      <c r="B233" s="1535"/>
      <c r="C233" s="1535"/>
      <c r="D233" s="1535"/>
      <c r="E233" s="1535"/>
      <c r="F233" s="1535"/>
      <c r="G233" s="1535"/>
      <c r="H233" s="1535"/>
      <c r="I233" s="1535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</row>
    <row r="234" spans="1:31" ht="16.5" hidden="1" customHeight="1">
      <c r="A234" s="62" t="s">
        <v>132</v>
      </c>
      <c r="B234" s="63"/>
      <c r="C234" s="64">
        <v>4</v>
      </c>
      <c r="D234" s="64">
        <v>14</v>
      </c>
      <c r="E234" s="64">
        <v>0</v>
      </c>
      <c r="F234" s="64">
        <v>42</v>
      </c>
      <c r="G234" s="63"/>
      <c r="H234" s="62"/>
      <c r="I234" s="65" t="s">
        <v>147</v>
      </c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</row>
    <row r="235" spans="1:31" ht="16.5" hidden="1" customHeight="1">
      <c r="A235" s="62" t="s">
        <v>142</v>
      </c>
      <c r="B235" s="63"/>
      <c r="C235" s="64"/>
      <c r="D235" s="64"/>
      <c r="E235" s="64"/>
      <c r="F235" s="64"/>
      <c r="G235" s="63"/>
      <c r="H235" s="62"/>
      <c r="I235" s="65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</row>
    <row r="236" spans="1:31" ht="16.5" hidden="1" customHeight="1">
      <c r="A236" s="6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</row>
    <row r="237" spans="1:31" ht="16.5" hidden="1" customHeight="1">
      <c r="A237" s="6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</row>
    <row r="238" spans="1:31" ht="16.5" hidden="1" customHeight="1">
      <c r="A238" s="6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</row>
    <row r="239" spans="1:31" ht="16.5" hidden="1" customHeight="1">
      <c r="A239" s="1539" t="s">
        <v>153</v>
      </c>
      <c r="B239" s="1535"/>
      <c r="C239" s="1535"/>
      <c r="D239" s="1535"/>
      <c r="E239" s="1535"/>
      <c r="F239" s="1535"/>
      <c r="G239" s="1535"/>
      <c r="H239" s="1535"/>
      <c r="I239" s="1535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</row>
    <row r="240" spans="1:31" ht="16.5" hidden="1" customHeight="1">
      <c r="A240" s="62" t="s">
        <v>132</v>
      </c>
      <c r="B240" s="63"/>
      <c r="C240" s="64">
        <v>4</v>
      </c>
      <c r="D240" s="64">
        <v>0</v>
      </c>
      <c r="E240" s="64">
        <v>0</v>
      </c>
      <c r="F240" s="64">
        <v>56</v>
      </c>
      <c r="G240" s="63"/>
      <c r="H240" s="62"/>
      <c r="I240" s="65" t="s">
        <v>147</v>
      </c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</row>
    <row r="241" spans="1:31" ht="16.5" hidden="1" customHeight="1">
      <c r="A241" s="62" t="s">
        <v>134</v>
      </c>
      <c r="B241" s="63"/>
      <c r="C241" s="64">
        <v>4</v>
      </c>
      <c r="D241" s="64">
        <v>0</v>
      </c>
      <c r="E241" s="64">
        <v>0</v>
      </c>
      <c r="F241" s="64">
        <v>32</v>
      </c>
      <c r="G241" s="63"/>
      <c r="H241" s="62"/>
      <c r="I241" s="65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</row>
    <row r="242" spans="1:31" ht="16.5" hidden="1" customHeight="1">
      <c r="A242" s="62" t="s">
        <v>136</v>
      </c>
      <c r="B242" s="63"/>
      <c r="C242" s="64">
        <v>4</v>
      </c>
      <c r="D242" s="64">
        <v>0</v>
      </c>
      <c r="E242" s="64">
        <v>0</v>
      </c>
      <c r="F242" s="64">
        <v>32</v>
      </c>
      <c r="G242" s="63"/>
      <c r="H242" s="62"/>
      <c r="I242" s="65" t="s">
        <v>147</v>
      </c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</row>
    <row r="243" spans="1:31" ht="16.5" hidden="1" customHeight="1">
      <c r="A243" s="62" t="s">
        <v>142</v>
      </c>
      <c r="B243" s="63"/>
      <c r="C243" s="64"/>
      <c r="D243" s="64"/>
      <c r="E243" s="64"/>
      <c r="F243" s="64"/>
      <c r="G243" s="63"/>
      <c r="H243" s="62"/>
      <c r="I243" s="65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</row>
    <row r="244" spans="1:31" ht="16.5" hidden="1" customHeight="1">
      <c r="A244" s="6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</row>
    <row r="245" spans="1:31" ht="16.5" hidden="1" customHeight="1">
      <c r="A245" s="6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</row>
    <row r="246" spans="1:31" ht="16.5" hidden="1" customHeight="1">
      <c r="A246" s="6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</row>
    <row r="247" spans="1:31" ht="16.5" hidden="1" customHeight="1">
      <c r="A247" s="6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</row>
    <row r="248" spans="1:31" ht="16.5" hidden="1" customHeight="1">
      <c r="A248" s="1539" t="s">
        <v>154</v>
      </c>
      <c r="B248" s="1535"/>
      <c r="C248" s="1535"/>
      <c r="D248" s="1535"/>
      <c r="E248" s="1535"/>
      <c r="F248" s="1535"/>
      <c r="G248" s="1535"/>
      <c r="H248" s="1535"/>
      <c r="I248" s="1535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</row>
    <row r="249" spans="1:31" ht="16.5" hidden="1" customHeight="1">
      <c r="A249" s="62" t="s">
        <v>134</v>
      </c>
      <c r="B249" s="63"/>
      <c r="C249" s="64">
        <v>4</v>
      </c>
      <c r="D249" s="64">
        <v>16</v>
      </c>
      <c r="E249" s="64">
        <v>0</v>
      </c>
      <c r="F249" s="64">
        <v>16</v>
      </c>
      <c r="G249" s="63"/>
      <c r="H249" s="62"/>
      <c r="I249" s="65" t="s">
        <v>147</v>
      </c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</row>
    <row r="250" spans="1:31" ht="16.5" hidden="1" customHeight="1">
      <c r="A250" s="62" t="s">
        <v>136</v>
      </c>
      <c r="B250" s="63"/>
      <c r="C250" s="64">
        <v>4</v>
      </c>
      <c r="D250" s="64">
        <v>16</v>
      </c>
      <c r="E250" s="64">
        <v>0</v>
      </c>
      <c r="F250" s="64">
        <v>16</v>
      </c>
      <c r="G250" s="63"/>
      <c r="H250" s="62"/>
      <c r="I250" s="65" t="s">
        <v>141</v>
      </c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</row>
    <row r="251" spans="1:31" ht="16.5" hidden="1" customHeight="1">
      <c r="A251" s="62" t="s">
        <v>142</v>
      </c>
      <c r="B251" s="63"/>
      <c r="C251" s="64"/>
      <c r="D251" s="64"/>
      <c r="E251" s="64"/>
      <c r="F251" s="64"/>
      <c r="G251" s="63"/>
      <c r="H251" s="62"/>
      <c r="I251" s="65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  <row r="252" spans="1:31" ht="16.5" hidden="1" customHeight="1">
      <c r="A252" s="6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</row>
    <row r="253" spans="1:31" ht="16.5" hidden="1" customHeight="1">
      <c r="A253" s="1539" t="s">
        <v>155</v>
      </c>
      <c r="B253" s="1535"/>
      <c r="C253" s="1535"/>
      <c r="D253" s="1535"/>
      <c r="E253" s="1535"/>
      <c r="F253" s="1535"/>
      <c r="G253" s="1535"/>
      <c r="H253" s="1535"/>
      <c r="I253" s="1535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</row>
    <row r="254" spans="1:31" ht="16.5" hidden="1" customHeight="1">
      <c r="A254" s="62" t="s">
        <v>134</v>
      </c>
      <c r="B254" s="63"/>
      <c r="C254" s="64">
        <v>4</v>
      </c>
      <c r="D254" s="64">
        <v>16</v>
      </c>
      <c r="E254" s="64">
        <v>0</v>
      </c>
      <c r="F254" s="64">
        <v>16</v>
      </c>
      <c r="G254" s="63"/>
      <c r="H254" s="62"/>
      <c r="I254" s="65" t="s">
        <v>147</v>
      </c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  <row r="255" spans="1:31" ht="16.5" hidden="1" customHeight="1">
      <c r="A255" s="62" t="s">
        <v>142</v>
      </c>
      <c r="B255" s="63"/>
      <c r="C255" s="64"/>
      <c r="D255" s="64"/>
      <c r="E255" s="64"/>
      <c r="F255" s="64"/>
      <c r="G255" s="63"/>
      <c r="H255" s="62"/>
      <c r="I255" s="65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</row>
    <row r="256" spans="1:31" ht="16.5" hidden="1" customHeight="1">
      <c r="A256" s="6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</row>
    <row r="257" spans="1:31" ht="16.5" hidden="1" customHeight="1">
      <c r="A257" s="1539" t="s">
        <v>156</v>
      </c>
      <c r="B257" s="1535"/>
      <c r="C257" s="1535"/>
      <c r="D257" s="1535"/>
      <c r="E257" s="1535"/>
      <c r="F257" s="1535"/>
      <c r="G257" s="1535"/>
      <c r="H257" s="1535"/>
      <c r="I257" s="1535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</row>
    <row r="258" spans="1:31" ht="16.5" hidden="1" customHeight="1">
      <c r="A258" s="62" t="s">
        <v>134</v>
      </c>
      <c r="B258" s="63"/>
      <c r="C258" s="64">
        <v>4</v>
      </c>
      <c r="D258" s="64">
        <v>16</v>
      </c>
      <c r="E258" s="64">
        <v>0</v>
      </c>
      <c r="F258" s="64">
        <v>16</v>
      </c>
      <c r="G258" s="63"/>
      <c r="H258" s="62"/>
      <c r="I258" s="65" t="s">
        <v>147</v>
      </c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</row>
    <row r="259" spans="1:31" ht="16.5" hidden="1" customHeight="1">
      <c r="A259" s="62" t="s">
        <v>142</v>
      </c>
      <c r="B259" s="63"/>
      <c r="C259" s="64"/>
      <c r="D259" s="64"/>
      <c r="E259" s="64"/>
      <c r="F259" s="64"/>
      <c r="G259" s="63"/>
      <c r="H259" s="62"/>
      <c r="I259" s="65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</row>
    <row r="260" spans="1:31" ht="16.5" hidden="1" customHeight="1">
      <c r="A260" s="6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</row>
    <row r="261" spans="1:31" ht="16.5" hidden="1" customHeight="1">
      <c r="A261" s="1539" t="s">
        <v>157</v>
      </c>
      <c r="B261" s="1535"/>
      <c r="C261" s="1535"/>
      <c r="D261" s="1535"/>
      <c r="E261" s="1535"/>
      <c r="F261" s="1535"/>
      <c r="G261" s="1535"/>
      <c r="H261" s="1535"/>
      <c r="I261" s="1535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</row>
    <row r="262" spans="1:31" ht="16.5" hidden="1" customHeight="1">
      <c r="A262" s="62" t="s">
        <v>134</v>
      </c>
      <c r="B262" s="63"/>
      <c r="C262" s="64">
        <v>4</v>
      </c>
      <c r="D262" s="64">
        <v>16</v>
      </c>
      <c r="E262" s="64">
        <v>0</v>
      </c>
      <c r="F262" s="64">
        <v>16</v>
      </c>
      <c r="G262" s="63"/>
      <c r="H262" s="62"/>
      <c r="I262" s="65" t="s">
        <v>141</v>
      </c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</row>
    <row r="263" spans="1:31" ht="16.5" hidden="1" customHeight="1">
      <c r="A263" s="62" t="s">
        <v>142</v>
      </c>
      <c r="B263" s="63"/>
      <c r="C263" s="64"/>
      <c r="D263" s="64"/>
      <c r="E263" s="64"/>
      <c r="F263" s="64"/>
      <c r="G263" s="63"/>
      <c r="H263" s="62"/>
      <c r="I263" s="65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</row>
    <row r="264" spans="1:31" ht="16.5" hidden="1" customHeight="1">
      <c r="A264" s="6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  <row r="265" spans="1:31" ht="16.5" hidden="1" customHeight="1">
      <c r="A265" s="6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  <row r="266" spans="1:31" ht="16.5" hidden="1" customHeight="1">
      <c r="A266" s="1539" t="s">
        <v>158</v>
      </c>
      <c r="B266" s="1535"/>
      <c r="C266" s="1535"/>
      <c r="D266" s="1535"/>
      <c r="E266" s="1535"/>
      <c r="F266" s="1535"/>
      <c r="G266" s="1535"/>
      <c r="H266" s="1535"/>
      <c r="I266" s="1535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</row>
    <row r="267" spans="1:31" ht="16.5" hidden="1" customHeight="1">
      <c r="A267" s="62" t="s">
        <v>134</v>
      </c>
      <c r="B267" s="63"/>
      <c r="C267" s="64">
        <v>4</v>
      </c>
      <c r="D267" s="64">
        <v>10</v>
      </c>
      <c r="E267" s="64">
        <v>0</v>
      </c>
      <c r="F267" s="64">
        <v>22</v>
      </c>
      <c r="G267" s="63"/>
      <c r="H267" s="62"/>
      <c r="I267" s="65" t="s">
        <v>141</v>
      </c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</row>
    <row r="268" spans="1:31" ht="16.5" hidden="1" customHeight="1">
      <c r="A268" s="62" t="s">
        <v>142</v>
      </c>
      <c r="B268" s="63"/>
      <c r="C268" s="64"/>
      <c r="D268" s="64"/>
      <c r="E268" s="64"/>
      <c r="F268" s="64"/>
      <c r="G268" s="63"/>
      <c r="H268" s="62"/>
      <c r="I268" s="65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</row>
    <row r="269" spans="1:31" ht="16.5" hidden="1" customHeight="1">
      <c r="A269" s="6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</row>
    <row r="270" spans="1:31" ht="16.5" hidden="1" customHeight="1">
      <c r="A270" s="6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</row>
    <row r="271" spans="1:31" ht="16.5" hidden="1" customHeight="1">
      <c r="A271" s="1539" t="s">
        <v>159</v>
      </c>
      <c r="B271" s="1535"/>
      <c r="C271" s="1535"/>
      <c r="D271" s="1535"/>
      <c r="E271" s="1535"/>
      <c r="F271" s="1535"/>
      <c r="G271" s="1535"/>
      <c r="H271" s="1535"/>
      <c r="I271" s="1535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</row>
    <row r="272" spans="1:31" ht="16.5" hidden="1" customHeight="1">
      <c r="A272" s="62" t="s">
        <v>136</v>
      </c>
      <c r="B272" s="63"/>
      <c r="C272" s="64">
        <v>4</v>
      </c>
      <c r="D272" s="64">
        <v>16</v>
      </c>
      <c r="E272" s="64">
        <v>0</v>
      </c>
      <c r="F272" s="64">
        <v>16</v>
      </c>
      <c r="G272" s="63"/>
      <c r="H272" s="62"/>
      <c r="I272" s="65" t="s">
        <v>147</v>
      </c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</row>
    <row r="273" spans="1:31" ht="16.5" hidden="1" customHeight="1">
      <c r="A273" s="62" t="s">
        <v>142</v>
      </c>
      <c r="B273" s="63"/>
      <c r="C273" s="64"/>
      <c r="D273" s="64"/>
      <c r="E273" s="64"/>
      <c r="F273" s="64"/>
      <c r="G273" s="63"/>
      <c r="H273" s="62"/>
      <c r="I273" s="65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</row>
    <row r="274" spans="1:31" ht="16.5" hidden="1" customHeight="1">
      <c r="A274" s="6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</row>
    <row r="275" spans="1:31" ht="16.5" hidden="1" customHeight="1">
      <c r="A275" s="6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</row>
    <row r="276" spans="1:31" ht="16.5" hidden="1" customHeight="1">
      <c r="A276" s="1539" t="s">
        <v>160</v>
      </c>
      <c r="B276" s="1535"/>
      <c r="C276" s="1535"/>
      <c r="D276" s="1535"/>
      <c r="E276" s="1535"/>
      <c r="F276" s="1535"/>
      <c r="G276" s="1535"/>
      <c r="H276" s="1535"/>
      <c r="I276" s="1535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</row>
    <row r="277" spans="1:31" ht="16.5" hidden="1" customHeight="1">
      <c r="A277" s="62" t="s">
        <v>136</v>
      </c>
      <c r="B277" s="63"/>
      <c r="C277" s="64">
        <v>6</v>
      </c>
      <c r="D277" s="64">
        <v>10</v>
      </c>
      <c r="E277" s="64">
        <v>0</v>
      </c>
      <c r="F277" s="64">
        <v>38</v>
      </c>
      <c r="G277" s="63"/>
      <c r="H277" s="62"/>
      <c r="I277" s="65" t="s">
        <v>147</v>
      </c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</row>
    <row r="278" spans="1:31" ht="16.5" hidden="1" customHeight="1">
      <c r="A278" s="62" t="s">
        <v>142</v>
      </c>
      <c r="B278" s="63"/>
      <c r="C278" s="64"/>
      <c r="D278" s="64"/>
      <c r="E278" s="64"/>
      <c r="F278" s="64"/>
      <c r="G278" s="63"/>
      <c r="H278" s="62"/>
      <c r="I278" s="65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</row>
    <row r="279" spans="1:31" ht="16.5" hidden="1" customHeight="1">
      <c r="A279" s="6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</row>
    <row r="280" spans="1:31" ht="16.5" hidden="1" customHeight="1">
      <c r="A280" s="6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</row>
    <row r="281" spans="1:31" ht="16.5" hidden="1" customHeight="1">
      <c r="A281" s="1539" t="s">
        <v>161</v>
      </c>
      <c r="B281" s="1535"/>
      <c r="C281" s="1535"/>
      <c r="D281" s="1535"/>
      <c r="E281" s="1535"/>
      <c r="F281" s="1535"/>
      <c r="G281" s="1535"/>
      <c r="H281" s="1535"/>
      <c r="I281" s="1535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</row>
    <row r="282" spans="1:31" ht="16.5" hidden="1" customHeight="1">
      <c r="A282" s="62" t="s">
        <v>136</v>
      </c>
      <c r="B282" s="63"/>
      <c r="C282" s="64">
        <v>4</v>
      </c>
      <c r="D282" s="64">
        <v>10</v>
      </c>
      <c r="E282" s="64">
        <v>0</v>
      </c>
      <c r="F282" s="64">
        <v>22</v>
      </c>
      <c r="G282" s="63"/>
      <c r="H282" s="62"/>
      <c r="I282" s="65" t="s">
        <v>141</v>
      </c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</row>
    <row r="283" spans="1:31" ht="16.5" hidden="1" customHeight="1">
      <c r="A283" s="62" t="s">
        <v>142</v>
      </c>
      <c r="B283" s="63"/>
      <c r="C283" s="64"/>
      <c r="D283" s="64"/>
      <c r="E283" s="64"/>
      <c r="F283" s="64"/>
      <c r="G283" s="63"/>
      <c r="H283" s="62"/>
      <c r="I283" s="65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</row>
    <row r="284" spans="1:31" ht="16.5" hidden="1" customHeight="1">
      <c r="A284" s="6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</row>
    <row r="285" spans="1:31" ht="16.5" hidden="1" customHeight="1">
      <c r="A285" s="1539" t="s">
        <v>162</v>
      </c>
      <c r="B285" s="1535"/>
      <c r="C285" s="1535"/>
      <c r="D285" s="1535"/>
      <c r="E285" s="1535"/>
      <c r="F285" s="1535"/>
      <c r="G285" s="1535"/>
      <c r="H285" s="1535"/>
      <c r="I285" s="1535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</row>
    <row r="286" spans="1:31" ht="16.5" hidden="1" customHeight="1">
      <c r="A286" s="62" t="s">
        <v>136</v>
      </c>
      <c r="B286" s="63"/>
      <c r="C286" s="64">
        <v>4</v>
      </c>
      <c r="D286" s="64">
        <v>16</v>
      </c>
      <c r="E286" s="64">
        <v>0</v>
      </c>
      <c r="F286" s="64">
        <v>16</v>
      </c>
      <c r="G286" s="63"/>
      <c r="H286" s="62"/>
      <c r="I286" s="65" t="s">
        <v>147</v>
      </c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  <row r="287" spans="1:31" ht="16.5" hidden="1" customHeight="1">
      <c r="A287" s="62" t="s">
        <v>142</v>
      </c>
      <c r="B287" s="63"/>
      <c r="C287" s="64"/>
      <c r="D287" s="64"/>
      <c r="E287" s="64"/>
      <c r="F287" s="64"/>
      <c r="G287" s="63"/>
      <c r="H287" s="62"/>
      <c r="I287" s="65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</row>
    <row r="288" spans="1:31" ht="16.5" hidden="1" customHeight="1">
      <c r="A288" s="6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</row>
    <row r="289" spans="1:31" ht="16.5" hidden="1" customHeight="1">
      <c r="A289" s="6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</row>
    <row r="290" spans="1:31" ht="16.5" customHeight="1">
      <c r="A290" s="6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</row>
    <row r="291" spans="1:31" ht="16.5" customHeight="1">
      <c r="A291" s="6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</row>
    <row r="292" spans="1:31" ht="16.5" customHeight="1">
      <c r="A292" s="6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</row>
    <row r="293" spans="1:31" ht="16.5" customHeight="1">
      <c r="A293" s="6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</row>
    <row r="294" spans="1:31" ht="16.5" customHeight="1">
      <c r="A294" s="6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</row>
    <row r="295" spans="1:31" ht="16.5" customHeight="1">
      <c r="A295" s="6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</row>
    <row r="296" spans="1:31" ht="16.5" customHeight="1">
      <c r="A296" s="6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</row>
    <row r="297" spans="1:31" ht="16.5" customHeight="1">
      <c r="A297" s="6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</row>
    <row r="298" spans="1:31" ht="16.5" customHeight="1">
      <c r="A298" s="6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</row>
    <row r="299" spans="1:31" ht="16.5" customHeight="1">
      <c r="A299" s="6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</row>
    <row r="300" spans="1:31" ht="16.5" customHeight="1">
      <c r="A300" s="6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</row>
    <row r="301" spans="1:31" ht="16.5" customHeight="1">
      <c r="A301" s="68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</row>
    <row r="302" spans="1:31" ht="16.5" customHeight="1">
      <c r="A302" s="68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</row>
    <row r="303" spans="1:31" ht="16.5" customHeight="1">
      <c r="A303" s="68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</row>
    <row r="304" spans="1:31" ht="16.5" customHeight="1">
      <c r="A304" s="68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  <row r="305" spans="1:31" ht="16.5" customHeight="1">
      <c r="A305" s="68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</row>
    <row r="306" spans="1:31" ht="16.5" customHeight="1">
      <c r="A306" s="68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</row>
    <row r="307" spans="1:31" ht="16.5" customHeight="1">
      <c r="A307" s="68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</row>
    <row r="308" spans="1:31" ht="16.5" customHeight="1">
      <c r="A308" s="68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</row>
    <row r="309" spans="1:31" ht="16.5" customHeight="1">
      <c r="A309" s="68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</row>
    <row r="310" spans="1:31" ht="16.5" customHeight="1">
      <c r="A310" s="68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</row>
    <row r="311" spans="1:31" ht="16.5" customHeight="1">
      <c r="A311" s="68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</row>
    <row r="312" spans="1:31" ht="16.5" customHeight="1">
      <c r="A312" s="68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</row>
    <row r="313" spans="1:31" ht="16.5" customHeight="1">
      <c r="A313" s="68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</row>
    <row r="314" spans="1:31" ht="16.5" customHeight="1">
      <c r="A314" s="68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</row>
    <row r="315" spans="1:31" ht="16.5" customHeight="1">
      <c r="A315" s="68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</row>
    <row r="316" spans="1:31" ht="16.5" customHeight="1">
      <c r="A316" s="68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</row>
    <row r="317" spans="1:31" ht="16.5" customHeight="1">
      <c r="A317" s="68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</row>
    <row r="318" spans="1:31" ht="16.5" customHeight="1">
      <c r="A318" s="68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</row>
    <row r="319" spans="1:31" ht="16.5" customHeight="1">
      <c r="A319" s="68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</row>
    <row r="320" spans="1:31" ht="16.5" customHeight="1">
      <c r="A320" s="68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</row>
    <row r="321" spans="1:31" ht="16.5" customHeight="1">
      <c r="A321" s="68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</row>
    <row r="322" spans="1:31" ht="16.5" customHeight="1">
      <c r="A322" s="68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</row>
    <row r="323" spans="1:31" ht="16.5" customHeight="1">
      <c r="A323" s="68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</row>
    <row r="324" spans="1:31" ht="16.5" customHeight="1">
      <c r="A324" s="68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</row>
    <row r="325" spans="1:31" ht="16.5" customHeight="1">
      <c r="A325" s="68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</row>
    <row r="326" spans="1:31" ht="16.5" customHeight="1">
      <c r="A326" s="68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</row>
    <row r="327" spans="1:31" ht="16.5" customHeight="1">
      <c r="A327" s="68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</row>
    <row r="328" spans="1:31" ht="16.5" customHeight="1">
      <c r="A328" s="68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</row>
    <row r="329" spans="1:31" ht="16.5" customHeight="1">
      <c r="A329" s="68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</row>
    <row r="330" spans="1:31" ht="16.5" customHeight="1">
      <c r="A330" s="68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</row>
    <row r="331" spans="1:31" ht="16.5" customHeight="1">
      <c r="A331" s="68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</row>
    <row r="332" spans="1:31" ht="16.5" customHeight="1">
      <c r="A332" s="68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</row>
    <row r="333" spans="1:31" ht="16.5" customHeight="1">
      <c r="A333" s="68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</row>
    <row r="334" spans="1:31" ht="16.5" customHeight="1">
      <c r="A334" s="68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</row>
    <row r="335" spans="1:31" ht="16.5" customHeight="1">
      <c r="A335" s="68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</row>
    <row r="336" spans="1:31" ht="16.5" customHeight="1">
      <c r="A336" s="68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</row>
    <row r="337" spans="1:31" ht="16.5" customHeight="1">
      <c r="A337" s="68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</row>
    <row r="338" spans="1:31" ht="16.5" customHeight="1">
      <c r="A338" s="68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</row>
    <row r="339" spans="1:31" ht="16.5" customHeight="1">
      <c r="A339" s="68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</row>
    <row r="340" spans="1:31" ht="16.5" customHeight="1">
      <c r="A340" s="68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</row>
    <row r="341" spans="1:31" ht="16.5" customHeight="1">
      <c r="A341" s="68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</row>
    <row r="342" spans="1:31" ht="16.5" customHeight="1">
      <c r="A342" s="68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</row>
    <row r="343" spans="1:31" ht="16.5" customHeight="1">
      <c r="A343" s="68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</row>
    <row r="344" spans="1:31" ht="16.5" customHeight="1">
      <c r="A344" s="68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  <row r="345" spans="1:31" ht="16.5" customHeight="1">
      <c r="A345" s="68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</row>
    <row r="346" spans="1:31" ht="16.5" customHeight="1">
      <c r="A346" s="68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</row>
    <row r="347" spans="1:31" ht="16.5" customHeight="1">
      <c r="A347" s="68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</row>
    <row r="348" spans="1:31" ht="16.5" customHeight="1">
      <c r="A348" s="68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</row>
    <row r="349" spans="1:31" ht="16.5" customHeight="1">
      <c r="A349" s="68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</row>
    <row r="350" spans="1:31" ht="16.5" customHeight="1">
      <c r="A350" s="68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</row>
    <row r="351" spans="1:31" ht="16.5" customHeight="1">
      <c r="A351" s="68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</row>
    <row r="352" spans="1:31" ht="16.5" customHeight="1">
      <c r="A352" s="68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</row>
    <row r="353" spans="1:31" ht="16.5" customHeight="1">
      <c r="A353" s="68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</row>
    <row r="354" spans="1:31" ht="16.5" customHeight="1">
      <c r="A354" s="68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</row>
    <row r="355" spans="1:31" ht="16.5" customHeight="1">
      <c r="A355" s="68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</row>
    <row r="356" spans="1:31" ht="16.5" customHeight="1">
      <c r="A356" s="68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</row>
    <row r="357" spans="1:31" ht="16.5" customHeight="1">
      <c r="A357" s="68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</row>
    <row r="358" spans="1:31" ht="16.5" customHeight="1">
      <c r="A358" s="68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</row>
    <row r="359" spans="1:31" ht="16.5" customHeight="1">
      <c r="A359" s="68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</row>
    <row r="360" spans="1:31" ht="16.5" customHeight="1">
      <c r="A360" s="68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</row>
    <row r="361" spans="1:31" ht="16.5" customHeight="1">
      <c r="A361" s="68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</row>
    <row r="362" spans="1:31" ht="16.5" customHeight="1">
      <c r="A362" s="68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</row>
    <row r="363" spans="1:31" ht="16.5" customHeight="1">
      <c r="A363" s="68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</row>
    <row r="364" spans="1:31" ht="16.5" customHeight="1">
      <c r="A364" s="68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</row>
    <row r="365" spans="1:31" ht="16.5" customHeight="1">
      <c r="A365" s="68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</row>
    <row r="366" spans="1:31" ht="16.5" customHeight="1">
      <c r="A366" s="68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</row>
    <row r="367" spans="1:31" ht="16.5" customHeight="1">
      <c r="A367" s="68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</row>
    <row r="368" spans="1:31" ht="16.5" customHeight="1">
      <c r="A368" s="68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</row>
    <row r="369" spans="1:31" ht="16.5" customHeight="1">
      <c r="A369" s="68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</row>
    <row r="370" spans="1:31" ht="16.5" customHeight="1">
      <c r="A370" s="68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</row>
    <row r="371" spans="1:31" ht="16.5" customHeight="1">
      <c r="A371" s="68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</row>
    <row r="372" spans="1:31" ht="16.5" customHeight="1">
      <c r="A372" s="68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</row>
    <row r="373" spans="1:31" ht="16.5" customHeight="1">
      <c r="A373" s="68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</row>
    <row r="374" spans="1:31" ht="16.5" customHeight="1">
      <c r="A374" s="68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</row>
    <row r="375" spans="1:31" ht="16.5" customHeight="1">
      <c r="A375" s="68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</row>
    <row r="376" spans="1:31" ht="16.5" customHeight="1">
      <c r="A376" s="68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</row>
    <row r="377" spans="1:31" ht="16.5" customHeight="1">
      <c r="A377" s="68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</row>
    <row r="378" spans="1:31" ht="16.5" customHeight="1">
      <c r="A378" s="68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</row>
    <row r="379" spans="1:31" ht="16.5" customHeight="1">
      <c r="A379" s="68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</row>
    <row r="380" spans="1:31" ht="16.5" customHeight="1">
      <c r="A380" s="68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</row>
    <row r="381" spans="1:31" ht="16.5" customHeight="1">
      <c r="A381" s="68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</row>
    <row r="382" spans="1:31" ht="16.5" customHeight="1">
      <c r="A382" s="68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</row>
    <row r="383" spans="1:31" ht="16.5" customHeight="1">
      <c r="A383" s="68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</row>
    <row r="384" spans="1:31" ht="16.5" customHeight="1">
      <c r="A384" s="68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</row>
    <row r="385" spans="1:31" ht="16.5" customHeight="1">
      <c r="A385" s="68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</row>
    <row r="386" spans="1:31" ht="16.5" customHeight="1">
      <c r="A386" s="68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</row>
    <row r="387" spans="1:31" ht="16.5" customHeight="1">
      <c r="A387" s="68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</row>
    <row r="388" spans="1:31" ht="16.5" customHeight="1">
      <c r="A388" s="68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</row>
    <row r="389" spans="1:31" ht="16.5" customHeight="1">
      <c r="A389" s="68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</row>
    <row r="390" spans="1:31" ht="16.5" customHeight="1">
      <c r="A390" s="68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</row>
    <row r="391" spans="1:31" ht="16.5" customHeight="1">
      <c r="A391" s="68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</row>
    <row r="392" spans="1:31" ht="16.5" customHeight="1">
      <c r="A392" s="68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</row>
    <row r="393" spans="1:31" ht="16.5" customHeight="1">
      <c r="A393" s="68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</row>
    <row r="394" spans="1:31" ht="16.5" customHeight="1">
      <c r="A394" s="68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</row>
    <row r="395" spans="1:31" ht="16.5" customHeight="1">
      <c r="A395" s="68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</row>
    <row r="396" spans="1:31" ht="16.5" customHeight="1">
      <c r="A396" s="68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</row>
    <row r="397" spans="1:31" ht="16.5" customHeight="1">
      <c r="A397" s="68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</row>
    <row r="398" spans="1:31" ht="16.5" customHeight="1">
      <c r="A398" s="68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</row>
    <row r="399" spans="1:31" ht="16.5" customHeight="1">
      <c r="A399" s="68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</row>
    <row r="400" spans="1:31" ht="16.5" customHeight="1">
      <c r="A400" s="68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</row>
    <row r="401" spans="1:31" ht="16.5" customHeight="1">
      <c r="A401" s="68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</row>
    <row r="402" spans="1:31" ht="16.5" customHeight="1">
      <c r="A402" s="68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</row>
    <row r="403" spans="1:31" ht="16.5" customHeight="1">
      <c r="A403" s="68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</row>
    <row r="404" spans="1:31" ht="16.5" customHeight="1">
      <c r="A404" s="68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</row>
    <row r="405" spans="1:31" ht="16.5" customHeight="1">
      <c r="A405" s="68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</row>
    <row r="406" spans="1:31" ht="16.5" customHeight="1">
      <c r="A406" s="68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</row>
    <row r="407" spans="1:31" ht="16.5" customHeight="1">
      <c r="A407" s="68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</row>
    <row r="408" spans="1:31" ht="16.5" customHeight="1">
      <c r="A408" s="68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</row>
    <row r="409" spans="1:31" ht="16.5" customHeight="1">
      <c r="A409" s="68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</row>
    <row r="410" spans="1:31" ht="16.5" customHeight="1">
      <c r="A410" s="68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</row>
    <row r="411" spans="1:31" ht="16.5" customHeight="1">
      <c r="A411" s="68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</row>
    <row r="412" spans="1:31" ht="16.5" customHeight="1">
      <c r="A412" s="68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</row>
    <row r="413" spans="1:31" ht="16.5" customHeight="1">
      <c r="A413" s="68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</row>
    <row r="414" spans="1:31" ht="16.5" customHeight="1">
      <c r="A414" s="68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</row>
    <row r="415" spans="1:31" ht="16.5" customHeight="1">
      <c r="A415" s="68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</row>
    <row r="416" spans="1:31" ht="16.5" customHeight="1">
      <c r="A416" s="68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</row>
    <row r="417" spans="1:31" ht="16.5" customHeight="1">
      <c r="A417" s="68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</row>
    <row r="418" spans="1:31" ht="16.5" customHeight="1">
      <c r="A418" s="68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</row>
    <row r="419" spans="1:31" ht="16.5" customHeight="1">
      <c r="A419" s="68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</row>
    <row r="420" spans="1:31" ht="16.5" customHeight="1">
      <c r="A420" s="68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  <row r="421" spans="1:31" ht="16.5" customHeight="1">
      <c r="A421" s="68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</row>
    <row r="422" spans="1:31" ht="16.5" customHeight="1">
      <c r="A422" s="68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</row>
    <row r="423" spans="1:31" ht="16.5" customHeight="1">
      <c r="A423" s="68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</row>
    <row r="424" spans="1:31" ht="16.5" customHeight="1">
      <c r="A424" s="68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</row>
    <row r="425" spans="1:31" ht="16.5" customHeight="1">
      <c r="A425" s="68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</row>
    <row r="426" spans="1:31" ht="16.5" customHeight="1">
      <c r="A426" s="68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</row>
    <row r="427" spans="1:31" ht="16.5" customHeight="1">
      <c r="A427" s="68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</row>
    <row r="428" spans="1:31" ht="16.5" customHeight="1">
      <c r="A428" s="68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</row>
    <row r="429" spans="1:31" ht="16.5" customHeight="1">
      <c r="A429" s="68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</row>
    <row r="430" spans="1:31" ht="16.5" customHeight="1">
      <c r="A430" s="68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</row>
    <row r="431" spans="1:31" ht="16.5" customHeight="1">
      <c r="A431" s="68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</row>
    <row r="432" spans="1:31" ht="16.5" customHeight="1">
      <c r="A432" s="68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  <row r="433" spans="1:31" ht="16.5" customHeight="1">
      <c r="A433" s="68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</row>
    <row r="434" spans="1:31" ht="16.5" customHeight="1">
      <c r="A434" s="68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</row>
    <row r="435" spans="1:31" ht="16.5" customHeight="1">
      <c r="A435" s="68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</row>
    <row r="436" spans="1:31" ht="16.5" customHeight="1">
      <c r="A436" s="68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</row>
    <row r="437" spans="1:31" ht="16.5" customHeight="1">
      <c r="A437" s="68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</row>
    <row r="438" spans="1:31" ht="16.5" customHeight="1">
      <c r="A438" s="68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</row>
    <row r="439" spans="1:31" ht="16.5" customHeight="1">
      <c r="A439" s="68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</row>
    <row r="440" spans="1:31" ht="16.5" customHeight="1">
      <c r="A440" s="68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</row>
    <row r="441" spans="1:31" ht="16.5" customHeight="1">
      <c r="A441" s="68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</row>
    <row r="442" spans="1:31" ht="16.5" customHeight="1">
      <c r="A442" s="68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</row>
    <row r="443" spans="1:31" ht="16.5" customHeight="1">
      <c r="A443" s="68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</row>
    <row r="444" spans="1:31" ht="16.5" customHeight="1">
      <c r="A444" s="68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</row>
    <row r="445" spans="1:31" ht="16.5" customHeight="1">
      <c r="A445" s="68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</row>
    <row r="446" spans="1:31" ht="16.5" customHeight="1">
      <c r="A446" s="68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</row>
    <row r="447" spans="1:31" ht="16.5" customHeight="1">
      <c r="A447" s="68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</row>
    <row r="448" spans="1:31" ht="16.5" customHeight="1">
      <c r="A448" s="68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</row>
    <row r="449" spans="1:31" ht="16.5" customHeight="1">
      <c r="A449" s="68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</row>
    <row r="450" spans="1:31" ht="16.5" customHeight="1">
      <c r="A450" s="68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</row>
    <row r="451" spans="1:31" ht="16.5" customHeight="1">
      <c r="A451" s="68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</row>
    <row r="452" spans="1:31" ht="16.5" customHeight="1">
      <c r="A452" s="68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</row>
    <row r="453" spans="1:31" ht="16.5" customHeight="1">
      <c r="A453" s="68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</row>
    <row r="454" spans="1:31" ht="16.5" customHeight="1">
      <c r="A454" s="68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</row>
    <row r="455" spans="1:31" ht="16.5" customHeight="1">
      <c r="A455" s="68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</row>
    <row r="456" spans="1:31" ht="16.5" customHeight="1">
      <c r="A456" s="68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</row>
    <row r="457" spans="1:31" ht="16.5" customHeight="1">
      <c r="A457" s="68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</row>
    <row r="458" spans="1:31" ht="16.5" customHeight="1">
      <c r="A458" s="68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</row>
    <row r="459" spans="1:31" ht="16.5" customHeight="1">
      <c r="A459" s="68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</row>
    <row r="460" spans="1:31" ht="16.5" customHeight="1">
      <c r="A460" s="68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</row>
    <row r="461" spans="1:31" ht="16.5" customHeight="1">
      <c r="A461" s="68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</row>
    <row r="462" spans="1:31" ht="16.5" customHeight="1">
      <c r="A462" s="68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</row>
    <row r="463" spans="1:31" ht="16.5" customHeight="1">
      <c r="A463" s="68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</row>
    <row r="464" spans="1:31" ht="16.5" customHeight="1">
      <c r="A464" s="68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</row>
    <row r="465" spans="1:31" ht="16.5" customHeight="1">
      <c r="A465" s="68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</row>
    <row r="466" spans="1:31" ht="16.5" customHeight="1">
      <c r="A466" s="68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</row>
    <row r="467" spans="1:31" ht="16.5" customHeight="1">
      <c r="A467" s="68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</row>
    <row r="468" spans="1:31" ht="16.5" customHeight="1">
      <c r="A468" s="68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</row>
    <row r="469" spans="1:31" ht="16.5" customHeight="1">
      <c r="A469" s="68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</row>
    <row r="470" spans="1:31" ht="16.5" customHeight="1">
      <c r="A470" s="68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</row>
    <row r="471" spans="1:31" ht="16.5" customHeight="1">
      <c r="A471" s="68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</row>
    <row r="472" spans="1:31" ht="16.5" customHeight="1">
      <c r="A472" s="68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</row>
    <row r="473" spans="1:31" ht="16.5" customHeight="1">
      <c r="A473" s="68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</row>
    <row r="474" spans="1:31" ht="16.5" customHeight="1">
      <c r="A474" s="68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</row>
    <row r="475" spans="1:31" ht="16.5" customHeight="1">
      <c r="A475" s="68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</row>
    <row r="476" spans="1:31" ht="16.5" customHeight="1">
      <c r="A476" s="68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</row>
    <row r="477" spans="1:31" ht="16.5" customHeight="1">
      <c r="A477" s="68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</row>
    <row r="478" spans="1:31" ht="16.5" customHeight="1">
      <c r="A478" s="68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</row>
    <row r="479" spans="1:31" ht="16.5" customHeight="1">
      <c r="A479" s="68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</row>
    <row r="480" spans="1:31" ht="16.5" customHeight="1">
      <c r="A480" s="68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</row>
    <row r="481" spans="1:31" ht="16.5" customHeight="1">
      <c r="A481" s="68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</row>
    <row r="482" spans="1:31" ht="16.5" customHeight="1">
      <c r="A482" s="68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</row>
    <row r="483" spans="1:31" ht="16.5" customHeight="1">
      <c r="A483" s="68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</row>
    <row r="484" spans="1:31" ht="16.5" customHeight="1">
      <c r="A484" s="68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</row>
    <row r="485" spans="1:31" ht="16.5" customHeight="1">
      <c r="A485" s="68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</row>
    <row r="486" spans="1:31" ht="16.5" customHeight="1">
      <c r="A486" s="68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</row>
    <row r="487" spans="1:31" ht="16.5" customHeight="1">
      <c r="A487" s="68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</row>
    <row r="488" spans="1:31" ht="16.5" customHeight="1">
      <c r="A488" s="68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</row>
    <row r="489" spans="1:31" ht="16.5" customHeight="1">
      <c r="A489" s="68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</row>
    <row r="490" spans="1:31" ht="16.5" customHeight="1">
      <c r="A490" s="68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</row>
    <row r="491" spans="1:31" ht="16.5" customHeight="1">
      <c r="A491" s="68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</row>
    <row r="492" spans="1:31" ht="16.5" customHeight="1">
      <c r="A492" s="68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</row>
    <row r="493" spans="1:31" ht="16.5" customHeight="1">
      <c r="A493" s="68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</row>
    <row r="494" spans="1:31" ht="16.5" customHeight="1">
      <c r="A494" s="68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</row>
    <row r="495" spans="1:31" ht="16.5" customHeight="1">
      <c r="A495" s="68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</row>
    <row r="496" spans="1:31" ht="16.5" customHeight="1">
      <c r="A496" s="68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</row>
    <row r="497" spans="1:31" ht="16.5" customHeight="1">
      <c r="A497" s="68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</row>
    <row r="498" spans="1:31" ht="16.5" customHeight="1">
      <c r="A498" s="68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</row>
    <row r="499" spans="1:31" ht="16.5" customHeight="1">
      <c r="A499" s="68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</row>
    <row r="500" spans="1:31" ht="16.5" customHeight="1">
      <c r="A500" s="68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</row>
    <row r="501" spans="1:31" ht="16.5" customHeight="1">
      <c r="A501" s="68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</row>
    <row r="502" spans="1:31" ht="16.5" customHeight="1">
      <c r="A502" s="68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</row>
    <row r="503" spans="1:31" ht="16.5" customHeight="1">
      <c r="A503" s="68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</row>
    <row r="504" spans="1:31" ht="16.5" customHeight="1">
      <c r="A504" s="68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</row>
    <row r="505" spans="1:31" ht="16.5" customHeight="1">
      <c r="A505" s="68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</row>
    <row r="506" spans="1:31" ht="16.5" customHeight="1">
      <c r="A506" s="68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</row>
    <row r="507" spans="1:31" ht="16.5" customHeight="1">
      <c r="A507" s="68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</row>
    <row r="508" spans="1:31" ht="16.5" customHeight="1">
      <c r="A508" s="68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</row>
    <row r="509" spans="1:31" ht="16.5" customHeight="1">
      <c r="A509" s="68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</row>
    <row r="510" spans="1:31" ht="16.5" customHeight="1">
      <c r="A510" s="68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</row>
    <row r="511" spans="1:31" ht="16.5" customHeight="1">
      <c r="A511" s="68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</row>
    <row r="512" spans="1:31" ht="16.5" customHeight="1">
      <c r="A512" s="68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</row>
    <row r="513" spans="1:31" ht="16.5" customHeight="1">
      <c r="A513" s="68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</row>
    <row r="514" spans="1:31" ht="16.5" customHeight="1">
      <c r="A514" s="68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</row>
    <row r="515" spans="1:31" ht="16.5" customHeight="1">
      <c r="A515" s="68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</row>
    <row r="516" spans="1:31" ht="16.5" customHeight="1">
      <c r="A516" s="68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</row>
    <row r="517" spans="1:31" ht="16.5" customHeight="1">
      <c r="A517" s="68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</row>
    <row r="518" spans="1:31" ht="16.5" customHeight="1">
      <c r="A518" s="68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</row>
    <row r="519" spans="1:31" ht="16.5" customHeight="1">
      <c r="A519" s="68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</row>
    <row r="520" spans="1:31" ht="16.5" customHeight="1">
      <c r="A520" s="68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</row>
    <row r="521" spans="1:31" ht="16.5" customHeight="1">
      <c r="A521" s="68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</row>
    <row r="522" spans="1:31" ht="16.5" customHeight="1">
      <c r="A522" s="68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</row>
    <row r="523" spans="1:31" ht="16.5" customHeight="1">
      <c r="A523" s="68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</row>
    <row r="524" spans="1:31" ht="16.5" customHeight="1">
      <c r="A524" s="68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</row>
    <row r="525" spans="1:31" ht="16.5" customHeight="1">
      <c r="A525" s="68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</row>
    <row r="526" spans="1:31" ht="16.5" customHeight="1">
      <c r="A526" s="68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</row>
    <row r="527" spans="1:31" ht="16.5" customHeight="1">
      <c r="A527" s="68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</row>
    <row r="528" spans="1:31" ht="16.5" customHeight="1">
      <c r="A528" s="68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</row>
    <row r="529" spans="1:31" ht="16.5" customHeight="1">
      <c r="A529" s="68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</row>
    <row r="530" spans="1:31" ht="16.5" customHeight="1">
      <c r="A530" s="68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</row>
    <row r="531" spans="1:31" ht="16.5" customHeight="1">
      <c r="A531" s="68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</row>
    <row r="532" spans="1:31" ht="16.5" customHeight="1">
      <c r="A532" s="68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</row>
    <row r="533" spans="1:31" ht="16.5" customHeight="1">
      <c r="A533" s="68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</row>
    <row r="534" spans="1:31" ht="16.5" customHeight="1">
      <c r="A534" s="68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</row>
    <row r="535" spans="1:31" ht="16.5" customHeight="1">
      <c r="A535" s="68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</row>
    <row r="536" spans="1:31" ht="16.5" customHeight="1">
      <c r="A536" s="68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</row>
    <row r="537" spans="1:31" ht="16.5" customHeight="1">
      <c r="A537" s="68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</row>
    <row r="538" spans="1:31" ht="16.5" customHeight="1">
      <c r="A538" s="68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</row>
    <row r="539" spans="1:31" ht="16.5" customHeight="1">
      <c r="A539" s="68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</row>
    <row r="540" spans="1:31" ht="16.5" customHeight="1">
      <c r="A540" s="68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</row>
    <row r="541" spans="1:31" ht="16.5" customHeight="1">
      <c r="A541" s="68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</row>
    <row r="542" spans="1:31" ht="16.5" customHeight="1">
      <c r="A542" s="68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</row>
    <row r="543" spans="1:31" ht="16.5" customHeight="1">
      <c r="A543" s="68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</row>
    <row r="544" spans="1:31" ht="16.5" customHeight="1">
      <c r="A544" s="68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</row>
    <row r="545" spans="1:31" ht="16.5" customHeight="1">
      <c r="A545" s="68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</row>
    <row r="546" spans="1:31" ht="16.5" customHeight="1">
      <c r="A546" s="68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</row>
    <row r="547" spans="1:31" ht="16.5" customHeight="1">
      <c r="A547" s="68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</row>
    <row r="548" spans="1:31" ht="16.5" customHeight="1">
      <c r="A548" s="68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</row>
    <row r="549" spans="1:31" ht="16.5" customHeight="1">
      <c r="A549" s="68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</row>
    <row r="550" spans="1:31" ht="16.5" customHeight="1">
      <c r="A550" s="68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</row>
    <row r="551" spans="1:31" ht="16.5" customHeight="1">
      <c r="A551" s="68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</row>
    <row r="552" spans="1:31" ht="16.5" customHeight="1">
      <c r="A552" s="68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</row>
    <row r="553" spans="1:31" ht="16.5" customHeight="1">
      <c r="A553" s="68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</row>
    <row r="554" spans="1:31" ht="16.5" customHeight="1">
      <c r="A554" s="68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</row>
    <row r="555" spans="1:31" ht="16.5" customHeight="1">
      <c r="A555" s="68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</row>
    <row r="556" spans="1:31" ht="16.5" customHeight="1">
      <c r="A556" s="68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</row>
    <row r="557" spans="1:31" ht="16.5" customHeight="1">
      <c r="A557" s="68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</row>
    <row r="558" spans="1:31" ht="16.5" customHeight="1">
      <c r="A558" s="68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</row>
    <row r="559" spans="1:31" ht="16.5" customHeight="1">
      <c r="A559" s="68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</row>
    <row r="560" spans="1:31" ht="16.5" customHeight="1">
      <c r="A560" s="68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</row>
    <row r="561" spans="1:31" ht="16.5" customHeight="1">
      <c r="A561" s="68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</row>
    <row r="562" spans="1:31" ht="16.5" customHeight="1">
      <c r="A562" s="68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</row>
    <row r="563" spans="1:31" ht="16.5" customHeight="1">
      <c r="A563" s="68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</row>
    <row r="564" spans="1:31" ht="16.5" customHeight="1">
      <c r="A564" s="68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</row>
    <row r="565" spans="1:31" ht="16.5" customHeight="1">
      <c r="A565" s="68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</row>
    <row r="566" spans="1:31" ht="16.5" customHeight="1">
      <c r="A566" s="68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</row>
    <row r="567" spans="1:31" ht="16.5" customHeight="1">
      <c r="A567" s="68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</row>
    <row r="568" spans="1:31" ht="16.5" customHeight="1">
      <c r="A568" s="68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</row>
    <row r="569" spans="1:31" ht="16.5" customHeight="1">
      <c r="A569" s="68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</row>
    <row r="570" spans="1:31" ht="16.5" customHeight="1">
      <c r="A570" s="68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</row>
    <row r="571" spans="1:31" ht="16.5" customHeight="1">
      <c r="A571" s="68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</row>
    <row r="572" spans="1:31" ht="16.5" customHeight="1">
      <c r="A572" s="68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</row>
    <row r="573" spans="1:31" ht="16.5" customHeight="1">
      <c r="A573" s="68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</row>
    <row r="574" spans="1:31" ht="16.5" customHeight="1">
      <c r="A574" s="68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</row>
    <row r="575" spans="1:31" ht="16.5" customHeight="1">
      <c r="A575" s="68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</row>
    <row r="576" spans="1:31" ht="16.5" customHeight="1">
      <c r="A576" s="68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</row>
    <row r="577" spans="1:31" ht="16.5" customHeight="1">
      <c r="A577" s="68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</row>
    <row r="578" spans="1:31" ht="16.5" customHeight="1">
      <c r="A578" s="68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</row>
    <row r="579" spans="1:31" ht="16.5" customHeight="1">
      <c r="A579" s="68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</row>
    <row r="580" spans="1:31" ht="16.5" customHeight="1">
      <c r="A580" s="68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  <row r="581" spans="1:31" ht="16.5" customHeight="1">
      <c r="A581" s="68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</row>
    <row r="582" spans="1:31" ht="16.5" customHeight="1">
      <c r="A582" s="68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</row>
    <row r="583" spans="1:31" ht="16.5" customHeight="1">
      <c r="A583" s="68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</row>
    <row r="584" spans="1:31" ht="16.5" customHeight="1">
      <c r="A584" s="68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</row>
    <row r="585" spans="1:31" ht="16.5" customHeight="1">
      <c r="A585" s="68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</row>
    <row r="586" spans="1:31" ht="16.5" customHeight="1">
      <c r="A586" s="68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</row>
    <row r="587" spans="1:31" ht="16.5" customHeight="1">
      <c r="A587" s="68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</row>
    <row r="588" spans="1:31" ht="16.5" customHeight="1">
      <c r="A588" s="68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</row>
    <row r="589" spans="1:31" ht="16.5" customHeight="1">
      <c r="A589" s="68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</row>
    <row r="590" spans="1:31" ht="16.5" customHeight="1">
      <c r="A590" s="68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</row>
    <row r="591" spans="1:31" ht="16.5" customHeight="1">
      <c r="A591" s="68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</row>
    <row r="592" spans="1:31" ht="16.5" customHeight="1">
      <c r="A592" s="68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</row>
    <row r="593" spans="1:31" ht="16.5" customHeight="1">
      <c r="A593" s="68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</row>
    <row r="594" spans="1:31" ht="16.5" customHeight="1">
      <c r="A594" s="68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</row>
    <row r="595" spans="1:31" ht="16.5" customHeight="1">
      <c r="A595" s="68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</row>
    <row r="596" spans="1:31" ht="16.5" customHeight="1">
      <c r="A596" s="68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</row>
    <row r="597" spans="1:31" ht="16.5" customHeight="1">
      <c r="A597" s="68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</row>
    <row r="598" spans="1:31" ht="16.5" customHeight="1">
      <c r="A598" s="68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</row>
    <row r="599" spans="1:31" ht="16.5" customHeight="1">
      <c r="A599" s="68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</row>
    <row r="600" spans="1:31" ht="16.5" customHeight="1">
      <c r="A600" s="68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</row>
    <row r="601" spans="1:31" ht="16.5" customHeight="1">
      <c r="A601" s="68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</row>
    <row r="602" spans="1:31" ht="16.5" customHeight="1">
      <c r="A602" s="68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</row>
    <row r="603" spans="1:31" ht="16.5" customHeight="1">
      <c r="A603" s="68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</row>
    <row r="604" spans="1:31" ht="16.5" customHeight="1">
      <c r="A604" s="68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</row>
    <row r="605" spans="1:31" ht="16.5" customHeight="1">
      <c r="A605" s="68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</row>
    <row r="606" spans="1:31" ht="16.5" customHeight="1">
      <c r="A606" s="68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</row>
    <row r="607" spans="1:31" ht="16.5" customHeight="1">
      <c r="A607" s="68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</row>
    <row r="608" spans="1:31" ht="16.5" customHeight="1">
      <c r="A608" s="68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</row>
    <row r="609" spans="1:31" ht="16.5" customHeight="1">
      <c r="A609" s="68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</row>
    <row r="610" spans="1:31" ht="16.5" customHeight="1">
      <c r="A610" s="68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</row>
    <row r="611" spans="1:31" ht="16.5" customHeight="1">
      <c r="A611" s="68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</row>
    <row r="612" spans="1:31" ht="16.5" customHeight="1">
      <c r="A612" s="68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</row>
    <row r="613" spans="1:31" ht="16.5" customHeight="1">
      <c r="A613" s="68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</row>
    <row r="614" spans="1:31" ht="16.5" customHeight="1">
      <c r="A614" s="68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</row>
    <row r="615" spans="1:31" ht="16.5" customHeight="1">
      <c r="A615" s="68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</row>
    <row r="616" spans="1:31" ht="16.5" customHeight="1">
      <c r="A616" s="68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</row>
    <row r="617" spans="1:31" ht="16.5" customHeight="1">
      <c r="A617" s="68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</row>
    <row r="618" spans="1:31" ht="16.5" customHeight="1">
      <c r="A618" s="68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</row>
    <row r="619" spans="1:31" ht="16.5" customHeight="1">
      <c r="A619" s="68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</row>
    <row r="620" spans="1:31" ht="16.5" customHeight="1">
      <c r="A620" s="68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</row>
    <row r="621" spans="1:31" ht="16.5" customHeight="1">
      <c r="A621" s="68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</row>
    <row r="622" spans="1:31" ht="16.5" customHeight="1">
      <c r="A622" s="68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</row>
    <row r="623" spans="1:31" ht="16.5" customHeight="1">
      <c r="A623" s="68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</row>
    <row r="624" spans="1:31" ht="16.5" customHeight="1">
      <c r="A624" s="68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</row>
    <row r="625" spans="1:31" ht="16.5" customHeight="1">
      <c r="A625" s="68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</row>
    <row r="626" spans="1:31" ht="16.5" customHeight="1">
      <c r="A626" s="68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</row>
    <row r="627" spans="1:31" ht="16.5" customHeight="1">
      <c r="A627" s="68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</row>
    <row r="628" spans="1:31" ht="16.5" customHeight="1">
      <c r="A628" s="68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</row>
    <row r="629" spans="1:31" ht="16.5" customHeight="1">
      <c r="A629" s="68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</row>
    <row r="630" spans="1:31" ht="16.5" customHeight="1">
      <c r="A630" s="68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</row>
    <row r="631" spans="1:31" ht="16.5" customHeight="1">
      <c r="A631" s="68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</row>
    <row r="632" spans="1:31" ht="16.5" customHeight="1">
      <c r="A632" s="68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</row>
    <row r="633" spans="1:31" ht="16.5" customHeight="1">
      <c r="A633" s="68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</row>
    <row r="634" spans="1:31" ht="16.5" customHeight="1">
      <c r="A634" s="68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</row>
    <row r="635" spans="1:31" ht="16.5" customHeight="1">
      <c r="A635" s="68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</row>
    <row r="636" spans="1:31" ht="16.5" customHeight="1">
      <c r="A636" s="68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</row>
    <row r="637" spans="1:31" ht="16.5" customHeight="1">
      <c r="A637" s="68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</row>
    <row r="638" spans="1:31" ht="16.5" customHeight="1">
      <c r="A638" s="68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</row>
    <row r="639" spans="1:31" ht="16.5" customHeight="1">
      <c r="A639" s="68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</row>
    <row r="640" spans="1:31" ht="16.5" customHeight="1">
      <c r="A640" s="68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</row>
    <row r="641" spans="1:31" ht="16.5" customHeight="1">
      <c r="A641" s="68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</row>
    <row r="642" spans="1:31" ht="16.5" customHeight="1">
      <c r="A642" s="68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</row>
    <row r="643" spans="1:31" ht="16.5" customHeight="1">
      <c r="A643" s="68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</row>
    <row r="644" spans="1:31" ht="16.5" customHeight="1">
      <c r="A644" s="68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</row>
    <row r="645" spans="1:31" ht="16.5" customHeight="1">
      <c r="A645" s="68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</row>
    <row r="646" spans="1:31" ht="16.5" customHeight="1">
      <c r="A646" s="68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</row>
    <row r="647" spans="1:31" ht="16.5" customHeight="1">
      <c r="A647" s="68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</row>
    <row r="648" spans="1:31" ht="16.5" customHeight="1">
      <c r="A648" s="68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</row>
    <row r="649" spans="1:31" ht="16.5" customHeight="1">
      <c r="A649" s="68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</row>
    <row r="650" spans="1:31" ht="16.5" customHeight="1">
      <c r="A650" s="68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</row>
    <row r="651" spans="1:31" ht="16.5" customHeight="1">
      <c r="A651" s="68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</row>
    <row r="652" spans="1:31" ht="16.5" customHeight="1">
      <c r="A652" s="68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</row>
    <row r="653" spans="1:31" ht="16.5" customHeight="1">
      <c r="A653" s="68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</row>
    <row r="654" spans="1:31" ht="16.5" customHeight="1">
      <c r="A654" s="68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</row>
    <row r="655" spans="1:31" ht="16.5" customHeight="1">
      <c r="A655" s="68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</row>
    <row r="656" spans="1:31" ht="16.5" customHeight="1">
      <c r="A656" s="68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</row>
    <row r="657" spans="1:31" ht="16.5" customHeight="1">
      <c r="A657" s="68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</row>
    <row r="658" spans="1:31" ht="16.5" customHeight="1">
      <c r="A658" s="68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</row>
    <row r="659" spans="1:31" ht="16.5" customHeight="1">
      <c r="A659" s="68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</row>
    <row r="660" spans="1:31" ht="16.5" customHeight="1">
      <c r="A660" s="68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</row>
    <row r="661" spans="1:31" ht="16.5" customHeight="1">
      <c r="A661" s="68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</row>
    <row r="662" spans="1:31" ht="16.5" customHeight="1">
      <c r="A662" s="68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</row>
    <row r="663" spans="1:31" ht="16.5" customHeight="1">
      <c r="A663" s="68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</row>
    <row r="664" spans="1:31" ht="16.5" customHeight="1">
      <c r="A664" s="68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</row>
    <row r="665" spans="1:31" ht="16.5" customHeight="1">
      <c r="A665" s="68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</row>
    <row r="666" spans="1:31" ht="16.5" customHeight="1">
      <c r="A666" s="68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</row>
    <row r="667" spans="1:31" ht="16.5" customHeight="1">
      <c r="A667" s="68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</row>
    <row r="668" spans="1:31" ht="16.5" customHeight="1">
      <c r="A668" s="68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</row>
    <row r="669" spans="1:31" ht="16.5" customHeight="1">
      <c r="A669" s="68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</row>
    <row r="670" spans="1:31" ht="16.5" customHeight="1">
      <c r="A670" s="68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</row>
    <row r="671" spans="1:31" ht="16.5" customHeight="1">
      <c r="A671" s="68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</row>
    <row r="672" spans="1:31" ht="16.5" customHeight="1">
      <c r="A672" s="68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</row>
    <row r="673" spans="1:31" ht="16.5" customHeight="1">
      <c r="A673" s="68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</row>
    <row r="674" spans="1:31" ht="16.5" customHeight="1">
      <c r="A674" s="68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</row>
    <row r="675" spans="1:31" ht="16.5" customHeight="1">
      <c r="A675" s="68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</row>
    <row r="676" spans="1:31" ht="16.5" customHeight="1">
      <c r="A676" s="68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</row>
    <row r="677" spans="1:31" ht="16.5" customHeight="1">
      <c r="A677" s="68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</row>
    <row r="678" spans="1:31" ht="16.5" customHeight="1">
      <c r="A678" s="68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</row>
    <row r="679" spans="1:31" ht="16.5" customHeight="1">
      <c r="A679" s="68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</row>
    <row r="680" spans="1:31" ht="16.5" customHeight="1">
      <c r="A680" s="68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</row>
    <row r="681" spans="1:31" ht="16.5" customHeight="1">
      <c r="A681" s="68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</row>
    <row r="682" spans="1:31" ht="16.5" customHeight="1">
      <c r="A682" s="68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</row>
    <row r="683" spans="1:31" ht="16.5" customHeight="1">
      <c r="A683" s="68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</row>
    <row r="684" spans="1:31" ht="16.5" customHeight="1">
      <c r="A684" s="68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</row>
    <row r="685" spans="1:31" ht="16.5" customHeight="1">
      <c r="A685" s="68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</row>
    <row r="686" spans="1:31" ht="16.5" customHeight="1">
      <c r="A686" s="68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</row>
    <row r="687" spans="1:31" ht="16.5" customHeight="1">
      <c r="A687" s="68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</row>
    <row r="688" spans="1:31" ht="16.5" customHeight="1">
      <c r="A688" s="68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</row>
    <row r="689" spans="1:31" ht="16.5" customHeight="1">
      <c r="A689" s="68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</row>
    <row r="690" spans="1:31" ht="16.5" customHeight="1">
      <c r="A690" s="68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</row>
    <row r="691" spans="1:31" ht="16.5" customHeight="1">
      <c r="A691" s="68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</row>
    <row r="692" spans="1:31" ht="16.5" customHeight="1">
      <c r="A692" s="68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</row>
    <row r="693" spans="1:31" ht="16.5" customHeight="1">
      <c r="A693" s="68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</row>
    <row r="694" spans="1:31" ht="16.5" customHeight="1">
      <c r="A694" s="68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</row>
    <row r="695" spans="1:31" ht="16.5" customHeight="1">
      <c r="A695" s="68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</row>
    <row r="696" spans="1:31" ht="16.5" customHeight="1">
      <c r="A696" s="68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</row>
    <row r="697" spans="1:31" ht="16.5" customHeight="1">
      <c r="A697" s="68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</row>
    <row r="698" spans="1:31" ht="16.5" customHeight="1">
      <c r="A698" s="68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</row>
    <row r="699" spans="1:31" ht="16.5" customHeight="1">
      <c r="A699" s="68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</row>
    <row r="700" spans="1:31" ht="16.5" customHeight="1">
      <c r="A700" s="68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</row>
    <row r="701" spans="1:31" ht="16.5" customHeight="1">
      <c r="A701" s="68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</row>
    <row r="702" spans="1:31" ht="16.5" customHeight="1">
      <c r="A702" s="68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</row>
    <row r="703" spans="1:31" ht="16.5" customHeight="1">
      <c r="A703" s="68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</row>
    <row r="704" spans="1:31" ht="16.5" customHeight="1">
      <c r="A704" s="68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</row>
    <row r="705" spans="1:31" ht="16.5" customHeight="1">
      <c r="A705" s="68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</row>
    <row r="706" spans="1:31" ht="16.5" customHeight="1">
      <c r="A706" s="68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</row>
    <row r="707" spans="1:31" ht="16.5" customHeight="1">
      <c r="A707" s="68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</row>
    <row r="708" spans="1:31" ht="16.5" customHeight="1">
      <c r="A708" s="68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</row>
    <row r="709" spans="1:31" ht="16.5" customHeight="1">
      <c r="A709" s="68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</row>
    <row r="710" spans="1:31" ht="16.5" customHeight="1">
      <c r="A710" s="68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</row>
    <row r="711" spans="1:31" ht="16.5" customHeight="1">
      <c r="A711" s="68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</row>
    <row r="712" spans="1:31" ht="16.5" customHeight="1">
      <c r="A712" s="68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</row>
    <row r="713" spans="1:31" ht="16.5" customHeight="1">
      <c r="A713" s="68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</row>
    <row r="714" spans="1:31" ht="16.5" customHeight="1">
      <c r="A714" s="68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</row>
    <row r="715" spans="1:31" ht="16.5" customHeight="1">
      <c r="A715" s="68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</row>
    <row r="716" spans="1:31" ht="16.5" customHeight="1">
      <c r="A716" s="68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</row>
    <row r="717" spans="1:31" ht="16.5" customHeight="1">
      <c r="A717" s="68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</row>
    <row r="718" spans="1:31" ht="16.5" customHeight="1">
      <c r="A718" s="68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</row>
    <row r="719" spans="1:31" ht="16.5" customHeight="1">
      <c r="A719" s="68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</row>
    <row r="720" spans="1:31" ht="16.5" customHeight="1">
      <c r="A720" s="68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</row>
    <row r="721" spans="1:31" ht="16.5" customHeight="1">
      <c r="A721" s="68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</row>
    <row r="722" spans="1:31" ht="16.5" customHeight="1">
      <c r="A722" s="68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</row>
    <row r="723" spans="1:31" ht="16.5" customHeight="1">
      <c r="A723" s="68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</row>
    <row r="724" spans="1:31" ht="16.5" customHeight="1">
      <c r="A724" s="68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</row>
    <row r="725" spans="1:31" ht="16.5" customHeight="1">
      <c r="A725" s="68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</row>
    <row r="726" spans="1:31" ht="16.5" customHeight="1">
      <c r="A726" s="68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</row>
    <row r="727" spans="1:31" ht="16.5" customHeight="1">
      <c r="A727" s="68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</row>
    <row r="728" spans="1:31" ht="16.5" customHeight="1">
      <c r="A728" s="68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</row>
    <row r="729" spans="1:31" ht="16.5" customHeight="1">
      <c r="A729" s="68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</row>
    <row r="730" spans="1:31" ht="16.5" customHeight="1">
      <c r="A730" s="68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</row>
    <row r="731" spans="1:31" ht="16.5" customHeight="1">
      <c r="A731" s="68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</row>
    <row r="732" spans="1:31" ht="16.5" customHeight="1">
      <c r="A732" s="68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</row>
    <row r="733" spans="1:31" ht="16.5" customHeight="1">
      <c r="A733" s="68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</row>
    <row r="734" spans="1:31" ht="16.5" customHeight="1">
      <c r="A734" s="68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</row>
    <row r="735" spans="1:31" ht="16.5" customHeight="1">
      <c r="A735" s="68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</row>
    <row r="736" spans="1:31" ht="16.5" customHeight="1">
      <c r="A736" s="68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</row>
    <row r="737" spans="1:31" ht="16.5" customHeight="1">
      <c r="A737" s="68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</row>
    <row r="738" spans="1:31" ht="16.5" customHeight="1">
      <c r="A738" s="68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</row>
    <row r="739" spans="1:31" ht="16.5" customHeight="1">
      <c r="A739" s="68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</row>
    <row r="740" spans="1:31" ht="16.5" customHeight="1">
      <c r="A740" s="68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</row>
    <row r="741" spans="1:31" ht="16.5" customHeight="1">
      <c r="A741" s="68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</row>
    <row r="742" spans="1:31" ht="16.5" customHeight="1">
      <c r="A742" s="68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</row>
    <row r="743" spans="1:31" ht="16.5" customHeight="1">
      <c r="A743" s="68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</row>
    <row r="744" spans="1:31" ht="16.5" customHeight="1">
      <c r="A744" s="68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</row>
    <row r="745" spans="1:31" ht="16.5" customHeight="1">
      <c r="A745" s="68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</row>
    <row r="746" spans="1:31" ht="16.5" customHeight="1">
      <c r="A746" s="68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</row>
    <row r="747" spans="1:31" ht="16.5" customHeight="1">
      <c r="A747" s="68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</row>
    <row r="748" spans="1:31" ht="16.5" customHeight="1">
      <c r="A748" s="68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</row>
    <row r="749" spans="1:31" ht="16.5" customHeight="1">
      <c r="A749" s="68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</row>
    <row r="750" spans="1:31" ht="16.5" customHeight="1">
      <c r="A750" s="68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</row>
    <row r="751" spans="1:31" ht="16.5" customHeight="1">
      <c r="A751" s="68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</row>
    <row r="752" spans="1:31" ht="16.5" customHeight="1">
      <c r="A752" s="68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</row>
    <row r="753" spans="1:31" ht="16.5" customHeight="1">
      <c r="A753" s="68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</row>
    <row r="754" spans="1:31" ht="16.5" customHeight="1">
      <c r="A754" s="68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</row>
    <row r="755" spans="1:31" ht="16.5" customHeight="1">
      <c r="A755" s="68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</row>
    <row r="756" spans="1:31" ht="16.5" customHeight="1">
      <c r="A756" s="68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</row>
    <row r="757" spans="1:31" ht="16.5" customHeight="1">
      <c r="A757" s="68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</row>
    <row r="758" spans="1:31" ht="16.5" customHeight="1">
      <c r="A758" s="68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</row>
    <row r="759" spans="1:31" ht="16.5" customHeight="1">
      <c r="A759" s="68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</row>
    <row r="760" spans="1:31" ht="16.5" customHeight="1">
      <c r="A760" s="68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</row>
    <row r="761" spans="1:31" ht="16.5" customHeight="1">
      <c r="A761" s="68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</row>
    <row r="762" spans="1:31" ht="16.5" customHeight="1">
      <c r="A762" s="68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</row>
    <row r="763" spans="1:31" ht="16.5" customHeight="1">
      <c r="A763" s="68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</row>
    <row r="764" spans="1:31" ht="16.5" customHeight="1">
      <c r="A764" s="68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</row>
    <row r="765" spans="1:31" ht="16.5" customHeight="1">
      <c r="A765" s="68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</row>
    <row r="766" spans="1:31" ht="16.5" customHeight="1">
      <c r="A766" s="68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</row>
    <row r="767" spans="1:31" ht="16.5" customHeight="1">
      <c r="A767" s="68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</row>
    <row r="768" spans="1:31" ht="16.5" customHeight="1">
      <c r="A768" s="68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</row>
    <row r="769" spans="1:31" ht="16.5" customHeight="1">
      <c r="A769" s="68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</row>
    <row r="770" spans="1:31" ht="16.5" customHeight="1">
      <c r="A770" s="68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</row>
    <row r="771" spans="1:31" ht="16.5" customHeight="1">
      <c r="A771" s="68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</row>
    <row r="772" spans="1:31" ht="16.5" customHeight="1">
      <c r="A772" s="68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</row>
    <row r="773" spans="1:31" ht="16.5" customHeight="1">
      <c r="A773" s="68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</row>
    <row r="774" spans="1:31" ht="16.5" customHeight="1">
      <c r="A774" s="68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</row>
    <row r="775" spans="1:31" ht="16.5" customHeight="1">
      <c r="A775" s="68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</row>
    <row r="776" spans="1:31" ht="16.5" customHeight="1">
      <c r="A776" s="68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</row>
    <row r="777" spans="1:31" ht="16.5" customHeight="1">
      <c r="A777" s="68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</row>
    <row r="778" spans="1:31" ht="16.5" customHeight="1">
      <c r="A778" s="68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</row>
    <row r="779" spans="1:31" ht="16.5" customHeight="1">
      <c r="A779" s="68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</row>
    <row r="780" spans="1:31" ht="16.5" customHeight="1">
      <c r="A780" s="68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</row>
    <row r="781" spans="1:31" ht="16.5" customHeight="1">
      <c r="A781" s="68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</row>
    <row r="782" spans="1:31" ht="16.5" customHeight="1">
      <c r="A782" s="68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</row>
    <row r="783" spans="1:31" ht="16.5" customHeight="1">
      <c r="A783" s="68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</row>
    <row r="784" spans="1:31" ht="16.5" customHeight="1">
      <c r="A784" s="68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</row>
    <row r="785" spans="1:31" ht="16.5" customHeight="1">
      <c r="A785" s="68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</row>
    <row r="786" spans="1:31" ht="16.5" customHeight="1">
      <c r="A786" s="68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</row>
    <row r="787" spans="1:31" ht="16.5" customHeight="1">
      <c r="A787" s="68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</row>
    <row r="788" spans="1:31" ht="16.5" customHeight="1">
      <c r="A788" s="68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</row>
    <row r="789" spans="1:31" ht="16.5" customHeight="1">
      <c r="A789" s="68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</row>
    <row r="790" spans="1:31" ht="16.5" customHeight="1">
      <c r="A790" s="68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</row>
    <row r="791" spans="1:31" ht="16.5" customHeight="1">
      <c r="A791" s="68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</row>
    <row r="792" spans="1:31" ht="16.5" customHeight="1">
      <c r="A792" s="68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</row>
    <row r="793" spans="1:31" ht="16.5" customHeight="1">
      <c r="A793" s="68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</row>
    <row r="794" spans="1:31" ht="16.5" customHeight="1">
      <c r="A794" s="68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</row>
    <row r="795" spans="1:31" ht="16.5" customHeight="1">
      <c r="A795" s="68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</row>
    <row r="796" spans="1:31" ht="16.5" customHeight="1">
      <c r="A796" s="68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</row>
    <row r="797" spans="1:31" ht="16.5" customHeight="1">
      <c r="A797" s="68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</row>
    <row r="798" spans="1:31" ht="16.5" customHeight="1">
      <c r="A798" s="68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</row>
    <row r="799" spans="1:31" ht="16.5" customHeight="1">
      <c r="A799" s="68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</row>
    <row r="800" spans="1:31" ht="16.5" customHeight="1">
      <c r="A800" s="68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</row>
    <row r="801" spans="1:31" ht="16.5" customHeight="1">
      <c r="A801" s="68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</row>
    <row r="802" spans="1:31" ht="16.5" customHeight="1">
      <c r="A802" s="68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</row>
    <row r="803" spans="1:31" ht="16.5" customHeight="1">
      <c r="A803" s="68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</row>
    <row r="804" spans="1:31" ht="16.5" customHeight="1">
      <c r="A804" s="68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</row>
    <row r="805" spans="1:31" ht="16.5" customHeight="1">
      <c r="A805" s="68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</row>
    <row r="806" spans="1:31" ht="16.5" customHeight="1">
      <c r="A806" s="68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</row>
    <row r="807" spans="1:31" ht="16.5" customHeight="1">
      <c r="A807" s="68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</row>
    <row r="808" spans="1:31" ht="16.5" customHeight="1">
      <c r="A808" s="68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</row>
    <row r="809" spans="1:31" ht="16.5" customHeight="1">
      <c r="A809" s="68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</row>
    <row r="810" spans="1:31" ht="16.5" customHeight="1">
      <c r="A810" s="68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</row>
    <row r="811" spans="1:31" ht="16.5" customHeight="1">
      <c r="A811" s="68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</row>
    <row r="812" spans="1:31" ht="16.5" customHeight="1">
      <c r="A812" s="68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</row>
    <row r="813" spans="1:31" ht="16.5" customHeight="1">
      <c r="A813" s="68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</row>
    <row r="814" spans="1:31" ht="16.5" customHeight="1">
      <c r="A814" s="68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</row>
    <row r="815" spans="1:31" ht="16.5" customHeight="1">
      <c r="A815" s="68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</row>
    <row r="816" spans="1:31" ht="16.5" customHeight="1">
      <c r="A816" s="68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</row>
    <row r="817" spans="1:31" ht="16.5" customHeight="1">
      <c r="A817" s="68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</row>
    <row r="818" spans="1:31" ht="16.5" customHeight="1">
      <c r="A818" s="68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</row>
    <row r="819" spans="1:31" ht="16.5" customHeight="1">
      <c r="A819" s="68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</row>
    <row r="820" spans="1:31" ht="16.5" customHeight="1">
      <c r="A820" s="68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</row>
    <row r="821" spans="1:31" ht="16.5" customHeight="1">
      <c r="A821" s="68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</row>
    <row r="822" spans="1:31" ht="16.5" customHeight="1">
      <c r="A822" s="68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</row>
    <row r="823" spans="1:31" ht="16.5" customHeight="1">
      <c r="A823" s="68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</row>
    <row r="824" spans="1:31" ht="16.5" customHeight="1">
      <c r="A824" s="68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</row>
    <row r="825" spans="1:31" ht="16.5" customHeight="1">
      <c r="A825" s="68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</row>
    <row r="826" spans="1:31" ht="16.5" customHeight="1">
      <c r="A826" s="68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</row>
    <row r="827" spans="1:31" ht="16.5" customHeight="1">
      <c r="A827" s="68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</row>
    <row r="828" spans="1:31" ht="16.5" customHeight="1">
      <c r="A828" s="68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</row>
    <row r="829" spans="1:31" ht="16.5" customHeight="1">
      <c r="A829" s="68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</row>
    <row r="830" spans="1:31" ht="16.5" customHeight="1">
      <c r="A830" s="68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</row>
    <row r="831" spans="1:31" ht="16.5" customHeight="1">
      <c r="A831" s="68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</row>
    <row r="832" spans="1:31" ht="16.5" customHeight="1">
      <c r="A832" s="68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</row>
    <row r="833" spans="1:31" ht="16.5" customHeight="1">
      <c r="A833" s="68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</row>
    <row r="834" spans="1:31" ht="16.5" customHeight="1">
      <c r="A834" s="68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</row>
    <row r="835" spans="1:31" ht="16.5" customHeight="1">
      <c r="A835" s="68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</row>
    <row r="836" spans="1:31" ht="16.5" customHeight="1">
      <c r="A836" s="68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</row>
    <row r="837" spans="1:31" ht="16.5" customHeight="1">
      <c r="A837" s="68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</row>
    <row r="838" spans="1:31" ht="16.5" customHeight="1">
      <c r="A838" s="68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</row>
    <row r="839" spans="1:31" ht="16.5" customHeight="1">
      <c r="A839" s="68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</row>
    <row r="840" spans="1:31" ht="16.5" customHeight="1">
      <c r="A840" s="68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</row>
    <row r="841" spans="1:31" ht="16.5" customHeight="1">
      <c r="A841" s="68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</row>
    <row r="842" spans="1:31" ht="16.5" customHeight="1">
      <c r="A842" s="68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</row>
    <row r="843" spans="1:31" ht="16.5" customHeight="1">
      <c r="A843" s="68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</row>
    <row r="844" spans="1:31" ht="16.5" customHeight="1">
      <c r="A844" s="68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</row>
    <row r="845" spans="1:31" ht="16.5" customHeight="1">
      <c r="A845" s="68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</row>
    <row r="846" spans="1:31" ht="16.5" customHeight="1">
      <c r="A846" s="68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</row>
    <row r="847" spans="1:31" ht="16.5" customHeight="1">
      <c r="A847" s="68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</row>
    <row r="848" spans="1:31" ht="16.5" customHeight="1">
      <c r="A848" s="68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</row>
    <row r="849" spans="1:31" ht="16.5" customHeight="1">
      <c r="A849" s="68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</row>
    <row r="850" spans="1:31" ht="16.5" customHeight="1">
      <c r="A850" s="68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</row>
    <row r="851" spans="1:31" ht="16.5" customHeight="1">
      <c r="A851" s="68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</row>
    <row r="852" spans="1:31" ht="16.5" customHeight="1">
      <c r="A852" s="68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</row>
    <row r="853" spans="1:31" ht="16.5" customHeight="1">
      <c r="A853" s="68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</row>
    <row r="854" spans="1:31" ht="16.5" customHeight="1">
      <c r="A854" s="68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</row>
    <row r="855" spans="1:31" ht="16.5" customHeight="1">
      <c r="A855" s="68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</row>
    <row r="856" spans="1:31" ht="16.5" customHeight="1">
      <c r="A856" s="68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</row>
    <row r="857" spans="1:31" ht="16.5" customHeight="1">
      <c r="A857" s="68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</row>
    <row r="858" spans="1:31" ht="16.5" customHeight="1">
      <c r="A858" s="68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</row>
    <row r="859" spans="1:31" ht="16.5" customHeight="1">
      <c r="A859" s="68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</row>
    <row r="860" spans="1:31" ht="16.5" customHeight="1">
      <c r="A860" s="68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</row>
    <row r="861" spans="1:31" ht="16.5" customHeight="1">
      <c r="A861" s="68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</row>
    <row r="862" spans="1:31" ht="16.5" customHeight="1">
      <c r="A862" s="68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</row>
    <row r="863" spans="1:31" ht="16.5" customHeight="1">
      <c r="A863" s="68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</row>
    <row r="864" spans="1:31" ht="16.5" customHeight="1">
      <c r="A864" s="68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</row>
    <row r="865" spans="1:31" ht="16.5" customHeight="1">
      <c r="A865" s="68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</row>
    <row r="866" spans="1:31" ht="16.5" customHeight="1">
      <c r="A866" s="68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</row>
    <row r="867" spans="1:31" ht="16.5" customHeight="1">
      <c r="A867" s="68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</row>
    <row r="868" spans="1:31" ht="16.5" customHeight="1">
      <c r="A868" s="68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</row>
    <row r="869" spans="1:31" ht="16.5" customHeight="1">
      <c r="A869" s="68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</row>
    <row r="870" spans="1:31" ht="16.5" customHeight="1">
      <c r="A870" s="68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</row>
    <row r="871" spans="1:31" ht="16.5" customHeight="1">
      <c r="A871" s="68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</row>
    <row r="872" spans="1:31" ht="16.5" customHeight="1">
      <c r="A872" s="68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</row>
    <row r="873" spans="1:31" ht="16.5" customHeight="1">
      <c r="A873" s="68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</row>
    <row r="874" spans="1:31" ht="16.5" customHeight="1">
      <c r="A874" s="68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</row>
    <row r="875" spans="1:31" ht="16.5" customHeight="1">
      <c r="A875" s="68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</row>
    <row r="876" spans="1:31" ht="16.5" customHeight="1">
      <c r="A876" s="68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</row>
    <row r="877" spans="1:31" ht="16.5" customHeight="1">
      <c r="A877" s="68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</row>
    <row r="878" spans="1:31" ht="16.5" customHeight="1">
      <c r="A878" s="68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</row>
    <row r="879" spans="1:31" ht="16.5" customHeight="1">
      <c r="A879" s="68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</row>
    <row r="880" spans="1:31" ht="16.5" customHeight="1">
      <c r="A880" s="68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</row>
    <row r="881" spans="1:31" ht="16.5" customHeight="1">
      <c r="A881" s="68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</row>
    <row r="882" spans="1:31" ht="16.5" customHeight="1">
      <c r="A882" s="68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</row>
    <row r="883" spans="1:31" ht="16.5" customHeight="1">
      <c r="A883" s="68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</row>
    <row r="884" spans="1:31" ht="16.5" customHeight="1">
      <c r="A884" s="68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</row>
    <row r="885" spans="1:31" ht="16.5" customHeight="1">
      <c r="A885" s="68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</row>
    <row r="886" spans="1:31" ht="16.5" customHeight="1">
      <c r="A886" s="68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</row>
    <row r="887" spans="1:31" ht="16.5" customHeight="1">
      <c r="A887" s="68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</row>
    <row r="888" spans="1:31" ht="16.5" customHeight="1">
      <c r="A888" s="68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</row>
    <row r="889" spans="1:31" ht="16.5" customHeight="1">
      <c r="A889" s="68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</row>
    <row r="890" spans="1:31" ht="16.5" customHeight="1">
      <c r="A890" s="68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</row>
    <row r="891" spans="1:31" ht="16.5" customHeight="1">
      <c r="A891" s="68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</row>
    <row r="892" spans="1:31" ht="16.5" customHeight="1">
      <c r="A892" s="68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</row>
    <row r="893" spans="1:31" ht="16.5" customHeight="1">
      <c r="A893" s="68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</row>
    <row r="894" spans="1:31" ht="16.5" customHeight="1">
      <c r="A894" s="68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</row>
    <row r="895" spans="1:31" ht="16.5" customHeight="1">
      <c r="A895" s="68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</row>
    <row r="896" spans="1:31" ht="16.5" customHeight="1">
      <c r="A896" s="68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</row>
    <row r="897" spans="1:31" ht="16.5" customHeight="1">
      <c r="A897" s="68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</row>
    <row r="898" spans="1:31" ht="16.5" customHeight="1">
      <c r="A898" s="68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</row>
    <row r="899" spans="1:31" ht="16.5" customHeight="1">
      <c r="A899" s="68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</row>
    <row r="900" spans="1:31" ht="16.5" customHeight="1">
      <c r="A900" s="68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</row>
    <row r="901" spans="1:31" ht="16.5" customHeight="1">
      <c r="A901" s="68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</row>
    <row r="902" spans="1:31" ht="16.5" customHeight="1">
      <c r="A902" s="68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</row>
    <row r="903" spans="1:31" ht="16.5" customHeight="1">
      <c r="A903" s="68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</row>
    <row r="904" spans="1:31" ht="16.5" customHeight="1">
      <c r="A904" s="68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</row>
    <row r="905" spans="1:31" ht="16.5" customHeight="1">
      <c r="A905" s="68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</row>
    <row r="906" spans="1:31" ht="16.5" customHeight="1">
      <c r="A906" s="68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</row>
    <row r="907" spans="1:31" ht="16.5" customHeight="1">
      <c r="A907" s="68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</row>
    <row r="908" spans="1:31" ht="16.5" customHeight="1">
      <c r="A908" s="68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</row>
    <row r="909" spans="1:31" ht="16.5" customHeight="1">
      <c r="A909" s="68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</row>
    <row r="910" spans="1:31" ht="16.5" customHeight="1">
      <c r="A910" s="68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</row>
    <row r="911" spans="1:31" ht="16.5" customHeight="1">
      <c r="A911" s="68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</row>
    <row r="912" spans="1:31" ht="16.5" customHeight="1">
      <c r="A912" s="68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</row>
    <row r="913" spans="1:31" ht="16.5" customHeight="1">
      <c r="A913" s="68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</row>
    <row r="914" spans="1:31" ht="16.5" customHeight="1">
      <c r="A914" s="68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</row>
    <row r="915" spans="1:31" ht="16.5" customHeight="1">
      <c r="A915" s="68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</row>
    <row r="916" spans="1:31" ht="16.5" customHeight="1">
      <c r="A916" s="68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</row>
    <row r="917" spans="1:31" ht="16.5" customHeight="1">
      <c r="A917" s="68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</row>
    <row r="918" spans="1:31" ht="16.5" customHeight="1">
      <c r="A918" s="68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</row>
    <row r="919" spans="1:31" ht="16.5" customHeight="1">
      <c r="A919" s="68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</row>
    <row r="920" spans="1:31" ht="16.5" customHeight="1">
      <c r="A920" s="68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</row>
    <row r="921" spans="1:31" ht="16.5" customHeight="1">
      <c r="A921" s="68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</row>
    <row r="922" spans="1:31" ht="16.5" customHeight="1">
      <c r="A922" s="68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</row>
    <row r="923" spans="1:31" ht="16.5" customHeight="1">
      <c r="A923" s="68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</row>
    <row r="924" spans="1:31" ht="16.5" customHeight="1">
      <c r="A924" s="68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</row>
    <row r="925" spans="1:31" ht="16.5" customHeight="1">
      <c r="A925" s="68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</row>
    <row r="926" spans="1:31" ht="16.5" customHeight="1">
      <c r="A926" s="68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</row>
    <row r="927" spans="1:31" ht="16.5" customHeight="1">
      <c r="A927" s="68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</row>
    <row r="928" spans="1:31" ht="16.5" customHeight="1">
      <c r="A928" s="68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</row>
    <row r="929" spans="1:31" ht="16.5" customHeight="1">
      <c r="A929" s="68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</row>
    <row r="930" spans="1:31" ht="16.5" customHeight="1">
      <c r="A930" s="68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</row>
    <row r="931" spans="1:31" ht="16.5" customHeight="1">
      <c r="A931" s="68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</row>
    <row r="932" spans="1:31" ht="16.5" customHeight="1">
      <c r="A932" s="68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</row>
    <row r="933" spans="1:31" ht="16.5" customHeight="1">
      <c r="A933" s="68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</row>
    <row r="934" spans="1:31" ht="16.5" customHeight="1">
      <c r="A934" s="68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</row>
    <row r="935" spans="1:31" ht="16.5" customHeight="1">
      <c r="A935" s="68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</row>
    <row r="936" spans="1:31" ht="16.5" customHeight="1">
      <c r="A936" s="68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</row>
    <row r="937" spans="1:31" ht="16.5" customHeight="1">
      <c r="A937" s="68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</row>
    <row r="938" spans="1:31" ht="16.5" customHeight="1">
      <c r="A938" s="68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</row>
    <row r="939" spans="1:31" ht="16.5" customHeight="1">
      <c r="A939" s="68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</row>
    <row r="940" spans="1:31" ht="16.5" customHeight="1">
      <c r="A940" s="68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</row>
    <row r="941" spans="1:31" ht="16.5" customHeight="1">
      <c r="A941" s="68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</row>
    <row r="942" spans="1:31" ht="16.5" customHeight="1">
      <c r="A942" s="68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</row>
    <row r="943" spans="1:31" ht="16.5" customHeight="1">
      <c r="A943" s="68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</row>
    <row r="944" spans="1:31" ht="16.5" customHeight="1">
      <c r="A944" s="68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</row>
    <row r="945" spans="1:31" ht="16.5" customHeight="1">
      <c r="A945" s="68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</row>
    <row r="946" spans="1:31" ht="16.5" customHeight="1">
      <c r="A946" s="68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</row>
    <row r="947" spans="1:31" ht="16.5" customHeight="1">
      <c r="A947" s="68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</row>
    <row r="948" spans="1:31" ht="16.5" customHeight="1">
      <c r="A948" s="68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</row>
    <row r="949" spans="1:31" ht="16.5" customHeight="1">
      <c r="A949" s="68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</row>
    <row r="950" spans="1:31" ht="16.5" customHeight="1">
      <c r="A950" s="68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</row>
    <row r="951" spans="1:31" ht="16.5" customHeight="1">
      <c r="A951" s="68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</row>
    <row r="952" spans="1:31" ht="16.5" customHeight="1">
      <c r="A952" s="68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</row>
    <row r="953" spans="1:31" ht="16.5" customHeight="1">
      <c r="A953" s="68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</row>
    <row r="954" spans="1:31" ht="16.5" customHeight="1">
      <c r="A954" s="68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</row>
    <row r="955" spans="1:31" ht="16.5" customHeight="1">
      <c r="A955" s="68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</row>
    <row r="956" spans="1:31" ht="16.5" customHeight="1">
      <c r="A956" s="68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</row>
    <row r="957" spans="1:31" ht="16.5" customHeight="1">
      <c r="A957" s="68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</row>
    <row r="958" spans="1:31" ht="16.5" customHeight="1">
      <c r="A958" s="68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</row>
    <row r="959" spans="1:31" ht="16.5" customHeight="1">
      <c r="A959" s="68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</row>
    <row r="960" spans="1:31" ht="16.5" customHeight="1">
      <c r="A960" s="68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</row>
    <row r="961" spans="1:31" ht="16.5" customHeight="1">
      <c r="A961" s="68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</row>
    <row r="962" spans="1:31" ht="16.5" customHeight="1">
      <c r="A962" s="68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</row>
    <row r="963" spans="1:31" ht="16.5" customHeight="1">
      <c r="A963" s="68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</row>
    <row r="964" spans="1:31" ht="16.5" customHeight="1">
      <c r="A964" s="68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</row>
    <row r="965" spans="1:31" ht="16.5" customHeight="1">
      <c r="A965" s="68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</row>
    <row r="966" spans="1:31" ht="16.5" customHeight="1">
      <c r="A966" s="68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</row>
    <row r="967" spans="1:31" ht="16.5" customHeight="1">
      <c r="A967" s="68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</row>
    <row r="968" spans="1:31" ht="16.5" customHeight="1">
      <c r="A968" s="68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</row>
    <row r="969" spans="1:31" ht="16.5" customHeight="1">
      <c r="A969" s="68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</row>
    <row r="970" spans="1:31" ht="16.5" customHeight="1">
      <c r="A970" s="68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</row>
    <row r="971" spans="1:31" ht="16.5" customHeight="1">
      <c r="A971" s="68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</row>
    <row r="972" spans="1:31" ht="16.5" customHeight="1">
      <c r="A972" s="68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</row>
    <row r="973" spans="1:31" ht="16.5" customHeight="1">
      <c r="A973" s="68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</row>
    <row r="974" spans="1:31" ht="16.5" customHeight="1">
      <c r="A974" s="68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</row>
    <row r="975" spans="1:31" ht="16.5" customHeight="1">
      <c r="A975" s="68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</row>
    <row r="976" spans="1:31" ht="16.5" customHeight="1">
      <c r="A976" s="68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</row>
    <row r="977" spans="1:31" ht="16.5" customHeight="1">
      <c r="A977" s="68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</row>
    <row r="978" spans="1:31" ht="16.5" customHeight="1">
      <c r="A978" s="68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</row>
    <row r="979" spans="1:31" ht="16.5" customHeight="1">
      <c r="A979" s="68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</row>
    <row r="980" spans="1:31" ht="16.5" customHeight="1">
      <c r="A980" s="68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</row>
    <row r="981" spans="1:31" ht="16.5" customHeight="1">
      <c r="A981" s="68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</row>
    <row r="982" spans="1:31" ht="16.5" customHeight="1">
      <c r="A982" s="68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</row>
    <row r="983" spans="1:31" ht="16.5" customHeight="1">
      <c r="A983" s="68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</row>
    <row r="984" spans="1:31" ht="16.5" customHeight="1">
      <c r="A984" s="68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</row>
    <row r="985" spans="1:31" ht="16.5" customHeight="1">
      <c r="A985" s="68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</row>
    <row r="986" spans="1:31" ht="16.5" customHeight="1">
      <c r="A986" s="68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</row>
    <row r="987" spans="1:31" ht="16.5" customHeight="1">
      <c r="A987" s="68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</row>
    <row r="988" spans="1:31" ht="16.5" customHeight="1">
      <c r="A988" s="68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</row>
    <row r="989" spans="1:31" ht="16.5" customHeight="1">
      <c r="A989" s="68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</row>
    <row r="990" spans="1:31" ht="16.5" customHeight="1">
      <c r="A990" s="68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</row>
    <row r="991" spans="1:31" ht="16.5" customHeight="1">
      <c r="A991" s="68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</row>
    <row r="992" spans="1:31" ht="16.5" customHeight="1">
      <c r="A992" s="68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</row>
    <row r="993" spans="1:31" ht="16.5" customHeight="1">
      <c r="A993" s="68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</row>
    <row r="994" spans="1:31" ht="16.5" customHeight="1">
      <c r="A994" s="68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</row>
    <row r="995" spans="1:31" ht="16.5" customHeight="1">
      <c r="A995" s="68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</row>
    <row r="996" spans="1:31" ht="16.5" customHeight="1">
      <c r="A996" s="68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</row>
    <row r="997" spans="1:31" ht="16.5" customHeight="1">
      <c r="A997" s="68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</row>
    <row r="998" spans="1:31" ht="16.5" customHeight="1">
      <c r="A998" s="68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</row>
    <row r="999" spans="1:31" ht="16.5" customHeight="1">
      <c r="A999" s="68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</row>
    <row r="1000" spans="1:31" ht="16.5" customHeight="1">
      <c r="A1000" s="68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</row>
  </sheetData>
  <mergeCells count="60">
    <mergeCell ref="A276:I276"/>
    <mergeCell ref="A281:I281"/>
    <mergeCell ref="A285:I285"/>
    <mergeCell ref="A126:I126"/>
    <mergeCell ref="A127:I127"/>
    <mergeCell ref="A128:I128"/>
    <mergeCell ref="A134:I134"/>
    <mergeCell ref="A138:I138"/>
    <mergeCell ref="A253:I253"/>
    <mergeCell ref="A257:I257"/>
    <mergeCell ref="A261:I261"/>
    <mergeCell ref="A266:I266"/>
    <mergeCell ref="A239:I239"/>
    <mergeCell ref="A248:I248"/>
    <mergeCell ref="A106:I106"/>
    <mergeCell ref="A111:I111"/>
    <mergeCell ref="A116:I116"/>
    <mergeCell ref="A121:I121"/>
    <mergeCell ref="A271:I271"/>
    <mergeCell ref="A81:I81"/>
    <mergeCell ref="A88:I88"/>
    <mergeCell ref="A94:I94"/>
    <mergeCell ref="A98:I98"/>
    <mergeCell ref="A102:I102"/>
    <mergeCell ref="A62:I62"/>
    <mergeCell ref="A65:I65"/>
    <mergeCell ref="A68:I68"/>
    <mergeCell ref="A71:I71"/>
    <mergeCell ref="A77:I77"/>
    <mergeCell ref="A47:I47"/>
    <mergeCell ref="A50:I50"/>
    <mergeCell ref="A53:I53"/>
    <mergeCell ref="A56:I56"/>
    <mergeCell ref="A59:I59"/>
    <mergeCell ref="A1:I1"/>
    <mergeCell ref="A2:B2"/>
    <mergeCell ref="G2:I2"/>
    <mergeCell ref="A5:I5"/>
    <mergeCell ref="A8:I8"/>
    <mergeCell ref="A11:I11"/>
    <mergeCell ref="A14:I14"/>
    <mergeCell ref="A17:I17"/>
    <mergeCell ref="A20:I20"/>
    <mergeCell ref="A23:I23"/>
    <mergeCell ref="A26:I26"/>
    <mergeCell ref="A29:I29"/>
    <mergeCell ref="A225:I225"/>
    <mergeCell ref="A229:I229"/>
    <mergeCell ref="A233:I233"/>
    <mergeCell ref="A142:I142"/>
    <mergeCell ref="A201:I201"/>
    <mergeCell ref="A207:I207"/>
    <mergeCell ref="A214:I214"/>
    <mergeCell ref="A221:I221"/>
    <mergeCell ref="A32:I32"/>
    <mergeCell ref="A35:I35"/>
    <mergeCell ref="A38:I38"/>
    <mergeCell ref="A41:I41"/>
    <mergeCell ref="A44:I44"/>
    <mergeCell ref="A46:I46"/>
  </mergeCells>
  <pageMargins left="0.51181102362204722" right="0.31496062992125984" top="0.35433070866141736" bottom="0.3543307086614173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/>
  </sheetViews>
  <sheetFormatPr defaultColWidth="14.42578125" defaultRowHeight="15" customHeight="1"/>
  <cols>
    <col min="1" max="1" width="11.28515625" customWidth="1"/>
    <col min="2" max="2" width="44.140625" customWidth="1"/>
    <col min="3" max="3" width="6.7109375" customWidth="1"/>
    <col min="4" max="4" width="12" customWidth="1"/>
    <col min="5" max="5" width="7.28515625" customWidth="1"/>
    <col min="6" max="6" width="6.42578125" customWidth="1"/>
    <col min="7" max="7" width="7.42578125" customWidth="1"/>
    <col min="8" max="8" width="9.85546875" customWidth="1"/>
    <col min="9" max="9" width="8.7109375" customWidth="1"/>
    <col min="10" max="10" width="8" customWidth="1"/>
    <col min="11" max="11" width="5.85546875" customWidth="1"/>
    <col min="12" max="12" width="7.85546875" customWidth="1"/>
    <col min="13" max="13" width="8.85546875" customWidth="1"/>
    <col min="14" max="21" width="3.85546875" customWidth="1"/>
    <col min="22" max="23" width="4" customWidth="1"/>
    <col min="24" max="28" width="8.7109375" hidden="1" customWidth="1"/>
  </cols>
  <sheetData>
    <row r="1" spans="1:28" ht="15.75" customHeight="1">
      <c r="A1" s="1604" t="s">
        <v>163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  <c r="Q1" s="1564"/>
      <c r="R1" s="1564"/>
      <c r="S1" s="1564"/>
      <c r="T1" s="1564"/>
      <c r="U1" s="1564"/>
      <c r="V1" s="1564"/>
      <c r="W1" s="1565"/>
      <c r="X1" s="22"/>
      <c r="Y1" s="22"/>
      <c r="Z1" s="22"/>
      <c r="AA1" s="22"/>
      <c r="AB1" s="22"/>
    </row>
    <row r="2" spans="1:28" ht="15.75" customHeight="1">
      <c r="A2" s="1605" t="s">
        <v>164</v>
      </c>
      <c r="B2" s="1606" t="s">
        <v>165</v>
      </c>
      <c r="C2" s="1607" t="s">
        <v>166</v>
      </c>
      <c r="D2" s="1556"/>
      <c r="E2" s="1556"/>
      <c r="F2" s="1557"/>
      <c r="G2" s="1581" t="s">
        <v>167</v>
      </c>
      <c r="H2" s="1607" t="s">
        <v>168</v>
      </c>
      <c r="I2" s="1556"/>
      <c r="J2" s="1556"/>
      <c r="K2" s="1556"/>
      <c r="L2" s="1556"/>
      <c r="M2" s="1557"/>
      <c r="N2" s="1608" t="s">
        <v>169</v>
      </c>
      <c r="O2" s="1609"/>
      <c r="P2" s="1609"/>
      <c r="Q2" s="1609"/>
      <c r="R2" s="1609"/>
      <c r="S2" s="1609"/>
      <c r="T2" s="1609"/>
      <c r="U2" s="1609"/>
      <c r="V2" s="1609"/>
      <c r="W2" s="1610"/>
      <c r="X2" s="22"/>
      <c r="Y2" s="22"/>
      <c r="Z2" s="22"/>
      <c r="AA2" s="22"/>
      <c r="AB2" s="22"/>
    </row>
    <row r="3" spans="1:28" ht="15.75" customHeight="1">
      <c r="A3" s="1582"/>
      <c r="B3" s="1582"/>
      <c r="C3" s="1572" t="s">
        <v>170</v>
      </c>
      <c r="D3" s="1558" t="s">
        <v>171</v>
      </c>
      <c r="E3" s="1614" t="s">
        <v>172</v>
      </c>
      <c r="F3" s="1615"/>
      <c r="G3" s="1582"/>
      <c r="H3" s="1572" t="s">
        <v>8</v>
      </c>
      <c r="I3" s="1584" t="s">
        <v>173</v>
      </c>
      <c r="J3" s="1530"/>
      <c r="K3" s="1530"/>
      <c r="L3" s="1531"/>
      <c r="M3" s="1585" t="s">
        <v>174</v>
      </c>
      <c r="N3" s="1611"/>
      <c r="O3" s="1612"/>
      <c r="P3" s="1612"/>
      <c r="Q3" s="1612"/>
      <c r="R3" s="1612"/>
      <c r="S3" s="1612"/>
      <c r="T3" s="1612"/>
      <c r="U3" s="1612"/>
      <c r="V3" s="1612"/>
      <c r="W3" s="1613"/>
      <c r="X3" s="22"/>
      <c r="Y3" s="22"/>
      <c r="Z3" s="22"/>
      <c r="AA3" s="22"/>
      <c r="AB3" s="22"/>
    </row>
    <row r="4" spans="1:28" ht="15.75" customHeight="1">
      <c r="A4" s="1582"/>
      <c r="B4" s="1582"/>
      <c r="C4" s="1573"/>
      <c r="D4" s="1526"/>
      <c r="E4" s="1558" t="s">
        <v>175</v>
      </c>
      <c r="F4" s="1560" t="s">
        <v>176</v>
      </c>
      <c r="G4" s="1582"/>
      <c r="H4" s="1573"/>
      <c r="I4" s="1558" t="s">
        <v>35</v>
      </c>
      <c r="J4" s="1558" t="s">
        <v>39</v>
      </c>
      <c r="K4" s="1558" t="s">
        <v>177</v>
      </c>
      <c r="L4" s="1558" t="s">
        <v>178</v>
      </c>
      <c r="M4" s="1586"/>
      <c r="N4" s="1563" t="s">
        <v>179</v>
      </c>
      <c r="O4" s="1564"/>
      <c r="P4" s="1565"/>
      <c r="Q4" s="1563" t="s">
        <v>180</v>
      </c>
      <c r="R4" s="1566"/>
      <c r="S4" s="1563"/>
      <c r="T4" s="1564"/>
      <c r="U4" s="1565"/>
      <c r="V4" s="1563"/>
      <c r="W4" s="1565"/>
      <c r="X4" s="22"/>
      <c r="Y4" s="22"/>
      <c r="Z4" s="22"/>
      <c r="AA4" s="22"/>
      <c r="AB4" s="22"/>
    </row>
    <row r="5" spans="1:28" ht="15.75" customHeight="1">
      <c r="A5" s="1582"/>
      <c r="B5" s="1582"/>
      <c r="C5" s="1573"/>
      <c r="D5" s="1526"/>
      <c r="E5" s="1526"/>
      <c r="F5" s="1561"/>
      <c r="G5" s="1582"/>
      <c r="H5" s="1573"/>
      <c r="I5" s="1526"/>
      <c r="J5" s="1526"/>
      <c r="K5" s="1526"/>
      <c r="L5" s="1526"/>
      <c r="M5" s="1586"/>
      <c r="N5" s="74">
        <v>1</v>
      </c>
      <c r="O5" s="75" t="s">
        <v>181</v>
      </c>
      <c r="P5" s="76" t="s">
        <v>182</v>
      </c>
      <c r="Q5" s="74">
        <v>3</v>
      </c>
      <c r="R5" s="77">
        <v>4</v>
      </c>
      <c r="S5" s="78"/>
      <c r="T5" s="75"/>
      <c r="U5" s="79"/>
      <c r="V5" s="74"/>
      <c r="W5" s="79"/>
      <c r="X5" s="22"/>
      <c r="Y5" s="22"/>
      <c r="Z5" s="22"/>
      <c r="AA5" s="22"/>
      <c r="AB5" s="22"/>
    </row>
    <row r="6" spans="1:28" ht="15.75" customHeight="1">
      <c r="A6" s="1582"/>
      <c r="B6" s="1582"/>
      <c r="C6" s="1573"/>
      <c r="D6" s="1526"/>
      <c r="E6" s="1526"/>
      <c r="F6" s="1561"/>
      <c r="G6" s="1582"/>
      <c r="H6" s="1573"/>
      <c r="I6" s="1526"/>
      <c r="J6" s="1526"/>
      <c r="K6" s="1526"/>
      <c r="L6" s="1526"/>
      <c r="M6" s="1586"/>
      <c r="N6" s="1563" t="s">
        <v>183</v>
      </c>
      <c r="O6" s="1564"/>
      <c r="P6" s="1564"/>
      <c r="Q6" s="1564"/>
      <c r="R6" s="1564"/>
      <c r="S6" s="1564"/>
      <c r="T6" s="1564"/>
      <c r="U6" s="1564"/>
      <c r="V6" s="1564"/>
      <c r="W6" s="1565"/>
      <c r="X6" s="22"/>
      <c r="Y6" s="22"/>
      <c r="Z6" s="22"/>
      <c r="AA6" s="22"/>
      <c r="AB6" s="22"/>
    </row>
    <row r="7" spans="1:28" ht="25.5" customHeight="1">
      <c r="A7" s="1583"/>
      <c r="B7" s="1583"/>
      <c r="C7" s="1574"/>
      <c r="D7" s="1559"/>
      <c r="E7" s="1559"/>
      <c r="F7" s="1562"/>
      <c r="G7" s="1583"/>
      <c r="H7" s="1574"/>
      <c r="I7" s="1559"/>
      <c r="J7" s="1559"/>
      <c r="K7" s="1559"/>
      <c r="L7" s="1559"/>
      <c r="M7" s="1587"/>
      <c r="N7" s="74">
        <v>15</v>
      </c>
      <c r="O7" s="75">
        <v>9</v>
      </c>
      <c r="P7" s="79">
        <v>9</v>
      </c>
      <c r="Q7" s="74">
        <v>15</v>
      </c>
      <c r="R7" s="75">
        <v>13</v>
      </c>
      <c r="S7" s="74"/>
      <c r="T7" s="75"/>
      <c r="U7" s="79"/>
      <c r="V7" s="74"/>
      <c r="W7" s="79"/>
      <c r="X7" s="22"/>
      <c r="Y7" s="22"/>
      <c r="Z7" s="22"/>
      <c r="AA7" s="22"/>
      <c r="AB7" s="22"/>
    </row>
    <row r="8" spans="1:28" ht="15.75" customHeight="1">
      <c r="A8" s="80">
        <v>1</v>
      </c>
      <c r="B8" s="81">
        <v>2</v>
      </c>
      <c r="C8" s="82">
        <v>3</v>
      </c>
      <c r="D8" s="80">
        <v>4</v>
      </c>
      <c r="E8" s="80">
        <v>5</v>
      </c>
      <c r="F8" s="80">
        <v>6</v>
      </c>
      <c r="G8" s="80">
        <v>7</v>
      </c>
      <c r="H8" s="80">
        <v>8</v>
      </c>
      <c r="I8" s="80">
        <v>9</v>
      </c>
      <c r="J8" s="80">
        <v>10</v>
      </c>
      <c r="K8" s="80">
        <v>11</v>
      </c>
      <c r="L8" s="80">
        <v>12</v>
      </c>
      <c r="M8" s="83">
        <v>13</v>
      </c>
      <c r="N8" s="74">
        <v>14</v>
      </c>
      <c r="O8" s="84">
        <v>15</v>
      </c>
      <c r="P8" s="74">
        <v>16</v>
      </c>
      <c r="Q8" s="84">
        <v>17</v>
      </c>
      <c r="R8" s="74">
        <v>18</v>
      </c>
      <c r="S8" s="74"/>
      <c r="T8" s="84"/>
      <c r="U8" s="74"/>
      <c r="V8" s="84"/>
      <c r="W8" s="81"/>
      <c r="X8" s="82">
        <v>25</v>
      </c>
      <c r="Y8" s="80">
        <v>26</v>
      </c>
      <c r="Z8" s="83">
        <v>27</v>
      </c>
      <c r="AA8" s="80">
        <v>28</v>
      </c>
      <c r="AB8" s="83">
        <v>29</v>
      </c>
    </row>
    <row r="9" spans="1:28" ht="15.75" customHeight="1">
      <c r="A9" s="1546" t="s">
        <v>184</v>
      </c>
      <c r="B9" s="1547"/>
      <c r="C9" s="1547"/>
      <c r="D9" s="1547"/>
      <c r="E9" s="1547"/>
      <c r="F9" s="1547"/>
      <c r="G9" s="1547"/>
      <c r="H9" s="1547"/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547"/>
      <c r="V9" s="1547"/>
      <c r="W9" s="1548"/>
      <c r="X9" s="22"/>
      <c r="Y9" s="22"/>
      <c r="Z9" s="22"/>
      <c r="AA9" s="22"/>
      <c r="AB9" s="22"/>
    </row>
    <row r="10" spans="1:28" ht="15.75" customHeight="1">
      <c r="A10" s="1549" t="s">
        <v>185</v>
      </c>
      <c r="B10" s="1550"/>
      <c r="C10" s="1550"/>
      <c r="D10" s="1550"/>
      <c r="E10" s="1550"/>
      <c r="F10" s="1550"/>
      <c r="G10" s="1550"/>
      <c r="H10" s="1550"/>
      <c r="I10" s="1550"/>
      <c r="J10" s="1550"/>
      <c r="K10" s="1550"/>
      <c r="L10" s="1550"/>
      <c r="M10" s="1550"/>
      <c r="N10" s="1550"/>
      <c r="O10" s="1550"/>
      <c r="P10" s="1550"/>
      <c r="Q10" s="1550"/>
      <c r="R10" s="1550"/>
      <c r="S10" s="1550"/>
      <c r="T10" s="1550"/>
      <c r="U10" s="1550"/>
      <c r="V10" s="1550"/>
      <c r="W10" s="1551"/>
      <c r="X10" s="22"/>
      <c r="Y10" s="22"/>
      <c r="Z10" s="22"/>
      <c r="AA10" s="22"/>
      <c r="AB10" s="22"/>
    </row>
    <row r="11" spans="1:28" ht="15.75" customHeight="1">
      <c r="A11" s="85" t="s">
        <v>186</v>
      </c>
      <c r="B11" s="86" t="s">
        <v>18</v>
      </c>
      <c r="C11" s="87"/>
      <c r="D11" s="88"/>
      <c r="E11" s="89"/>
      <c r="F11" s="90"/>
      <c r="G11" s="91">
        <v>3</v>
      </c>
      <c r="H11" s="92">
        <f>G11*30</f>
        <v>90</v>
      </c>
      <c r="I11" s="93">
        <f>J11+K11+L11</f>
        <v>39</v>
      </c>
      <c r="J11" s="94"/>
      <c r="K11" s="94"/>
      <c r="L11" s="94">
        <v>39</v>
      </c>
      <c r="M11" s="95">
        <f>H11-I11</f>
        <v>51</v>
      </c>
      <c r="N11" s="96"/>
      <c r="O11" s="97"/>
      <c r="P11" s="98"/>
      <c r="Q11" s="99"/>
      <c r="R11" s="97">
        <v>3</v>
      </c>
      <c r="S11" s="99"/>
      <c r="T11" s="97"/>
      <c r="U11" s="98"/>
      <c r="V11" s="99"/>
      <c r="W11" s="98"/>
      <c r="X11" s="22"/>
      <c r="Y11" s="22"/>
      <c r="Z11" s="22"/>
      <c r="AA11" s="22"/>
      <c r="AB11" s="22"/>
    </row>
    <row r="12" spans="1:28" ht="15.75" customHeight="1">
      <c r="A12" s="100" t="s">
        <v>187</v>
      </c>
      <c r="B12" s="101" t="s">
        <v>21</v>
      </c>
      <c r="C12" s="102"/>
      <c r="D12" s="103"/>
      <c r="E12" s="103"/>
      <c r="F12" s="104"/>
      <c r="G12" s="105">
        <f t="shared" ref="G12:I12" si="0">G13+G14+G15</f>
        <v>6.5</v>
      </c>
      <c r="H12" s="106">
        <f t="shared" si="0"/>
        <v>195</v>
      </c>
      <c r="I12" s="107">
        <f t="shared" si="0"/>
        <v>132</v>
      </c>
      <c r="J12" s="108"/>
      <c r="K12" s="108"/>
      <c r="L12" s="108">
        <f t="shared" ref="L12:M12" si="1">L13+L14+L15</f>
        <v>132</v>
      </c>
      <c r="M12" s="109">
        <f t="shared" si="1"/>
        <v>63</v>
      </c>
      <c r="N12" s="110"/>
      <c r="O12" s="111"/>
      <c r="P12" s="112"/>
      <c r="Q12" s="113"/>
      <c r="R12" s="111"/>
      <c r="S12" s="113"/>
      <c r="T12" s="111"/>
      <c r="U12" s="112"/>
      <c r="V12" s="113"/>
      <c r="W12" s="112"/>
      <c r="X12" s="22"/>
      <c r="Y12" s="22"/>
      <c r="Z12" s="22"/>
      <c r="AA12" s="22"/>
      <c r="AB12" s="22"/>
    </row>
    <row r="13" spans="1:28" ht="15.75" customHeight="1">
      <c r="A13" s="114" t="s">
        <v>188</v>
      </c>
      <c r="B13" s="115" t="s">
        <v>21</v>
      </c>
      <c r="C13" s="102"/>
      <c r="D13" s="116">
        <v>1</v>
      </c>
      <c r="E13" s="117"/>
      <c r="F13" s="118"/>
      <c r="G13" s="119">
        <v>3</v>
      </c>
      <c r="H13" s="120">
        <f t="shared" ref="H13:H14" si="2">G13*30</f>
        <v>90</v>
      </c>
      <c r="I13" s="113">
        <f t="shared" ref="I13:I14" si="3">J13+K13+L13</f>
        <v>60</v>
      </c>
      <c r="J13" s="121"/>
      <c r="K13" s="121"/>
      <c r="L13" s="121">
        <v>60</v>
      </c>
      <c r="M13" s="122">
        <f t="shared" ref="M13:M18" si="4">H13-I13</f>
        <v>30</v>
      </c>
      <c r="N13" s="110">
        <v>4</v>
      </c>
      <c r="O13" s="111"/>
      <c r="P13" s="112"/>
      <c r="Q13" s="113"/>
      <c r="R13" s="111"/>
      <c r="S13" s="123"/>
      <c r="T13" s="124"/>
      <c r="U13" s="125"/>
      <c r="V13" s="123"/>
      <c r="W13" s="125"/>
      <c r="X13" s="34"/>
      <c r="Y13" s="34"/>
      <c r="Z13" s="34"/>
      <c r="AA13" s="34"/>
      <c r="AB13" s="34"/>
    </row>
    <row r="14" spans="1:28" ht="15.75" customHeight="1">
      <c r="A14" s="114" t="s">
        <v>189</v>
      </c>
      <c r="B14" s="115" t="s">
        <v>21</v>
      </c>
      <c r="C14" s="102"/>
      <c r="D14" s="116" t="s">
        <v>190</v>
      </c>
      <c r="E14" s="117"/>
      <c r="F14" s="118"/>
      <c r="G14" s="119">
        <v>3.5</v>
      </c>
      <c r="H14" s="120">
        <f t="shared" si="2"/>
        <v>105</v>
      </c>
      <c r="I14" s="113">
        <f t="shared" si="3"/>
        <v>72</v>
      </c>
      <c r="J14" s="121"/>
      <c r="K14" s="121"/>
      <c r="L14" s="121">
        <v>72</v>
      </c>
      <c r="M14" s="122">
        <f t="shared" si="4"/>
        <v>33</v>
      </c>
      <c r="N14" s="110"/>
      <c r="O14" s="111">
        <v>4</v>
      </c>
      <c r="P14" s="112">
        <v>4</v>
      </c>
      <c r="Q14" s="113"/>
      <c r="R14" s="111"/>
      <c r="S14" s="123"/>
      <c r="T14" s="124"/>
      <c r="U14" s="125"/>
      <c r="V14" s="123"/>
      <c r="W14" s="125"/>
      <c r="X14" s="34"/>
      <c r="Y14" s="34"/>
      <c r="Z14" s="34"/>
      <c r="AA14" s="34"/>
      <c r="AB14" s="34"/>
    </row>
    <row r="15" spans="1:28" ht="15.75" customHeight="1">
      <c r="A15" s="114" t="s">
        <v>191</v>
      </c>
      <c r="B15" s="115" t="s">
        <v>21</v>
      </c>
      <c r="C15" s="102"/>
      <c r="D15" s="116" t="s">
        <v>192</v>
      </c>
      <c r="E15" s="103"/>
      <c r="F15" s="118"/>
      <c r="G15" s="119"/>
      <c r="H15" s="120"/>
      <c r="I15" s="113"/>
      <c r="J15" s="121"/>
      <c r="K15" s="121"/>
      <c r="L15" s="121"/>
      <c r="M15" s="122">
        <f t="shared" si="4"/>
        <v>0</v>
      </c>
      <c r="N15" s="110"/>
      <c r="O15" s="111"/>
      <c r="P15" s="112"/>
      <c r="Q15" s="113" t="s">
        <v>193</v>
      </c>
      <c r="R15" s="111"/>
      <c r="S15" s="123"/>
      <c r="T15" s="124"/>
      <c r="U15" s="125"/>
      <c r="V15" s="123"/>
      <c r="W15" s="125"/>
      <c r="X15" s="34"/>
      <c r="Y15" s="34"/>
      <c r="Z15" s="34"/>
      <c r="AA15" s="34"/>
      <c r="AB15" s="34"/>
    </row>
    <row r="16" spans="1:28" ht="69.75" customHeight="1">
      <c r="A16" s="100" t="s">
        <v>194</v>
      </c>
      <c r="B16" s="126" t="s">
        <v>195</v>
      </c>
      <c r="C16" s="102"/>
      <c r="D16" s="103" t="s">
        <v>196</v>
      </c>
      <c r="E16" s="127"/>
      <c r="F16" s="128"/>
      <c r="G16" s="129">
        <v>6</v>
      </c>
      <c r="H16" s="130">
        <f t="shared" ref="H16:H18" si="5">G16*30</f>
        <v>180</v>
      </c>
      <c r="I16" s="102">
        <f t="shared" ref="I16:I18" si="6">J16+L16</f>
        <v>60</v>
      </c>
      <c r="J16" s="116">
        <v>30</v>
      </c>
      <c r="K16" s="116"/>
      <c r="L16" s="116">
        <v>30</v>
      </c>
      <c r="M16" s="131">
        <f t="shared" si="4"/>
        <v>120</v>
      </c>
      <c r="N16" s="110">
        <v>3</v>
      </c>
      <c r="O16" s="111"/>
      <c r="P16" s="112"/>
      <c r="Q16" s="113"/>
      <c r="R16" s="111"/>
      <c r="S16" s="113"/>
      <c r="T16" s="111"/>
      <c r="U16" s="112"/>
      <c r="V16" s="113"/>
      <c r="W16" s="132"/>
      <c r="X16" s="22"/>
      <c r="Y16" s="22"/>
      <c r="Z16" s="22"/>
      <c r="AA16" s="22"/>
      <c r="AB16" s="22"/>
    </row>
    <row r="17" spans="1:28" ht="15.75" customHeight="1">
      <c r="A17" s="100" t="s">
        <v>197</v>
      </c>
      <c r="B17" s="133" t="s">
        <v>42</v>
      </c>
      <c r="C17" s="102"/>
      <c r="D17" s="103" t="s">
        <v>196</v>
      </c>
      <c r="E17" s="127"/>
      <c r="F17" s="128"/>
      <c r="G17" s="129">
        <v>4</v>
      </c>
      <c r="H17" s="130">
        <f t="shared" si="5"/>
        <v>120</v>
      </c>
      <c r="I17" s="102">
        <f t="shared" si="6"/>
        <v>60</v>
      </c>
      <c r="J17" s="116">
        <v>30</v>
      </c>
      <c r="K17" s="116"/>
      <c r="L17" s="116">
        <v>30</v>
      </c>
      <c r="M17" s="131">
        <f t="shared" si="4"/>
        <v>60</v>
      </c>
      <c r="N17" s="110">
        <v>4</v>
      </c>
      <c r="O17" s="111"/>
      <c r="P17" s="112"/>
      <c r="Q17" s="113"/>
      <c r="R17" s="111"/>
      <c r="S17" s="113"/>
      <c r="T17" s="111"/>
      <c r="U17" s="112"/>
      <c r="V17" s="113"/>
      <c r="W17" s="132"/>
      <c r="X17" s="22"/>
      <c r="Y17" s="22"/>
      <c r="Z17" s="22"/>
      <c r="AA17" s="22"/>
      <c r="AB17" s="22"/>
    </row>
    <row r="18" spans="1:28" ht="15.75" customHeight="1">
      <c r="A18" s="100" t="s">
        <v>198</v>
      </c>
      <c r="B18" s="133" t="s">
        <v>91</v>
      </c>
      <c r="C18" s="102"/>
      <c r="D18" s="116" t="s">
        <v>199</v>
      </c>
      <c r="E18" s="134"/>
      <c r="F18" s="135"/>
      <c r="G18" s="129">
        <v>3</v>
      </c>
      <c r="H18" s="136">
        <f t="shared" si="5"/>
        <v>90</v>
      </c>
      <c r="I18" s="137">
        <f t="shared" si="6"/>
        <v>22</v>
      </c>
      <c r="J18" s="138">
        <v>15</v>
      </c>
      <c r="K18" s="138">
        <v>8</v>
      </c>
      <c r="L18" s="138">
        <v>7</v>
      </c>
      <c r="M18" s="139">
        <f t="shared" si="4"/>
        <v>68</v>
      </c>
      <c r="N18" s="110"/>
      <c r="O18" s="111"/>
      <c r="P18" s="132"/>
      <c r="Q18" s="113">
        <v>2</v>
      </c>
      <c r="R18" s="111"/>
      <c r="S18" s="113"/>
      <c r="T18" s="111"/>
      <c r="U18" s="112"/>
      <c r="V18" s="113"/>
      <c r="W18" s="112"/>
      <c r="X18" s="22"/>
      <c r="Y18" s="22"/>
      <c r="Z18" s="22"/>
      <c r="AA18" s="22"/>
      <c r="AB18" s="22"/>
    </row>
    <row r="19" spans="1:28" ht="15.75" customHeight="1">
      <c r="A19" s="1575" t="s">
        <v>200</v>
      </c>
      <c r="B19" s="1548"/>
      <c r="C19" s="141"/>
      <c r="D19" s="142"/>
      <c r="E19" s="140"/>
      <c r="F19" s="140"/>
      <c r="G19" s="143">
        <f t="shared" ref="G19:M19" si="7">SUM(G16:G18)+G12+G11</f>
        <v>22.5</v>
      </c>
      <c r="H19" s="144">
        <f t="shared" si="7"/>
        <v>675</v>
      </c>
      <c r="I19" s="144">
        <f t="shared" si="7"/>
        <v>313</v>
      </c>
      <c r="J19" s="144">
        <f t="shared" si="7"/>
        <v>75</v>
      </c>
      <c r="K19" s="144">
        <f t="shared" si="7"/>
        <v>8</v>
      </c>
      <c r="L19" s="144">
        <f t="shared" si="7"/>
        <v>238</v>
      </c>
      <c r="M19" s="144">
        <f t="shared" si="7"/>
        <v>362</v>
      </c>
      <c r="N19" s="144">
        <f t="shared" ref="N19:AB19" si="8">SUM(N11:N18)</f>
        <v>11</v>
      </c>
      <c r="O19" s="144">
        <f t="shared" si="8"/>
        <v>4</v>
      </c>
      <c r="P19" s="144">
        <f t="shared" si="8"/>
        <v>4</v>
      </c>
      <c r="Q19" s="144">
        <f t="shared" si="8"/>
        <v>2</v>
      </c>
      <c r="R19" s="144">
        <f t="shared" si="8"/>
        <v>3</v>
      </c>
      <c r="S19" s="144">
        <f t="shared" si="8"/>
        <v>0</v>
      </c>
      <c r="T19" s="144">
        <f t="shared" si="8"/>
        <v>0</v>
      </c>
      <c r="U19" s="144">
        <f t="shared" si="8"/>
        <v>0</v>
      </c>
      <c r="V19" s="144">
        <f t="shared" si="8"/>
        <v>0</v>
      </c>
      <c r="W19" s="144">
        <f t="shared" si="8"/>
        <v>0</v>
      </c>
      <c r="X19" s="145">
        <f t="shared" si="8"/>
        <v>0</v>
      </c>
      <c r="Y19" s="144">
        <f t="shared" si="8"/>
        <v>0</v>
      </c>
      <c r="Z19" s="144">
        <f t="shared" si="8"/>
        <v>0</v>
      </c>
      <c r="AA19" s="144">
        <f t="shared" si="8"/>
        <v>0</v>
      </c>
      <c r="AB19" s="144">
        <f t="shared" si="8"/>
        <v>0</v>
      </c>
    </row>
    <row r="20" spans="1:28" ht="16.5" customHeight="1">
      <c r="A20" s="1552" t="s">
        <v>201</v>
      </c>
      <c r="B20" s="1553"/>
      <c r="C20" s="1553"/>
      <c r="D20" s="1553"/>
      <c r="E20" s="1553"/>
      <c r="F20" s="1553"/>
      <c r="G20" s="1553"/>
      <c r="H20" s="1553"/>
      <c r="I20" s="1553"/>
      <c r="J20" s="1553"/>
      <c r="K20" s="1553"/>
      <c r="L20" s="1553"/>
      <c r="M20" s="1553"/>
      <c r="N20" s="1553"/>
      <c r="O20" s="1553"/>
      <c r="P20" s="1553"/>
      <c r="Q20" s="1553"/>
      <c r="R20" s="1553"/>
      <c r="S20" s="1553"/>
      <c r="T20" s="1553"/>
      <c r="U20" s="1553"/>
      <c r="V20" s="1553"/>
      <c r="W20" s="1554"/>
      <c r="X20" s="34"/>
      <c r="Y20" s="34"/>
      <c r="Z20" s="34"/>
      <c r="AA20" s="34"/>
      <c r="AB20" s="34"/>
    </row>
    <row r="21" spans="1:28" ht="16.5" customHeight="1">
      <c r="A21" s="146" t="s">
        <v>202</v>
      </c>
      <c r="B21" s="147" t="s">
        <v>203</v>
      </c>
      <c r="C21" s="148" t="s">
        <v>204</v>
      </c>
      <c r="D21" s="149"/>
      <c r="E21" s="150"/>
      <c r="F21" s="151"/>
      <c r="G21" s="152">
        <v>5</v>
      </c>
      <c r="H21" s="153">
        <f>G21*30</f>
        <v>150</v>
      </c>
      <c r="I21" s="154">
        <f>J21+L21</f>
        <v>60</v>
      </c>
      <c r="J21" s="155">
        <v>30</v>
      </c>
      <c r="K21" s="155"/>
      <c r="L21" s="155">
        <v>30</v>
      </c>
      <c r="M21" s="156">
        <f>H21-I21</f>
        <v>90</v>
      </c>
      <c r="N21" s="157">
        <v>4</v>
      </c>
      <c r="O21" s="158"/>
      <c r="P21" s="159"/>
      <c r="Q21" s="157"/>
      <c r="R21" s="158"/>
      <c r="S21" s="157"/>
      <c r="T21" s="158"/>
      <c r="U21" s="159"/>
      <c r="V21" s="160"/>
      <c r="W21" s="159"/>
      <c r="X21" s="34"/>
      <c r="Y21" s="34"/>
      <c r="Z21" s="34"/>
      <c r="AA21" s="34"/>
      <c r="AB21" s="34"/>
    </row>
    <row r="22" spans="1:28" ht="15.75" customHeight="1">
      <c r="A22" s="161" t="s">
        <v>205</v>
      </c>
      <c r="B22" s="133" t="s">
        <v>206</v>
      </c>
      <c r="C22" s="102"/>
      <c r="D22" s="116"/>
      <c r="E22" s="134"/>
      <c r="F22" s="135"/>
      <c r="G22" s="129">
        <f t="shared" ref="G22:J22" si="9">G23+G24</f>
        <v>6</v>
      </c>
      <c r="H22" s="130">
        <f t="shared" si="9"/>
        <v>180</v>
      </c>
      <c r="I22" s="102">
        <f t="shared" si="9"/>
        <v>60</v>
      </c>
      <c r="J22" s="116">
        <f t="shared" si="9"/>
        <v>30</v>
      </c>
      <c r="K22" s="116"/>
      <c r="L22" s="116">
        <f t="shared" ref="L22:M22" si="10">L23+L24</f>
        <v>30</v>
      </c>
      <c r="M22" s="131">
        <f t="shared" si="10"/>
        <v>120</v>
      </c>
      <c r="N22" s="113"/>
      <c r="O22" s="111"/>
      <c r="P22" s="132"/>
      <c r="Q22" s="113"/>
      <c r="R22" s="111"/>
      <c r="S22" s="113"/>
      <c r="T22" s="111"/>
      <c r="U22" s="112"/>
      <c r="V22" s="113"/>
      <c r="W22" s="112"/>
      <c r="X22" s="34"/>
      <c r="Y22" s="34"/>
      <c r="Z22" s="34"/>
      <c r="AA22" s="34"/>
      <c r="AB22" s="34"/>
    </row>
    <row r="23" spans="1:28" ht="15.75" customHeight="1">
      <c r="A23" s="162" t="s">
        <v>207</v>
      </c>
      <c r="B23" s="115" t="s">
        <v>206</v>
      </c>
      <c r="C23" s="113">
        <v>1</v>
      </c>
      <c r="D23" s="121"/>
      <c r="E23" s="163"/>
      <c r="F23" s="164"/>
      <c r="G23" s="165">
        <v>5</v>
      </c>
      <c r="H23" s="120">
        <f t="shared" ref="H23:H28" si="11">G23*30</f>
        <v>150</v>
      </c>
      <c r="I23" s="113">
        <f t="shared" ref="I23:I24" si="12">J23+L23</f>
        <v>60</v>
      </c>
      <c r="J23" s="121">
        <v>30</v>
      </c>
      <c r="K23" s="121"/>
      <c r="L23" s="121">
        <v>30</v>
      </c>
      <c r="M23" s="112">
        <f t="shared" ref="M23:M28" si="13">H23-I23</f>
        <v>90</v>
      </c>
      <c r="N23" s="113">
        <v>4</v>
      </c>
      <c r="O23" s="111"/>
      <c r="P23" s="132"/>
      <c r="Q23" s="113"/>
      <c r="R23" s="111"/>
      <c r="S23" s="113"/>
      <c r="T23" s="111"/>
      <c r="U23" s="112"/>
      <c r="V23" s="113"/>
      <c r="W23" s="112"/>
      <c r="X23" s="34"/>
      <c r="Y23" s="34"/>
      <c r="Z23" s="34"/>
      <c r="AA23" s="34"/>
      <c r="AB23" s="34"/>
    </row>
    <row r="24" spans="1:28" ht="15.75" customHeight="1">
      <c r="A24" s="162" t="s">
        <v>208</v>
      </c>
      <c r="B24" s="115" t="s">
        <v>209</v>
      </c>
      <c r="C24" s="113"/>
      <c r="D24" s="121"/>
      <c r="E24" s="163"/>
      <c r="F24" s="166" t="s">
        <v>190</v>
      </c>
      <c r="G24" s="165">
        <v>1</v>
      </c>
      <c r="H24" s="120">
        <f t="shared" si="11"/>
        <v>30</v>
      </c>
      <c r="I24" s="113">
        <f t="shared" si="12"/>
        <v>0</v>
      </c>
      <c r="J24" s="121"/>
      <c r="K24" s="121"/>
      <c r="L24" s="121"/>
      <c r="M24" s="112">
        <f t="shared" si="13"/>
        <v>30</v>
      </c>
      <c r="N24" s="113"/>
      <c r="O24" s="111"/>
      <c r="P24" s="132"/>
      <c r="Q24" s="113"/>
      <c r="R24" s="111"/>
      <c r="S24" s="113"/>
      <c r="T24" s="111"/>
      <c r="U24" s="112"/>
      <c r="V24" s="113"/>
      <c r="W24" s="112"/>
      <c r="X24" s="34"/>
      <c r="Y24" s="34"/>
      <c r="Z24" s="34"/>
      <c r="AA24" s="34"/>
      <c r="AB24" s="34"/>
    </row>
    <row r="25" spans="1:28" ht="15.75" customHeight="1">
      <c r="A25" s="167" t="s">
        <v>210</v>
      </c>
      <c r="B25" s="168" t="s">
        <v>211</v>
      </c>
      <c r="C25" s="169">
        <v>2</v>
      </c>
      <c r="D25" s="116"/>
      <c r="E25" s="134"/>
      <c r="F25" s="131"/>
      <c r="G25" s="170">
        <v>4</v>
      </c>
      <c r="H25" s="130">
        <f t="shared" si="11"/>
        <v>120</v>
      </c>
      <c r="I25" s="102">
        <f t="shared" ref="I25:I28" si="14">J25+K25+L25</f>
        <v>54</v>
      </c>
      <c r="J25" s="116">
        <v>36</v>
      </c>
      <c r="K25" s="116"/>
      <c r="L25" s="116">
        <v>18</v>
      </c>
      <c r="M25" s="131">
        <f t="shared" si="13"/>
        <v>66</v>
      </c>
      <c r="N25" s="113"/>
      <c r="O25" s="111">
        <v>3</v>
      </c>
      <c r="P25" s="112">
        <v>3</v>
      </c>
      <c r="Q25" s="113"/>
      <c r="R25" s="111"/>
      <c r="S25" s="113"/>
      <c r="T25" s="111"/>
      <c r="U25" s="112"/>
      <c r="V25" s="113"/>
      <c r="W25" s="112"/>
      <c r="X25" s="22"/>
      <c r="Y25" s="22"/>
      <c r="Z25" s="22"/>
      <c r="AA25" s="22"/>
      <c r="AB25" s="22"/>
    </row>
    <row r="26" spans="1:28" ht="15.75" customHeight="1">
      <c r="A26" s="161" t="s">
        <v>212</v>
      </c>
      <c r="B26" s="171" t="s">
        <v>213</v>
      </c>
      <c r="C26" s="169">
        <v>2</v>
      </c>
      <c r="D26" s="116"/>
      <c r="E26" s="134"/>
      <c r="F26" s="131"/>
      <c r="G26" s="129">
        <v>5</v>
      </c>
      <c r="H26" s="130">
        <f t="shared" si="11"/>
        <v>150</v>
      </c>
      <c r="I26" s="102">
        <f t="shared" si="14"/>
        <v>72</v>
      </c>
      <c r="J26" s="116">
        <v>36</v>
      </c>
      <c r="K26" s="116"/>
      <c r="L26" s="116">
        <v>36</v>
      </c>
      <c r="M26" s="131">
        <f t="shared" si="13"/>
        <v>78</v>
      </c>
      <c r="N26" s="113"/>
      <c r="O26" s="111">
        <v>4</v>
      </c>
      <c r="P26" s="112">
        <v>4</v>
      </c>
      <c r="Q26" s="113"/>
      <c r="R26" s="111"/>
      <c r="S26" s="113"/>
      <c r="T26" s="111"/>
      <c r="U26" s="112"/>
      <c r="V26" s="113"/>
      <c r="W26" s="112"/>
      <c r="X26" s="34"/>
      <c r="Y26" s="34"/>
      <c r="Z26" s="34"/>
      <c r="AA26" s="34"/>
      <c r="AB26" s="34"/>
    </row>
    <row r="27" spans="1:28" ht="15.75" customHeight="1">
      <c r="A27" s="161" t="s">
        <v>214</v>
      </c>
      <c r="B27" s="101" t="s">
        <v>215</v>
      </c>
      <c r="C27" s="169"/>
      <c r="D27" s="116" t="s">
        <v>190</v>
      </c>
      <c r="E27" s="134"/>
      <c r="F27" s="131"/>
      <c r="G27" s="129">
        <v>4</v>
      </c>
      <c r="H27" s="130">
        <f t="shared" si="11"/>
        <v>120</v>
      </c>
      <c r="I27" s="102">
        <f t="shared" si="14"/>
        <v>54</v>
      </c>
      <c r="J27" s="116">
        <v>36</v>
      </c>
      <c r="K27" s="116"/>
      <c r="L27" s="116">
        <v>18</v>
      </c>
      <c r="M27" s="131">
        <f t="shared" si="13"/>
        <v>66</v>
      </c>
      <c r="N27" s="113"/>
      <c r="O27" s="111">
        <v>3</v>
      </c>
      <c r="P27" s="112">
        <v>3</v>
      </c>
      <c r="Q27" s="113"/>
      <c r="R27" s="111"/>
      <c r="S27" s="113"/>
      <c r="T27" s="111"/>
      <c r="U27" s="112"/>
      <c r="V27" s="113"/>
      <c r="W27" s="112"/>
      <c r="X27" s="34"/>
      <c r="Y27" s="34"/>
      <c r="Z27" s="34"/>
      <c r="AA27" s="34"/>
      <c r="AB27" s="34"/>
    </row>
    <row r="28" spans="1:28" ht="15.75" customHeight="1">
      <c r="A28" s="161" t="s">
        <v>216</v>
      </c>
      <c r="B28" s="168" t="s">
        <v>217</v>
      </c>
      <c r="C28" s="102">
        <v>3</v>
      </c>
      <c r="D28" s="116"/>
      <c r="E28" s="134"/>
      <c r="F28" s="135"/>
      <c r="G28" s="129">
        <v>6</v>
      </c>
      <c r="H28" s="130">
        <f t="shared" si="11"/>
        <v>180</v>
      </c>
      <c r="I28" s="102">
        <f t="shared" si="14"/>
        <v>60</v>
      </c>
      <c r="J28" s="116">
        <v>30</v>
      </c>
      <c r="K28" s="116"/>
      <c r="L28" s="116">
        <v>30</v>
      </c>
      <c r="M28" s="131">
        <f t="shared" si="13"/>
        <v>120</v>
      </c>
      <c r="N28" s="113"/>
      <c r="O28" s="111"/>
      <c r="P28" s="172"/>
      <c r="Q28" s="113">
        <v>4</v>
      </c>
      <c r="R28" s="111"/>
      <c r="S28" s="113"/>
      <c r="T28" s="111"/>
      <c r="U28" s="112"/>
      <c r="V28" s="113"/>
      <c r="W28" s="112"/>
      <c r="X28" s="34"/>
      <c r="Y28" s="34"/>
      <c r="Z28" s="34"/>
      <c r="AA28" s="34"/>
      <c r="AB28" s="34"/>
    </row>
    <row r="29" spans="1:28" ht="15.75" customHeight="1">
      <c r="A29" s="161" t="s">
        <v>218</v>
      </c>
      <c r="B29" s="168" t="s">
        <v>219</v>
      </c>
      <c r="C29" s="102"/>
      <c r="D29" s="116"/>
      <c r="E29" s="134"/>
      <c r="F29" s="135"/>
      <c r="G29" s="129">
        <f t="shared" ref="G29:M29" si="15">G30+G31</f>
        <v>6</v>
      </c>
      <c r="H29" s="173">
        <f t="shared" si="15"/>
        <v>180</v>
      </c>
      <c r="I29" s="174">
        <f t="shared" si="15"/>
        <v>65</v>
      </c>
      <c r="J29" s="175">
        <f t="shared" si="15"/>
        <v>26</v>
      </c>
      <c r="K29" s="175">
        <f t="shared" si="15"/>
        <v>0</v>
      </c>
      <c r="L29" s="175">
        <f t="shared" si="15"/>
        <v>39</v>
      </c>
      <c r="M29" s="176">
        <f t="shared" si="15"/>
        <v>115</v>
      </c>
      <c r="N29" s="113"/>
      <c r="O29" s="111"/>
      <c r="P29" s="172"/>
      <c r="Q29" s="113"/>
      <c r="R29" s="111"/>
      <c r="S29" s="113"/>
      <c r="T29" s="111"/>
      <c r="U29" s="112"/>
      <c r="V29" s="113"/>
      <c r="W29" s="112"/>
      <c r="X29" s="34"/>
      <c r="Y29" s="34"/>
      <c r="Z29" s="34"/>
      <c r="AA29" s="34"/>
      <c r="AB29" s="34"/>
    </row>
    <row r="30" spans="1:28" ht="15.75" customHeight="1">
      <c r="A30" s="177" t="s">
        <v>220</v>
      </c>
      <c r="B30" s="178" t="s">
        <v>219</v>
      </c>
      <c r="C30" s="179">
        <v>4</v>
      </c>
      <c r="D30" s="180"/>
      <c r="E30" s="180"/>
      <c r="F30" s="181"/>
      <c r="G30" s="182">
        <v>5</v>
      </c>
      <c r="H30" s="120">
        <f t="shared" ref="H30:H31" si="16">G30*30</f>
        <v>150</v>
      </c>
      <c r="I30" s="113">
        <f t="shared" ref="I30:I31" si="17">J30+K30+L30</f>
        <v>65</v>
      </c>
      <c r="J30" s="121">
        <v>26</v>
      </c>
      <c r="K30" s="121"/>
      <c r="L30" s="121">
        <v>39</v>
      </c>
      <c r="M30" s="112">
        <f t="shared" ref="M30:M31" si="18">H30-I30</f>
        <v>85</v>
      </c>
      <c r="N30" s="183"/>
      <c r="O30" s="184"/>
      <c r="P30" s="185"/>
      <c r="Q30" s="183"/>
      <c r="R30" s="184">
        <v>5</v>
      </c>
      <c r="S30" s="183"/>
      <c r="T30" s="184"/>
      <c r="U30" s="185"/>
      <c r="V30" s="186"/>
      <c r="W30" s="185"/>
      <c r="X30" s="34"/>
      <c r="Y30" s="34"/>
      <c r="Z30" s="34"/>
      <c r="AA30" s="34"/>
      <c r="AB30" s="34"/>
    </row>
    <row r="31" spans="1:28" ht="19.5" customHeight="1">
      <c r="A31" s="187" t="s">
        <v>221</v>
      </c>
      <c r="B31" s="188" t="s">
        <v>222</v>
      </c>
      <c r="C31" s="189"/>
      <c r="D31" s="190"/>
      <c r="E31" s="190"/>
      <c r="F31" s="191" t="s">
        <v>223</v>
      </c>
      <c r="G31" s="192">
        <v>1</v>
      </c>
      <c r="H31" s="193">
        <f t="shared" si="16"/>
        <v>30</v>
      </c>
      <c r="I31" s="194">
        <f t="shared" si="17"/>
        <v>0</v>
      </c>
      <c r="J31" s="190"/>
      <c r="K31" s="190"/>
      <c r="L31" s="190"/>
      <c r="M31" s="191">
        <f t="shared" si="18"/>
        <v>30</v>
      </c>
      <c r="N31" s="194"/>
      <c r="O31" s="195"/>
      <c r="P31" s="191"/>
      <c r="Q31" s="194"/>
      <c r="R31" s="195"/>
      <c r="S31" s="194"/>
      <c r="T31" s="195"/>
      <c r="U31" s="191"/>
      <c r="V31" s="194"/>
      <c r="W31" s="191"/>
      <c r="X31" s="34"/>
      <c r="Y31" s="34"/>
      <c r="Z31" s="34"/>
      <c r="AA31" s="34"/>
      <c r="AB31" s="34"/>
    </row>
    <row r="32" spans="1:28" ht="15.75" customHeight="1">
      <c r="A32" s="1576" t="s">
        <v>224</v>
      </c>
      <c r="B32" s="1547"/>
      <c r="C32" s="1547"/>
      <c r="D32" s="1547"/>
      <c r="E32" s="1547"/>
      <c r="F32" s="1548"/>
      <c r="G32" s="196">
        <f t="shared" ref="G32:M32" si="19">SUM(G21:G31)-G23-G24-G30-G31</f>
        <v>36</v>
      </c>
      <c r="H32" s="197">
        <f t="shared" si="19"/>
        <v>1080</v>
      </c>
      <c r="I32" s="197">
        <f t="shared" si="19"/>
        <v>425</v>
      </c>
      <c r="J32" s="197">
        <f t="shared" si="19"/>
        <v>224</v>
      </c>
      <c r="K32" s="197">
        <f t="shared" si="19"/>
        <v>0</v>
      </c>
      <c r="L32" s="197">
        <f t="shared" si="19"/>
        <v>201</v>
      </c>
      <c r="M32" s="197">
        <f t="shared" si="19"/>
        <v>655</v>
      </c>
      <c r="N32" s="197">
        <f t="shared" ref="N32:AB32" si="20">SUM(N21:N31)</f>
        <v>8</v>
      </c>
      <c r="O32" s="197">
        <f t="shared" si="20"/>
        <v>10</v>
      </c>
      <c r="P32" s="197">
        <f t="shared" si="20"/>
        <v>10</v>
      </c>
      <c r="Q32" s="197">
        <f t="shared" si="20"/>
        <v>4</v>
      </c>
      <c r="R32" s="197">
        <f t="shared" si="20"/>
        <v>5</v>
      </c>
      <c r="S32" s="197">
        <f t="shared" si="20"/>
        <v>0</v>
      </c>
      <c r="T32" s="197">
        <f t="shared" si="20"/>
        <v>0</v>
      </c>
      <c r="U32" s="197">
        <f t="shared" si="20"/>
        <v>0</v>
      </c>
      <c r="V32" s="197">
        <f t="shared" si="20"/>
        <v>0</v>
      </c>
      <c r="W32" s="197">
        <f t="shared" si="20"/>
        <v>0</v>
      </c>
      <c r="X32" s="198">
        <f t="shared" si="20"/>
        <v>0</v>
      </c>
      <c r="Y32" s="197">
        <f t="shared" si="20"/>
        <v>0</v>
      </c>
      <c r="Z32" s="197">
        <f t="shared" si="20"/>
        <v>0</v>
      </c>
      <c r="AA32" s="197">
        <f t="shared" si="20"/>
        <v>0</v>
      </c>
      <c r="AB32" s="197">
        <f t="shared" si="20"/>
        <v>0</v>
      </c>
    </row>
    <row r="33" spans="1:28" ht="15.75" customHeight="1">
      <c r="A33" s="1555" t="s">
        <v>225</v>
      </c>
      <c r="B33" s="1556"/>
      <c r="C33" s="1556"/>
      <c r="D33" s="1556"/>
      <c r="E33" s="1556"/>
      <c r="F33" s="1556"/>
      <c r="G33" s="1556"/>
      <c r="H33" s="1556"/>
      <c r="I33" s="1556"/>
      <c r="J33" s="1556"/>
      <c r="K33" s="1556"/>
      <c r="L33" s="1556"/>
      <c r="M33" s="1556"/>
      <c r="N33" s="1556"/>
      <c r="O33" s="1556"/>
      <c r="P33" s="1556"/>
      <c r="Q33" s="1556"/>
      <c r="R33" s="1556"/>
      <c r="S33" s="1556"/>
      <c r="T33" s="1556"/>
      <c r="U33" s="1556"/>
      <c r="V33" s="1556"/>
      <c r="W33" s="1557"/>
      <c r="X33" s="34"/>
      <c r="Y33" s="34"/>
      <c r="Z33" s="34"/>
      <c r="AA33" s="34"/>
      <c r="AB33" s="34"/>
    </row>
    <row r="34" spans="1:28" ht="15.75" customHeight="1">
      <c r="A34" s="85" t="s">
        <v>226</v>
      </c>
      <c r="B34" s="199" t="s">
        <v>227</v>
      </c>
      <c r="C34" s="99"/>
      <c r="D34" s="200">
        <v>2</v>
      </c>
      <c r="E34" s="200"/>
      <c r="F34" s="201"/>
      <c r="G34" s="202">
        <v>4.5</v>
      </c>
      <c r="H34" s="203">
        <f t="shared" ref="H34:H35" si="21">G34*30</f>
        <v>135</v>
      </c>
      <c r="I34" s="87">
        <f t="shared" ref="I34:I35" si="22">J34+K34+L34</f>
        <v>0</v>
      </c>
      <c r="J34" s="204"/>
      <c r="K34" s="204"/>
      <c r="L34" s="204"/>
      <c r="M34" s="156">
        <f t="shared" ref="M34:M35" si="23">H34-I34</f>
        <v>135</v>
      </c>
      <c r="N34" s="205"/>
      <c r="O34" s="206"/>
      <c r="P34" s="95"/>
      <c r="Q34" s="207"/>
      <c r="R34" s="208"/>
      <c r="S34" s="207"/>
      <c r="T34" s="208"/>
      <c r="U34" s="95"/>
      <c r="V34" s="207"/>
      <c r="W34" s="95"/>
      <c r="X34" s="22"/>
      <c r="Y34" s="22"/>
      <c r="Z34" s="22"/>
      <c r="AA34" s="22"/>
      <c r="AB34" s="22"/>
    </row>
    <row r="35" spans="1:28" ht="15.75" customHeight="1">
      <c r="A35" s="209" t="s">
        <v>228</v>
      </c>
      <c r="B35" s="210" t="s">
        <v>94</v>
      </c>
      <c r="C35" s="211"/>
      <c r="D35" s="212" t="s">
        <v>223</v>
      </c>
      <c r="E35" s="212"/>
      <c r="F35" s="213"/>
      <c r="G35" s="214">
        <v>6</v>
      </c>
      <c r="H35" s="215">
        <f t="shared" si="21"/>
        <v>180</v>
      </c>
      <c r="I35" s="216">
        <f t="shared" si="22"/>
        <v>0</v>
      </c>
      <c r="J35" s="217"/>
      <c r="K35" s="217"/>
      <c r="L35" s="217"/>
      <c r="M35" s="218">
        <f t="shared" si="23"/>
        <v>180</v>
      </c>
      <c r="N35" s="219"/>
      <c r="O35" s="220"/>
      <c r="P35" s="109"/>
      <c r="Q35" s="221"/>
      <c r="R35" s="220"/>
      <c r="S35" s="221"/>
      <c r="T35" s="220"/>
      <c r="U35" s="109"/>
      <c r="V35" s="221"/>
      <c r="W35" s="109"/>
      <c r="X35" s="22"/>
      <c r="Y35" s="22"/>
      <c r="Z35" s="22"/>
      <c r="AA35" s="22"/>
      <c r="AB35" s="22"/>
    </row>
    <row r="36" spans="1:28" ht="15.75" customHeight="1">
      <c r="A36" s="1567" t="s">
        <v>229</v>
      </c>
      <c r="B36" s="1564"/>
      <c r="C36" s="1564"/>
      <c r="D36" s="1564"/>
      <c r="E36" s="1564"/>
      <c r="F36" s="1565"/>
      <c r="G36" s="222">
        <f t="shared" ref="G36:W36" si="24">SUM(G34:G35)</f>
        <v>10.5</v>
      </c>
      <c r="H36" s="223">
        <f t="shared" si="24"/>
        <v>315</v>
      </c>
      <c r="I36" s="224">
        <f t="shared" si="24"/>
        <v>0</v>
      </c>
      <c r="J36" s="224">
        <f t="shared" si="24"/>
        <v>0</v>
      </c>
      <c r="K36" s="224">
        <f t="shared" si="24"/>
        <v>0</v>
      </c>
      <c r="L36" s="224">
        <f t="shared" si="24"/>
        <v>0</v>
      </c>
      <c r="M36" s="224">
        <f t="shared" si="24"/>
        <v>315</v>
      </c>
      <c r="N36" s="223">
        <f t="shared" si="24"/>
        <v>0</v>
      </c>
      <c r="O36" s="223">
        <f t="shared" si="24"/>
        <v>0</v>
      </c>
      <c r="P36" s="223">
        <f t="shared" si="24"/>
        <v>0</v>
      </c>
      <c r="Q36" s="223">
        <f t="shared" si="24"/>
        <v>0</v>
      </c>
      <c r="R36" s="223">
        <f t="shared" si="24"/>
        <v>0</v>
      </c>
      <c r="S36" s="223">
        <f t="shared" si="24"/>
        <v>0</v>
      </c>
      <c r="T36" s="223">
        <f t="shared" si="24"/>
        <v>0</v>
      </c>
      <c r="U36" s="223">
        <f t="shared" si="24"/>
        <v>0</v>
      </c>
      <c r="V36" s="223">
        <f t="shared" si="24"/>
        <v>0</v>
      </c>
      <c r="W36" s="223">
        <f t="shared" si="24"/>
        <v>0</v>
      </c>
      <c r="X36" s="22"/>
      <c r="Y36" s="22"/>
      <c r="Z36" s="22"/>
      <c r="AA36" s="22"/>
      <c r="AB36" s="22"/>
    </row>
    <row r="37" spans="1:28" ht="15.75" customHeight="1">
      <c r="A37" s="1567" t="s">
        <v>230</v>
      </c>
      <c r="B37" s="1564"/>
      <c r="C37" s="1564"/>
      <c r="D37" s="1564"/>
      <c r="E37" s="1564"/>
      <c r="F37" s="1564"/>
      <c r="G37" s="1564"/>
      <c r="H37" s="1564"/>
      <c r="I37" s="1564"/>
      <c r="J37" s="1564"/>
      <c r="K37" s="1564"/>
      <c r="L37" s="1564"/>
      <c r="M37" s="1564"/>
      <c r="N37" s="1564"/>
      <c r="O37" s="1564"/>
      <c r="P37" s="1564"/>
      <c r="Q37" s="1564"/>
      <c r="R37" s="1564"/>
      <c r="S37" s="1564"/>
      <c r="T37" s="1564"/>
      <c r="U37" s="1564"/>
      <c r="V37" s="1564"/>
      <c r="W37" s="1565"/>
      <c r="X37" s="34"/>
      <c r="Y37" s="34"/>
      <c r="Z37" s="34"/>
      <c r="AA37" s="34"/>
      <c r="AB37" s="34"/>
    </row>
    <row r="38" spans="1:28" ht="15.75" customHeight="1">
      <c r="A38" s="225" t="s">
        <v>231</v>
      </c>
      <c r="B38" s="226" t="s">
        <v>95</v>
      </c>
      <c r="C38" s="227"/>
      <c r="D38" s="228"/>
      <c r="E38" s="228"/>
      <c r="F38" s="229"/>
      <c r="G38" s="230">
        <v>3</v>
      </c>
      <c r="H38" s="231">
        <f t="shared" ref="H38:H39" si="25">G38*30</f>
        <v>90</v>
      </c>
      <c r="I38" s="87">
        <f t="shared" ref="I38:I39" si="26">J38+K38+L38</f>
        <v>0</v>
      </c>
      <c r="J38" s="232"/>
      <c r="K38" s="232"/>
      <c r="L38" s="232"/>
      <c r="M38" s="233">
        <f t="shared" ref="M38:M39" si="27">H38-I38</f>
        <v>90</v>
      </c>
      <c r="N38" s="234"/>
      <c r="O38" s="235"/>
      <c r="P38" s="236"/>
      <c r="Q38" s="237"/>
      <c r="R38" s="235"/>
      <c r="S38" s="237"/>
      <c r="T38" s="235"/>
      <c r="U38" s="236"/>
      <c r="V38" s="237"/>
      <c r="W38" s="238"/>
      <c r="X38" s="22"/>
      <c r="Y38" s="22"/>
      <c r="Z38" s="22"/>
      <c r="AA38" s="22"/>
      <c r="AB38" s="22"/>
    </row>
    <row r="39" spans="1:28" ht="15.75" customHeight="1">
      <c r="A39" s="239" t="s">
        <v>232</v>
      </c>
      <c r="B39" s="240" t="s">
        <v>233</v>
      </c>
      <c r="C39" s="241">
        <v>4</v>
      </c>
      <c r="D39" s="242"/>
      <c r="E39" s="242"/>
      <c r="F39" s="243"/>
      <c r="G39" s="244">
        <v>3</v>
      </c>
      <c r="H39" s="245">
        <f t="shared" si="25"/>
        <v>90</v>
      </c>
      <c r="I39" s="216">
        <f t="shared" si="26"/>
        <v>0</v>
      </c>
      <c r="J39" s="246"/>
      <c r="K39" s="246"/>
      <c r="L39" s="246"/>
      <c r="M39" s="247">
        <f t="shared" si="27"/>
        <v>90</v>
      </c>
      <c r="N39" s="248"/>
      <c r="O39" s="249"/>
      <c r="P39" s="250"/>
      <c r="Q39" s="251"/>
      <c r="R39" s="249"/>
      <c r="S39" s="251"/>
      <c r="T39" s="249"/>
      <c r="U39" s="250"/>
      <c r="V39" s="251"/>
      <c r="W39" s="252"/>
      <c r="X39" s="22"/>
      <c r="Y39" s="22"/>
      <c r="Z39" s="22"/>
      <c r="AA39" s="22"/>
      <c r="AB39" s="22"/>
    </row>
    <row r="40" spans="1:28" ht="15.75" customHeight="1">
      <c r="A40" s="1577" t="s">
        <v>234</v>
      </c>
      <c r="B40" s="1578"/>
      <c r="C40" s="1578"/>
      <c r="D40" s="1578"/>
      <c r="E40" s="1578"/>
      <c r="F40" s="1579"/>
      <c r="G40" s="253">
        <f t="shared" ref="G40:H40" si="28">SUM(G38:G39)</f>
        <v>6</v>
      </c>
      <c r="H40" s="254">
        <f t="shared" si="28"/>
        <v>180</v>
      </c>
      <c r="I40" s="254">
        <f t="shared" ref="I40:L40" si="29">I38</f>
        <v>0</v>
      </c>
      <c r="J40" s="254">
        <f t="shared" si="29"/>
        <v>0</v>
      </c>
      <c r="K40" s="254">
        <f t="shared" si="29"/>
        <v>0</v>
      </c>
      <c r="L40" s="254">
        <f t="shared" si="29"/>
        <v>0</v>
      </c>
      <c r="M40" s="254">
        <f>SUM(M38:M39)</f>
        <v>180</v>
      </c>
      <c r="N40" s="254">
        <f t="shared" ref="N40:W40" si="30">N38</f>
        <v>0</v>
      </c>
      <c r="O40" s="254">
        <f t="shared" si="30"/>
        <v>0</v>
      </c>
      <c r="P40" s="254">
        <f t="shared" si="30"/>
        <v>0</v>
      </c>
      <c r="Q40" s="254">
        <f t="shared" si="30"/>
        <v>0</v>
      </c>
      <c r="R40" s="254">
        <f t="shared" si="30"/>
        <v>0</v>
      </c>
      <c r="S40" s="254">
        <f t="shared" si="30"/>
        <v>0</v>
      </c>
      <c r="T40" s="254">
        <f t="shared" si="30"/>
        <v>0</v>
      </c>
      <c r="U40" s="254">
        <f t="shared" si="30"/>
        <v>0</v>
      </c>
      <c r="V40" s="254">
        <f t="shared" si="30"/>
        <v>0</v>
      </c>
      <c r="W40" s="254">
        <f t="shared" si="30"/>
        <v>0</v>
      </c>
      <c r="X40" s="22"/>
      <c r="Y40" s="22"/>
      <c r="Z40" s="22"/>
      <c r="AA40" s="22"/>
      <c r="AB40" s="22"/>
    </row>
    <row r="41" spans="1:28" ht="15.75" customHeight="1">
      <c r="A41" s="1580" t="s">
        <v>235</v>
      </c>
      <c r="B41" s="1564"/>
      <c r="C41" s="1564"/>
      <c r="D41" s="1564"/>
      <c r="E41" s="1564"/>
      <c r="F41" s="1566"/>
      <c r="G41" s="255">
        <f t="shared" ref="G41:H41" si="31">G40+G36+G32+G19</f>
        <v>75</v>
      </c>
      <c r="H41" s="256">
        <f t="shared" si="31"/>
        <v>2250</v>
      </c>
      <c r="I41" s="256">
        <f t="shared" ref="I41:W41" si="32">I32+I19+I36+I40</f>
        <v>738</v>
      </c>
      <c r="J41" s="256">
        <f t="shared" si="32"/>
        <v>299</v>
      </c>
      <c r="K41" s="256">
        <f t="shared" si="32"/>
        <v>8</v>
      </c>
      <c r="L41" s="256">
        <f t="shared" si="32"/>
        <v>439</v>
      </c>
      <c r="M41" s="256">
        <f t="shared" si="32"/>
        <v>1512</v>
      </c>
      <c r="N41" s="256">
        <f t="shared" si="32"/>
        <v>19</v>
      </c>
      <c r="O41" s="256">
        <f t="shared" si="32"/>
        <v>14</v>
      </c>
      <c r="P41" s="256">
        <f t="shared" si="32"/>
        <v>14</v>
      </c>
      <c r="Q41" s="256">
        <f t="shared" si="32"/>
        <v>6</v>
      </c>
      <c r="R41" s="256">
        <f t="shared" si="32"/>
        <v>8</v>
      </c>
      <c r="S41" s="256">
        <f t="shared" si="32"/>
        <v>0</v>
      </c>
      <c r="T41" s="256">
        <f t="shared" si="32"/>
        <v>0</v>
      </c>
      <c r="U41" s="256">
        <f t="shared" si="32"/>
        <v>0</v>
      </c>
      <c r="V41" s="256">
        <f t="shared" si="32"/>
        <v>0</v>
      </c>
      <c r="W41" s="256">
        <f t="shared" si="32"/>
        <v>0</v>
      </c>
      <c r="X41" s="22">
        <f>30*G41</f>
        <v>2250</v>
      </c>
      <c r="Y41" s="34"/>
      <c r="Z41" s="34"/>
      <c r="AA41" s="34"/>
      <c r="AB41" s="34"/>
    </row>
    <row r="42" spans="1:28" ht="15.75" customHeight="1">
      <c r="A42" s="1568" t="s">
        <v>236</v>
      </c>
      <c r="B42" s="1564"/>
      <c r="C42" s="1564"/>
      <c r="D42" s="1564"/>
      <c r="E42" s="1564"/>
      <c r="F42" s="1564"/>
      <c r="G42" s="1564"/>
      <c r="H42" s="1564"/>
      <c r="I42" s="1564"/>
      <c r="J42" s="1564"/>
      <c r="K42" s="1564"/>
      <c r="L42" s="1564"/>
      <c r="M42" s="1564"/>
      <c r="N42" s="1564"/>
      <c r="O42" s="1564"/>
      <c r="P42" s="1564"/>
      <c r="Q42" s="1564"/>
      <c r="R42" s="1564"/>
      <c r="S42" s="1564"/>
      <c r="T42" s="1564"/>
      <c r="U42" s="1564"/>
      <c r="V42" s="1564"/>
      <c r="W42" s="1565"/>
      <c r="X42" s="34"/>
      <c r="Y42" s="34"/>
      <c r="Z42" s="34"/>
      <c r="AA42" s="34"/>
      <c r="AB42" s="34"/>
    </row>
    <row r="43" spans="1:28" ht="15.75" customHeight="1">
      <c r="A43" s="1569" t="s">
        <v>237</v>
      </c>
      <c r="B43" s="1570"/>
      <c r="C43" s="1570"/>
      <c r="D43" s="1570"/>
      <c r="E43" s="1570"/>
      <c r="F43" s="1570"/>
      <c r="G43" s="1570"/>
      <c r="H43" s="1570"/>
      <c r="I43" s="1570"/>
      <c r="J43" s="1570"/>
      <c r="K43" s="1570"/>
      <c r="L43" s="1570"/>
      <c r="M43" s="1570"/>
      <c r="N43" s="1570"/>
      <c r="O43" s="1570"/>
      <c r="P43" s="1570"/>
      <c r="Q43" s="1570"/>
      <c r="R43" s="1570"/>
      <c r="S43" s="1570"/>
      <c r="T43" s="1570"/>
      <c r="U43" s="1570"/>
      <c r="V43" s="1570"/>
      <c r="W43" s="1571"/>
      <c r="X43" s="34"/>
      <c r="Y43" s="34"/>
      <c r="Z43" s="34"/>
      <c r="AA43" s="34"/>
      <c r="AB43" s="34"/>
    </row>
    <row r="44" spans="1:28" ht="15.75" customHeight="1">
      <c r="A44" s="1616" t="s">
        <v>238</v>
      </c>
      <c r="B44" s="257" t="s">
        <v>239</v>
      </c>
      <c r="C44" s="258"/>
      <c r="D44" s="259">
        <v>1</v>
      </c>
      <c r="E44" s="259"/>
      <c r="F44" s="260"/>
      <c r="G44" s="261">
        <v>3</v>
      </c>
      <c r="H44" s="262">
        <f>G44*30</f>
        <v>90</v>
      </c>
      <c r="I44" s="227">
        <f>J44+K44+L44</f>
        <v>30</v>
      </c>
      <c r="J44" s="228">
        <v>15</v>
      </c>
      <c r="K44" s="228"/>
      <c r="L44" s="228">
        <v>15</v>
      </c>
      <c r="M44" s="263">
        <f>H44-I44</f>
        <v>60</v>
      </c>
      <c r="N44" s="258">
        <v>2</v>
      </c>
      <c r="O44" s="264"/>
      <c r="P44" s="260"/>
      <c r="Q44" s="258"/>
      <c r="R44" s="264"/>
      <c r="S44" s="258"/>
      <c r="T44" s="264"/>
      <c r="U44" s="260"/>
      <c r="V44" s="258"/>
      <c r="W44" s="260"/>
      <c r="X44" s="34"/>
      <c r="Y44" s="34"/>
      <c r="Z44" s="34"/>
      <c r="AA44" s="34"/>
      <c r="AB44" s="34"/>
    </row>
    <row r="45" spans="1:28" ht="15.75" customHeight="1">
      <c r="A45" s="1583"/>
      <c r="B45" s="265" t="s">
        <v>240</v>
      </c>
      <c r="C45" s="266"/>
      <c r="D45" s="267"/>
      <c r="E45" s="267"/>
      <c r="F45" s="268"/>
      <c r="G45" s="269"/>
      <c r="H45" s="270"/>
      <c r="I45" s="271"/>
      <c r="J45" s="272"/>
      <c r="K45" s="272"/>
      <c r="L45" s="272"/>
      <c r="M45" s="273"/>
      <c r="N45" s="266"/>
      <c r="O45" s="274"/>
      <c r="P45" s="268"/>
      <c r="Q45" s="266"/>
      <c r="R45" s="274"/>
      <c r="S45" s="266"/>
      <c r="T45" s="274"/>
      <c r="U45" s="268"/>
      <c r="V45" s="266"/>
      <c r="W45" s="268"/>
      <c r="X45" s="34"/>
      <c r="Y45" s="34"/>
      <c r="Z45" s="34"/>
      <c r="AA45" s="34"/>
      <c r="AB45" s="34"/>
    </row>
    <row r="46" spans="1:28" ht="15.75" customHeight="1">
      <c r="A46" s="1590" t="s">
        <v>241</v>
      </c>
      <c r="B46" s="1578"/>
      <c r="C46" s="1578"/>
      <c r="D46" s="1578"/>
      <c r="E46" s="1578"/>
      <c r="F46" s="1579"/>
      <c r="G46" s="275">
        <f t="shared" ref="G46:AB46" si="33">SUM(G44:G45)</f>
        <v>3</v>
      </c>
      <c r="H46" s="276">
        <f t="shared" si="33"/>
        <v>90</v>
      </c>
      <c r="I46" s="276">
        <f t="shared" si="33"/>
        <v>30</v>
      </c>
      <c r="J46" s="276">
        <f t="shared" si="33"/>
        <v>15</v>
      </c>
      <c r="K46" s="276">
        <f t="shared" si="33"/>
        <v>0</v>
      </c>
      <c r="L46" s="276">
        <f t="shared" si="33"/>
        <v>15</v>
      </c>
      <c r="M46" s="276">
        <f t="shared" si="33"/>
        <v>60</v>
      </c>
      <c r="N46" s="276">
        <f t="shared" si="33"/>
        <v>2</v>
      </c>
      <c r="O46" s="276">
        <f t="shared" si="33"/>
        <v>0</v>
      </c>
      <c r="P46" s="276">
        <f t="shared" si="33"/>
        <v>0</v>
      </c>
      <c r="Q46" s="276">
        <f t="shared" si="33"/>
        <v>0</v>
      </c>
      <c r="R46" s="276">
        <f t="shared" si="33"/>
        <v>0</v>
      </c>
      <c r="S46" s="276">
        <f t="shared" si="33"/>
        <v>0</v>
      </c>
      <c r="T46" s="276">
        <f t="shared" si="33"/>
        <v>0</v>
      </c>
      <c r="U46" s="276">
        <f t="shared" si="33"/>
        <v>0</v>
      </c>
      <c r="V46" s="276">
        <f t="shared" si="33"/>
        <v>0</v>
      </c>
      <c r="W46" s="276">
        <f t="shared" si="33"/>
        <v>0</v>
      </c>
      <c r="X46" s="277">
        <f t="shared" si="33"/>
        <v>0</v>
      </c>
      <c r="Y46" s="276">
        <f t="shared" si="33"/>
        <v>0</v>
      </c>
      <c r="Z46" s="276">
        <f t="shared" si="33"/>
        <v>0</v>
      </c>
      <c r="AA46" s="276">
        <f t="shared" si="33"/>
        <v>0</v>
      </c>
      <c r="AB46" s="276">
        <f t="shared" si="33"/>
        <v>0</v>
      </c>
    </row>
    <row r="47" spans="1:28" ht="15.75" customHeight="1">
      <c r="A47" s="1569" t="s">
        <v>242</v>
      </c>
      <c r="B47" s="1570"/>
      <c r="C47" s="1570"/>
      <c r="D47" s="1570"/>
      <c r="E47" s="1570"/>
      <c r="F47" s="1570"/>
      <c r="G47" s="1570"/>
      <c r="H47" s="1570"/>
      <c r="I47" s="1570"/>
      <c r="J47" s="1570"/>
      <c r="K47" s="1570"/>
      <c r="L47" s="1570"/>
      <c r="M47" s="1570"/>
      <c r="N47" s="1570"/>
      <c r="O47" s="1570"/>
      <c r="P47" s="1570"/>
      <c r="Q47" s="1570"/>
      <c r="R47" s="1570"/>
      <c r="S47" s="1570"/>
      <c r="T47" s="1570"/>
      <c r="U47" s="1570"/>
      <c r="V47" s="1570"/>
      <c r="W47" s="1571"/>
      <c r="X47" s="34"/>
      <c r="Y47" s="34"/>
      <c r="Z47" s="34"/>
      <c r="AA47" s="34"/>
      <c r="AB47" s="34"/>
    </row>
    <row r="48" spans="1:28" ht="15.75" customHeight="1">
      <c r="A48" s="1617" t="s">
        <v>243</v>
      </c>
      <c r="B48" s="278" t="s">
        <v>244</v>
      </c>
      <c r="C48" s="279">
        <v>1</v>
      </c>
      <c r="D48" s="279"/>
      <c r="E48" s="279"/>
      <c r="F48" s="279"/>
      <c r="G48" s="280">
        <v>4</v>
      </c>
      <c r="H48" s="281">
        <f>G48*30</f>
        <v>120</v>
      </c>
      <c r="I48" s="282">
        <f>J48+L48+K48</f>
        <v>45</v>
      </c>
      <c r="J48" s="283">
        <v>30</v>
      </c>
      <c r="K48" s="283"/>
      <c r="L48" s="283">
        <v>15</v>
      </c>
      <c r="M48" s="284">
        <f>H48-I48</f>
        <v>75</v>
      </c>
      <c r="N48" s="285">
        <v>3</v>
      </c>
      <c r="O48" s="286"/>
      <c r="P48" s="287"/>
      <c r="Q48" s="282"/>
      <c r="R48" s="288"/>
      <c r="S48" s="285"/>
      <c r="T48" s="286"/>
      <c r="U48" s="287"/>
      <c r="V48" s="289"/>
      <c r="W48" s="287"/>
      <c r="X48" s="34"/>
      <c r="Y48" s="34"/>
      <c r="Z48" s="34"/>
      <c r="AA48" s="34"/>
      <c r="AB48" s="34"/>
    </row>
    <row r="49" spans="1:28" ht="16.5" customHeight="1">
      <c r="A49" s="1589"/>
      <c r="B49" s="290" t="s">
        <v>245</v>
      </c>
      <c r="C49" s="291"/>
      <c r="D49" s="180"/>
      <c r="E49" s="292"/>
      <c r="F49" s="293"/>
      <c r="G49" s="294"/>
      <c r="H49" s="295"/>
      <c r="I49" s="296"/>
      <c r="J49" s="297"/>
      <c r="K49" s="297">
        <f>SUM(K50:K55)</f>
        <v>0</v>
      </c>
      <c r="L49" s="297"/>
      <c r="M49" s="298"/>
      <c r="N49" s="299"/>
      <c r="O49" s="300"/>
      <c r="P49" s="301"/>
      <c r="Q49" s="302"/>
      <c r="R49" s="303"/>
      <c r="S49" s="299"/>
      <c r="T49" s="300"/>
      <c r="U49" s="301"/>
      <c r="V49" s="302"/>
      <c r="W49" s="301"/>
      <c r="X49" s="34"/>
      <c r="Y49" s="34"/>
      <c r="Z49" s="34"/>
      <c r="AA49" s="34"/>
      <c r="AB49" s="34"/>
    </row>
    <row r="50" spans="1:28" ht="15.75" customHeight="1">
      <c r="A50" s="1588" t="s">
        <v>246</v>
      </c>
      <c r="B50" s="178" t="s">
        <v>247</v>
      </c>
      <c r="C50" s="291">
        <v>2</v>
      </c>
      <c r="D50" s="180"/>
      <c r="E50" s="292"/>
      <c r="F50" s="293"/>
      <c r="G50" s="294">
        <v>4</v>
      </c>
      <c r="H50" s="304">
        <f>G50*30</f>
        <v>120</v>
      </c>
      <c r="I50" s="305">
        <f>J50+L50+K50</f>
        <v>54</v>
      </c>
      <c r="J50" s="306">
        <v>36</v>
      </c>
      <c r="K50" s="279"/>
      <c r="L50" s="279">
        <v>18</v>
      </c>
      <c r="M50" s="307">
        <f>H50-I50</f>
        <v>66</v>
      </c>
      <c r="N50" s="186"/>
      <c r="O50" s="184">
        <v>3</v>
      </c>
      <c r="P50" s="185">
        <v>3</v>
      </c>
      <c r="Q50" s="183"/>
      <c r="R50" s="308"/>
      <c r="S50" s="186"/>
      <c r="T50" s="184"/>
      <c r="U50" s="185"/>
      <c r="V50" s="183"/>
      <c r="W50" s="301"/>
      <c r="X50" s="34"/>
      <c r="Y50" s="34"/>
      <c r="Z50" s="34"/>
      <c r="AA50" s="34"/>
      <c r="AB50" s="34"/>
    </row>
    <row r="51" spans="1:28" ht="15.75" customHeight="1">
      <c r="A51" s="1589"/>
      <c r="B51" s="290" t="s">
        <v>248</v>
      </c>
      <c r="C51" s="291"/>
      <c r="D51" s="180"/>
      <c r="E51" s="292"/>
      <c r="F51" s="293"/>
      <c r="G51" s="294"/>
      <c r="H51" s="304"/>
      <c r="I51" s="305"/>
      <c r="J51" s="306"/>
      <c r="K51" s="279"/>
      <c r="L51" s="279"/>
      <c r="M51" s="307"/>
      <c r="N51" s="186"/>
      <c r="O51" s="184"/>
      <c r="P51" s="185"/>
      <c r="Q51" s="183"/>
      <c r="R51" s="308"/>
      <c r="S51" s="186"/>
      <c r="T51" s="184"/>
      <c r="U51" s="185"/>
      <c r="V51" s="183"/>
      <c r="W51" s="301"/>
      <c r="X51" s="34"/>
      <c r="Y51" s="34"/>
      <c r="Z51" s="34"/>
      <c r="AA51" s="34"/>
      <c r="AB51" s="34"/>
    </row>
    <row r="52" spans="1:28" ht="15.75" customHeight="1">
      <c r="A52" s="1588" t="s">
        <v>249</v>
      </c>
      <c r="B52" s="178" t="s">
        <v>250</v>
      </c>
      <c r="C52" s="291"/>
      <c r="D52" s="180" t="s">
        <v>251</v>
      </c>
      <c r="E52" s="292"/>
      <c r="F52" s="293"/>
      <c r="G52" s="294">
        <v>4</v>
      </c>
      <c r="H52" s="304">
        <f>G52*30</f>
        <v>120</v>
      </c>
      <c r="I52" s="305">
        <f>J52+L52+K52</f>
        <v>54</v>
      </c>
      <c r="J52" s="306">
        <v>36</v>
      </c>
      <c r="K52" s="279"/>
      <c r="L52" s="279">
        <v>18</v>
      </c>
      <c r="M52" s="307">
        <f>H52-I52</f>
        <v>66</v>
      </c>
      <c r="N52" s="186"/>
      <c r="O52" s="184">
        <v>3</v>
      </c>
      <c r="P52" s="185">
        <v>3</v>
      </c>
      <c r="Q52" s="183"/>
      <c r="R52" s="308"/>
      <c r="S52" s="186"/>
      <c r="T52" s="184"/>
      <c r="U52" s="185"/>
      <c r="V52" s="183"/>
      <c r="W52" s="301"/>
      <c r="X52" s="34"/>
      <c r="Y52" s="34"/>
      <c r="Z52" s="34"/>
      <c r="AA52" s="34"/>
      <c r="AB52" s="34"/>
    </row>
    <row r="53" spans="1:28" ht="15.75" customHeight="1">
      <c r="A53" s="1589"/>
      <c r="B53" s="178" t="s">
        <v>252</v>
      </c>
      <c r="C53" s="291"/>
      <c r="D53" s="180"/>
      <c r="E53" s="292"/>
      <c r="F53" s="293"/>
      <c r="G53" s="294"/>
      <c r="H53" s="304"/>
      <c r="I53" s="305"/>
      <c r="J53" s="306"/>
      <c r="K53" s="279"/>
      <c r="L53" s="279"/>
      <c r="M53" s="307"/>
      <c r="N53" s="186"/>
      <c r="O53" s="184"/>
      <c r="P53" s="185"/>
      <c r="Q53" s="183"/>
      <c r="R53" s="308"/>
      <c r="S53" s="186"/>
      <c r="T53" s="184"/>
      <c r="U53" s="185"/>
      <c r="V53" s="183"/>
      <c r="W53" s="301"/>
      <c r="X53" s="34"/>
      <c r="Y53" s="34"/>
      <c r="Z53" s="34"/>
      <c r="AA53" s="34"/>
      <c r="AB53" s="34"/>
    </row>
    <row r="54" spans="1:28" ht="15.75" customHeight="1">
      <c r="A54" s="1588" t="s">
        <v>253</v>
      </c>
      <c r="B54" s="178" t="s">
        <v>254</v>
      </c>
      <c r="C54" s="291"/>
      <c r="D54" s="180" t="s">
        <v>255</v>
      </c>
      <c r="E54" s="292"/>
      <c r="F54" s="293"/>
      <c r="G54" s="294">
        <v>4</v>
      </c>
      <c r="H54" s="304">
        <f>G54*30</f>
        <v>120</v>
      </c>
      <c r="I54" s="305">
        <f>J54+L54+K54</f>
        <v>45</v>
      </c>
      <c r="J54" s="306">
        <v>30</v>
      </c>
      <c r="K54" s="279"/>
      <c r="L54" s="279">
        <v>15</v>
      </c>
      <c r="M54" s="307">
        <f>H54-I54</f>
        <v>75</v>
      </c>
      <c r="N54" s="186"/>
      <c r="O54" s="184"/>
      <c r="P54" s="309"/>
      <c r="Q54" s="183">
        <v>3</v>
      </c>
      <c r="R54" s="308"/>
      <c r="S54" s="186"/>
      <c r="T54" s="184"/>
      <c r="U54" s="185"/>
      <c r="V54" s="183"/>
      <c r="W54" s="301"/>
      <c r="X54" s="34"/>
      <c r="Y54" s="34"/>
      <c r="Z54" s="34"/>
      <c r="AA54" s="34"/>
      <c r="AB54" s="34"/>
    </row>
    <row r="55" spans="1:28" ht="15.75" customHeight="1">
      <c r="A55" s="1589"/>
      <c r="B55" s="178" t="s">
        <v>256</v>
      </c>
      <c r="C55" s="291"/>
      <c r="D55" s="180"/>
      <c r="E55" s="292"/>
      <c r="F55" s="293"/>
      <c r="G55" s="294"/>
      <c r="H55" s="304"/>
      <c r="I55" s="305"/>
      <c r="J55" s="306"/>
      <c r="K55" s="279"/>
      <c r="L55" s="279"/>
      <c r="M55" s="185"/>
      <c r="N55" s="186"/>
      <c r="O55" s="184"/>
      <c r="P55" s="309"/>
      <c r="Q55" s="183"/>
      <c r="R55" s="308"/>
      <c r="S55" s="186"/>
      <c r="T55" s="184"/>
      <c r="U55" s="185"/>
      <c r="V55" s="183"/>
      <c r="W55" s="301"/>
      <c r="X55" s="34"/>
      <c r="Y55" s="34"/>
      <c r="Z55" s="34"/>
      <c r="AA55" s="34"/>
      <c r="AB55" s="34"/>
    </row>
    <row r="56" spans="1:28" ht="15.75" customHeight="1">
      <c r="A56" s="1588" t="s">
        <v>257</v>
      </c>
      <c r="B56" s="178" t="s">
        <v>258</v>
      </c>
      <c r="C56" s="291">
        <v>3</v>
      </c>
      <c r="D56" s="180"/>
      <c r="E56" s="292"/>
      <c r="F56" s="292"/>
      <c r="G56" s="294">
        <v>4</v>
      </c>
      <c r="H56" s="310">
        <f>G56*30</f>
        <v>120</v>
      </c>
      <c r="I56" s="305">
        <f>J56+L56+K56</f>
        <v>45</v>
      </c>
      <c r="J56" s="306">
        <v>30</v>
      </c>
      <c r="K56" s="279"/>
      <c r="L56" s="279">
        <v>15</v>
      </c>
      <c r="M56" s="307">
        <f>H56-I56</f>
        <v>75</v>
      </c>
      <c r="N56" s="186"/>
      <c r="O56" s="184"/>
      <c r="P56" s="309"/>
      <c r="Q56" s="183">
        <v>3</v>
      </c>
      <c r="R56" s="308"/>
      <c r="S56" s="186"/>
      <c r="T56" s="184"/>
      <c r="U56" s="185"/>
      <c r="V56" s="183"/>
      <c r="W56" s="301"/>
      <c r="X56" s="34"/>
      <c r="Y56" s="34"/>
      <c r="Z56" s="34"/>
      <c r="AA56" s="34"/>
      <c r="AB56" s="34"/>
    </row>
    <row r="57" spans="1:28" ht="15.75" customHeight="1">
      <c r="A57" s="1589"/>
      <c r="B57" s="178" t="s">
        <v>259</v>
      </c>
      <c r="C57" s="291"/>
      <c r="D57" s="180"/>
      <c r="E57" s="292"/>
      <c r="F57" s="292"/>
      <c r="G57" s="294"/>
      <c r="H57" s="295"/>
      <c r="I57" s="296"/>
      <c r="J57" s="297"/>
      <c r="K57" s="297"/>
      <c r="L57" s="297"/>
      <c r="M57" s="311"/>
      <c r="N57" s="186"/>
      <c r="O57" s="184"/>
      <c r="P57" s="309"/>
      <c r="Q57" s="183"/>
      <c r="R57" s="308"/>
      <c r="S57" s="186"/>
      <c r="T57" s="184"/>
      <c r="U57" s="185"/>
      <c r="V57" s="183"/>
      <c r="W57" s="301"/>
      <c r="X57" s="34"/>
      <c r="Y57" s="34"/>
      <c r="Z57" s="34"/>
      <c r="AA57" s="34"/>
      <c r="AB57" s="34"/>
    </row>
    <row r="58" spans="1:28" ht="15.75" customHeight="1">
      <c r="A58" s="1588" t="s">
        <v>260</v>
      </c>
      <c r="B58" s="312" t="s">
        <v>261</v>
      </c>
      <c r="C58" s="291"/>
      <c r="D58" s="180" t="s">
        <v>199</v>
      </c>
      <c r="E58" s="292"/>
      <c r="F58" s="293"/>
      <c r="G58" s="294">
        <v>4</v>
      </c>
      <c r="H58" s="310">
        <f>G58*30</f>
        <v>120</v>
      </c>
      <c r="I58" s="305">
        <f>J58+L58</f>
        <v>45</v>
      </c>
      <c r="J58" s="306">
        <v>15</v>
      </c>
      <c r="K58" s="279"/>
      <c r="L58" s="279">
        <v>30</v>
      </c>
      <c r="M58" s="307">
        <f>H58-I58</f>
        <v>75</v>
      </c>
      <c r="N58" s="186"/>
      <c r="O58" s="184"/>
      <c r="P58" s="309"/>
      <c r="Q58" s="183">
        <v>3</v>
      </c>
      <c r="R58" s="308"/>
      <c r="S58" s="186"/>
      <c r="T58" s="184"/>
      <c r="U58" s="185"/>
      <c r="V58" s="183"/>
      <c r="W58" s="185"/>
      <c r="X58" s="34"/>
      <c r="Y58" s="34"/>
      <c r="Z58" s="34"/>
      <c r="AA58" s="34"/>
      <c r="AB58" s="34"/>
    </row>
    <row r="59" spans="1:28" ht="15.75" customHeight="1">
      <c r="A59" s="1589"/>
      <c r="B59" s="312" t="s">
        <v>262</v>
      </c>
      <c r="C59" s="291"/>
      <c r="D59" s="180"/>
      <c r="E59" s="292"/>
      <c r="F59" s="293"/>
      <c r="G59" s="294"/>
      <c r="H59" s="313"/>
      <c r="I59" s="305"/>
      <c r="J59" s="306"/>
      <c r="K59" s="279"/>
      <c r="L59" s="279"/>
      <c r="M59" s="307"/>
      <c r="N59" s="186"/>
      <c r="O59" s="184"/>
      <c r="P59" s="309"/>
      <c r="Q59" s="183"/>
      <c r="R59" s="308"/>
      <c r="S59" s="186"/>
      <c r="T59" s="184"/>
      <c r="U59" s="185"/>
      <c r="V59" s="183"/>
      <c r="W59" s="185"/>
      <c r="X59" s="34"/>
      <c r="Y59" s="34"/>
      <c r="Z59" s="34"/>
      <c r="AA59" s="34"/>
      <c r="AB59" s="34"/>
    </row>
    <row r="60" spans="1:28" ht="15.75" customHeight="1">
      <c r="A60" s="1588" t="s">
        <v>263</v>
      </c>
      <c r="B60" s="178" t="s">
        <v>264</v>
      </c>
      <c r="C60" s="291"/>
      <c r="D60" s="279">
        <v>3</v>
      </c>
      <c r="E60" s="293"/>
      <c r="F60" s="292"/>
      <c r="G60" s="294">
        <v>4</v>
      </c>
      <c r="H60" s="304">
        <f>G60*30</f>
        <v>120</v>
      </c>
      <c r="I60" s="305">
        <f>J60+L60+K60</f>
        <v>45</v>
      </c>
      <c r="J60" s="306">
        <v>30</v>
      </c>
      <c r="K60" s="279"/>
      <c r="L60" s="279">
        <v>15</v>
      </c>
      <c r="M60" s="307">
        <f>H60-I60</f>
        <v>75</v>
      </c>
      <c r="N60" s="186"/>
      <c r="O60" s="184"/>
      <c r="P60" s="309"/>
      <c r="Q60" s="183">
        <v>3</v>
      </c>
      <c r="R60" s="308"/>
      <c r="S60" s="186"/>
      <c r="T60" s="184"/>
      <c r="U60" s="185"/>
      <c r="V60" s="183"/>
      <c r="W60" s="185"/>
      <c r="X60" s="34"/>
      <c r="Y60" s="34"/>
      <c r="Z60" s="34"/>
      <c r="AA60" s="34"/>
      <c r="AB60" s="34"/>
    </row>
    <row r="61" spans="1:28" ht="15.75" customHeight="1">
      <c r="A61" s="1589"/>
      <c r="B61" s="178" t="s">
        <v>265</v>
      </c>
      <c r="C61" s="291"/>
      <c r="D61" s="279"/>
      <c r="E61" s="293"/>
      <c r="F61" s="292"/>
      <c r="G61" s="294"/>
      <c r="H61" s="314"/>
      <c r="I61" s="315"/>
      <c r="J61" s="316"/>
      <c r="K61" s="316"/>
      <c r="L61" s="316"/>
      <c r="M61" s="311"/>
      <c r="N61" s="186"/>
      <c r="O61" s="184"/>
      <c r="P61" s="309"/>
      <c r="Q61" s="183"/>
      <c r="R61" s="308"/>
      <c r="S61" s="186"/>
      <c r="T61" s="184"/>
      <c r="U61" s="185"/>
      <c r="V61" s="183"/>
      <c r="W61" s="185"/>
      <c r="X61" s="34"/>
      <c r="Y61" s="34"/>
      <c r="Z61" s="34"/>
      <c r="AA61" s="34"/>
      <c r="AB61" s="34"/>
    </row>
    <row r="62" spans="1:28" ht="15.75" customHeight="1">
      <c r="A62" s="1588" t="s">
        <v>266</v>
      </c>
      <c r="B62" s="178" t="s">
        <v>267</v>
      </c>
      <c r="C62" s="291">
        <v>3</v>
      </c>
      <c r="D62" s="279"/>
      <c r="E62" s="293"/>
      <c r="F62" s="292"/>
      <c r="G62" s="294">
        <v>5</v>
      </c>
      <c r="H62" s="304">
        <f>G62*30</f>
        <v>150</v>
      </c>
      <c r="I62" s="305">
        <f>J62+L62+K62</f>
        <v>60</v>
      </c>
      <c r="J62" s="306">
        <v>30</v>
      </c>
      <c r="K62" s="279"/>
      <c r="L62" s="279">
        <v>30</v>
      </c>
      <c r="M62" s="307">
        <f>H62-I62</f>
        <v>90</v>
      </c>
      <c r="N62" s="186"/>
      <c r="O62" s="184"/>
      <c r="P62" s="309"/>
      <c r="Q62" s="183">
        <v>4</v>
      </c>
      <c r="R62" s="308"/>
      <c r="S62" s="186"/>
      <c r="T62" s="184"/>
      <c r="U62" s="185"/>
      <c r="V62" s="183"/>
      <c r="W62" s="185"/>
      <c r="X62" s="34"/>
      <c r="Y62" s="34"/>
      <c r="Z62" s="34"/>
      <c r="AA62" s="34"/>
      <c r="AB62" s="34"/>
    </row>
    <row r="63" spans="1:28" ht="15.75" customHeight="1">
      <c r="A63" s="1589"/>
      <c r="B63" s="178" t="s">
        <v>268</v>
      </c>
      <c r="C63" s="291"/>
      <c r="D63" s="279"/>
      <c r="E63" s="293"/>
      <c r="F63" s="292"/>
      <c r="G63" s="294"/>
      <c r="H63" s="314"/>
      <c r="I63" s="315"/>
      <c r="J63" s="316"/>
      <c r="K63" s="316"/>
      <c r="L63" s="316"/>
      <c r="M63" s="311"/>
      <c r="N63" s="186"/>
      <c r="O63" s="184"/>
      <c r="P63" s="309"/>
      <c r="Q63" s="183"/>
      <c r="R63" s="308"/>
      <c r="S63" s="186"/>
      <c r="T63" s="184"/>
      <c r="U63" s="185"/>
      <c r="V63" s="183"/>
      <c r="W63" s="185"/>
      <c r="X63" s="34"/>
      <c r="Y63" s="34"/>
      <c r="Z63" s="34"/>
      <c r="AA63" s="34"/>
      <c r="AB63" s="34"/>
    </row>
    <row r="64" spans="1:28" ht="15.75" customHeight="1">
      <c r="A64" s="1588" t="s">
        <v>269</v>
      </c>
      <c r="B64" s="178" t="s">
        <v>270</v>
      </c>
      <c r="C64" s="291">
        <v>4</v>
      </c>
      <c r="D64" s="279"/>
      <c r="E64" s="293"/>
      <c r="F64" s="292"/>
      <c r="G64" s="294">
        <v>5</v>
      </c>
      <c r="H64" s="304">
        <f>G64*30</f>
        <v>150</v>
      </c>
      <c r="I64" s="305">
        <f>J64+L64+K64</f>
        <v>52</v>
      </c>
      <c r="J64" s="306">
        <v>26</v>
      </c>
      <c r="K64" s="279">
        <v>26</v>
      </c>
      <c r="L64" s="279"/>
      <c r="M64" s="307">
        <f>H64-I64</f>
        <v>98</v>
      </c>
      <c r="N64" s="186"/>
      <c r="O64" s="184"/>
      <c r="P64" s="309"/>
      <c r="Q64" s="183"/>
      <c r="R64" s="308">
        <v>4</v>
      </c>
      <c r="S64" s="186"/>
      <c r="T64" s="184"/>
      <c r="U64" s="185"/>
      <c r="V64" s="183"/>
      <c r="W64" s="185"/>
      <c r="X64" s="34"/>
      <c r="Y64" s="34"/>
      <c r="Z64" s="34"/>
      <c r="AA64" s="34"/>
      <c r="AB64" s="34"/>
    </row>
    <row r="65" spans="1:28" ht="15.75" customHeight="1">
      <c r="A65" s="1589"/>
      <c r="B65" s="178" t="s">
        <v>271</v>
      </c>
      <c r="C65" s="291"/>
      <c r="D65" s="279"/>
      <c r="E65" s="293"/>
      <c r="F65" s="292"/>
      <c r="G65" s="294"/>
      <c r="H65" s="314"/>
      <c r="I65" s="315"/>
      <c r="J65" s="316"/>
      <c r="K65" s="316"/>
      <c r="L65" s="316"/>
      <c r="M65" s="311"/>
      <c r="N65" s="186"/>
      <c r="O65" s="184"/>
      <c r="P65" s="309"/>
      <c r="Q65" s="183"/>
      <c r="R65" s="308"/>
      <c r="S65" s="186"/>
      <c r="T65" s="184"/>
      <c r="U65" s="185"/>
      <c r="V65" s="183"/>
      <c r="W65" s="185"/>
      <c r="X65" s="34"/>
      <c r="Y65" s="34"/>
      <c r="Z65" s="34"/>
      <c r="AA65" s="34"/>
      <c r="AB65" s="34"/>
    </row>
    <row r="66" spans="1:28" ht="15.75" customHeight="1">
      <c r="A66" s="1588" t="s">
        <v>272</v>
      </c>
      <c r="B66" s="178" t="s">
        <v>273</v>
      </c>
      <c r="C66" s="291">
        <v>4</v>
      </c>
      <c r="D66" s="279"/>
      <c r="E66" s="293"/>
      <c r="F66" s="292"/>
      <c r="G66" s="294">
        <v>4</v>
      </c>
      <c r="H66" s="310">
        <f>G66*30</f>
        <v>120</v>
      </c>
      <c r="I66" s="305">
        <f>J66+L66+K66</f>
        <v>52</v>
      </c>
      <c r="J66" s="306">
        <v>26</v>
      </c>
      <c r="K66" s="279"/>
      <c r="L66" s="279">
        <v>26</v>
      </c>
      <c r="M66" s="307">
        <f>H66-I66</f>
        <v>68</v>
      </c>
      <c r="N66" s="186"/>
      <c r="O66" s="184"/>
      <c r="P66" s="309"/>
      <c r="Q66" s="183"/>
      <c r="R66" s="308">
        <v>4</v>
      </c>
      <c r="S66" s="186"/>
      <c r="T66" s="184"/>
      <c r="U66" s="185"/>
      <c r="V66" s="183"/>
      <c r="W66" s="185"/>
      <c r="X66" s="34"/>
      <c r="Y66" s="34"/>
      <c r="Z66" s="34"/>
      <c r="AA66" s="34"/>
      <c r="AB66" s="34"/>
    </row>
    <row r="67" spans="1:28" ht="15.75" customHeight="1">
      <c r="A67" s="1583"/>
      <c r="B67" s="317" t="s">
        <v>274</v>
      </c>
      <c r="C67" s="291"/>
      <c r="D67" s="279"/>
      <c r="E67" s="293"/>
      <c r="F67" s="292"/>
      <c r="G67" s="294"/>
      <c r="H67" s="310"/>
      <c r="I67" s="305"/>
      <c r="J67" s="306"/>
      <c r="K67" s="279"/>
      <c r="L67" s="279"/>
      <c r="M67" s="307"/>
      <c r="N67" s="186"/>
      <c r="O67" s="184"/>
      <c r="P67" s="309"/>
      <c r="Q67" s="318"/>
      <c r="R67" s="319"/>
      <c r="S67" s="186"/>
      <c r="T67" s="184"/>
      <c r="U67" s="185"/>
      <c r="V67" s="183"/>
      <c r="W67" s="185"/>
      <c r="X67" s="34"/>
      <c r="Y67" s="34"/>
      <c r="Z67" s="34"/>
      <c r="AA67" s="34"/>
      <c r="AB67" s="34"/>
    </row>
    <row r="68" spans="1:28" ht="15.75" customHeight="1">
      <c r="A68" s="1590" t="s">
        <v>275</v>
      </c>
      <c r="B68" s="1578"/>
      <c r="C68" s="1578"/>
      <c r="D68" s="1578"/>
      <c r="E68" s="1578"/>
      <c r="F68" s="1579"/>
      <c r="G68" s="196">
        <f t="shared" ref="G68:AB68" si="34">SUM(G48:G67)</f>
        <v>42</v>
      </c>
      <c r="H68" s="197">
        <f t="shared" si="34"/>
        <v>1260</v>
      </c>
      <c r="I68" s="197">
        <f t="shared" si="34"/>
        <v>497</v>
      </c>
      <c r="J68" s="197">
        <f t="shared" si="34"/>
        <v>289</v>
      </c>
      <c r="K68" s="197">
        <f t="shared" si="34"/>
        <v>26</v>
      </c>
      <c r="L68" s="197">
        <f t="shared" si="34"/>
        <v>182</v>
      </c>
      <c r="M68" s="197">
        <f t="shared" si="34"/>
        <v>763</v>
      </c>
      <c r="N68" s="197">
        <f t="shared" si="34"/>
        <v>3</v>
      </c>
      <c r="O68" s="197">
        <f t="shared" si="34"/>
        <v>6</v>
      </c>
      <c r="P68" s="197">
        <f t="shared" si="34"/>
        <v>6</v>
      </c>
      <c r="Q68" s="197">
        <f t="shared" si="34"/>
        <v>16</v>
      </c>
      <c r="R68" s="197">
        <f t="shared" si="34"/>
        <v>8</v>
      </c>
      <c r="S68" s="197">
        <f t="shared" si="34"/>
        <v>0</v>
      </c>
      <c r="T68" s="197">
        <f t="shared" si="34"/>
        <v>0</v>
      </c>
      <c r="U68" s="197">
        <f t="shared" si="34"/>
        <v>0</v>
      </c>
      <c r="V68" s="197">
        <f t="shared" si="34"/>
        <v>0</v>
      </c>
      <c r="W68" s="197">
        <f t="shared" si="34"/>
        <v>0</v>
      </c>
      <c r="X68" s="198">
        <f t="shared" si="34"/>
        <v>0</v>
      </c>
      <c r="Y68" s="197">
        <f t="shared" si="34"/>
        <v>0</v>
      </c>
      <c r="Z68" s="197">
        <f t="shared" si="34"/>
        <v>0</v>
      </c>
      <c r="AA68" s="197">
        <f t="shared" si="34"/>
        <v>0</v>
      </c>
      <c r="AB68" s="197">
        <f t="shared" si="34"/>
        <v>0</v>
      </c>
    </row>
    <row r="69" spans="1:28" ht="15.75" customHeight="1">
      <c r="A69" s="1600" t="s">
        <v>276</v>
      </c>
      <c r="B69" s="1547"/>
      <c r="C69" s="1547"/>
      <c r="D69" s="1547"/>
      <c r="E69" s="1547"/>
      <c r="F69" s="1548"/>
      <c r="G69" s="320">
        <f t="shared" ref="G69:AB69" si="35">G68+G46</f>
        <v>45</v>
      </c>
      <c r="H69" s="321">
        <f t="shared" si="35"/>
        <v>1350</v>
      </c>
      <c r="I69" s="321">
        <f t="shared" si="35"/>
        <v>527</v>
      </c>
      <c r="J69" s="321">
        <f t="shared" si="35"/>
        <v>304</v>
      </c>
      <c r="K69" s="321">
        <f t="shared" si="35"/>
        <v>26</v>
      </c>
      <c r="L69" s="321">
        <f t="shared" si="35"/>
        <v>197</v>
      </c>
      <c r="M69" s="321">
        <f t="shared" si="35"/>
        <v>823</v>
      </c>
      <c r="N69" s="197">
        <f t="shared" si="35"/>
        <v>5</v>
      </c>
      <c r="O69" s="197">
        <f t="shared" si="35"/>
        <v>6</v>
      </c>
      <c r="P69" s="197">
        <f t="shared" si="35"/>
        <v>6</v>
      </c>
      <c r="Q69" s="197">
        <f t="shared" si="35"/>
        <v>16</v>
      </c>
      <c r="R69" s="197">
        <f t="shared" si="35"/>
        <v>8</v>
      </c>
      <c r="S69" s="197">
        <f t="shared" si="35"/>
        <v>0</v>
      </c>
      <c r="T69" s="197">
        <f t="shared" si="35"/>
        <v>0</v>
      </c>
      <c r="U69" s="197">
        <f t="shared" si="35"/>
        <v>0</v>
      </c>
      <c r="V69" s="197">
        <f t="shared" si="35"/>
        <v>0</v>
      </c>
      <c r="W69" s="197">
        <f t="shared" si="35"/>
        <v>0</v>
      </c>
      <c r="X69" s="198">
        <f t="shared" si="35"/>
        <v>0</v>
      </c>
      <c r="Y69" s="197">
        <f t="shared" si="35"/>
        <v>0</v>
      </c>
      <c r="Z69" s="197">
        <f t="shared" si="35"/>
        <v>0</v>
      </c>
      <c r="AA69" s="197">
        <f t="shared" si="35"/>
        <v>0</v>
      </c>
      <c r="AB69" s="197">
        <f t="shared" si="35"/>
        <v>0</v>
      </c>
    </row>
    <row r="70" spans="1:28" ht="15.75" customHeight="1">
      <c r="A70" s="1601" t="s">
        <v>277</v>
      </c>
      <c r="B70" s="1578"/>
      <c r="C70" s="1578"/>
      <c r="D70" s="1578"/>
      <c r="E70" s="1578"/>
      <c r="F70" s="1579"/>
      <c r="G70" s="320">
        <f t="shared" ref="G70:M70" si="36">G69+G41</f>
        <v>120</v>
      </c>
      <c r="H70" s="321">
        <f t="shared" si="36"/>
        <v>3600</v>
      </c>
      <c r="I70" s="321">
        <f t="shared" si="36"/>
        <v>1265</v>
      </c>
      <c r="J70" s="321">
        <f t="shared" si="36"/>
        <v>603</v>
      </c>
      <c r="K70" s="321">
        <f t="shared" si="36"/>
        <v>34</v>
      </c>
      <c r="L70" s="321">
        <f t="shared" si="36"/>
        <v>636</v>
      </c>
      <c r="M70" s="321">
        <f t="shared" si="36"/>
        <v>2335</v>
      </c>
      <c r="N70" s="197">
        <f t="shared" ref="N70:W70" si="37">N41+N69</f>
        <v>24</v>
      </c>
      <c r="O70" s="197">
        <f t="shared" si="37"/>
        <v>20</v>
      </c>
      <c r="P70" s="197">
        <f t="shared" si="37"/>
        <v>20</v>
      </c>
      <c r="Q70" s="197">
        <f t="shared" si="37"/>
        <v>22</v>
      </c>
      <c r="R70" s="197">
        <f t="shared" si="37"/>
        <v>16</v>
      </c>
      <c r="S70" s="197">
        <f t="shared" si="37"/>
        <v>0</v>
      </c>
      <c r="T70" s="197">
        <f t="shared" si="37"/>
        <v>0</v>
      </c>
      <c r="U70" s="197">
        <f t="shared" si="37"/>
        <v>0</v>
      </c>
      <c r="V70" s="197">
        <f t="shared" si="37"/>
        <v>0</v>
      </c>
      <c r="W70" s="197">
        <f t="shared" si="37"/>
        <v>0</v>
      </c>
      <c r="X70" s="22"/>
      <c r="Y70" s="22"/>
      <c r="Z70" s="322">
        <v>22</v>
      </c>
      <c r="AA70" s="322">
        <v>22</v>
      </c>
      <c r="AB70" s="322">
        <v>22</v>
      </c>
    </row>
    <row r="71" spans="1:28" ht="15.75" customHeight="1">
      <c r="A71" s="1602" t="s">
        <v>278</v>
      </c>
      <c r="B71" s="1547"/>
      <c r="C71" s="1547"/>
      <c r="D71" s="1547"/>
      <c r="E71" s="1547"/>
      <c r="F71" s="1547"/>
      <c r="G71" s="1547"/>
      <c r="H71" s="1547"/>
      <c r="I71" s="1547"/>
      <c r="J71" s="1547"/>
      <c r="K71" s="1547"/>
      <c r="L71" s="1547"/>
      <c r="M71" s="1548"/>
      <c r="N71" s="197">
        <f t="shared" ref="N71:AB71" si="38">N70</f>
        <v>24</v>
      </c>
      <c r="O71" s="197">
        <f t="shared" si="38"/>
        <v>20</v>
      </c>
      <c r="P71" s="197">
        <f t="shared" si="38"/>
        <v>20</v>
      </c>
      <c r="Q71" s="197">
        <f t="shared" si="38"/>
        <v>22</v>
      </c>
      <c r="R71" s="197">
        <f t="shared" si="38"/>
        <v>16</v>
      </c>
      <c r="S71" s="197">
        <f t="shared" si="38"/>
        <v>0</v>
      </c>
      <c r="T71" s="197">
        <f t="shared" si="38"/>
        <v>0</v>
      </c>
      <c r="U71" s="197">
        <f t="shared" si="38"/>
        <v>0</v>
      </c>
      <c r="V71" s="197">
        <f t="shared" si="38"/>
        <v>0</v>
      </c>
      <c r="W71" s="197">
        <f t="shared" si="38"/>
        <v>0</v>
      </c>
      <c r="X71" s="198">
        <f t="shared" si="38"/>
        <v>0</v>
      </c>
      <c r="Y71" s="197">
        <f t="shared" si="38"/>
        <v>0</v>
      </c>
      <c r="Z71" s="197">
        <f t="shared" si="38"/>
        <v>22</v>
      </c>
      <c r="AA71" s="197">
        <f t="shared" si="38"/>
        <v>22</v>
      </c>
      <c r="AB71" s="197">
        <f t="shared" si="38"/>
        <v>22</v>
      </c>
    </row>
    <row r="72" spans="1:28" ht="15.75" customHeight="1">
      <c r="A72" s="1602" t="s">
        <v>279</v>
      </c>
      <c r="B72" s="1547"/>
      <c r="C72" s="1547"/>
      <c r="D72" s="1547"/>
      <c r="E72" s="1547"/>
      <c r="F72" s="1547"/>
      <c r="G72" s="1547"/>
      <c r="H72" s="1547"/>
      <c r="I72" s="1547"/>
      <c r="J72" s="1547"/>
      <c r="K72" s="1547"/>
      <c r="L72" s="1547"/>
      <c r="M72" s="1548"/>
      <c r="N72" s="197">
        <v>3</v>
      </c>
      <c r="O72" s="277"/>
      <c r="P72" s="323">
        <v>3</v>
      </c>
      <c r="Q72" s="323">
        <v>3</v>
      </c>
      <c r="R72" s="323">
        <v>3</v>
      </c>
      <c r="S72" s="323"/>
      <c r="T72" s="323"/>
      <c r="U72" s="323"/>
      <c r="V72" s="323"/>
      <c r="W72" s="323"/>
      <c r="X72" s="22"/>
      <c r="Y72" s="22"/>
      <c r="Z72" s="22"/>
      <c r="AA72" s="22"/>
      <c r="AB72" s="22"/>
    </row>
    <row r="73" spans="1:28" ht="15.75" customHeight="1">
      <c r="A73" s="1602" t="s">
        <v>280</v>
      </c>
      <c r="B73" s="1547"/>
      <c r="C73" s="1547"/>
      <c r="D73" s="1547"/>
      <c r="E73" s="1547"/>
      <c r="F73" s="1547"/>
      <c r="G73" s="1547"/>
      <c r="H73" s="1547"/>
      <c r="I73" s="1547"/>
      <c r="J73" s="1547"/>
      <c r="K73" s="1547"/>
      <c r="L73" s="1547"/>
      <c r="M73" s="1548"/>
      <c r="N73" s="256">
        <v>4</v>
      </c>
      <c r="O73" s="324"/>
      <c r="P73" s="325">
        <v>4</v>
      </c>
      <c r="Q73" s="325">
        <v>4</v>
      </c>
      <c r="R73" s="325">
        <v>2</v>
      </c>
      <c r="S73" s="325"/>
      <c r="T73" s="325"/>
      <c r="U73" s="325"/>
      <c r="V73" s="325"/>
      <c r="W73" s="325"/>
      <c r="X73" s="22"/>
      <c r="Y73" s="22"/>
      <c r="Z73" s="22"/>
      <c r="AA73" s="22"/>
      <c r="AB73" s="22"/>
    </row>
    <row r="74" spans="1:28" ht="15.75" customHeight="1">
      <c r="A74" s="1602" t="s">
        <v>281</v>
      </c>
      <c r="B74" s="1547"/>
      <c r="C74" s="1547"/>
      <c r="D74" s="1547"/>
      <c r="E74" s="1547"/>
      <c r="F74" s="1547"/>
      <c r="G74" s="1547"/>
      <c r="H74" s="1547"/>
      <c r="I74" s="1547"/>
      <c r="J74" s="1547"/>
      <c r="K74" s="1547"/>
      <c r="L74" s="1547"/>
      <c r="M74" s="1548"/>
      <c r="N74" s="326"/>
      <c r="O74" s="327"/>
      <c r="P74" s="327"/>
      <c r="Q74" s="328"/>
      <c r="R74" s="328"/>
      <c r="S74" s="328"/>
      <c r="T74" s="328"/>
      <c r="U74" s="328"/>
      <c r="V74" s="328"/>
      <c r="W74" s="328"/>
      <c r="X74" s="22"/>
      <c r="Y74" s="22"/>
      <c r="Z74" s="22"/>
      <c r="AA74" s="22"/>
      <c r="AB74" s="22"/>
    </row>
    <row r="75" spans="1:28" ht="15.75" customHeight="1">
      <c r="A75" s="1603" t="s">
        <v>282</v>
      </c>
      <c r="B75" s="1564"/>
      <c r="C75" s="1564"/>
      <c r="D75" s="1564"/>
      <c r="E75" s="1564"/>
      <c r="F75" s="1564"/>
      <c r="G75" s="1564"/>
      <c r="H75" s="1564"/>
      <c r="I75" s="1564"/>
      <c r="J75" s="1564"/>
      <c r="K75" s="1564"/>
      <c r="L75" s="1564"/>
      <c r="M75" s="1565"/>
      <c r="N75" s="329"/>
      <c r="O75" s="327"/>
      <c r="P75" s="330">
        <v>1</v>
      </c>
      <c r="Q75" s="331"/>
      <c r="R75" s="332">
        <v>1</v>
      </c>
      <c r="S75" s="332"/>
      <c r="T75" s="331"/>
      <c r="U75" s="332"/>
      <c r="V75" s="332"/>
      <c r="W75" s="332"/>
      <c r="X75" s="22"/>
      <c r="Y75" s="22"/>
      <c r="Z75" s="22"/>
      <c r="AA75" s="22"/>
      <c r="AB75" s="22"/>
    </row>
    <row r="76" spans="1:28" ht="15.75" customHeight="1">
      <c r="A76" s="1591" t="s">
        <v>283</v>
      </c>
      <c r="B76" s="1547"/>
      <c r="C76" s="1547"/>
      <c r="D76" s="1547"/>
      <c r="E76" s="1547"/>
      <c r="F76" s="1547"/>
      <c r="G76" s="1547"/>
      <c r="H76" s="1547"/>
      <c r="I76" s="1547"/>
      <c r="J76" s="1547"/>
      <c r="K76" s="1547"/>
      <c r="L76" s="1547"/>
      <c r="M76" s="1548"/>
      <c r="N76" s="1592" t="s">
        <v>284</v>
      </c>
      <c r="O76" s="1578"/>
      <c r="P76" s="1579"/>
      <c r="Q76" s="1593">
        <f>G41/G70*100</f>
        <v>62.5</v>
      </c>
      <c r="R76" s="1594"/>
      <c r="S76" s="1593" t="s">
        <v>109</v>
      </c>
      <c r="T76" s="1578"/>
      <c r="U76" s="1579"/>
      <c r="V76" s="1593">
        <f>G69/G70*100</f>
        <v>37.5</v>
      </c>
      <c r="W76" s="1579"/>
      <c r="X76" s="333">
        <f>SUM(N76:W76)</f>
        <v>100</v>
      </c>
      <c r="Y76" s="22"/>
      <c r="Z76" s="22"/>
      <c r="AA76" s="22"/>
      <c r="AB76" s="22"/>
    </row>
    <row r="77" spans="1:28" ht="15.75" customHeight="1">
      <c r="A77" s="334"/>
      <c r="B77" s="334"/>
      <c r="C77" s="334"/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N77" s="335"/>
      <c r="O77" s="335"/>
      <c r="P77" s="335"/>
      <c r="Q77" s="336"/>
      <c r="R77" s="336"/>
      <c r="S77" s="335"/>
      <c r="T77" s="335"/>
      <c r="U77" s="335"/>
      <c r="V77" s="335"/>
      <c r="W77" s="335"/>
      <c r="X77" s="22"/>
      <c r="Y77" s="22"/>
      <c r="Z77" s="22"/>
      <c r="AA77" s="22"/>
      <c r="AB77" s="22"/>
    </row>
    <row r="78" spans="1:28" ht="15.75" customHeight="1">
      <c r="A78" s="337"/>
      <c r="B78" s="337"/>
      <c r="C78" s="337"/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22"/>
      <c r="Y78" s="22"/>
      <c r="Z78" s="22"/>
      <c r="AA78" s="22"/>
      <c r="AB78" s="22"/>
    </row>
    <row r="79" spans="1:28" ht="15.75" customHeight="1">
      <c r="A79" s="337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7"/>
      <c r="M79" s="337"/>
      <c r="N79" s="337"/>
      <c r="O79" s="337"/>
      <c r="P79" s="337"/>
      <c r="Q79" s="337"/>
      <c r="R79" s="337"/>
      <c r="S79" s="337"/>
      <c r="T79" s="337"/>
      <c r="U79" s="337"/>
      <c r="V79" s="337"/>
      <c r="W79" s="337"/>
      <c r="X79" s="22"/>
      <c r="Y79" s="22"/>
      <c r="Z79" s="22"/>
      <c r="AA79" s="22"/>
      <c r="AB79" s="22"/>
    </row>
    <row r="80" spans="1:28" ht="15.75" customHeight="1">
      <c r="A80" s="337"/>
      <c r="B80" s="338" t="s">
        <v>285</v>
      </c>
      <c r="C80" s="338"/>
      <c r="D80" s="1595"/>
      <c r="E80" s="1596"/>
      <c r="F80" s="1596"/>
      <c r="G80" s="1597"/>
      <c r="H80" s="338"/>
      <c r="I80" s="1598" t="s">
        <v>286</v>
      </c>
      <c r="J80" s="1537"/>
      <c r="K80" s="1538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22"/>
      <c r="Y80" s="22"/>
      <c r="Z80" s="22"/>
      <c r="AA80" s="22"/>
      <c r="AB80" s="22"/>
    </row>
    <row r="81" spans="1:28" ht="15.7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22"/>
      <c r="Y81" s="22"/>
      <c r="Z81" s="22"/>
      <c r="AA81" s="22"/>
      <c r="AB81" s="22"/>
    </row>
    <row r="82" spans="1:28" ht="15.75" customHeight="1">
      <c r="A82" s="337"/>
      <c r="B82" s="338" t="s">
        <v>287</v>
      </c>
      <c r="C82" s="338"/>
      <c r="D82" s="1595"/>
      <c r="E82" s="1596"/>
      <c r="F82" s="1596"/>
      <c r="G82" s="1597"/>
      <c r="H82" s="338"/>
      <c r="I82" s="1598" t="s">
        <v>288</v>
      </c>
      <c r="J82" s="1537"/>
      <c r="K82" s="1538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22"/>
      <c r="Y82" s="22"/>
      <c r="Z82" s="22"/>
      <c r="AA82" s="22"/>
      <c r="AB82" s="22"/>
    </row>
    <row r="83" spans="1:28" ht="15.75" customHeight="1">
      <c r="A83" s="337"/>
      <c r="B83" s="337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7"/>
      <c r="N83" s="337"/>
      <c r="O83" s="337"/>
      <c r="P83" s="337"/>
      <c r="Q83" s="337"/>
      <c r="R83" s="337"/>
      <c r="S83" s="337"/>
      <c r="T83" s="337"/>
      <c r="U83" s="337"/>
      <c r="V83" s="337"/>
      <c r="W83" s="337"/>
      <c r="X83" s="22"/>
      <c r="Y83" s="22"/>
      <c r="Z83" s="22"/>
      <c r="AA83" s="22"/>
      <c r="AB83" s="22"/>
    </row>
    <row r="84" spans="1:28" ht="15.75" customHeight="1">
      <c r="A84" s="337"/>
      <c r="B84" s="338" t="s">
        <v>289</v>
      </c>
      <c r="C84" s="338"/>
      <c r="D84" s="1595"/>
      <c r="E84" s="1596"/>
      <c r="F84" s="1596"/>
      <c r="G84" s="1597"/>
      <c r="H84" s="338"/>
      <c r="I84" s="1598" t="s">
        <v>288</v>
      </c>
      <c r="J84" s="1537"/>
      <c r="K84" s="1538"/>
      <c r="L84" s="337"/>
      <c r="M84" s="337"/>
      <c r="N84" s="337"/>
      <c r="O84" s="337"/>
      <c r="P84" s="337"/>
      <c r="Q84" s="337"/>
      <c r="R84" s="337"/>
      <c r="S84" s="337"/>
      <c r="T84" s="337"/>
      <c r="U84" s="337"/>
      <c r="V84" s="337"/>
      <c r="W84" s="337"/>
      <c r="X84" s="22"/>
      <c r="Y84" s="22"/>
      <c r="Z84" s="22"/>
      <c r="AA84" s="22"/>
      <c r="AB84" s="22"/>
    </row>
    <row r="85" spans="1:28" ht="15.75" customHeight="1">
      <c r="A85" s="82"/>
      <c r="B85" s="339"/>
      <c r="C85" s="1599" t="s">
        <v>137</v>
      </c>
      <c r="D85" s="1537"/>
      <c r="E85" s="1537"/>
      <c r="F85" s="1537"/>
      <c r="G85" s="1537"/>
      <c r="H85" s="1537"/>
      <c r="I85" s="1537"/>
      <c r="J85" s="1537"/>
      <c r="K85" s="1538"/>
      <c r="L85" s="340"/>
      <c r="M85" s="340"/>
      <c r="N85" s="337"/>
      <c r="O85" s="337"/>
      <c r="P85" s="337"/>
      <c r="Q85" s="337"/>
      <c r="R85" s="337"/>
      <c r="S85" s="337"/>
      <c r="T85" s="337"/>
      <c r="U85" s="337"/>
      <c r="V85" s="337"/>
      <c r="W85" s="337"/>
      <c r="X85" s="22"/>
      <c r="Y85" s="22"/>
      <c r="Z85" s="22"/>
      <c r="AA85" s="22"/>
      <c r="AB85" s="22"/>
    </row>
    <row r="86" spans="1:28" ht="15.75" customHeight="1">
      <c r="A86" s="82"/>
      <c r="B86" s="341"/>
      <c r="C86" s="342"/>
      <c r="D86" s="343"/>
      <c r="E86" s="343"/>
      <c r="F86" s="342"/>
      <c r="G86" s="342"/>
      <c r="H86" s="342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"/>
      <c r="Y86" s="34"/>
      <c r="Z86" s="34"/>
      <c r="AA86" s="34"/>
      <c r="AB86" s="34"/>
    </row>
    <row r="87" spans="1:28" ht="15.75" customHeight="1">
      <c r="A87" s="82"/>
      <c r="B87" s="341"/>
      <c r="C87" s="342"/>
      <c r="D87" s="343"/>
      <c r="E87" s="343"/>
      <c r="F87" s="342"/>
      <c r="G87" s="342"/>
      <c r="H87" s="342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"/>
      <c r="Y87" s="34"/>
      <c r="Z87" s="34"/>
      <c r="AA87" s="34"/>
      <c r="AB87" s="34"/>
    </row>
    <row r="88" spans="1:28" ht="15.75" customHeight="1">
      <c r="A88" s="82"/>
      <c r="B88" s="341"/>
      <c r="C88" s="342"/>
      <c r="D88" s="343"/>
      <c r="E88" s="343"/>
      <c r="F88" s="342"/>
      <c r="G88" s="342"/>
      <c r="H88" s="342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"/>
      <c r="Y88" s="34"/>
      <c r="Z88" s="34"/>
      <c r="AA88" s="34"/>
      <c r="AB88" s="34"/>
    </row>
    <row r="89" spans="1:28" ht="15.75" customHeight="1">
      <c r="A89" s="82"/>
      <c r="B89" s="341"/>
      <c r="C89" s="342"/>
      <c r="D89" s="343"/>
      <c r="E89" s="343"/>
      <c r="F89" s="342"/>
      <c r="G89" s="342"/>
      <c r="H89" s="342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"/>
      <c r="Y89" s="34"/>
      <c r="Z89" s="34"/>
      <c r="AA89" s="34"/>
      <c r="AB89" s="34"/>
    </row>
    <row r="90" spans="1:28" ht="15.75" customHeight="1">
      <c r="A90" s="82"/>
      <c r="B90" s="341"/>
      <c r="C90" s="342"/>
      <c r="D90" s="343"/>
      <c r="E90" s="343"/>
      <c r="F90" s="342"/>
      <c r="G90" s="342"/>
      <c r="H90" s="342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"/>
      <c r="Y90" s="34"/>
      <c r="Z90" s="34"/>
      <c r="AA90" s="34"/>
      <c r="AB90" s="34"/>
    </row>
    <row r="91" spans="1:28" ht="15.75" customHeight="1">
      <c r="A91" s="82"/>
      <c r="B91" s="341"/>
      <c r="C91" s="342"/>
      <c r="D91" s="343"/>
      <c r="E91" s="343"/>
      <c r="F91" s="342"/>
      <c r="G91" s="342"/>
      <c r="H91" s="342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"/>
      <c r="Y91" s="34"/>
      <c r="Z91" s="34"/>
      <c r="AA91" s="34"/>
      <c r="AB91" s="34"/>
    </row>
    <row r="92" spans="1:28" ht="15.75" customHeight="1">
      <c r="A92" s="82"/>
      <c r="B92" s="341"/>
      <c r="C92" s="342"/>
      <c r="D92" s="343"/>
      <c r="E92" s="343"/>
      <c r="F92" s="342"/>
      <c r="G92" s="342"/>
      <c r="H92" s="342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"/>
      <c r="Y92" s="34"/>
      <c r="Z92" s="34"/>
      <c r="AA92" s="34"/>
      <c r="AB92" s="34"/>
    </row>
    <row r="93" spans="1:28" ht="15.75" customHeight="1">
      <c r="A93" s="82"/>
      <c r="B93" s="341"/>
      <c r="C93" s="342"/>
      <c r="D93" s="343"/>
      <c r="E93" s="343"/>
      <c r="F93" s="342"/>
      <c r="G93" s="342"/>
      <c r="H93" s="342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"/>
      <c r="Y93" s="34"/>
      <c r="Z93" s="34"/>
      <c r="AA93" s="34"/>
      <c r="AB93" s="34"/>
    </row>
    <row r="94" spans="1:28" ht="15.75" customHeight="1">
      <c r="A94" s="82"/>
      <c r="B94" s="341"/>
      <c r="C94" s="342"/>
      <c r="D94" s="343"/>
      <c r="E94" s="343"/>
      <c r="F94" s="342"/>
      <c r="G94" s="342"/>
      <c r="H94" s="342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"/>
      <c r="Y94" s="34"/>
      <c r="Z94" s="34"/>
      <c r="AA94" s="34"/>
      <c r="AB94" s="34"/>
    </row>
    <row r="95" spans="1:28" ht="15.75" customHeight="1">
      <c r="A95" s="82"/>
      <c r="B95" s="341"/>
      <c r="C95" s="342"/>
      <c r="D95" s="343"/>
      <c r="E95" s="343"/>
      <c r="F95" s="342"/>
      <c r="G95" s="342"/>
      <c r="H95" s="342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"/>
      <c r="Y95" s="34"/>
      <c r="Z95" s="34"/>
      <c r="AA95" s="34"/>
      <c r="AB95" s="34"/>
    </row>
    <row r="96" spans="1:28" ht="15.75" customHeight="1">
      <c r="A96" s="82"/>
      <c r="B96" s="341"/>
      <c r="C96" s="342"/>
      <c r="D96" s="343"/>
      <c r="E96" s="343"/>
      <c r="F96" s="342"/>
      <c r="G96" s="342"/>
      <c r="H96" s="342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"/>
      <c r="Y96" s="34"/>
      <c r="Z96" s="34"/>
      <c r="AA96" s="34"/>
      <c r="AB96" s="34"/>
    </row>
    <row r="97" spans="1:28" ht="15.75" customHeight="1">
      <c r="A97" s="82"/>
      <c r="B97" s="341"/>
      <c r="C97" s="342"/>
      <c r="D97" s="343"/>
      <c r="E97" s="343"/>
      <c r="F97" s="342"/>
      <c r="G97" s="342"/>
      <c r="H97" s="342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"/>
      <c r="Y97" s="34"/>
      <c r="Z97" s="34"/>
      <c r="AA97" s="34"/>
      <c r="AB97" s="34"/>
    </row>
    <row r="98" spans="1:28" ht="15.75" customHeight="1">
      <c r="A98" s="82"/>
      <c r="B98" s="341"/>
      <c r="C98" s="342"/>
      <c r="D98" s="343"/>
      <c r="E98" s="343"/>
      <c r="F98" s="342"/>
      <c r="G98" s="342"/>
      <c r="H98" s="342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"/>
      <c r="Y98" s="34"/>
      <c r="Z98" s="34"/>
      <c r="AA98" s="34"/>
      <c r="AB98" s="34"/>
    </row>
    <row r="99" spans="1:28" ht="15.75" customHeight="1">
      <c r="A99" s="82"/>
      <c r="B99" s="341"/>
      <c r="C99" s="342"/>
      <c r="D99" s="343"/>
      <c r="E99" s="343"/>
      <c r="F99" s="342"/>
      <c r="G99" s="342"/>
      <c r="H99" s="342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"/>
      <c r="Y99" s="34"/>
      <c r="Z99" s="34"/>
      <c r="AA99" s="34"/>
      <c r="AB99" s="34"/>
    </row>
    <row r="100" spans="1:28" ht="15.75" customHeight="1">
      <c r="A100" s="82"/>
      <c r="B100" s="341"/>
      <c r="C100" s="342"/>
      <c r="D100" s="343"/>
      <c r="E100" s="343"/>
      <c r="F100" s="342"/>
      <c r="G100" s="342"/>
      <c r="H100" s="342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"/>
      <c r="Y100" s="34"/>
      <c r="Z100" s="34"/>
      <c r="AA100" s="34"/>
      <c r="AB100" s="34"/>
    </row>
    <row r="101" spans="1:28" ht="15.75" customHeight="1">
      <c r="A101" s="82"/>
      <c r="B101" s="341"/>
      <c r="C101" s="342"/>
      <c r="D101" s="343"/>
      <c r="E101" s="343"/>
      <c r="F101" s="342"/>
      <c r="G101" s="342"/>
      <c r="H101" s="342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"/>
      <c r="Y101" s="34"/>
      <c r="Z101" s="34"/>
      <c r="AA101" s="34"/>
      <c r="AB101" s="34"/>
    </row>
    <row r="102" spans="1:28" ht="15.75" customHeight="1">
      <c r="A102" s="82"/>
      <c r="B102" s="341"/>
      <c r="C102" s="342"/>
      <c r="D102" s="343"/>
      <c r="E102" s="343"/>
      <c r="F102" s="342"/>
      <c r="G102" s="342"/>
      <c r="H102" s="342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"/>
      <c r="Y102" s="34"/>
      <c r="Z102" s="34"/>
      <c r="AA102" s="34"/>
      <c r="AB102" s="34"/>
    </row>
    <row r="103" spans="1:28" ht="15.75" customHeight="1">
      <c r="A103" s="82"/>
      <c r="B103" s="341"/>
      <c r="C103" s="342"/>
      <c r="D103" s="343"/>
      <c r="E103" s="343"/>
      <c r="F103" s="342"/>
      <c r="G103" s="342"/>
      <c r="H103" s="342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"/>
      <c r="Y103" s="34"/>
      <c r="Z103" s="34"/>
      <c r="AA103" s="34"/>
      <c r="AB103" s="34"/>
    </row>
    <row r="104" spans="1:28" ht="15.75" customHeight="1">
      <c r="A104" s="82"/>
      <c r="B104" s="341"/>
      <c r="C104" s="342"/>
      <c r="D104" s="343"/>
      <c r="E104" s="343"/>
      <c r="F104" s="342"/>
      <c r="G104" s="342"/>
      <c r="H104" s="342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"/>
      <c r="Y104" s="34"/>
      <c r="Z104" s="34"/>
      <c r="AA104" s="34"/>
      <c r="AB104" s="34"/>
    </row>
    <row r="105" spans="1:28" ht="15.75" customHeight="1">
      <c r="A105" s="82"/>
      <c r="B105" s="341"/>
      <c r="C105" s="342"/>
      <c r="D105" s="343"/>
      <c r="E105" s="343"/>
      <c r="F105" s="342"/>
      <c r="G105" s="342"/>
      <c r="H105" s="342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"/>
      <c r="Y105" s="34"/>
      <c r="Z105" s="34"/>
      <c r="AA105" s="34"/>
      <c r="AB105" s="34"/>
    </row>
    <row r="106" spans="1:28" ht="15.75" customHeight="1">
      <c r="A106" s="82"/>
      <c r="B106" s="341"/>
      <c r="C106" s="342"/>
      <c r="D106" s="343"/>
      <c r="E106" s="343"/>
      <c r="F106" s="342"/>
      <c r="G106" s="342"/>
      <c r="H106" s="342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"/>
      <c r="Y106" s="34"/>
      <c r="Z106" s="34"/>
      <c r="AA106" s="34"/>
      <c r="AB106" s="34"/>
    </row>
    <row r="107" spans="1:28" ht="15.75" customHeight="1">
      <c r="A107" s="82"/>
      <c r="B107" s="341"/>
      <c r="C107" s="342"/>
      <c r="D107" s="343"/>
      <c r="E107" s="343"/>
      <c r="F107" s="342"/>
      <c r="G107" s="342"/>
      <c r="H107" s="342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"/>
      <c r="Y107" s="34"/>
      <c r="Z107" s="34"/>
      <c r="AA107" s="34"/>
      <c r="AB107" s="34"/>
    </row>
    <row r="108" spans="1:28" ht="15.75" customHeight="1">
      <c r="A108" s="82"/>
      <c r="B108" s="341"/>
      <c r="C108" s="342"/>
      <c r="D108" s="343"/>
      <c r="E108" s="343"/>
      <c r="F108" s="342"/>
      <c r="G108" s="342"/>
      <c r="H108" s="342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"/>
      <c r="Y108" s="34"/>
      <c r="Z108" s="34"/>
      <c r="AA108" s="34"/>
      <c r="AB108" s="34"/>
    </row>
    <row r="109" spans="1:28" ht="15.75" customHeight="1">
      <c r="A109" s="82"/>
      <c r="B109" s="341"/>
      <c r="C109" s="342"/>
      <c r="D109" s="343"/>
      <c r="E109" s="343"/>
      <c r="F109" s="342"/>
      <c r="G109" s="342"/>
      <c r="H109" s="342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"/>
      <c r="Y109" s="34"/>
      <c r="Z109" s="34"/>
      <c r="AA109" s="34"/>
      <c r="AB109" s="34"/>
    </row>
    <row r="110" spans="1:28" ht="15.75" customHeight="1">
      <c r="A110" s="82"/>
      <c r="B110" s="341"/>
      <c r="C110" s="342"/>
      <c r="D110" s="343"/>
      <c r="E110" s="343"/>
      <c r="F110" s="342"/>
      <c r="G110" s="342"/>
      <c r="H110" s="342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"/>
      <c r="Y110" s="34"/>
      <c r="Z110" s="34"/>
      <c r="AA110" s="34"/>
      <c r="AB110" s="34"/>
    </row>
    <row r="111" spans="1:28" ht="15.75" customHeight="1">
      <c r="A111" s="82"/>
      <c r="B111" s="341"/>
      <c r="C111" s="342"/>
      <c r="D111" s="343"/>
      <c r="E111" s="343"/>
      <c r="F111" s="342"/>
      <c r="G111" s="342"/>
      <c r="H111" s="342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"/>
      <c r="Y111" s="34"/>
      <c r="Z111" s="34"/>
      <c r="AA111" s="34"/>
      <c r="AB111" s="34"/>
    </row>
    <row r="112" spans="1:28" ht="15.75" customHeight="1">
      <c r="A112" s="82"/>
      <c r="B112" s="341"/>
      <c r="C112" s="342"/>
      <c r="D112" s="343"/>
      <c r="E112" s="343"/>
      <c r="F112" s="342"/>
      <c r="G112" s="342"/>
      <c r="H112" s="342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"/>
      <c r="Y112" s="34"/>
      <c r="Z112" s="34"/>
      <c r="AA112" s="34"/>
      <c r="AB112" s="34"/>
    </row>
    <row r="113" spans="1:28" ht="15.75" customHeight="1">
      <c r="A113" s="82"/>
      <c r="B113" s="341"/>
      <c r="C113" s="342"/>
      <c r="D113" s="343"/>
      <c r="E113" s="343"/>
      <c r="F113" s="342"/>
      <c r="G113" s="342"/>
      <c r="H113" s="342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"/>
      <c r="Y113" s="34"/>
      <c r="Z113" s="34"/>
      <c r="AA113" s="34"/>
      <c r="AB113" s="34"/>
    </row>
    <row r="114" spans="1:28" ht="15.75" customHeight="1">
      <c r="A114" s="82"/>
      <c r="B114" s="341"/>
      <c r="C114" s="342"/>
      <c r="D114" s="343"/>
      <c r="E114" s="343"/>
      <c r="F114" s="342"/>
      <c r="G114" s="342"/>
      <c r="H114" s="342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"/>
      <c r="Y114" s="34"/>
      <c r="Z114" s="34"/>
      <c r="AA114" s="34"/>
      <c r="AB114" s="34"/>
    </row>
    <row r="115" spans="1:28" ht="15.75" customHeight="1">
      <c r="A115" s="82"/>
      <c r="B115" s="341"/>
      <c r="C115" s="342"/>
      <c r="D115" s="343"/>
      <c r="E115" s="343"/>
      <c r="F115" s="342"/>
      <c r="G115" s="342"/>
      <c r="H115" s="342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"/>
      <c r="Y115" s="34"/>
      <c r="Z115" s="34"/>
      <c r="AA115" s="34"/>
      <c r="AB115" s="34"/>
    </row>
    <row r="116" spans="1:28" ht="15.75" customHeight="1">
      <c r="A116" s="82"/>
      <c r="B116" s="341"/>
      <c r="C116" s="342"/>
      <c r="D116" s="343"/>
      <c r="E116" s="343"/>
      <c r="F116" s="342"/>
      <c r="G116" s="342"/>
      <c r="H116" s="342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"/>
      <c r="Y116" s="34"/>
      <c r="Z116" s="34"/>
      <c r="AA116" s="34"/>
      <c r="AB116" s="34"/>
    </row>
    <row r="117" spans="1:28" ht="15.75" customHeight="1">
      <c r="A117" s="82"/>
      <c r="B117" s="341"/>
      <c r="C117" s="342"/>
      <c r="D117" s="343"/>
      <c r="E117" s="343"/>
      <c r="F117" s="342"/>
      <c r="G117" s="342"/>
      <c r="H117" s="342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"/>
      <c r="Y117" s="34"/>
      <c r="Z117" s="34"/>
      <c r="AA117" s="34"/>
      <c r="AB117" s="34"/>
    </row>
    <row r="118" spans="1:28" ht="15.75" customHeight="1">
      <c r="A118" s="82"/>
      <c r="B118" s="341"/>
      <c r="C118" s="342"/>
      <c r="D118" s="343"/>
      <c r="E118" s="343"/>
      <c r="F118" s="342"/>
      <c r="G118" s="342"/>
      <c r="H118" s="342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"/>
      <c r="Y118" s="34"/>
      <c r="Z118" s="34"/>
      <c r="AA118" s="34"/>
      <c r="AB118" s="34"/>
    </row>
    <row r="119" spans="1:28" ht="15.75" customHeight="1">
      <c r="A119" s="82"/>
      <c r="B119" s="341"/>
      <c r="C119" s="342"/>
      <c r="D119" s="343"/>
      <c r="E119" s="343"/>
      <c r="F119" s="342"/>
      <c r="G119" s="342"/>
      <c r="H119" s="342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"/>
      <c r="Y119" s="34"/>
      <c r="Z119" s="34"/>
      <c r="AA119" s="34"/>
      <c r="AB119" s="34"/>
    </row>
    <row r="120" spans="1:28" ht="15.75" customHeight="1">
      <c r="A120" s="82"/>
      <c r="B120" s="341"/>
      <c r="C120" s="342"/>
      <c r="D120" s="343"/>
      <c r="E120" s="343"/>
      <c r="F120" s="342"/>
      <c r="G120" s="342"/>
      <c r="H120" s="342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"/>
      <c r="Y120" s="34"/>
      <c r="Z120" s="34"/>
      <c r="AA120" s="34"/>
      <c r="AB120" s="34"/>
    </row>
    <row r="121" spans="1:28" ht="15.75" customHeight="1">
      <c r="A121" s="82"/>
      <c r="B121" s="341"/>
      <c r="C121" s="342"/>
      <c r="D121" s="343"/>
      <c r="E121" s="343"/>
      <c r="F121" s="342"/>
      <c r="G121" s="342"/>
      <c r="H121" s="342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"/>
      <c r="Y121" s="34"/>
      <c r="Z121" s="34"/>
      <c r="AA121" s="34"/>
      <c r="AB121" s="34"/>
    </row>
    <row r="122" spans="1:28" ht="15.75" customHeight="1">
      <c r="A122" s="82"/>
      <c r="B122" s="341"/>
      <c r="C122" s="342"/>
      <c r="D122" s="343"/>
      <c r="E122" s="343"/>
      <c r="F122" s="342"/>
      <c r="G122" s="342"/>
      <c r="H122" s="342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"/>
      <c r="Y122" s="34"/>
      <c r="Z122" s="34"/>
      <c r="AA122" s="34"/>
      <c r="AB122" s="34"/>
    </row>
    <row r="123" spans="1:28" ht="15.75" customHeight="1">
      <c r="A123" s="82"/>
      <c r="B123" s="341"/>
      <c r="C123" s="342"/>
      <c r="D123" s="343"/>
      <c r="E123" s="343"/>
      <c r="F123" s="342"/>
      <c r="G123" s="342"/>
      <c r="H123" s="342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"/>
      <c r="Y123" s="34"/>
      <c r="Z123" s="34"/>
      <c r="AA123" s="34"/>
      <c r="AB123" s="34"/>
    </row>
    <row r="124" spans="1:28" ht="15.75" customHeight="1">
      <c r="A124" s="82"/>
      <c r="B124" s="341"/>
      <c r="C124" s="342"/>
      <c r="D124" s="343"/>
      <c r="E124" s="343"/>
      <c r="F124" s="342"/>
      <c r="G124" s="342"/>
      <c r="H124" s="342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"/>
      <c r="Y124" s="34"/>
      <c r="Z124" s="34"/>
      <c r="AA124" s="34"/>
      <c r="AB124" s="34"/>
    </row>
    <row r="125" spans="1:28" ht="15.75" customHeight="1">
      <c r="A125" s="82"/>
      <c r="B125" s="341"/>
      <c r="C125" s="342"/>
      <c r="D125" s="343"/>
      <c r="E125" s="343"/>
      <c r="F125" s="342"/>
      <c r="G125" s="342"/>
      <c r="H125" s="342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"/>
      <c r="Y125" s="34"/>
      <c r="Z125" s="34"/>
      <c r="AA125" s="34"/>
      <c r="AB125" s="34"/>
    </row>
    <row r="126" spans="1:28" ht="15.75" customHeight="1">
      <c r="A126" s="82"/>
      <c r="B126" s="341"/>
      <c r="C126" s="342"/>
      <c r="D126" s="343"/>
      <c r="E126" s="343"/>
      <c r="F126" s="342"/>
      <c r="G126" s="342"/>
      <c r="H126" s="342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"/>
      <c r="Y126" s="34"/>
      <c r="Z126" s="34"/>
      <c r="AA126" s="34"/>
      <c r="AB126" s="34"/>
    </row>
    <row r="127" spans="1:28" ht="15.75" customHeight="1">
      <c r="A127" s="82"/>
      <c r="B127" s="341"/>
      <c r="C127" s="342"/>
      <c r="D127" s="343"/>
      <c r="E127" s="343"/>
      <c r="F127" s="342"/>
      <c r="G127" s="342"/>
      <c r="H127" s="342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"/>
      <c r="Y127" s="34"/>
      <c r="Z127" s="34"/>
      <c r="AA127" s="34"/>
      <c r="AB127" s="34"/>
    </row>
    <row r="128" spans="1:28" ht="15.75" customHeight="1">
      <c r="A128" s="82"/>
      <c r="B128" s="341"/>
      <c r="C128" s="342"/>
      <c r="D128" s="343"/>
      <c r="E128" s="343"/>
      <c r="F128" s="342"/>
      <c r="G128" s="342"/>
      <c r="H128" s="342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"/>
      <c r="Y128" s="34"/>
      <c r="Z128" s="34"/>
      <c r="AA128" s="34"/>
      <c r="AB128" s="34"/>
    </row>
    <row r="129" spans="1:28" ht="15.75" customHeight="1">
      <c r="A129" s="82"/>
      <c r="B129" s="341"/>
      <c r="C129" s="342"/>
      <c r="D129" s="343"/>
      <c r="E129" s="343"/>
      <c r="F129" s="342"/>
      <c r="G129" s="342"/>
      <c r="H129" s="342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"/>
      <c r="Y129" s="34"/>
      <c r="Z129" s="34"/>
      <c r="AA129" s="34"/>
      <c r="AB129" s="34"/>
    </row>
    <row r="130" spans="1:28" ht="15.75" customHeight="1">
      <c r="A130" s="82"/>
      <c r="B130" s="341"/>
      <c r="C130" s="342"/>
      <c r="D130" s="343"/>
      <c r="E130" s="343"/>
      <c r="F130" s="342"/>
      <c r="G130" s="342"/>
      <c r="H130" s="342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"/>
      <c r="Y130" s="34"/>
      <c r="Z130" s="34"/>
      <c r="AA130" s="34"/>
      <c r="AB130" s="34"/>
    </row>
    <row r="131" spans="1:28" ht="15.75" customHeight="1">
      <c r="A131" s="82"/>
      <c r="B131" s="341"/>
      <c r="C131" s="342"/>
      <c r="D131" s="343"/>
      <c r="E131" s="343"/>
      <c r="F131" s="342"/>
      <c r="G131" s="342"/>
      <c r="H131" s="342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"/>
      <c r="Y131" s="34"/>
      <c r="Z131" s="34"/>
      <c r="AA131" s="34"/>
      <c r="AB131" s="34"/>
    </row>
    <row r="132" spans="1:28" ht="15.75" customHeight="1">
      <c r="A132" s="82"/>
      <c r="B132" s="341"/>
      <c r="C132" s="342"/>
      <c r="D132" s="343"/>
      <c r="E132" s="343"/>
      <c r="F132" s="342"/>
      <c r="G132" s="342"/>
      <c r="H132" s="342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"/>
      <c r="Y132" s="34"/>
      <c r="Z132" s="34"/>
      <c r="AA132" s="34"/>
      <c r="AB132" s="34"/>
    </row>
    <row r="133" spans="1:28" ht="15.75" customHeight="1">
      <c r="A133" s="82"/>
      <c r="B133" s="341"/>
      <c r="C133" s="342"/>
      <c r="D133" s="343"/>
      <c r="E133" s="343"/>
      <c r="F133" s="342"/>
      <c r="G133" s="342"/>
      <c r="H133" s="342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"/>
      <c r="Y133" s="34"/>
      <c r="Z133" s="34"/>
      <c r="AA133" s="34"/>
      <c r="AB133" s="34"/>
    </row>
    <row r="134" spans="1:28" ht="15.75" customHeight="1">
      <c r="A134" s="82"/>
      <c r="B134" s="341"/>
      <c r="C134" s="342"/>
      <c r="D134" s="343"/>
      <c r="E134" s="343"/>
      <c r="F134" s="342"/>
      <c r="G134" s="342"/>
      <c r="H134" s="342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"/>
      <c r="Y134" s="34"/>
      <c r="Z134" s="34"/>
      <c r="AA134" s="34"/>
      <c r="AB134" s="34"/>
    </row>
    <row r="135" spans="1:28" ht="15.75" customHeight="1">
      <c r="A135" s="82"/>
      <c r="B135" s="341"/>
      <c r="C135" s="342"/>
      <c r="D135" s="343"/>
      <c r="E135" s="343"/>
      <c r="F135" s="342"/>
      <c r="G135" s="342"/>
      <c r="H135" s="342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"/>
      <c r="Y135" s="34"/>
      <c r="Z135" s="34"/>
      <c r="AA135" s="34"/>
      <c r="AB135" s="34"/>
    </row>
    <row r="136" spans="1:28" ht="15.75" customHeight="1">
      <c r="A136" s="82"/>
      <c r="B136" s="341"/>
      <c r="C136" s="342"/>
      <c r="D136" s="343"/>
      <c r="E136" s="343"/>
      <c r="F136" s="342"/>
      <c r="G136" s="342"/>
      <c r="H136" s="342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"/>
      <c r="Y136" s="34"/>
      <c r="Z136" s="34"/>
      <c r="AA136" s="34"/>
      <c r="AB136" s="34"/>
    </row>
    <row r="137" spans="1:28" ht="15.75" customHeight="1">
      <c r="A137" s="82"/>
      <c r="B137" s="341"/>
      <c r="C137" s="342"/>
      <c r="D137" s="343"/>
      <c r="E137" s="343"/>
      <c r="F137" s="342"/>
      <c r="G137" s="342"/>
      <c r="H137" s="342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"/>
      <c r="Y137" s="34"/>
      <c r="Z137" s="34"/>
      <c r="AA137" s="34"/>
      <c r="AB137" s="34"/>
    </row>
    <row r="138" spans="1:28" ht="15.75" customHeight="1">
      <c r="A138" s="82"/>
      <c r="B138" s="341"/>
      <c r="C138" s="342"/>
      <c r="D138" s="343"/>
      <c r="E138" s="343"/>
      <c r="F138" s="342"/>
      <c r="G138" s="342"/>
      <c r="H138" s="342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"/>
      <c r="Y138" s="34"/>
      <c r="Z138" s="34"/>
      <c r="AA138" s="34"/>
      <c r="AB138" s="34"/>
    </row>
    <row r="139" spans="1:28" ht="15.75" customHeight="1">
      <c r="A139" s="82"/>
      <c r="B139" s="341"/>
      <c r="C139" s="342"/>
      <c r="D139" s="343"/>
      <c r="E139" s="343"/>
      <c r="F139" s="342"/>
      <c r="G139" s="342"/>
      <c r="H139" s="342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"/>
      <c r="Y139" s="34"/>
      <c r="Z139" s="34"/>
      <c r="AA139" s="34"/>
      <c r="AB139" s="34"/>
    </row>
    <row r="140" spans="1:28" ht="15.75" customHeight="1">
      <c r="A140" s="82"/>
      <c r="B140" s="341"/>
      <c r="C140" s="342"/>
      <c r="D140" s="343"/>
      <c r="E140" s="343"/>
      <c r="F140" s="342"/>
      <c r="G140" s="342"/>
      <c r="H140" s="342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"/>
      <c r="Y140" s="34"/>
      <c r="Z140" s="34"/>
      <c r="AA140" s="34"/>
      <c r="AB140" s="34"/>
    </row>
    <row r="141" spans="1:28" ht="15.75" customHeight="1">
      <c r="A141" s="82"/>
      <c r="B141" s="341"/>
      <c r="C141" s="342"/>
      <c r="D141" s="343"/>
      <c r="E141" s="343"/>
      <c r="F141" s="342"/>
      <c r="G141" s="342"/>
      <c r="H141" s="342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"/>
      <c r="Y141" s="34"/>
      <c r="Z141" s="34"/>
      <c r="AA141" s="34"/>
      <c r="AB141" s="34"/>
    </row>
    <row r="142" spans="1:28" ht="15.75" customHeight="1">
      <c r="A142" s="82"/>
      <c r="B142" s="341"/>
      <c r="C142" s="342"/>
      <c r="D142" s="343"/>
      <c r="E142" s="343"/>
      <c r="F142" s="342"/>
      <c r="G142" s="342"/>
      <c r="H142" s="342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"/>
      <c r="Y142" s="34"/>
      <c r="Z142" s="34"/>
      <c r="AA142" s="34"/>
      <c r="AB142" s="34"/>
    </row>
    <row r="143" spans="1:28" ht="15.75" customHeight="1">
      <c r="A143" s="82"/>
      <c r="B143" s="341"/>
      <c r="C143" s="342"/>
      <c r="D143" s="343"/>
      <c r="E143" s="343"/>
      <c r="F143" s="342"/>
      <c r="G143" s="342"/>
      <c r="H143" s="342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"/>
      <c r="Y143" s="34"/>
      <c r="Z143" s="34"/>
      <c r="AA143" s="34"/>
      <c r="AB143" s="34"/>
    </row>
    <row r="144" spans="1:28" ht="15.75" customHeight="1">
      <c r="A144" s="82"/>
      <c r="B144" s="341"/>
      <c r="C144" s="342"/>
      <c r="D144" s="343"/>
      <c r="E144" s="343"/>
      <c r="F144" s="342"/>
      <c r="G144" s="342"/>
      <c r="H144" s="342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"/>
      <c r="Y144" s="34"/>
      <c r="Z144" s="34"/>
      <c r="AA144" s="34"/>
      <c r="AB144" s="34"/>
    </row>
    <row r="145" spans="1:28" ht="15.75" customHeight="1">
      <c r="A145" s="82"/>
      <c r="B145" s="341"/>
      <c r="C145" s="342"/>
      <c r="D145" s="343"/>
      <c r="E145" s="343"/>
      <c r="F145" s="342"/>
      <c r="G145" s="342"/>
      <c r="H145" s="342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"/>
      <c r="Y145" s="34"/>
      <c r="Z145" s="34"/>
      <c r="AA145" s="34"/>
      <c r="AB145" s="34"/>
    </row>
    <row r="146" spans="1:28" ht="15.75" customHeight="1">
      <c r="A146" s="82"/>
      <c r="B146" s="341"/>
      <c r="C146" s="342"/>
      <c r="D146" s="343"/>
      <c r="E146" s="343"/>
      <c r="F146" s="342"/>
      <c r="G146" s="342"/>
      <c r="H146" s="342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"/>
      <c r="Y146" s="34"/>
      <c r="Z146" s="34"/>
      <c r="AA146" s="34"/>
      <c r="AB146" s="34"/>
    </row>
    <row r="147" spans="1:28" ht="15.75" customHeight="1">
      <c r="A147" s="82"/>
      <c r="B147" s="341"/>
      <c r="C147" s="342"/>
      <c r="D147" s="343"/>
      <c r="E147" s="343"/>
      <c r="F147" s="342"/>
      <c r="G147" s="342"/>
      <c r="H147" s="342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"/>
      <c r="Y147" s="34"/>
      <c r="Z147" s="34"/>
      <c r="AA147" s="34"/>
      <c r="AB147" s="34"/>
    </row>
    <row r="148" spans="1:28" ht="15.75" customHeight="1">
      <c r="A148" s="82"/>
      <c r="B148" s="341"/>
      <c r="C148" s="342"/>
      <c r="D148" s="343"/>
      <c r="E148" s="343"/>
      <c r="F148" s="342"/>
      <c r="G148" s="342"/>
      <c r="H148" s="342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"/>
      <c r="Y148" s="34"/>
      <c r="Z148" s="34"/>
      <c r="AA148" s="34"/>
      <c r="AB148" s="34"/>
    </row>
    <row r="149" spans="1:28" ht="15.75" customHeight="1">
      <c r="A149" s="82"/>
      <c r="B149" s="341"/>
      <c r="C149" s="342"/>
      <c r="D149" s="343"/>
      <c r="E149" s="343"/>
      <c r="F149" s="342"/>
      <c r="G149" s="342"/>
      <c r="H149" s="342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"/>
      <c r="Y149" s="34"/>
      <c r="Z149" s="34"/>
      <c r="AA149" s="34"/>
      <c r="AB149" s="34"/>
    </row>
    <row r="150" spans="1:28" ht="15.75" customHeight="1">
      <c r="A150" s="82"/>
      <c r="B150" s="341"/>
      <c r="C150" s="342"/>
      <c r="D150" s="343"/>
      <c r="E150" s="343"/>
      <c r="F150" s="342"/>
      <c r="G150" s="342"/>
      <c r="H150" s="342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"/>
      <c r="Y150" s="34"/>
      <c r="Z150" s="34"/>
      <c r="AA150" s="34"/>
      <c r="AB150" s="34"/>
    </row>
    <row r="151" spans="1:28" ht="15.75" customHeight="1">
      <c r="A151" s="82"/>
      <c r="B151" s="341"/>
      <c r="C151" s="342"/>
      <c r="D151" s="343"/>
      <c r="E151" s="343"/>
      <c r="F151" s="342"/>
      <c r="G151" s="342"/>
      <c r="H151" s="342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"/>
      <c r="Y151" s="34"/>
      <c r="Z151" s="34"/>
      <c r="AA151" s="34"/>
      <c r="AB151" s="34"/>
    </row>
    <row r="152" spans="1:28" ht="15.75" customHeight="1">
      <c r="A152" s="82"/>
      <c r="B152" s="341"/>
      <c r="C152" s="342"/>
      <c r="D152" s="343"/>
      <c r="E152" s="343"/>
      <c r="F152" s="342"/>
      <c r="G152" s="342"/>
      <c r="H152" s="342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"/>
      <c r="Y152" s="34"/>
      <c r="Z152" s="34"/>
      <c r="AA152" s="34"/>
      <c r="AB152" s="34"/>
    </row>
    <row r="153" spans="1:28" ht="15.75" customHeight="1">
      <c r="A153" s="82"/>
      <c r="B153" s="341"/>
      <c r="C153" s="342"/>
      <c r="D153" s="343"/>
      <c r="E153" s="343"/>
      <c r="F153" s="342"/>
      <c r="G153" s="342"/>
      <c r="H153" s="342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"/>
      <c r="Y153" s="34"/>
      <c r="Z153" s="34"/>
      <c r="AA153" s="34"/>
      <c r="AB153" s="34"/>
    </row>
    <row r="154" spans="1:28" ht="15.75" customHeight="1">
      <c r="A154" s="82"/>
      <c r="B154" s="341"/>
      <c r="C154" s="342"/>
      <c r="D154" s="343"/>
      <c r="E154" s="343"/>
      <c r="F154" s="342"/>
      <c r="G154" s="342"/>
      <c r="H154" s="342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"/>
      <c r="Y154" s="34"/>
      <c r="Z154" s="34"/>
      <c r="AA154" s="34"/>
      <c r="AB154" s="34"/>
    </row>
    <row r="155" spans="1:28" ht="15.75" customHeight="1">
      <c r="A155" s="82"/>
      <c r="B155" s="341"/>
      <c r="C155" s="342"/>
      <c r="D155" s="343"/>
      <c r="E155" s="343"/>
      <c r="F155" s="342"/>
      <c r="G155" s="342"/>
      <c r="H155" s="342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"/>
      <c r="Y155" s="34"/>
      <c r="Z155" s="34"/>
      <c r="AA155" s="34"/>
      <c r="AB155" s="34"/>
    </row>
    <row r="156" spans="1:28" ht="15.75" customHeight="1">
      <c r="A156" s="82"/>
      <c r="B156" s="341"/>
      <c r="C156" s="342"/>
      <c r="D156" s="343"/>
      <c r="E156" s="343"/>
      <c r="F156" s="342"/>
      <c r="G156" s="342"/>
      <c r="H156" s="342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"/>
      <c r="Y156" s="34"/>
      <c r="Z156" s="34"/>
      <c r="AA156" s="34"/>
      <c r="AB156" s="34"/>
    </row>
    <row r="157" spans="1:28" ht="15.75" customHeight="1">
      <c r="A157" s="82"/>
      <c r="B157" s="341"/>
      <c r="C157" s="342"/>
      <c r="D157" s="343"/>
      <c r="E157" s="343"/>
      <c r="F157" s="342"/>
      <c r="G157" s="342"/>
      <c r="H157" s="342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"/>
      <c r="Y157" s="34"/>
      <c r="Z157" s="34"/>
      <c r="AA157" s="34"/>
      <c r="AB157" s="34"/>
    </row>
    <row r="158" spans="1:28" ht="15.75" customHeight="1">
      <c r="A158" s="82"/>
      <c r="B158" s="341"/>
      <c r="C158" s="342"/>
      <c r="D158" s="343"/>
      <c r="E158" s="343"/>
      <c r="F158" s="342"/>
      <c r="G158" s="342"/>
      <c r="H158" s="342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"/>
      <c r="Y158" s="34"/>
      <c r="Z158" s="34"/>
      <c r="AA158" s="34"/>
      <c r="AB158" s="34"/>
    </row>
    <row r="159" spans="1:28" ht="15.75" customHeight="1">
      <c r="A159" s="82"/>
      <c r="B159" s="341"/>
      <c r="C159" s="342"/>
      <c r="D159" s="343"/>
      <c r="E159" s="343"/>
      <c r="F159" s="342"/>
      <c r="G159" s="342"/>
      <c r="H159" s="342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"/>
      <c r="Y159" s="34"/>
      <c r="Z159" s="34"/>
      <c r="AA159" s="34"/>
      <c r="AB159" s="34"/>
    </row>
    <row r="160" spans="1:28" ht="15.75" customHeight="1">
      <c r="A160" s="82"/>
      <c r="B160" s="341"/>
      <c r="C160" s="342"/>
      <c r="D160" s="343"/>
      <c r="E160" s="343"/>
      <c r="F160" s="342"/>
      <c r="G160" s="342"/>
      <c r="H160" s="342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"/>
      <c r="Y160" s="34"/>
      <c r="Z160" s="34"/>
      <c r="AA160" s="34"/>
      <c r="AB160" s="34"/>
    </row>
    <row r="161" spans="1:28" ht="15.75" customHeight="1">
      <c r="A161" s="82"/>
      <c r="B161" s="341"/>
      <c r="C161" s="342"/>
      <c r="D161" s="343"/>
      <c r="E161" s="343"/>
      <c r="F161" s="342"/>
      <c r="G161" s="342"/>
      <c r="H161" s="342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"/>
      <c r="Y161" s="34"/>
      <c r="Z161" s="34"/>
      <c r="AA161" s="34"/>
      <c r="AB161" s="34"/>
    </row>
    <row r="162" spans="1:28" ht="15.75" customHeight="1">
      <c r="A162" s="82"/>
      <c r="B162" s="341"/>
      <c r="C162" s="342"/>
      <c r="D162" s="343"/>
      <c r="E162" s="343"/>
      <c r="F162" s="342"/>
      <c r="G162" s="342"/>
      <c r="H162" s="342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"/>
      <c r="Y162" s="34"/>
      <c r="Z162" s="34"/>
      <c r="AA162" s="34"/>
      <c r="AB162" s="34"/>
    </row>
    <row r="163" spans="1:28" ht="15.75" customHeight="1">
      <c r="A163" s="82"/>
      <c r="B163" s="341"/>
      <c r="C163" s="342"/>
      <c r="D163" s="343"/>
      <c r="E163" s="343"/>
      <c r="F163" s="342"/>
      <c r="G163" s="342"/>
      <c r="H163" s="342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"/>
      <c r="Y163" s="34"/>
      <c r="Z163" s="34"/>
      <c r="AA163" s="34"/>
      <c r="AB163" s="34"/>
    </row>
    <row r="164" spans="1:28" ht="15.75" customHeight="1">
      <c r="A164" s="82"/>
      <c r="B164" s="341"/>
      <c r="C164" s="342"/>
      <c r="D164" s="343"/>
      <c r="E164" s="343"/>
      <c r="F164" s="342"/>
      <c r="G164" s="342"/>
      <c r="H164" s="342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"/>
      <c r="Y164" s="34"/>
      <c r="Z164" s="34"/>
      <c r="AA164" s="34"/>
      <c r="AB164" s="34"/>
    </row>
    <row r="165" spans="1:28" ht="15.75" customHeight="1">
      <c r="A165" s="82"/>
      <c r="B165" s="341"/>
      <c r="C165" s="342"/>
      <c r="D165" s="343"/>
      <c r="E165" s="343"/>
      <c r="F165" s="342"/>
      <c r="G165" s="342"/>
      <c r="H165" s="342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"/>
      <c r="Y165" s="34"/>
      <c r="Z165" s="34"/>
      <c r="AA165" s="34"/>
      <c r="AB165" s="34"/>
    </row>
    <row r="166" spans="1:28" ht="15.75" customHeight="1">
      <c r="A166" s="82"/>
      <c r="B166" s="341"/>
      <c r="C166" s="342"/>
      <c r="D166" s="343"/>
      <c r="E166" s="343"/>
      <c r="F166" s="342"/>
      <c r="G166" s="342"/>
      <c r="H166" s="342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"/>
      <c r="Y166" s="34"/>
      <c r="Z166" s="34"/>
      <c r="AA166" s="34"/>
      <c r="AB166" s="34"/>
    </row>
    <row r="167" spans="1:28" ht="15.75" customHeight="1">
      <c r="A167" s="82"/>
      <c r="B167" s="341"/>
      <c r="C167" s="342"/>
      <c r="D167" s="343"/>
      <c r="E167" s="343"/>
      <c r="F167" s="342"/>
      <c r="G167" s="342"/>
      <c r="H167" s="342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"/>
      <c r="Y167" s="34"/>
      <c r="Z167" s="34"/>
      <c r="AA167" s="34"/>
      <c r="AB167" s="34"/>
    </row>
    <row r="168" spans="1:28" ht="15.75" customHeight="1">
      <c r="A168" s="82"/>
      <c r="B168" s="341"/>
      <c r="C168" s="342"/>
      <c r="D168" s="343"/>
      <c r="E168" s="343"/>
      <c r="F168" s="342"/>
      <c r="G168" s="342"/>
      <c r="H168" s="342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"/>
      <c r="Y168" s="34"/>
      <c r="Z168" s="34"/>
      <c r="AA168" s="34"/>
      <c r="AB168" s="34"/>
    </row>
    <row r="169" spans="1:28" ht="15.75" customHeight="1">
      <c r="A169" s="82"/>
      <c r="B169" s="341"/>
      <c r="C169" s="342"/>
      <c r="D169" s="343"/>
      <c r="E169" s="343"/>
      <c r="F169" s="342"/>
      <c r="G169" s="342"/>
      <c r="H169" s="342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"/>
      <c r="Y169" s="34"/>
      <c r="Z169" s="34"/>
      <c r="AA169" s="34"/>
      <c r="AB169" s="34"/>
    </row>
    <row r="170" spans="1:28" ht="15.75" customHeight="1">
      <c r="A170" s="82"/>
      <c r="B170" s="341"/>
      <c r="C170" s="342"/>
      <c r="D170" s="343"/>
      <c r="E170" s="343"/>
      <c r="F170" s="342"/>
      <c r="G170" s="342"/>
      <c r="H170" s="342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"/>
      <c r="Y170" s="34"/>
      <c r="Z170" s="34"/>
      <c r="AA170" s="34"/>
      <c r="AB170" s="34"/>
    </row>
    <row r="171" spans="1:28" ht="15.75" customHeight="1">
      <c r="A171" s="82"/>
      <c r="B171" s="341"/>
      <c r="C171" s="342"/>
      <c r="D171" s="343"/>
      <c r="E171" s="343"/>
      <c r="F171" s="342"/>
      <c r="G171" s="342"/>
      <c r="H171" s="342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"/>
      <c r="Y171" s="34"/>
      <c r="Z171" s="34"/>
      <c r="AA171" s="34"/>
      <c r="AB171" s="34"/>
    </row>
    <row r="172" spans="1:28" ht="15.75" customHeight="1">
      <c r="A172" s="82"/>
      <c r="B172" s="341"/>
      <c r="C172" s="342"/>
      <c r="D172" s="343"/>
      <c r="E172" s="343"/>
      <c r="F172" s="342"/>
      <c r="G172" s="342"/>
      <c r="H172" s="342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"/>
      <c r="Y172" s="34"/>
      <c r="Z172" s="34"/>
      <c r="AA172" s="34"/>
      <c r="AB172" s="34"/>
    </row>
    <row r="173" spans="1:28" ht="15.75" customHeight="1">
      <c r="A173" s="82"/>
      <c r="B173" s="341"/>
      <c r="C173" s="342"/>
      <c r="D173" s="343"/>
      <c r="E173" s="343"/>
      <c r="F173" s="342"/>
      <c r="G173" s="342"/>
      <c r="H173" s="342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"/>
      <c r="Y173" s="34"/>
      <c r="Z173" s="34"/>
      <c r="AA173" s="34"/>
      <c r="AB173" s="34"/>
    </row>
    <row r="174" spans="1:28" ht="15.75" customHeight="1">
      <c r="A174" s="82"/>
      <c r="B174" s="341"/>
      <c r="C174" s="342"/>
      <c r="D174" s="343"/>
      <c r="E174" s="343"/>
      <c r="F174" s="342"/>
      <c r="G174" s="342"/>
      <c r="H174" s="342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"/>
      <c r="Y174" s="34"/>
      <c r="Z174" s="34"/>
      <c r="AA174" s="34"/>
      <c r="AB174" s="34"/>
    </row>
    <row r="175" spans="1:28" ht="15.75" customHeight="1">
      <c r="A175" s="82"/>
      <c r="B175" s="341"/>
      <c r="C175" s="342"/>
      <c r="D175" s="343"/>
      <c r="E175" s="343"/>
      <c r="F175" s="342"/>
      <c r="G175" s="342"/>
      <c r="H175" s="342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"/>
      <c r="Y175" s="34"/>
      <c r="Z175" s="34"/>
      <c r="AA175" s="34"/>
      <c r="AB175" s="34"/>
    </row>
    <row r="176" spans="1:28" ht="15.75" customHeight="1">
      <c r="A176" s="82"/>
      <c r="B176" s="341"/>
      <c r="C176" s="342"/>
      <c r="D176" s="343"/>
      <c r="E176" s="343"/>
      <c r="F176" s="342"/>
      <c r="G176" s="342"/>
      <c r="H176" s="342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"/>
      <c r="Y176" s="34"/>
      <c r="Z176" s="34"/>
      <c r="AA176" s="34"/>
      <c r="AB176" s="34"/>
    </row>
    <row r="177" spans="1:28" ht="15.75" customHeight="1">
      <c r="A177" s="82"/>
      <c r="B177" s="341"/>
      <c r="C177" s="342"/>
      <c r="D177" s="343"/>
      <c r="E177" s="343"/>
      <c r="F177" s="342"/>
      <c r="G177" s="342"/>
      <c r="H177" s="342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"/>
      <c r="Y177" s="34"/>
      <c r="Z177" s="34"/>
      <c r="AA177" s="34"/>
      <c r="AB177" s="34"/>
    </row>
    <row r="178" spans="1:28" ht="15.75" customHeight="1">
      <c r="A178" s="82"/>
      <c r="B178" s="341"/>
      <c r="C178" s="342"/>
      <c r="D178" s="343"/>
      <c r="E178" s="343"/>
      <c r="F178" s="342"/>
      <c r="G178" s="342"/>
      <c r="H178" s="342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"/>
      <c r="Y178" s="34"/>
      <c r="Z178" s="34"/>
      <c r="AA178" s="34"/>
      <c r="AB178" s="34"/>
    </row>
    <row r="179" spans="1:28" ht="15.75" customHeight="1">
      <c r="A179" s="82"/>
      <c r="B179" s="341"/>
      <c r="C179" s="342"/>
      <c r="D179" s="343"/>
      <c r="E179" s="343"/>
      <c r="F179" s="342"/>
      <c r="G179" s="342"/>
      <c r="H179" s="342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"/>
      <c r="Y179" s="34"/>
      <c r="Z179" s="34"/>
      <c r="AA179" s="34"/>
      <c r="AB179" s="34"/>
    </row>
    <row r="180" spans="1:28" ht="15.75" customHeight="1">
      <c r="A180" s="82"/>
      <c r="B180" s="341"/>
      <c r="C180" s="342"/>
      <c r="D180" s="343"/>
      <c r="E180" s="343"/>
      <c r="F180" s="342"/>
      <c r="G180" s="342"/>
      <c r="H180" s="342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"/>
      <c r="Y180" s="34"/>
      <c r="Z180" s="34"/>
      <c r="AA180" s="34"/>
      <c r="AB180" s="34"/>
    </row>
    <row r="181" spans="1:28" ht="15.75" customHeight="1">
      <c r="A181" s="82"/>
      <c r="B181" s="341"/>
      <c r="C181" s="342"/>
      <c r="D181" s="343"/>
      <c r="E181" s="343"/>
      <c r="F181" s="342"/>
      <c r="G181" s="342"/>
      <c r="H181" s="342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"/>
      <c r="Y181" s="34"/>
      <c r="Z181" s="34"/>
      <c r="AA181" s="34"/>
      <c r="AB181" s="34"/>
    </row>
    <row r="182" spans="1:28" ht="15.75" customHeight="1">
      <c r="A182" s="82"/>
      <c r="B182" s="341"/>
      <c r="C182" s="342"/>
      <c r="D182" s="343"/>
      <c r="E182" s="343"/>
      <c r="F182" s="342"/>
      <c r="G182" s="342"/>
      <c r="H182" s="342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"/>
      <c r="Y182" s="34"/>
      <c r="Z182" s="34"/>
      <c r="AA182" s="34"/>
      <c r="AB182" s="34"/>
    </row>
    <row r="183" spans="1:28" ht="15.75" customHeight="1">
      <c r="A183" s="82"/>
      <c r="B183" s="341"/>
      <c r="C183" s="342"/>
      <c r="D183" s="343"/>
      <c r="E183" s="343"/>
      <c r="F183" s="342"/>
      <c r="G183" s="342"/>
      <c r="H183" s="342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"/>
      <c r="Y183" s="34"/>
      <c r="Z183" s="34"/>
      <c r="AA183" s="34"/>
      <c r="AB183" s="34"/>
    </row>
    <row r="184" spans="1:28" ht="15.75" customHeight="1">
      <c r="A184" s="82"/>
      <c r="B184" s="341"/>
      <c r="C184" s="342"/>
      <c r="D184" s="343"/>
      <c r="E184" s="343"/>
      <c r="F184" s="342"/>
      <c r="G184" s="342"/>
      <c r="H184" s="342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"/>
      <c r="Y184" s="34"/>
      <c r="Z184" s="34"/>
      <c r="AA184" s="34"/>
      <c r="AB184" s="34"/>
    </row>
    <row r="185" spans="1:28" ht="15.75" customHeight="1">
      <c r="A185" s="82"/>
      <c r="B185" s="341"/>
      <c r="C185" s="342"/>
      <c r="D185" s="343"/>
      <c r="E185" s="343"/>
      <c r="F185" s="342"/>
      <c r="G185" s="342"/>
      <c r="H185" s="342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"/>
      <c r="Y185" s="34"/>
      <c r="Z185" s="34"/>
      <c r="AA185" s="34"/>
      <c r="AB185" s="34"/>
    </row>
    <row r="186" spans="1:28" ht="15.75" customHeight="1">
      <c r="A186" s="82"/>
      <c r="B186" s="341"/>
      <c r="C186" s="342"/>
      <c r="D186" s="343"/>
      <c r="E186" s="343"/>
      <c r="F186" s="342"/>
      <c r="G186" s="342"/>
      <c r="H186" s="342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"/>
      <c r="Y186" s="34"/>
      <c r="Z186" s="34"/>
      <c r="AA186" s="34"/>
      <c r="AB186" s="34"/>
    </row>
    <row r="187" spans="1:28" ht="15.75" customHeight="1">
      <c r="A187" s="82"/>
      <c r="B187" s="341"/>
      <c r="C187" s="342"/>
      <c r="D187" s="343"/>
      <c r="E187" s="343"/>
      <c r="F187" s="342"/>
      <c r="G187" s="342"/>
      <c r="H187" s="342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"/>
      <c r="Y187" s="34"/>
      <c r="Z187" s="34"/>
      <c r="AA187" s="34"/>
      <c r="AB187" s="34"/>
    </row>
    <row r="188" spans="1:28" ht="15.75" customHeight="1">
      <c r="A188" s="82"/>
      <c r="B188" s="341"/>
      <c r="C188" s="342"/>
      <c r="D188" s="343"/>
      <c r="E188" s="343"/>
      <c r="F188" s="342"/>
      <c r="G188" s="342"/>
      <c r="H188" s="342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"/>
      <c r="Y188" s="34"/>
      <c r="Z188" s="34"/>
      <c r="AA188" s="34"/>
      <c r="AB188" s="34"/>
    </row>
    <row r="189" spans="1:28" ht="15.75" customHeight="1">
      <c r="A189" s="82"/>
      <c r="B189" s="341"/>
      <c r="C189" s="342"/>
      <c r="D189" s="343"/>
      <c r="E189" s="343"/>
      <c r="F189" s="342"/>
      <c r="G189" s="342"/>
      <c r="H189" s="342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"/>
      <c r="Y189" s="34"/>
      <c r="Z189" s="34"/>
      <c r="AA189" s="34"/>
      <c r="AB189" s="34"/>
    </row>
    <row r="190" spans="1:28" ht="15.75" customHeight="1">
      <c r="A190" s="82"/>
      <c r="B190" s="341"/>
      <c r="C190" s="342"/>
      <c r="D190" s="343"/>
      <c r="E190" s="343"/>
      <c r="F190" s="342"/>
      <c r="G190" s="342"/>
      <c r="H190" s="342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"/>
      <c r="Y190" s="34"/>
      <c r="Z190" s="34"/>
      <c r="AA190" s="34"/>
      <c r="AB190" s="34"/>
    </row>
    <row r="191" spans="1:28" ht="15.75" customHeight="1">
      <c r="A191" s="82"/>
      <c r="B191" s="341"/>
      <c r="C191" s="342"/>
      <c r="D191" s="343"/>
      <c r="E191" s="343"/>
      <c r="F191" s="342"/>
      <c r="G191" s="342"/>
      <c r="H191" s="342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"/>
      <c r="Y191" s="34"/>
      <c r="Z191" s="34"/>
      <c r="AA191" s="34"/>
      <c r="AB191" s="34"/>
    </row>
    <row r="192" spans="1:28" ht="15.75" customHeight="1">
      <c r="A192" s="82"/>
      <c r="B192" s="341"/>
      <c r="C192" s="342"/>
      <c r="D192" s="343"/>
      <c r="E192" s="343"/>
      <c r="F192" s="342"/>
      <c r="G192" s="342"/>
      <c r="H192" s="342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"/>
      <c r="Y192" s="34"/>
      <c r="Z192" s="34"/>
      <c r="AA192" s="34"/>
      <c r="AB192" s="34"/>
    </row>
    <row r="193" spans="1:28" ht="15.75" customHeight="1">
      <c r="A193" s="82"/>
      <c r="B193" s="341"/>
      <c r="C193" s="342"/>
      <c r="D193" s="343"/>
      <c r="E193" s="343"/>
      <c r="F193" s="342"/>
      <c r="G193" s="342"/>
      <c r="H193" s="342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"/>
      <c r="Y193" s="34"/>
      <c r="Z193" s="34"/>
      <c r="AA193" s="34"/>
      <c r="AB193" s="34"/>
    </row>
    <row r="194" spans="1:28" ht="15.75" customHeight="1">
      <c r="A194" s="82"/>
      <c r="B194" s="341"/>
      <c r="C194" s="342"/>
      <c r="D194" s="343"/>
      <c r="E194" s="343"/>
      <c r="F194" s="342"/>
      <c r="G194" s="342"/>
      <c r="H194" s="342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"/>
      <c r="Y194" s="34"/>
      <c r="Z194" s="34"/>
      <c r="AA194" s="34"/>
      <c r="AB194" s="34"/>
    </row>
    <row r="195" spans="1:28" ht="15.75" customHeight="1">
      <c r="A195" s="82"/>
      <c r="B195" s="341"/>
      <c r="C195" s="342"/>
      <c r="D195" s="343"/>
      <c r="E195" s="343"/>
      <c r="F195" s="342"/>
      <c r="G195" s="342"/>
      <c r="H195" s="342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"/>
      <c r="Y195" s="34"/>
      <c r="Z195" s="34"/>
      <c r="AA195" s="34"/>
      <c r="AB195" s="34"/>
    </row>
    <row r="196" spans="1:28" ht="15.75" customHeight="1">
      <c r="A196" s="82"/>
      <c r="B196" s="341"/>
      <c r="C196" s="342"/>
      <c r="D196" s="343"/>
      <c r="E196" s="343"/>
      <c r="F196" s="342"/>
      <c r="G196" s="342"/>
      <c r="H196" s="342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"/>
      <c r="Y196" s="34"/>
      <c r="Z196" s="34"/>
      <c r="AA196" s="34"/>
      <c r="AB196" s="34"/>
    </row>
    <row r="197" spans="1:28" ht="15.75" customHeight="1">
      <c r="A197" s="82"/>
      <c r="B197" s="341"/>
      <c r="C197" s="342"/>
      <c r="D197" s="343"/>
      <c r="E197" s="343"/>
      <c r="F197" s="342"/>
      <c r="G197" s="342"/>
      <c r="H197" s="342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"/>
      <c r="Y197" s="34"/>
      <c r="Z197" s="34"/>
      <c r="AA197" s="34"/>
      <c r="AB197" s="34"/>
    </row>
    <row r="198" spans="1:28" ht="15.75" customHeight="1">
      <c r="A198" s="82"/>
      <c r="B198" s="341"/>
      <c r="C198" s="342"/>
      <c r="D198" s="343"/>
      <c r="E198" s="343"/>
      <c r="F198" s="342"/>
      <c r="G198" s="342"/>
      <c r="H198" s="342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"/>
      <c r="Y198" s="34"/>
      <c r="Z198" s="34"/>
      <c r="AA198" s="34"/>
      <c r="AB198" s="34"/>
    </row>
    <row r="199" spans="1:28" ht="15.75" customHeight="1">
      <c r="A199" s="82"/>
      <c r="B199" s="341"/>
      <c r="C199" s="342"/>
      <c r="D199" s="343"/>
      <c r="E199" s="343"/>
      <c r="F199" s="342"/>
      <c r="G199" s="342"/>
      <c r="H199" s="342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"/>
      <c r="Y199" s="34"/>
      <c r="Z199" s="34"/>
      <c r="AA199" s="34"/>
      <c r="AB199" s="34"/>
    </row>
    <row r="200" spans="1:28" ht="15.75" customHeight="1">
      <c r="A200" s="82"/>
      <c r="B200" s="341"/>
      <c r="C200" s="342"/>
      <c r="D200" s="343"/>
      <c r="E200" s="343"/>
      <c r="F200" s="342"/>
      <c r="G200" s="342"/>
      <c r="H200" s="342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"/>
      <c r="Y200" s="34"/>
      <c r="Z200" s="34"/>
      <c r="AA200" s="34"/>
      <c r="AB200" s="34"/>
    </row>
    <row r="201" spans="1:28" ht="15.75" customHeight="1">
      <c r="A201" s="82"/>
      <c r="B201" s="341"/>
      <c r="C201" s="342"/>
      <c r="D201" s="343"/>
      <c r="E201" s="343"/>
      <c r="F201" s="342"/>
      <c r="G201" s="342"/>
      <c r="H201" s="342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"/>
      <c r="Y201" s="34"/>
      <c r="Z201" s="34"/>
      <c r="AA201" s="34"/>
      <c r="AB201" s="34"/>
    </row>
    <row r="202" spans="1:28" ht="15.75" customHeight="1">
      <c r="A202" s="82"/>
      <c r="B202" s="341"/>
      <c r="C202" s="342"/>
      <c r="D202" s="343"/>
      <c r="E202" s="343"/>
      <c r="F202" s="342"/>
      <c r="G202" s="342"/>
      <c r="H202" s="342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"/>
      <c r="Y202" s="34"/>
      <c r="Z202" s="34"/>
      <c r="AA202" s="34"/>
      <c r="AB202" s="34"/>
    </row>
    <row r="203" spans="1:28" ht="15.75" customHeight="1">
      <c r="A203" s="82"/>
      <c r="B203" s="341"/>
      <c r="C203" s="342"/>
      <c r="D203" s="343"/>
      <c r="E203" s="343"/>
      <c r="F203" s="342"/>
      <c r="G203" s="342"/>
      <c r="H203" s="342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"/>
      <c r="Y203" s="34"/>
      <c r="Z203" s="34"/>
      <c r="AA203" s="34"/>
      <c r="AB203" s="34"/>
    </row>
    <row r="204" spans="1:28" ht="15.75" customHeight="1">
      <c r="A204" s="82"/>
      <c r="B204" s="341"/>
      <c r="C204" s="342"/>
      <c r="D204" s="343"/>
      <c r="E204" s="343"/>
      <c r="F204" s="342"/>
      <c r="G204" s="342"/>
      <c r="H204" s="342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"/>
      <c r="Y204" s="34"/>
      <c r="Z204" s="34"/>
      <c r="AA204" s="34"/>
      <c r="AB204" s="34"/>
    </row>
    <row r="205" spans="1:28" ht="15.75" customHeight="1">
      <c r="A205" s="82"/>
      <c r="B205" s="341"/>
      <c r="C205" s="342"/>
      <c r="D205" s="343"/>
      <c r="E205" s="343"/>
      <c r="F205" s="342"/>
      <c r="G205" s="342"/>
      <c r="H205" s="342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"/>
      <c r="Y205" s="34"/>
      <c r="Z205" s="34"/>
      <c r="AA205" s="34"/>
      <c r="AB205" s="34"/>
    </row>
    <row r="206" spans="1:28" ht="15.75" customHeight="1">
      <c r="A206" s="82"/>
      <c r="B206" s="341"/>
      <c r="C206" s="342"/>
      <c r="D206" s="343"/>
      <c r="E206" s="343"/>
      <c r="F206" s="342"/>
      <c r="G206" s="342"/>
      <c r="H206" s="342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"/>
      <c r="Y206" s="34"/>
      <c r="Z206" s="34"/>
      <c r="AA206" s="34"/>
      <c r="AB206" s="34"/>
    </row>
    <row r="207" spans="1:28" ht="15.75" customHeight="1">
      <c r="A207" s="82"/>
      <c r="B207" s="341"/>
      <c r="C207" s="342"/>
      <c r="D207" s="343"/>
      <c r="E207" s="343"/>
      <c r="F207" s="342"/>
      <c r="G207" s="342"/>
      <c r="H207" s="342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"/>
      <c r="Y207" s="34"/>
      <c r="Z207" s="34"/>
      <c r="AA207" s="34"/>
      <c r="AB207" s="34"/>
    </row>
    <row r="208" spans="1:28" ht="15.75" customHeight="1">
      <c r="A208" s="82"/>
      <c r="B208" s="341"/>
      <c r="C208" s="342"/>
      <c r="D208" s="343"/>
      <c r="E208" s="343"/>
      <c r="F208" s="342"/>
      <c r="G208" s="342"/>
      <c r="H208" s="342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"/>
      <c r="Y208" s="34"/>
      <c r="Z208" s="34"/>
      <c r="AA208" s="34"/>
      <c r="AB208" s="34"/>
    </row>
    <row r="209" spans="1:28" ht="15.75" customHeight="1">
      <c r="A209" s="82"/>
      <c r="B209" s="341"/>
      <c r="C209" s="342"/>
      <c r="D209" s="343"/>
      <c r="E209" s="343"/>
      <c r="F209" s="342"/>
      <c r="G209" s="342"/>
      <c r="H209" s="342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"/>
      <c r="Y209" s="34"/>
      <c r="Z209" s="34"/>
      <c r="AA209" s="34"/>
      <c r="AB209" s="34"/>
    </row>
    <row r="210" spans="1:28" ht="15.75" customHeight="1">
      <c r="A210" s="82"/>
      <c r="B210" s="341"/>
      <c r="C210" s="342"/>
      <c r="D210" s="343"/>
      <c r="E210" s="343"/>
      <c r="F210" s="342"/>
      <c r="G210" s="342"/>
      <c r="H210" s="342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"/>
      <c r="Y210" s="34"/>
      <c r="Z210" s="34"/>
      <c r="AA210" s="34"/>
      <c r="AB210" s="34"/>
    </row>
    <row r="211" spans="1:28" ht="15.75" customHeight="1">
      <c r="A211" s="82"/>
      <c r="B211" s="341"/>
      <c r="C211" s="342"/>
      <c r="D211" s="343"/>
      <c r="E211" s="343"/>
      <c r="F211" s="342"/>
      <c r="G211" s="342"/>
      <c r="H211" s="342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"/>
      <c r="Y211" s="34"/>
      <c r="Z211" s="34"/>
      <c r="AA211" s="34"/>
      <c r="AB211" s="34"/>
    </row>
    <row r="212" spans="1:28" ht="15.75" customHeight="1">
      <c r="A212" s="82"/>
      <c r="B212" s="341"/>
      <c r="C212" s="342"/>
      <c r="D212" s="343"/>
      <c r="E212" s="343"/>
      <c r="F212" s="342"/>
      <c r="G212" s="342"/>
      <c r="H212" s="342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"/>
      <c r="Y212" s="34"/>
      <c r="Z212" s="34"/>
      <c r="AA212" s="34"/>
      <c r="AB212" s="34"/>
    </row>
    <row r="213" spans="1:28" ht="15.75" customHeight="1">
      <c r="A213" s="82"/>
      <c r="B213" s="341"/>
      <c r="C213" s="342"/>
      <c r="D213" s="343"/>
      <c r="E213" s="343"/>
      <c r="F213" s="342"/>
      <c r="G213" s="342"/>
      <c r="H213" s="342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"/>
      <c r="Y213" s="34"/>
      <c r="Z213" s="34"/>
      <c r="AA213" s="34"/>
      <c r="AB213" s="34"/>
    </row>
    <row r="214" spans="1:28" ht="15.75" customHeight="1">
      <c r="A214" s="82"/>
      <c r="B214" s="341"/>
      <c r="C214" s="342"/>
      <c r="D214" s="343"/>
      <c r="E214" s="343"/>
      <c r="F214" s="342"/>
      <c r="G214" s="342"/>
      <c r="H214" s="342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"/>
      <c r="Y214" s="34"/>
      <c r="Z214" s="34"/>
      <c r="AA214" s="34"/>
      <c r="AB214" s="34"/>
    </row>
    <row r="215" spans="1:28" ht="15.75" customHeight="1">
      <c r="A215" s="82"/>
      <c r="B215" s="341"/>
      <c r="C215" s="342"/>
      <c r="D215" s="343"/>
      <c r="E215" s="343"/>
      <c r="F215" s="342"/>
      <c r="G215" s="342"/>
      <c r="H215" s="342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"/>
      <c r="Y215" s="34"/>
      <c r="Z215" s="34"/>
      <c r="AA215" s="34"/>
      <c r="AB215" s="34"/>
    </row>
    <row r="216" spans="1:28" ht="15.75" customHeight="1">
      <c r="A216" s="82"/>
      <c r="B216" s="341"/>
      <c r="C216" s="342"/>
      <c r="D216" s="343"/>
      <c r="E216" s="343"/>
      <c r="F216" s="342"/>
      <c r="G216" s="342"/>
      <c r="H216" s="342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"/>
      <c r="Y216" s="34"/>
      <c r="Z216" s="34"/>
      <c r="AA216" s="34"/>
      <c r="AB216" s="34"/>
    </row>
    <row r="217" spans="1:28" ht="15.75" customHeight="1">
      <c r="A217" s="82"/>
      <c r="B217" s="341"/>
      <c r="C217" s="342"/>
      <c r="D217" s="343"/>
      <c r="E217" s="343"/>
      <c r="F217" s="342"/>
      <c r="G217" s="342"/>
      <c r="H217" s="342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"/>
      <c r="Y217" s="34"/>
      <c r="Z217" s="34"/>
      <c r="AA217" s="34"/>
      <c r="AB217" s="34"/>
    </row>
    <row r="218" spans="1:28" ht="15.75" customHeight="1">
      <c r="A218" s="82"/>
      <c r="B218" s="341"/>
      <c r="C218" s="342"/>
      <c r="D218" s="343"/>
      <c r="E218" s="343"/>
      <c r="F218" s="342"/>
      <c r="G218" s="342"/>
      <c r="H218" s="342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"/>
      <c r="Y218" s="34"/>
      <c r="Z218" s="34"/>
      <c r="AA218" s="34"/>
      <c r="AB218" s="34"/>
    </row>
    <row r="219" spans="1:28" ht="15.75" customHeight="1">
      <c r="A219" s="82"/>
      <c r="B219" s="341"/>
      <c r="C219" s="342"/>
      <c r="D219" s="343"/>
      <c r="E219" s="343"/>
      <c r="F219" s="342"/>
      <c r="G219" s="342"/>
      <c r="H219" s="342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"/>
      <c r="Y219" s="34"/>
      <c r="Z219" s="34"/>
      <c r="AA219" s="34"/>
      <c r="AB219" s="34"/>
    </row>
    <row r="220" spans="1:28" ht="15.75" customHeight="1">
      <c r="A220" s="82"/>
      <c r="B220" s="341"/>
      <c r="C220" s="342"/>
      <c r="D220" s="343"/>
      <c r="E220" s="343"/>
      <c r="F220" s="342"/>
      <c r="G220" s="342"/>
      <c r="H220" s="342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"/>
      <c r="Y220" s="34"/>
      <c r="Z220" s="34"/>
      <c r="AA220" s="34"/>
      <c r="AB220" s="34"/>
    </row>
    <row r="221" spans="1:28" ht="15.75" customHeight="1">
      <c r="A221" s="82"/>
      <c r="B221" s="341"/>
      <c r="C221" s="342"/>
      <c r="D221" s="343"/>
      <c r="E221" s="343"/>
      <c r="F221" s="342"/>
      <c r="G221" s="342"/>
      <c r="H221" s="342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"/>
      <c r="Y221" s="34"/>
      <c r="Z221" s="34"/>
      <c r="AA221" s="34"/>
      <c r="AB221" s="34"/>
    </row>
    <row r="222" spans="1:28" ht="15.75" customHeight="1">
      <c r="A222" s="82"/>
      <c r="B222" s="341"/>
      <c r="C222" s="342"/>
      <c r="D222" s="343"/>
      <c r="E222" s="343"/>
      <c r="F222" s="342"/>
      <c r="G222" s="342"/>
      <c r="H222" s="342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"/>
      <c r="Y222" s="34"/>
      <c r="Z222" s="34"/>
      <c r="AA222" s="34"/>
      <c r="AB222" s="34"/>
    </row>
    <row r="223" spans="1:28" ht="15.75" customHeight="1">
      <c r="A223" s="82"/>
      <c r="B223" s="341"/>
      <c r="C223" s="342"/>
      <c r="D223" s="343"/>
      <c r="E223" s="343"/>
      <c r="F223" s="342"/>
      <c r="G223" s="342"/>
      <c r="H223" s="342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"/>
      <c r="Y223" s="34"/>
      <c r="Z223" s="34"/>
      <c r="AA223" s="34"/>
      <c r="AB223" s="34"/>
    </row>
    <row r="224" spans="1:28" ht="15.75" customHeight="1">
      <c r="A224" s="82"/>
      <c r="B224" s="341"/>
      <c r="C224" s="342"/>
      <c r="D224" s="343"/>
      <c r="E224" s="343"/>
      <c r="F224" s="342"/>
      <c r="G224" s="342"/>
      <c r="H224" s="342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"/>
      <c r="Y224" s="34"/>
      <c r="Z224" s="34"/>
      <c r="AA224" s="34"/>
      <c r="AB224" s="34"/>
    </row>
    <row r="225" spans="1:28" ht="15.75" customHeight="1">
      <c r="A225" s="82"/>
      <c r="B225" s="341"/>
      <c r="C225" s="342"/>
      <c r="D225" s="343"/>
      <c r="E225" s="343"/>
      <c r="F225" s="342"/>
      <c r="G225" s="342"/>
      <c r="H225" s="342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"/>
      <c r="Y225" s="34"/>
      <c r="Z225" s="34"/>
      <c r="AA225" s="34"/>
      <c r="AB225" s="34"/>
    </row>
    <row r="226" spans="1:28" ht="15.75" customHeight="1">
      <c r="A226" s="82"/>
      <c r="B226" s="341"/>
      <c r="C226" s="342"/>
      <c r="D226" s="343"/>
      <c r="E226" s="343"/>
      <c r="F226" s="342"/>
      <c r="G226" s="342"/>
      <c r="H226" s="342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"/>
      <c r="Y226" s="34"/>
      <c r="Z226" s="34"/>
      <c r="AA226" s="34"/>
      <c r="AB226" s="34"/>
    </row>
    <row r="227" spans="1:28" ht="15.75" customHeight="1">
      <c r="A227" s="82"/>
      <c r="B227" s="341"/>
      <c r="C227" s="342"/>
      <c r="D227" s="343"/>
      <c r="E227" s="343"/>
      <c r="F227" s="342"/>
      <c r="G227" s="342"/>
      <c r="H227" s="342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"/>
      <c r="Y227" s="34"/>
      <c r="Z227" s="34"/>
      <c r="AA227" s="34"/>
      <c r="AB227" s="34"/>
    </row>
    <row r="228" spans="1:28" ht="15.75" customHeight="1">
      <c r="A228" s="82"/>
      <c r="B228" s="341"/>
      <c r="C228" s="342"/>
      <c r="D228" s="343"/>
      <c r="E228" s="343"/>
      <c r="F228" s="342"/>
      <c r="G228" s="342"/>
      <c r="H228" s="342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"/>
      <c r="Y228" s="34"/>
      <c r="Z228" s="34"/>
      <c r="AA228" s="34"/>
      <c r="AB228" s="34"/>
    </row>
    <row r="229" spans="1:28" ht="15.75" customHeight="1">
      <c r="A229" s="82"/>
      <c r="B229" s="341"/>
      <c r="C229" s="342"/>
      <c r="D229" s="343"/>
      <c r="E229" s="343"/>
      <c r="F229" s="342"/>
      <c r="G229" s="342"/>
      <c r="H229" s="342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"/>
      <c r="Y229" s="34"/>
      <c r="Z229" s="34"/>
      <c r="AA229" s="34"/>
      <c r="AB229" s="34"/>
    </row>
    <row r="230" spans="1:28" ht="15.75" customHeight="1">
      <c r="A230" s="82"/>
      <c r="B230" s="341"/>
      <c r="C230" s="342"/>
      <c r="D230" s="343"/>
      <c r="E230" s="343"/>
      <c r="F230" s="342"/>
      <c r="G230" s="342"/>
      <c r="H230" s="342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"/>
      <c r="Y230" s="34"/>
      <c r="Z230" s="34"/>
      <c r="AA230" s="34"/>
      <c r="AB230" s="34"/>
    </row>
    <row r="231" spans="1:28" ht="15.75" customHeight="1">
      <c r="A231" s="82"/>
      <c r="B231" s="341"/>
      <c r="C231" s="342"/>
      <c r="D231" s="343"/>
      <c r="E231" s="343"/>
      <c r="F231" s="342"/>
      <c r="G231" s="342"/>
      <c r="H231" s="342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"/>
      <c r="Y231" s="34"/>
      <c r="Z231" s="34"/>
      <c r="AA231" s="34"/>
      <c r="AB231" s="34"/>
    </row>
    <row r="232" spans="1:28" ht="15.75" customHeight="1">
      <c r="A232" s="82"/>
      <c r="B232" s="341"/>
      <c r="C232" s="342"/>
      <c r="D232" s="343"/>
      <c r="E232" s="343"/>
      <c r="F232" s="342"/>
      <c r="G232" s="342"/>
      <c r="H232" s="342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"/>
      <c r="Y232" s="34"/>
      <c r="Z232" s="34"/>
      <c r="AA232" s="34"/>
      <c r="AB232" s="34"/>
    </row>
    <row r="233" spans="1:28" ht="15.75" customHeight="1">
      <c r="A233" s="82"/>
      <c r="B233" s="341"/>
      <c r="C233" s="342"/>
      <c r="D233" s="343"/>
      <c r="E233" s="343"/>
      <c r="F233" s="342"/>
      <c r="G233" s="342"/>
      <c r="H233" s="342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"/>
      <c r="Y233" s="34"/>
      <c r="Z233" s="34"/>
      <c r="AA233" s="34"/>
      <c r="AB233" s="34"/>
    </row>
    <row r="234" spans="1:28" ht="15.75" customHeight="1">
      <c r="A234" s="82"/>
      <c r="B234" s="341"/>
      <c r="C234" s="342"/>
      <c r="D234" s="343"/>
      <c r="E234" s="343"/>
      <c r="F234" s="342"/>
      <c r="G234" s="342"/>
      <c r="H234" s="342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"/>
      <c r="Y234" s="34"/>
      <c r="Z234" s="34"/>
      <c r="AA234" s="34"/>
      <c r="AB234" s="34"/>
    </row>
    <row r="235" spans="1:28" ht="15.75" customHeight="1">
      <c r="A235" s="82"/>
      <c r="B235" s="341"/>
      <c r="C235" s="342"/>
      <c r="D235" s="343"/>
      <c r="E235" s="343"/>
      <c r="F235" s="342"/>
      <c r="G235" s="342"/>
      <c r="H235" s="342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"/>
      <c r="Y235" s="34"/>
      <c r="Z235" s="34"/>
      <c r="AA235" s="34"/>
      <c r="AB235" s="34"/>
    </row>
    <row r="236" spans="1:28" ht="15.75" customHeight="1">
      <c r="A236" s="82"/>
      <c r="B236" s="341"/>
      <c r="C236" s="342"/>
      <c r="D236" s="343"/>
      <c r="E236" s="343"/>
      <c r="F236" s="342"/>
      <c r="G236" s="342"/>
      <c r="H236" s="342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"/>
      <c r="Y236" s="34"/>
      <c r="Z236" s="34"/>
      <c r="AA236" s="34"/>
      <c r="AB236" s="34"/>
    </row>
    <row r="237" spans="1:28" ht="15.75" customHeight="1">
      <c r="A237" s="82"/>
      <c r="B237" s="341"/>
      <c r="C237" s="342"/>
      <c r="D237" s="343"/>
      <c r="E237" s="343"/>
      <c r="F237" s="342"/>
      <c r="G237" s="342"/>
      <c r="H237" s="342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"/>
      <c r="Y237" s="34"/>
      <c r="Z237" s="34"/>
      <c r="AA237" s="34"/>
      <c r="AB237" s="34"/>
    </row>
    <row r="238" spans="1:28" ht="15.75" customHeight="1">
      <c r="A238" s="82"/>
      <c r="B238" s="341"/>
      <c r="C238" s="342"/>
      <c r="D238" s="343"/>
      <c r="E238" s="343"/>
      <c r="F238" s="342"/>
      <c r="G238" s="342"/>
      <c r="H238" s="342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"/>
      <c r="Y238" s="34"/>
      <c r="Z238" s="34"/>
      <c r="AA238" s="34"/>
      <c r="AB238" s="34"/>
    </row>
    <row r="239" spans="1:28" ht="15.75" customHeight="1">
      <c r="A239" s="82"/>
      <c r="B239" s="341"/>
      <c r="C239" s="342"/>
      <c r="D239" s="343"/>
      <c r="E239" s="343"/>
      <c r="F239" s="342"/>
      <c r="G239" s="342"/>
      <c r="H239" s="342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"/>
      <c r="Y239" s="34"/>
      <c r="Z239" s="34"/>
      <c r="AA239" s="34"/>
      <c r="AB239" s="34"/>
    </row>
    <row r="240" spans="1:28" ht="15.75" customHeight="1">
      <c r="A240" s="82"/>
      <c r="B240" s="341"/>
      <c r="C240" s="342"/>
      <c r="D240" s="343"/>
      <c r="E240" s="343"/>
      <c r="F240" s="342"/>
      <c r="G240" s="342"/>
      <c r="H240" s="342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"/>
      <c r="Y240" s="34"/>
      <c r="Z240" s="34"/>
      <c r="AA240" s="34"/>
      <c r="AB240" s="34"/>
    </row>
    <row r="241" spans="1:28" ht="15.75" customHeight="1">
      <c r="A241" s="82"/>
      <c r="B241" s="341"/>
      <c r="C241" s="342"/>
      <c r="D241" s="343"/>
      <c r="E241" s="343"/>
      <c r="F241" s="342"/>
      <c r="G241" s="342"/>
      <c r="H241" s="342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"/>
      <c r="Y241" s="34"/>
      <c r="Z241" s="34"/>
      <c r="AA241" s="34"/>
      <c r="AB241" s="34"/>
    </row>
    <row r="242" spans="1:28" ht="15.75" customHeight="1">
      <c r="A242" s="82"/>
      <c r="B242" s="341"/>
      <c r="C242" s="342"/>
      <c r="D242" s="343"/>
      <c r="E242" s="343"/>
      <c r="F242" s="342"/>
      <c r="G242" s="342"/>
      <c r="H242" s="342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"/>
      <c r="Y242" s="34"/>
      <c r="Z242" s="34"/>
      <c r="AA242" s="34"/>
      <c r="AB242" s="34"/>
    </row>
    <row r="243" spans="1:28" ht="15.75" customHeight="1">
      <c r="A243" s="82"/>
      <c r="B243" s="341"/>
      <c r="C243" s="342"/>
      <c r="D243" s="343"/>
      <c r="E243" s="343"/>
      <c r="F243" s="342"/>
      <c r="G243" s="342"/>
      <c r="H243" s="342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"/>
      <c r="Y243" s="34"/>
      <c r="Z243" s="34"/>
      <c r="AA243" s="34"/>
      <c r="AB243" s="34"/>
    </row>
    <row r="244" spans="1:28" ht="15.75" customHeight="1">
      <c r="A244" s="82"/>
      <c r="B244" s="341"/>
      <c r="C244" s="342"/>
      <c r="D244" s="343"/>
      <c r="E244" s="343"/>
      <c r="F244" s="342"/>
      <c r="G244" s="342"/>
      <c r="H244" s="342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"/>
      <c r="Y244" s="34"/>
      <c r="Z244" s="34"/>
      <c r="AA244" s="34"/>
      <c r="AB244" s="34"/>
    </row>
    <row r="245" spans="1:28" ht="15.75" customHeight="1">
      <c r="A245" s="82"/>
      <c r="B245" s="341"/>
      <c r="C245" s="342"/>
      <c r="D245" s="343"/>
      <c r="E245" s="343"/>
      <c r="F245" s="342"/>
      <c r="G245" s="342"/>
      <c r="H245" s="342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"/>
      <c r="Y245" s="34"/>
      <c r="Z245" s="34"/>
      <c r="AA245" s="34"/>
      <c r="AB245" s="34"/>
    </row>
    <row r="246" spans="1:28" ht="15.75" customHeight="1">
      <c r="A246" s="82"/>
      <c r="B246" s="341"/>
      <c r="C246" s="342"/>
      <c r="D246" s="343"/>
      <c r="E246" s="343"/>
      <c r="F246" s="342"/>
      <c r="G246" s="342"/>
      <c r="H246" s="342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"/>
      <c r="Y246" s="34"/>
      <c r="Z246" s="34"/>
      <c r="AA246" s="34"/>
      <c r="AB246" s="34"/>
    </row>
    <row r="247" spans="1:28" ht="15.75" customHeight="1">
      <c r="A247" s="82"/>
      <c r="B247" s="341"/>
      <c r="C247" s="342"/>
      <c r="D247" s="343"/>
      <c r="E247" s="343"/>
      <c r="F247" s="342"/>
      <c r="G247" s="342"/>
      <c r="H247" s="342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"/>
      <c r="Y247" s="34"/>
      <c r="Z247" s="34"/>
      <c r="AA247" s="34"/>
      <c r="AB247" s="34"/>
    </row>
    <row r="248" spans="1:28" ht="15.75" customHeight="1">
      <c r="A248" s="82"/>
      <c r="B248" s="341"/>
      <c r="C248" s="342"/>
      <c r="D248" s="343"/>
      <c r="E248" s="343"/>
      <c r="F248" s="342"/>
      <c r="G248" s="342"/>
      <c r="H248" s="342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"/>
      <c r="Y248" s="34"/>
      <c r="Z248" s="34"/>
      <c r="AA248" s="34"/>
      <c r="AB248" s="34"/>
    </row>
    <row r="249" spans="1:28" ht="15.75" customHeight="1">
      <c r="A249" s="82"/>
      <c r="B249" s="341"/>
      <c r="C249" s="342"/>
      <c r="D249" s="343"/>
      <c r="E249" s="343"/>
      <c r="F249" s="342"/>
      <c r="G249" s="342"/>
      <c r="H249" s="342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"/>
      <c r="Y249" s="34"/>
      <c r="Z249" s="34"/>
      <c r="AA249" s="34"/>
      <c r="AB249" s="34"/>
    </row>
    <row r="250" spans="1:28" ht="15.75" customHeight="1">
      <c r="A250" s="82"/>
      <c r="B250" s="341"/>
      <c r="C250" s="342"/>
      <c r="D250" s="343"/>
      <c r="E250" s="343"/>
      <c r="F250" s="342"/>
      <c r="G250" s="342"/>
      <c r="H250" s="342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"/>
      <c r="Y250" s="34"/>
      <c r="Z250" s="34"/>
      <c r="AA250" s="34"/>
      <c r="AB250" s="34"/>
    </row>
    <row r="251" spans="1:28" ht="15.75" customHeight="1">
      <c r="A251" s="82"/>
      <c r="B251" s="341"/>
      <c r="C251" s="342"/>
      <c r="D251" s="343"/>
      <c r="E251" s="343"/>
      <c r="F251" s="342"/>
      <c r="G251" s="342"/>
      <c r="H251" s="342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"/>
      <c r="Y251" s="34"/>
      <c r="Z251" s="34"/>
      <c r="AA251" s="34"/>
      <c r="AB251" s="34"/>
    </row>
    <row r="252" spans="1:28" ht="15.75" customHeight="1">
      <c r="A252" s="82"/>
      <c r="B252" s="341"/>
      <c r="C252" s="342"/>
      <c r="D252" s="343"/>
      <c r="E252" s="343"/>
      <c r="F252" s="342"/>
      <c r="G252" s="342"/>
      <c r="H252" s="342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"/>
      <c r="Y252" s="34"/>
      <c r="Z252" s="34"/>
      <c r="AA252" s="34"/>
      <c r="AB252" s="34"/>
    </row>
    <row r="253" spans="1:28" ht="15.75" customHeight="1">
      <c r="A253" s="82"/>
      <c r="B253" s="341"/>
      <c r="C253" s="342"/>
      <c r="D253" s="343"/>
      <c r="E253" s="343"/>
      <c r="F253" s="342"/>
      <c r="G253" s="342"/>
      <c r="H253" s="342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"/>
      <c r="Y253" s="34"/>
      <c r="Z253" s="34"/>
      <c r="AA253" s="34"/>
      <c r="AB253" s="34"/>
    </row>
    <row r="254" spans="1:28" ht="15.75" customHeight="1">
      <c r="A254" s="82"/>
      <c r="B254" s="341"/>
      <c r="C254" s="342"/>
      <c r="D254" s="343"/>
      <c r="E254" s="343"/>
      <c r="F254" s="342"/>
      <c r="G254" s="342"/>
      <c r="H254" s="342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"/>
      <c r="Y254" s="34"/>
      <c r="Z254" s="34"/>
      <c r="AA254" s="34"/>
      <c r="AB254" s="34"/>
    </row>
    <row r="255" spans="1:28" ht="15.75" customHeight="1">
      <c r="A255" s="82"/>
      <c r="B255" s="341"/>
      <c r="C255" s="342"/>
      <c r="D255" s="343"/>
      <c r="E255" s="343"/>
      <c r="F255" s="342"/>
      <c r="G255" s="342"/>
      <c r="H255" s="342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"/>
      <c r="Y255" s="34"/>
      <c r="Z255" s="34"/>
      <c r="AA255" s="34"/>
      <c r="AB255" s="34"/>
    </row>
    <row r="256" spans="1:28" ht="15.75" customHeight="1">
      <c r="A256" s="82"/>
      <c r="B256" s="341"/>
      <c r="C256" s="342"/>
      <c r="D256" s="343"/>
      <c r="E256" s="343"/>
      <c r="F256" s="342"/>
      <c r="G256" s="342"/>
      <c r="H256" s="342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"/>
      <c r="Y256" s="34"/>
      <c r="Z256" s="34"/>
      <c r="AA256" s="34"/>
      <c r="AB256" s="34"/>
    </row>
    <row r="257" spans="1:28" ht="15.75" customHeight="1">
      <c r="A257" s="82"/>
      <c r="B257" s="341"/>
      <c r="C257" s="342"/>
      <c r="D257" s="343"/>
      <c r="E257" s="343"/>
      <c r="F257" s="342"/>
      <c r="G257" s="342"/>
      <c r="H257" s="342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"/>
      <c r="Y257" s="34"/>
      <c r="Z257" s="34"/>
      <c r="AA257" s="34"/>
      <c r="AB257" s="34"/>
    </row>
    <row r="258" spans="1:28" ht="15.75" customHeight="1">
      <c r="A258" s="82"/>
      <c r="B258" s="341"/>
      <c r="C258" s="342"/>
      <c r="D258" s="343"/>
      <c r="E258" s="343"/>
      <c r="F258" s="342"/>
      <c r="G258" s="342"/>
      <c r="H258" s="342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"/>
      <c r="Y258" s="34"/>
      <c r="Z258" s="34"/>
      <c r="AA258" s="34"/>
      <c r="AB258" s="34"/>
    </row>
    <row r="259" spans="1:28" ht="15.75" customHeight="1">
      <c r="A259" s="82"/>
      <c r="B259" s="341"/>
      <c r="C259" s="342"/>
      <c r="D259" s="343"/>
      <c r="E259" s="343"/>
      <c r="F259" s="342"/>
      <c r="G259" s="342"/>
      <c r="H259" s="342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"/>
      <c r="Y259" s="34"/>
      <c r="Z259" s="34"/>
      <c r="AA259" s="34"/>
      <c r="AB259" s="34"/>
    </row>
    <row r="260" spans="1:28" ht="15.75" customHeight="1">
      <c r="A260" s="82"/>
      <c r="B260" s="341"/>
      <c r="C260" s="342"/>
      <c r="D260" s="343"/>
      <c r="E260" s="343"/>
      <c r="F260" s="342"/>
      <c r="G260" s="342"/>
      <c r="H260" s="342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"/>
      <c r="Y260" s="34"/>
      <c r="Z260" s="34"/>
      <c r="AA260" s="34"/>
      <c r="AB260" s="34"/>
    </row>
    <row r="261" spans="1:28" ht="15.75" customHeight="1">
      <c r="A261" s="82"/>
      <c r="B261" s="341"/>
      <c r="C261" s="342"/>
      <c r="D261" s="343"/>
      <c r="E261" s="343"/>
      <c r="F261" s="342"/>
      <c r="G261" s="342"/>
      <c r="H261" s="342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"/>
      <c r="Y261" s="34"/>
      <c r="Z261" s="34"/>
      <c r="AA261" s="34"/>
      <c r="AB261" s="34"/>
    </row>
    <row r="262" spans="1:28" ht="15.75" customHeight="1">
      <c r="A262" s="82"/>
      <c r="B262" s="341"/>
      <c r="C262" s="342"/>
      <c r="D262" s="343"/>
      <c r="E262" s="343"/>
      <c r="F262" s="342"/>
      <c r="G262" s="342"/>
      <c r="H262" s="342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"/>
      <c r="Y262" s="34"/>
      <c r="Z262" s="34"/>
      <c r="AA262" s="34"/>
      <c r="AB262" s="34"/>
    </row>
    <row r="263" spans="1:28" ht="15.75" customHeight="1">
      <c r="A263" s="82"/>
      <c r="B263" s="341"/>
      <c r="C263" s="342"/>
      <c r="D263" s="343"/>
      <c r="E263" s="343"/>
      <c r="F263" s="342"/>
      <c r="G263" s="342"/>
      <c r="H263" s="342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"/>
      <c r="Y263" s="34"/>
      <c r="Z263" s="34"/>
      <c r="AA263" s="34"/>
      <c r="AB263" s="34"/>
    </row>
    <row r="264" spans="1:28" ht="15.75" customHeight="1">
      <c r="A264" s="82"/>
      <c r="B264" s="341"/>
      <c r="C264" s="342"/>
      <c r="D264" s="343"/>
      <c r="E264" s="343"/>
      <c r="F264" s="342"/>
      <c r="G264" s="342"/>
      <c r="H264" s="342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"/>
      <c r="Y264" s="34"/>
      <c r="Z264" s="34"/>
      <c r="AA264" s="34"/>
      <c r="AB264" s="34"/>
    </row>
    <row r="265" spans="1:28" ht="15.75" customHeight="1">
      <c r="A265" s="82"/>
      <c r="B265" s="341"/>
      <c r="C265" s="342"/>
      <c r="D265" s="343"/>
      <c r="E265" s="343"/>
      <c r="F265" s="342"/>
      <c r="G265" s="342"/>
      <c r="H265" s="342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"/>
      <c r="Y265" s="34"/>
      <c r="Z265" s="34"/>
      <c r="AA265" s="34"/>
      <c r="AB265" s="34"/>
    </row>
    <row r="266" spans="1:28" ht="15.75" customHeight="1">
      <c r="A266" s="82"/>
      <c r="B266" s="341"/>
      <c r="C266" s="342"/>
      <c r="D266" s="343"/>
      <c r="E266" s="343"/>
      <c r="F266" s="342"/>
      <c r="G266" s="342"/>
      <c r="H266" s="342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"/>
      <c r="Y266" s="34"/>
      <c r="Z266" s="34"/>
      <c r="AA266" s="34"/>
      <c r="AB266" s="34"/>
    </row>
    <row r="267" spans="1:28" ht="15.75" customHeight="1">
      <c r="A267" s="82"/>
      <c r="B267" s="341"/>
      <c r="C267" s="342"/>
      <c r="D267" s="343"/>
      <c r="E267" s="343"/>
      <c r="F267" s="342"/>
      <c r="G267" s="342"/>
      <c r="H267" s="342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"/>
      <c r="Y267" s="34"/>
      <c r="Z267" s="34"/>
      <c r="AA267" s="34"/>
      <c r="AB267" s="34"/>
    </row>
    <row r="268" spans="1:28" ht="15.75" customHeight="1">
      <c r="A268" s="82"/>
      <c r="B268" s="341"/>
      <c r="C268" s="342"/>
      <c r="D268" s="343"/>
      <c r="E268" s="343"/>
      <c r="F268" s="342"/>
      <c r="G268" s="342"/>
      <c r="H268" s="342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"/>
      <c r="Y268" s="34"/>
      <c r="Z268" s="34"/>
      <c r="AA268" s="34"/>
      <c r="AB268" s="34"/>
    </row>
    <row r="269" spans="1:28" ht="15.75" customHeight="1">
      <c r="A269" s="82"/>
      <c r="B269" s="341"/>
      <c r="C269" s="342"/>
      <c r="D269" s="343"/>
      <c r="E269" s="343"/>
      <c r="F269" s="342"/>
      <c r="G269" s="342"/>
      <c r="H269" s="342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"/>
      <c r="Y269" s="34"/>
      <c r="Z269" s="34"/>
      <c r="AA269" s="34"/>
      <c r="AB269" s="34"/>
    </row>
    <row r="270" spans="1:28" ht="15.75" customHeight="1">
      <c r="A270" s="82"/>
      <c r="B270" s="341"/>
      <c r="C270" s="342"/>
      <c r="D270" s="343"/>
      <c r="E270" s="343"/>
      <c r="F270" s="342"/>
      <c r="G270" s="342"/>
      <c r="H270" s="342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"/>
      <c r="Y270" s="34"/>
      <c r="Z270" s="34"/>
      <c r="AA270" s="34"/>
      <c r="AB270" s="34"/>
    </row>
    <row r="271" spans="1:28" ht="15.75" customHeight="1">
      <c r="A271" s="82"/>
      <c r="B271" s="341"/>
      <c r="C271" s="342"/>
      <c r="D271" s="343"/>
      <c r="E271" s="343"/>
      <c r="F271" s="342"/>
      <c r="G271" s="342"/>
      <c r="H271" s="342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"/>
      <c r="Y271" s="34"/>
      <c r="Z271" s="34"/>
      <c r="AA271" s="34"/>
      <c r="AB271" s="34"/>
    </row>
    <row r="272" spans="1:28" ht="15.75" customHeight="1">
      <c r="A272" s="82"/>
      <c r="B272" s="341"/>
      <c r="C272" s="342"/>
      <c r="D272" s="343"/>
      <c r="E272" s="343"/>
      <c r="F272" s="342"/>
      <c r="G272" s="342"/>
      <c r="H272" s="342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"/>
      <c r="Y272" s="34"/>
      <c r="Z272" s="34"/>
      <c r="AA272" s="34"/>
      <c r="AB272" s="34"/>
    </row>
    <row r="273" spans="1:28" ht="15.75" customHeight="1">
      <c r="A273" s="82"/>
      <c r="B273" s="341"/>
      <c r="C273" s="342"/>
      <c r="D273" s="343"/>
      <c r="E273" s="343"/>
      <c r="F273" s="342"/>
      <c r="G273" s="342"/>
      <c r="H273" s="342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"/>
      <c r="Y273" s="34"/>
      <c r="Z273" s="34"/>
      <c r="AA273" s="34"/>
      <c r="AB273" s="34"/>
    </row>
    <row r="274" spans="1:28" ht="15.75" customHeight="1">
      <c r="A274" s="82"/>
      <c r="B274" s="341"/>
      <c r="C274" s="342"/>
      <c r="D274" s="343"/>
      <c r="E274" s="343"/>
      <c r="F274" s="342"/>
      <c r="G274" s="342"/>
      <c r="H274" s="342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"/>
      <c r="Y274" s="34"/>
      <c r="Z274" s="34"/>
      <c r="AA274" s="34"/>
      <c r="AB274" s="34"/>
    </row>
    <row r="275" spans="1:28" ht="15.75" customHeight="1">
      <c r="A275" s="82"/>
      <c r="B275" s="341"/>
      <c r="C275" s="342"/>
      <c r="D275" s="343"/>
      <c r="E275" s="343"/>
      <c r="F275" s="342"/>
      <c r="G275" s="342"/>
      <c r="H275" s="342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"/>
      <c r="Y275" s="34"/>
      <c r="Z275" s="34"/>
      <c r="AA275" s="34"/>
      <c r="AB275" s="34"/>
    </row>
    <row r="276" spans="1:28" ht="15.75" customHeight="1">
      <c r="A276" s="82"/>
      <c r="B276" s="341"/>
      <c r="C276" s="342"/>
      <c r="D276" s="343"/>
      <c r="E276" s="343"/>
      <c r="F276" s="342"/>
      <c r="G276" s="342"/>
      <c r="H276" s="342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"/>
      <c r="Y276" s="34"/>
      <c r="Z276" s="34"/>
      <c r="AA276" s="34"/>
      <c r="AB276" s="34"/>
    </row>
    <row r="277" spans="1:28" ht="15.75" customHeight="1">
      <c r="A277" s="82"/>
      <c r="B277" s="341"/>
      <c r="C277" s="342"/>
      <c r="D277" s="343"/>
      <c r="E277" s="343"/>
      <c r="F277" s="342"/>
      <c r="G277" s="342"/>
      <c r="H277" s="342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"/>
      <c r="Y277" s="34"/>
      <c r="Z277" s="34"/>
      <c r="AA277" s="34"/>
      <c r="AB277" s="34"/>
    </row>
    <row r="278" spans="1:28" ht="15.75" customHeight="1">
      <c r="A278" s="82"/>
      <c r="B278" s="341"/>
      <c r="C278" s="342"/>
      <c r="D278" s="343"/>
      <c r="E278" s="343"/>
      <c r="F278" s="342"/>
      <c r="G278" s="342"/>
      <c r="H278" s="342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"/>
      <c r="Y278" s="34"/>
      <c r="Z278" s="34"/>
      <c r="AA278" s="34"/>
      <c r="AB278" s="34"/>
    </row>
    <row r="279" spans="1:28" ht="15.75" customHeight="1">
      <c r="A279" s="82"/>
      <c r="B279" s="341"/>
      <c r="C279" s="342"/>
      <c r="D279" s="343"/>
      <c r="E279" s="343"/>
      <c r="F279" s="342"/>
      <c r="G279" s="342"/>
      <c r="H279" s="342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"/>
      <c r="Y279" s="34"/>
      <c r="Z279" s="34"/>
      <c r="AA279" s="34"/>
      <c r="AB279" s="34"/>
    </row>
    <row r="280" spans="1:28" ht="15.75" customHeight="1">
      <c r="A280" s="82"/>
      <c r="B280" s="341"/>
      <c r="C280" s="342"/>
      <c r="D280" s="343"/>
      <c r="E280" s="343"/>
      <c r="F280" s="342"/>
      <c r="G280" s="342"/>
      <c r="H280" s="342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"/>
      <c r="Y280" s="34"/>
      <c r="Z280" s="34"/>
      <c r="AA280" s="34"/>
      <c r="AB280" s="34"/>
    </row>
    <row r="281" spans="1:28" ht="15.75" customHeight="1">
      <c r="A281" s="82"/>
      <c r="B281" s="341"/>
      <c r="C281" s="342"/>
      <c r="D281" s="343"/>
      <c r="E281" s="343"/>
      <c r="F281" s="342"/>
      <c r="G281" s="342"/>
      <c r="H281" s="342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"/>
      <c r="Y281" s="34"/>
      <c r="Z281" s="34"/>
      <c r="AA281" s="34"/>
      <c r="AB281" s="34"/>
    </row>
    <row r="282" spans="1:28" ht="15.75" customHeight="1">
      <c r="A282" s="82"/>
      <c r="B282" s="341"/>
      <c r="C282" s="342"/>
      <c r="D282" s="343"/>
      <c r="E282" s="343"/>
      <c r="F282" s="342"/>
      <c r="G282" s="342"/>
      <c r="H282" s="342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"/>
      <c r="Y282" s="34"/>
      <c r="Z282" s="34"/>
      <c r="AA282" s="34"/>
      <c r="AB282" s="34"/>
    </row>
    <row r="283" spans="1:28" ht="15.75" customHeight="1">
      <c r="A283" s="82"/>
      <c r="B283" s="341"/>
      <c r="C283" s="342"/>
      <c r="D283" s="343"/>
      <c r="E283" s="343"/>
      <c r="F283" s="342"/>
      <c r="G283" s="342"/>
      <c r="H283" s="342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"/>
      <c r="Y283" s="34"/>
      <c r="Z283" s="34"/>
      <c r="AA283" s="34"/>
      <c r="AB283" s="34"/>
    </row>
    <row r="284" spans="1:28" ht="15.75" customHeight="1">
      <c r="A284" s="82"/>
      <c r="B284" s="341"/>
      <c r="C284" s="342"/>
      <c r="D284" s="343"/>
      <c r="E284" s="343"/>
      <c r="F284" s="342"/>
      <c r="G284" s="342"/>
      <c r="H284" s="342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"/>
      <c r="Y284" s="34"/>
      <c r="Z284" s="34"/>
      <c r="AA284" s="34"/>
      <c r="AB284" s="34"/>
    </row>
    <row r="285" spans="1:28" ht="15.75" customHeight="1">
      <c r="A285" s="82"/>
      <c r="B285" s="341"/>
      <c r="C285" s="342"/>
      <c r="D285" s="343"/>
      <c r="E285" s="343"/>
      <c r="F285" s="342"/>
      <c r="G285" s="342"/>
      <c r="H285" s="342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"/>
      <c r="Y285" s="34"/>
      <c r="Z285" s="34"/>
      <c r="AA285" s="34"/>
      <c r="AB285" s="34"/>
    </row>
    <row r="286" spans="1:28" ht="15.75" customHeight="1">
      <c r="A286" s="82"/>
      <c r="B286" s="341"/>
      <c r="C286" s="342"/>
      <c r="D286" s="343"/>
      <c r="E286" s="343"/>
      <c r="F286" s="342"/>
      <c r="G286" s="342"/>
      <c r="H286" s="342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"/>
      <c r="Y286" s="34"/>
      <c r="Z286" s="34"/>
      <c r="AA286" s="34"/>
      <c r="AB286" s="34"/>
    </row>
    <row r="287" spans="1:28" ht="15.75" customHeight="1">
      <c r="A287" s="82"/>
      <c r="B287" s="341"/>
      <c r="C287" s="342"/>
      <c r="D287" s="343"/>
      <c r="E287" s="343"/>
      <c r="F287" s="342"/>
      <c r="G287" s="342"/>
      <c r="H287" s="342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"/>
      <c r="Y287" s="34"/>
      <c r="Z287" s="34"/>
      <c r="AA287" s="34"/>
      <c r="AB287" s="34"/>
    </row>
    <row r="288" spans="1:28" ht="15.75" customHeight="1">
      <c r="A288" s="82"/>
      <c r="B288" s="341"/>
      <c r="C288" s="342"/>
      <c r="D288" s="343"/>
      <c r="E288" s="343"/>
      <c r="F288" s="342"/>
      <c r="G288" s="342"/>
      <c r="H288" s="342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"/>
      <c r="Y288" s="34"/>
      <c r="Z288" s="34"/>
      <c r="AA288" s="34"/>
      <c r="AB288" s="34"/>
    </row>
    <row r="289" spans="1:28" ht="15.75" customHeight="1">
      <c r="A289" s="82"/>
      <c r="B289" s="341"/>
      <c r="C289" s="342"/>
      <c r="D289" s="343"/>
      <c r="E289" s="343"/>
      <c r="F289" s="342"/>
      <c r="G289" s="342"/>
      <c r="H289" s="342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"/>
      <c r="Y289" s="34"/>
      <c r="Z289" s="34"/>
      <c r="AA289" s="34"/>
      <c r="AB289" s="34"/>
    </row>
    <row r="290" spans="1:28" ht="15.75" customHeight="1">
      <c r="A290" s="82"/>
      <c r="B290" s="341"/>
      <c r="C290" s="342"/>
      <c r="D290" s="343"/>
      <c r="E290" s="343"/>
      <c r="F290" s="342"/>
      <c r="G290" s="342"/>
      <c r="H290" s="342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"/>
      <c r="Y290" s="34"/>
      <c r="Z290" s="34"/>
      <c r="AA290" s="34"/>
      <c r="AB290" s="34"/>
    </row>
    <row r="291" spans="1:28" ht="15.75" customHeight="1">
      <c r="A291" s="82"/>
      <c r="B291" s="341"/>
      <c r="C291" s="342"/>
      <c r="D291" s="343"/>
      <c r="E291" s="343"/>
      <c r="F291" s="342"/>
      <c r="G291" s="342"/>
      <c r="H291" s="342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"/>
      <c r="Y291" s="34"/>
      <c r="Z291" s="34"/>
      <c r="AA291" s="34"/>
      <c r="AB291" s="34"/>
    </row>
    <row r="292" spans="1:28" ht="15.75" customHeight="1">
      <c r="A292" s="82"/>
      <c r="B292" s="341"/>
      <c r="C292" s="342"/>
      <c r="D292" s="343"/>
      <c r="E292" s="343"/>
      <c r="F292" s="342"/>
      <c r="G292" s="342"/>
      <c r="H292" s="342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"/>
      <c r="Y292" s="34"/>
      <c r="Z292" s="34"/>
      <c r="AA292" s="34"/>
      <c r="AB292" s="34"/>
    </row>
    <row r="293" spans="1:28" ht="15.75" customHeight="1">
      <c r="A293" s="82"/>
      <c r="B293" s="341"/>
      <c r="C293" s="342"/>
      <c r="D293" s="343"/>
      <c r="E293" s="343"/>
      <c r="F293" s="342"/>
      <c r="G293" s="342"/>
      <c r="H293" s="342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"/>
      <c r="Y293" s="34"/>
      <c r="Z293" s="34"/>
      <c r="AA293" s="34"/>
      <c r="AB293" s="34"/>
    </row>
    <row r="294" spans="1:28" ht="15.75" customHeight="1">
      <c r="A294" s="82"/>
      <c r="B294" s="341"/>
      <c r="C294" s="342"/>
      <c r="D294" s="343"/>
      <c r="E294" s="343"/>
      <c r="F294" s="342"/>
      <c r="G294" s="342"/>
      <c r="H294" s="342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"/>
      <c r="Y294" s="34"/>
      <c r="Z294" s="34"/>
      <c r="AA294" s="34"/>
      <c r="AB294" s="34"/>
    </row>
    <row r="295" spans="1:28" ht="15.75" customHeight="1">
      <c r="A295" s="82"/>
      <c r="B295" s="341"/>
      <c r="C295" s="342"/>
      <c r="D295" s="343"/>
      <c r="E295" s="343"/>
      <c r="F295" s="342"/>
      <c r="G295" s="342"/>
      <c r="H295" s="342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"/>
      <c r="Y295" s="34"/>
      <c r="Z295" s="34"/>
      <c r="AA295" s="34"/>
      <c r="AB295" s="34"/>
    </row>
    <row r="296" spans="1:28" ht="15.75" customHeight="1">
      <c r="A296" s="82"/>
      <c r="B296" s="341"/>
      <c r="C296" s="342"/>
      <c r="D296" s="343"/>
      <c r="E296" s="343"/>
      <c r="F296" s="342"/>
      <c r="G296" s="342"/>
      <c r="H296" s="342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"/>
      <c r="Y296" s="34"/>
      <c r="Z296" s="34"/>
      <c r="AA296" s="34"/>
      <c r="AB296" s="34"/>
    </row>
    <row r="297" spans="1:28" ht="15.75" customHeight="1">
      <c r="A297" s="82"/>
      <c r="B297" s="341"/>
      <c r="C297" s="342"/>
      <c r="D297" s="343"/>
      <c r="E297" s="343"/>
      <c r="F297" s="342"/>
      <c r="G297" s="342"/>
      <c r="H297" s="342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"/>
      <c r="Y297" s="34"/>
      <c r="Z297" s="34"/>
      <c r="AA297" s="34"/>
      <c r="AB297" s="34"/>
    </row>
    <row r="298" spans="1:28" ht="15.75" customHeight="1">
      <c r="A298" s="82"/>
      <c r="B298" s="341"/>
      <c r="C298" s="342"/>
      <c r="D298" s="343"/>
      <c r="E298" s="343"/>
      <c r="F298" s="342"/>
      <c r="G298" s="342"/>
      <c r="H298" s="342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"/>
      <c r="Y298" s="34"/>
      <c r="Z298" s="34"/>
      <c r="AA298" s="34"/>
      <c r="AB298" s="34"/>
    </row>
    <row r="299" spans="1:28" ht="15.75" customHeight="1">
      <c r="A299" s="82"/>
      <c r="B299" s="341"/>
      <c r="C299" s="342"/>
      <c r="D299" s="343"/>
      <c r="E299" s="343"/>
      <c r="F299" s="342"/>
      <c r="G299" s="342"/>
      <c r="H299" s="342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"/>
      <c r="Y299" s="34"/>
      <c r="Z299" s="34"/>
      <c r="AA299" s="34"/>
      <c r="AB299" s="34"/>
    </row>
    <row r="300" spans="1:28" ht="15.75" customHeight="1">
      <c r="A300" s="82"/>
      <c r="B300" s="341"/>
      <c r="C300" s="342"/>
      <c r="D300" s="343"/>
      <c r="E300" s="343"/>
      <c r="F300" s="342"/>
      <c r="G300" s="342"/>
      <c r="H300" s="342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"/>
      <c r="Y300" s="34"/>
      <c r="Z300" s="34"/>
      <c r="AA300" s="34"/>
      <c r="AB300" s="34"/>
    </row>
    <row r="301" spans="1:28" ht="15.75" customHeight="1">
      <c r="A301" s="82"/>
      <c r="B301" s="341"/>
      <c r="C301" s="342"/>
      <c r="D301" s="343"/>
      <c r="E301" s="343"/>
      <c r="F301" s="342"/>
      <c r="G301" s="342"/>
      <c r="H301" s="342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"/>
      <c r="Y301" s="34"/>
      <c r="Z301" s="34"/>
      <c r="AA301" s="34"/>
      <c r="AB301" s="34"/>
    </row>
    <row r="302" spans="1:28" ht="15.75" customHeight="1">
      <c r="A302" s="82"/>
      <c r="B302" s="341"/>
      <c r="C302" s="342"/>
      <c r="D302" s="343"/>
      <c r="E302" s="343"/>
      <c r="F302" s="342"/>
      <c r="G302" s="342"/>
      <c r="H302" s="342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"/>
      <c r="Y302" s="34"/>
      <c r="Z302" s="34"/>
      <c r="AA302" s="34"/>
      <c r="AB302" s="34"/>
    </row>
    <row r="303" spans="1:28" ht="15.75" customHeight="1">
      <c r="A303" s="82"/>
      <c r="B303" s="341"/>
      <c r="C303" s="342"/>
      <c r="D303" s="343"/>
      <c r="E303" s="343"/>
      <c r="F303" s="342"/>
      <c r="G303" s="342"/>
      <c r="H303" s="342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"/>
      <c r="Y303" s="34"/>
      <c r="Z303" s="34"/>
      <c r="AA303" s="34"/>
      <c r="AB303" s="34"/>
    </row>
    <row r="304" spans="1:28" ht="15.75" customHeight="1">
      <c r="A304" s="82"/>
      <c r="B304" s="341"/>
      <c r="C304" s="342"/>
      <c r="D304" s="343"/>
      <c r="E304" s="343"/>
      <c r="F304" s="342"/>
      <c r="G304" s="342"/>
      <c r="H304" s="342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"/>
      <c r="Y304" s="34"/>
      <c r="Z304" s="34"/>
      <c r="AA304" s="34"/>
      <c r="AB304" s="34"/>
    </row>
    <row r="305" spans="1:28" ht="15.75" customHeight="1">
      <c r="A305" s="82"/>
      <c r="B305" s="341"/>
      <c r="C305" s="342"/>
      <c r="D305" s="343"/>
      <c r="E305" s="343"/>
      <c r="F305" s="342"/>
      <c r="G305" s="342"/>
      <c r="H305" s="342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"/>
      <c r="Y305" s="34"/>
      <c r="Z305" s="34"/>
      <c r="AA305" s="34"/>
      <c r="AB305" s="34"/>
    </row>
    <row r="306" spans="1:28" ht="15.75" customHeight="1">
      <c r="A306" s="82"/>
      <c r="B306" s="341"/>
      <c r="C306" s="342"/>
      <c r="D306" s="343"/>
      <c r="E306" s="343"/>
      <c r="F306" s="342"/>
      <c r="G306" s="342"/>
      <c r="H306" s="342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"/>
      <c r="Y306" s="34"/>
      <c r="Z306" s="34"/>
      <c r="AA306" s="34"/>
      <c r="AB306" s="34"/>
    </row>
    <row r="307" spans="1:28" ht="15.75" customHeight="1">
      <c r="A307" s="82"/>
      <c r="B307" s="341"/>
      <c r="C307" s="342"/>
      <c r="D307" s="343"/>
      <c r="E307" s="343"/>
      <c r="F307" s="342"/>
      <c r="G307" s="342"/>
      <c r="H307" s="342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"/>
      <c r="Y307" s="34"/>
      <c r="Z307" s="34"/>
      <c r="AA307" s="34"/>
      <c r="AB307" s="34"/>
    </row>
    <row r="308" spans="1:28" ht="15.75" customHeight="1">
      <c r="A308" s="82"/>
      <c r="B308" s="341"/>
      <c r="C308" s="342"/>
      <c r="D308" s="343"/>
      <c r="E308" s="343"/>
      <c r="F308" s="342"/>
      <c r="G308" s="342"/>
      <c r="H308" s="342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"/>
      <c r="Y308" s="34"/>
      <c r="Z308" s="34"/>
      <c r="AA308" s="34"/>
      <c r="AB308" s="34"/>
    </row>
    <row r="309" spans="1:28" ht="15.75" customHeight="1">
      <c r="A309" s="82"/>
      <c r="B309" s="341"/>
      <c r="C309" s="342"/>
      <c r="D309" s="343"/>
      <c r="E309" s="343"/>
      <c r="F309" s="342"/>
      <c r="G309" s="342"/>
      <c r="H309" s="342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"/>
      <c r="Y309" s="34"/>
      <c r="Z309" s="34"/>
      <c r="AA309" s="34"/>
      <c r="AB309" s="34"/>
    </row>
    <row r="310" spans="1:28" ht="15.75" customHeight="1">
      <c r="A310" s="82"/>
      <c r="B310" s="341"/>
      <c r="C310" s="342"/>
      <c r="D310" s="343"/>
      <c r="E310" s="343"/>
      <c r="F310" s="342"/>
      <c r="G310" s="342"/>
      <c r="H310" s="342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"/>
      <c r="Y310" s="34"/>
      <c r="Z310" s="34"/>
      <c r="AA310" s="34"/>
      <c r="AB310" s="34"/>
    </row>
    <row r="311" spans="1:28" ht="15.75" customHeight="1">
      <c r="A311" s="82"/>
      <c r="B311" s="341"/>
      <c r="C311" s="342"/>
      <c r="D311" s="343"/>
      <c r="E311" s="343"/>
      <c r="F311" s="342"/>
      <c r="G311" s="342"/>
      <c r="H311" s="342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"/>
      <c r="Y311" s="34"/>
      <c r="Z311" s="34"/>
      <c r="AA311" s="34"/>
      <c r="AB311" s="34"/>
    </row>
    <row r="312" spans="1:28" ht="15.75" customHeight="1">
      <c r="A312" s="82"/>
      <c r="B312" s="341"/>
      <c r="C312" s="342"/>
      <c r="D312" s="343"/>
      <c r="E312" s="343"/>
      <c r="F312" s="342"/>
      <c r="G312" s="342"/>
      <c r="H312" s="342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"/>
      <c r="Y312" s="34"/>
      <c r="Z312" s="34"/>
      <c r="AA312" s="34"/>
      <c r="AB312" s="34"/>
    </row>
    <row r="313" spans="1:28" ht="15.75" customHeight="1">
      <c r="A313" s="82"/>
      <c r="B313" s="341"/>
      <c r="C313" s="342"/>
      <c r="D313" s="343"/>
      <c r="E313" s="343"/>
      <c r="F313" s="342"/>
      <c r="G313" s="342"/>
      <c r="H313" s="342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"/>
      <c r="Y313" s="34"/>
      <c r="Z313" s="34"/>
      <c r="AA313" s="34"/>
      <c r="AB313" s="34"/>
    </row>
    <row r="314" spans="1:28" ht="15.75" customHeight="1">
      <c r="A314" s="82"/>
      <c r="B314" s="341"/>
      <c r="C314" s="342"/>
      <c r="D314" s="343"/>
      <c r="E314" s="343"/>
      <c r="F314" s="342"/>
      <c r="G314" s="342"/>
      <c r="H314" s="342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"/>
      <c r="Y314" s="34"/>
      <c r="Z314" s="34"/>
      <c r="AA314" s="34"/>
      <c r="AB314" s="34"/>
    </row>
    <row r="315" spans="1:28" ht="15.75" customHeight="1">
      <c r="A315" s="82"/>
      <c r="B315" s="341"/>
      <c r="C315" s="342"/>
      <c r="D315" s="343"/>
      <c r="E315" s="343"/>
      <c r="F315" s="342"/>
      <c r="G315" s="342"/>
      <c r="H315" s="342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"/>
      <c r="Y315" s="34"/>
      <c r="Z315" s="34"/>
      <c r="AA315" s="34"/>
      <c r="AB315" s="34"/>
    </row>
    <row r="316" spans="1:28" ht="15.75" customHeight="1">
      <c r="A316" s="82"/>
      <c r="B316" s="341"/>
      <c r="C316" s="342"/>
      <c r="D316" s="343"/>
      <c r="E316" s="343"/>
      <c r="F316" s="342"/>
      <c r="G316" s="342"/>
      <c r="H316" s="342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"/>
      <c r="Y316" s="34"/>
      <c r="Z316" s="34"/>
      <c r="AA316" s="34"/>
      <c r="AB316" s="34"/>
    </row>
    <row r="317" spans="1:28" ht="15.75" customHeight="1">
      <c r="A317" s="82"/>
      <c r="B317" s="341"/>
      <c r="C317" s="342"/>
      <c r="D317" s="343"/>
      <c r="E317" s="343"/>
      <c r="F317" s="342"/>
      <c r="G317" s="342"/>
      <c r="H317" s="342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"/>
      <c r="Y317" s="34"/>
      <c r="Z317" s="34"/>
      <c r="AA317" s="34"/>
      <c r="AB317" s="34"/>
    </row>
    <row r="318" spans="1:28" ht="15.75" customHeight="1">
      <c r="A318" s="82"/>
      <c r="B318" s="341"/>
      <c r="C318" s="342"/>
      <c r="D318" s="343"/>
      <c r="E318" s="343"/>
      <c r="F318" s="342"/>
      <c r="G318" s="342"/>
      <c r="H318" s="342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"/>
      <c r="Y318" s="34"/>
      <c r="Z318" s="34"/>
      <c r="AA318" s="34"/>
      <c r="AB318" s="34"/>
    </row>
    <row r="319" spans="1:28" ht="15.75" customHeight="1">
      <c r="A319" s="82"/>
      <c r="B319" s="341"/>
      <c r="C319" s="342"/>
      <c r="D319" s="343"/>
      <c r="E319" s="343"/>
      <c r="F319" s="342"/>
      <c r="G319" s="342"/>
      <c r="H319" s="342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"/>
      <c r="Y319" s="34"/>
      <c r="Z319" s="34"/>
      <c r="AA319" s="34"/>
      <c r="AB319" s="34"/>
    </row>
    <row r="320" spans="1:28" ht="15.75" customHeight="1">
      <c r="A320" s="82"/>
      <c r="B320" s="341"/>
      <c r="C320" s="342"/>
      <c r="D320" s="343"/>
      <c r="E320" s="343"/>
      <c r="F320" s="342"/>
      <c r="G320" s="342"/>
      <c r="H320" s="342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"/>
      <c r="Y320" s="34"/>
      <c r="Z320" s="34"/>
      <c r="AA320" s="34"/>
      <c r="AB320" s="34"/>
    </row>
    <row r="321" spans="1:28" ht="15.75" customHeight="1">
      <c r="A321" s="82"/>
      <c r="B321" s="341"/>
      <c r="C321" s="342"/>
      <c r="D321" s="343"/>
      <c r="E321" s="343"/>
      <c r="F321" s="342"/>
      <c r="G321" s="342"/>
      <c r="H321" s="342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"/>
      <c r="Y321" s="34"/>
      <c r="Z321" s="34"/>
      <c r="AA321" s="34"/>
      <c r="AB321" s="34"/>
    </row>
    <row r="322" spans="1:28" ht="15.75" customHeight="1">
      <c r="A322" s="82"/>
      <c r="B322" s="341"/>
      <c r="C322" s="342"/>
      <c r="D322" s="343"/>
      <c r="E322" s="343"/>
      <c r="F322" s="342"/>
      <c r="G322" s="342"/>
      <c r="H322" s="342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"/>
      <c r="Y322" s="34"/>
      <c r="Z322" s="34"/>
      <c r="AA322" s="34"/>
      <c r="AB322" s="34"/>
    </row>
    <row r="323" spans="1:28" ht="15.75" customHeight="1">
      <c r="A323" s="82"/>
      <c r="B323" s="341"/>
      <c r="C323" s="342"/>
      <c r="D323" s="343"/>
      <c r="E323" s="343"/>
      <c r="F323" s="342"/>
      <c r="G323" s="342"/>
      <c r="H323" s="342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"/>
      <c r="Y323" s="34"/>
      <c r="Z323" s="34"/>
      <c r="AA323" s="34"/>
      <c r="AB323" s="34"/>
    </row>
    <row r="324" spans="1:28" ht="15.75" customHeight="1">
      <c r="A324" s="82"/>
      <c r="B324" s="341"/>
      <c r="C324" s="342"/>
      <c r="D324" s="343"/>
      <c r="E324" s="343"/>
      <c r="F324" s="342"/>
      <c r="G324" s="342"/>
      <c r="H324" s="342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"/>
      <c r="Y324" s="34"/>
      <c r="Z324" s="34"/>
      <c r="AA324" s="34"/>
      <c r="AB324" s="34"/>
    </row>
    <row r="325" spans="1:28" ht="15.75" customHeight="1">
      <c r="A325" s="82"/>
      <c r="B325" s="341"/>
      <c r="C325" s="342"/>
      <c r="D325" s="343"/>
      <c r="E325" s="343"/>
      <c r="F325" s="342"/>
      <c r="G325" s="342"/>
      <c r="H325" s="342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"/>
      <c r="Y325" s="34"/>
      <c r="Z325" s="34"/>
      <c r="AA325" s="34"/>
      <c r="AB325" s="34"/>
    </row>
    <row r="326" spans="1:28" ht="15.75" customHeight="1">
      <c r="A326" s="82"/>
      <c r="B326" s="341"/>
      <c r="C326" s="342"/>
      <c r="D326" s="343"/>
      <c r="E326" s="343"/>
      <c r="F326" s="342"/>
      <c r="G326" s="342"/>
      <c r="H326" s="342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"/>
      <c r="Y326" s="34"/>
      <c r="Z326" s="34"/>
      <c r="AA326" s="34"/>
      <c r="AB326" s="34"/>
    </row>
    <row r="327" spans="1:28" ht="15.75" customHeight="1">
      <c r="A327" s="82"/>
      <c r="B327" s="341"/>
      <c r="C327" s="342"/>
      <c r="D327" s="343"/>
      <c r="E327" s="343"/>
      <c r="F327" s="342"/>
      <c r="G327" s="342"/>
      <c r="H327" s="342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"/>
      <c r="Y327" s="34"/>
      <c r="Z327" s="34"/>
      <c r="AA327" s="34"/>
      <c r="AB327" s="34"/>
    </row>
    <row r="328" spans="1:28" ht="15.75" customHeight="1">
      <c r="A328" s="82"/>
      <c r="B328" s="341"/>
      <c r="C328" s="342"/>
      <c r="D328" s="343"/>
      <c r="E328" s="343"/>
      <c r="F328" s="342"/>
      <c r="G328" s="342"/>
      <c r="H328" s="342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"/>
      <c r="Y328" s="34"/>
      <c r="Z328" s="34"/>
      <c r="AA328" s="34"/>
      <c r="AB328" s="34"/>
    </row>
    <row r="329" spans="1:28" ht="15.75" customHeight="1">
      <c r="A329" s="82"/>
      <c r="B329" s="341"/>
      <c r="C329" s="342"/>
      <c r="D329" s="343"/>
      <c r="E329" s="343"/>
      <c r="F329" s="342"/>
      <c r="G329" s="342"/>
      <c r="H329" s="342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"/>
      <c r="Y329" s="34"/>
      <c r="Z329" s="34"/>
      <c r="AA329" s="34"/>
      <c r="AB329" s="34"/>
    </row>
    <row r="330" spans="1:28" ht="15.75" customHeight="1">
      <c r="A330" s="82"/>
      <c r="B330" s="341"/>
      <c r="C330" s="342"/>
      <c r="D330" s="343"/>
      <c r="E330" s="343"/>
      <c r="F330" s="342"/>
      <c r="G330" s="342"/>
      <c r="H330" s="342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"/>
      <c r="Y330" s="34"/>
      <c r="Z330" s="34"/>
      <c r="AA330" s="34"/>
      <c r="AB330" s="34"/>
    </row>
    <row r="331" spans="1:28" ht="15.75" customHeight="1">
      <c r="A331" s="82"/>
      <c r="B331" s="341"/>
      <c r="C331" s="342"/>
      <c r="D331" s="343"/>
      <c r="E331" s="343"/>
      <c r="F331" s="342"/>
      <c r="G331" s="342"/>
      <c r="H331" s="342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"/>
      <c r="Y331" s="34"/>
      <c r="Z331" s="34"/>
      <c r="AA331" s="34"/>
      <c r="AB331" s="34"/>
    </row>
    <row r="332" spans="1:28" ht="15.75" customHeight="1">
      <c r="A332" s="82"/>
      <c r="B332" s="341"/>
      <c r="C332" s="342"/>
      <c r="D332" s="343"/>
      <c r="E332" s="343"/>
      <c r="F332" s="342"/>
      <c r="G332" s="342"/>
      <c r="H332" s="342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"/>
      <c r="Y332" s="34"/>
      <c r="Z332" s="34"/>
      <c r="AA332" s="34"/>
      <c r="AB332" s="34"/>
    </row>
    <row r="333" spans="1:28" ht="15.75" customHeight="1">
      <c r="A333" s="82"/>
      <c r="B333" s="341"/>
      <c r="C333" s="342"/>
      <c r="D333" s="343"/>
      <c r="E333" s="343"/>
      <c r="F333" s="342"/>
      <c r="G333" s="342"/>
      <c r="H333" s="342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"/>
      <c r="Y333" s="34"/>
      <c r="Z333" s="34"/>
      <c r="AA333" s="34"/>
      <c r="AB333" s="34"/>
    </row>
    <row r="334" spans="1:28" ht="15.75" customHeight="1">
      <c r="A334" s="82"/>
      <c r="B334" s="341"/>
      <c r="C334" s="342"/>
      <c r="D334" s="343"/>
      <c r="E334" s="343"/>
      <c r="F334" s="342"/>
      <c r="G334" s="342"/>
      <c r="H334" s="342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"/>
      <c r="Y334" s="34"/>
      <c r="Z334" s="34"/>
      <c r="AA334" s="34"/>
      <c r="AB334" s="34"/>
    </row>
    <row r="335" spans="1:28" ht="15.75" customHeight="1">
      <c r="A335" s="82"/>
      <c r="B335" s="341"/>
      <c r="C335" s="342"/>
      <c r="D335" s="343"/>
      <c r="E335" s="343"/>
      <c r="F335" s="342"/>
      <c r="G335" s="342"/>
      <c r="H335" s="342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"/>
      <c r="Y335" s="34"/>
      <c r="Z335" s="34"/>
      <c r="AA335" s="34"/>
      <c r="AB335" s="34"/>
    </row>
    <row r="336" spans="1:28" ht="15.75" customHeight="1">
      <c r="A336" s="82"/>
      <c r="B336" s="341"/>
      <c r="C336" s="342"/>
      <c r="D336" s="343"/>
      <c r="E336" s="343"/>
      <c r="F336" s="342"/>
      <c r="G336" s="342"/>
      <c r="H336" s="342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"/>
      <c r="Y336" s="34"/>
      <c r="Z336" s="34"/>
      <c r="AA336" s="34"/>
      <c r="AB336" s="34"/>
    </row>
    <row r="337" spans="1:28" ht="15.75" customHeight="1">
      <c r="A337" s="82"/>
      <c r="B337" s="341"/>
      <c r="C337" s="342"/>
      <c r="D337" s="343"/>
      <c r="E337" s="343"/>
      <c r="F337" s="342"/>
      <c r="G337" s="342"/>
      <c r="H337" s="342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"/>
      <c r="Y337" s="34"/>
      <c r="Z337" s="34"/>
      <c r="AA337" s="34"/>
      <c r="AB337" s="34"/>
    </row>
    <row r="338" spans="1:28" ht="15.75" customHeight="1">
      <c r="A338" s="82"/>
      <c r="B338" s="341"/>
      <c r="C338" s="342"/>
      <c r="D338" s="343"/>
      <c r="E338" s="343"/>
      <c r="F338" s="342"/>
      <c r="G338" s="342"/>
      <c r="H338" s="342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"/>
      <c r="Y338" s="34"/>
      <c r="Z338" s="34"/>
      <c r="AA338" s="34"/>
      <c r="AB338" s="34"/>
    </row>
    <row r="339" spans="1:28" ht="15.75" customHeight="1">
      <c r="A339" s="82"/>
      <c r="B339" s="341"/>
      <c r="C339" s="342"/>
      <c r="D339" s="343"/>
      <c r="E339" s="343"/>
      <c r="F339" s="342"/>
      <c r="G339" s="342"/>
      <c r="H339" s="342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"/>
      <c r="Y339" s="34"/>
      <c r="Z339" s="34"/>
      <c r="AA339" s="34"/>
      <c r="AB339" s="34"/>
    </row>
    <row r="340" spans="1:28" ht="15.75" customHeight="1">
      <c r="A340" s="82"/>
      <c r="B340" s="341"/>
      <c r="C340" s="342"/>
      <c r="D340" s="343"/>
      <c r="E340" s="343"/>
      <c r="F340" s="342"/>
      <c r="G340" s="342"/>
      <c r="H340" s="342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"/>
      <c r="Y340" s="34"/>
      <c r="Z340" s="34"/>
      <c r="AA340" s="34"/>
      <c r="AB340" s="34"/>
    </row>
    <row r="341" spans="1:28" ht="15.75" customHeight="1">
      <c r="A341" s="82"/>
      <c r="B341" s="341"/>
      <c r="C341" s="342"/>
      <c r="D341" s="343"/>
      <c r="E341" s="343"/>
      <c r="F341" s="342"/>
      <c r="G341" s="342"/>
      <c r="H341" s="342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"/>
      <c r="Y341" s="34"/>
      <c r="Z341" s="34"/>
      <c r="AA341" s="34"/>
      <c r="AB341" s="34"/>
    </row>
    <row r="342" spans="1:28" ht="15.75" customHeight="1">
      <c r="A342" s="82"/>
      <c r="B342" s="341"/>
      <c r="C342" s="342"/>
      <c r="D342" s="343"/>
      <c r="E342" s="343"/>
      <c r="F342" s="342"/>
      <c r="G342" s="342"/>
      <c r="H342" s="342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"/>
      <c r="Y342" s="34"/>
      <c r="Z342" s="34"/>
      <c r="AA342" s="34"/>
      <c r="AB342" s="34"/>
    </row>
    <row r="343" spans="1:28" ht="15.75" customHeight="1">
      <c r="A343" s="82"/>
      <c r="B343" s="341"/>
      <c r="C343" s="342"/>
      <c r="D343" s="343"/>
      <c r="E343" s="343"/>
      <c r="F343" s="342"/>
      <c r="G343" s="342"/>
      <c r="H343" s="342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"/>
      <c r="Y343" s="34"/>
      <c r="Z343" s="34"/>
      <c r="AA343" s="34"/>
      <c r="AB343" s="34"/>
    </row>
    <row r="344" spans="1:28" ht="15.75" customHeight="1">
      <c r="A344" s="82"/>
      <c r="B344" s="341"/>
      <c r="C344" s="342"/>
      <c r="D344" s="343"/>
      <c r="E344" s="343"/>
      <c r="F344" s="342"/>
      <c r="G344" s="342"/>
      <c r="H344" s="342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"/>
      <c r="Y344" s="34"/>
      <c r="Z344" s="34"/>
      <c r="AA344" s="34"/>
      <c r="AB344" s="34"/>
    </row>
    <row r="345" spans="1:28" ht="15.75" customHeight="1">
      <c r="A345" s="82"/>
      <c r="B345" s="341"/>
      <c r="C345" s="342"/>
      <c r="D345" s="343"/>
      <c r="E345" s="343"/>
      <c r="F345" s="342"/>
      <c r="G345" s="342"/>
      <c r="H345" s="342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"/>
      <c r="Y345" s="34"/>
      <c r="Z345" s="34"/>
      <c r="AA345" s="34"/>
      <c r="AB345" s="34"/>
    </row>
    <row r="346" spans="1:28" ht="15.75" customHeight="1">
      <c r="A346" s="82"/>
      <c r="B346" s="341"/>
      <c r="C346" s="342"/>
      <c r="D346" s="343"/>
      <c r="E346" s="343"/>
      <c r="F346" s="342"/>
      <c r="G346" s="342"/>
      <c r="H346" s="342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"/>
      <c r="Y346" s="34"/>
      <c r="Z346" s="34"/>
      <c r="AA346" s="34"/>
      <c r="AB346" s="34"/>
    </row>
    <row r="347" spans="1:28" ht="15.75" customHeight="1">
      <c r="A347" s="82"/>
      <c r="B347" s="341"/>
      <c r="C347" s="342"/>
      <c r="D347" s="343"/>
      <c r="E347" s="343"/>
      <c r="F347" s="342"/>
      <c r="G347" s="342"/>
      <c r="H347" s="342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"/>
      <c r="Y347" s="34"/>
      <c r="Z347" s="34"/>
      <c r="AA347" s="34"/>
      <c r="AB347" s="34"/>
    </row>
    <row r="348" spans="1:28" ht="15.75" customHeight="1">
      <c r="A348" s="82"/>
      <c r="B348" s="341"/>
      <c r="C348" s="342"/>
      <c r="D348" s="343"/>
      <c r="E348" s="343"/>
      <c r="F348" s="342"/>
      <c r="G348" s="342"/>
      <c r="H348" s="342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"/>
      <c r="Y348" s="34"/>
      <c r="Z348" s="34"/>
      <c r="AA348" s="34"/>
      <c r="AB348" s="34"/>
    </row>
    <row r="349" spans="1:28" ht="15.75" customHeight="1">
      <c r="A349" s="82"/>
      <c r="B349" s="341"/>
      <c r="C349" s="342"/>
      <c r="D349" s="343"/>
      <c r="E349" s="343"/>
      <c r="F349" s="342"/>
      <c r="G349" s="342"/>
      <c r="H349" s="342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"/>
      <c r="Y349" s="34"/>
      <c r="Z349" s="34"/>
      <c r="AA349" s="34"/>
      <c r="AB349" s="34"/>
    </row>
    <row r="350" spans="1:28" ht="15.75" customHeight="1">
      <c r="A350" s="82"/>
      <c r="B350" s="341"/>
      <c r="C350" s="342"/>
      <c r="D350" s="343"/>
      <c r="E350" s="343"/>
      <c r="F350" s="342"/>
      <c r="G350" s="342"/>
      <c r="H350" s="342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"/>
      <c r="Y350" s="34"/>
      <c r="Z350" s="34"/>
      <c r="AA350" s="34"/>
      <c r="AB350" s="34"/>
    </row>
    <row r="351" spans="1:28" ht="15.75" customHeight="1">
      <c r="A351" s="82"/>
      <c r="B351" s="341"/>
      <c r="C351" s="342"/>
      <c r="D351" s="343"/>
      <c r="E351" s="343"/>
      <c r="F351" s="342"/>
      <c r="G351" s="342"/>
      <c r="H351" s="342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"/>
      <c r="Y351" s="34"/>
      <c r="Z351" s="34"/>
      <c r="AA351" s="34"/>
      <c r="AB351" s="34"/>
    </row>
    <row r="352" spans="1:28" ht="15.75" customHeight="1">
      <c r="A352" s="82"/>
      <c r="B352" s="341"/>
      <c r="C352" s="342"/>
      <c r="D352" s="343"/>
      <c r="E352" s="343"/>
      <c r="F352" s="342"/>
      <c r="G352" s="342"/>
      <c r="H352" s="342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"/>
      <c r="Y352" s="34"/>
      <c r="Z352" s="34"/>
      <c r="AA352" s="34"/>
      <c r="AB352" s="34"/>
    </row>
    <row r="353" spans="1:28" ht="15.75" customHeight="1">
      <c r="A353" s="82"/>
      <c r="B353" s="341"/>
      <c r="C353" s="342"/>
      <c r="D353" s="343"/>
      <c r="E353" s="343"/>
      <c r="F353" s="342"/>
      <c r="G353" s="342"/>
      <c r="H353" s="342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"/>
      <c r="Y353" s="34"/>
      <c r="Z353" s="34"/>
      <c r="AA353" s="34"/>
      <c r="AB353" s="34"/>
    </row>
    <row r="354" spans="1:28" ht="15.75" customHeight="1">
      <c r="A354" s="82"/>
      <c r="B354" s="341"/>
      <c r="C354" s="342"/>
      <c r="D354" s="343"/>
      <c r="E354" s="343"/>
      <c r="F354" s="342"/>
      <c r="G354" s="342"/>
      <c r="H354" s="342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"/>
      <c r="Y354" s="34"/>
      <c r="Z354" s="34"/>
      <c r="AA354" s="34"/>
      <c r="AB354" s="34"/>
    </row>
    <row r="355" spans="1:28" ht="15.75" customHeight="1">
      <c r="A355" s="82"/>
      <c r="B355" s="341"/>
      <c r="C355" s="342"/>
      <c r="D355" s="343"/>
      <c r="E355" s="343"/>
      <c r="F355" s="342"/>
      <c r="G355" s="342"/>
      <c r="H355" s="342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"/>
      <c r="Y355" s="34"/>
      <c r="Z355" s="34"/>
      <c r="AA355" s="34"/>
      <c r="AB355" s="34"/>
    </row>
    <row r="356" spans="1:28" ht="15.75" customHeight="1">
      <c r="A356" s="82"/>
      <c r="B356" s="341"/>
      <c r="C356" s="342"/>
      <c r="D356" s="343"/>
      <c r="E356" s="343"/>
      <c r="F356" s="342"/>
      <c r="G356" s="342"/>
      <c r="H356" s="342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"/>
      <c r="Y356" s="34"/>
      <c r="Z356" s="34"/>
      <c r="AA356" s="34"/>
      <c r="AB356" s="34"/>
    </row>
    <row r="357" spans="1:28" ht="15.75" customHeight="1">
      <c r="A357" s="82"/>
      <c r="B357" s="341"/>
      <c r="C357" s="342"/>
      <c r="D357" s="343"/>
      <c r="E357" s="343"/>
      <c r="F357" s="342"/>
      <c r="G357" s="342"/>
      <c r="H357" s="342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"/>
      <c r="Y357" s="34"/>
      <c r="Z357" s="34"/>
      <c r="AA357" s="34"/>
      <c r="AB357" s="34"/>
    </row>
    <row r="358" spans="1:28" ht="15.75" customHeight="1">
      <c r="A358" s="82"/>
      <c r="B358" s="341"/>
      <c r="C358" s="342"/>
      <c r="D358" s="343"/>
      <c r="E358" s="343"/>
      <c r="F358" s="342"/>
      <c r="G358" s="342"/>
      <c r="H358" s="342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"/>
      <c r="Y358" s="34"/>
      <c r="Z358" s="34"/>
      <c r="AA358" s="34"/>
      <c r="AB358" s="34"/>
    </row>
    <row r="359" spans="1:28" ht="15.75" customHeight="1">
      <c r="A359" s="82"/>
      <c r="B359" s="341"/>
      <c r="C359" s="342"/>
      <c r="D359" s="343"/>
      <c r="E359" s="343"/>
      <c r="F359" s="342"/>
      <c r="G359" s="342"/>
      <c r="H359" s="342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"/>
      <c r="Y359" s="34"/>
      <c r="Z359" s="34"/>
      <c r="AA359" s="34"/>
      <c r="AB359" s="34"/>
    </row>
    <row r="360" spans="1:28" ht="15.75" customHeight="1">
      <c r="A360" s="82"/>
      <c r="B360" s="341"/>
      <c r="C360" s="342"/>
      <c r="D360" s="343"/>
      <c r="E360" s="343"/>
      <c r="F360" s="342"/>
      <c r="G360" s="342"/>
      <c r="H360" s="342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"/>
      <c r="Y360" s="34"/>
      <c r="Z360" s="34"/>
      <c r="AA360" s="34"/>
      <c r="AB360" s="34"/>
    </row>
    <row r="361" spans="1:28" ht="15.75" customHeight="1">
      <c r="A361" s="82"/>
      <c r="B361" s="341"/>
      <c r="C361" s="342"/>
      <c r="D361" s="343"/>
      <c r="E361" s="343"/>
      <c r="F361" s="342"/>
      <c r="G361" s="342"/>
      <c r="H361" s="342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"/>
      <c r="Y361" s="34"/>
      <c r="Z361" s="34"/>
      <c r="AA361" s="34"/>
      <c r="AB361" s="34"/>
    </row>
    <row r="362" spans="1:28" ht="15.75" customHeight="1">
      <c r="A362" s="82"/>
      <c r="B362" s="341"/>
      <c r="C362" s="342"/>
      <c r="D362" s="343"/>
      <c r="E362" s="343"/>
      <c r="F362" s="342"/>
      <c r="G362" s="342"/>
      <c r="H362" s="342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"/>
      <c r="Y362" s="34"/>
      <c r="Z362" s="34"/>
      <c r="AA362" s="34"/>
      <c r="AB362" s="34"/>
    </row>
    <row r="363" spans="1:28" ht="15.75" customHeight="1">
      <c r="A363" s="82"/>
      <c r="B363" s="341"/>
      <c r="C363" s="342"/>
      <c r="D363" s="343"/>
      <c r="E363" s="343"/>
      <c r="F363" s="342"/>
      <c r="G363" s="342"/>
      <c r="H363" s="342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"/>
      <c r="Y363" s="34"/>
      <c r="Z363" s="34"/>
      <c r="AA363" s="34"/>
      <c r="AB363" s="34"/>
    </row>
    <row r="364" spans="1:28" ht="15.75" customHeight="1">
      <c r="A364" s="82"/>
      <c r="B364" s="341"/>
      <c r="C364" s="342"/>
      <c r="D364" s="343"/>
      <c r="E364" s="343"/>
      <c r="F364" s="342"/>
      <c r="G364" s="342"/>
      <c r="H364" s="342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"/>
      <c r="Y364" s="34"/>
      <c r="Z364" s="34"/>
      <c r="AA364" s="34"/>
      <c r="AB364" s="34"/>
    </row>
    <row r="365" spans="1:28" ht="15.75" customHeight="1">
      <c r="A365" s="82"/>
      <c r="B365" s="341"/>
      <c r="C365" s="342"/>
      <c r="D365" s="343"/>
      <c r="E365" s="343"/>
      <c r="F365" s="342"/>
      <c r="G365" s="342"/>
      <c r="H365" s="342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"/>
      <c r="Y365" s="34"/>
      <c r="Z365" s="34"/>
      <c r="AA365" s="34"/>
      <c r="AB365" s="34"/>
    </row>
    <row r="366" spans="1:28" ht="15.75" customHeight="1">
      <c r="A366" s="82"/>
      <c r="B366" s="341"/>
      <c r="C366" s="342"/>
      <c r="D366" s="343"/>
      <c r="E366" s="343"/>
      <c r="F366" s="342"/>
      <c r="G366" s="342"/>
      <c r="H366" s="342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"/>
      <c r="Y366" s="34"/>
      <c r="Z366" s="34"/>
      <c r="AA366" s="34"/>
      <c r="AB366" s="34"/>
    </row>
    <row r="367" spans="1:28" ht="15.75" customHeight="1">
      <c r="A367" s="82"/>
      <c r="B367" s="341"/>
      <c r="C367" s="342"/>
      <c r="D367" s="343"/>
      <c r="E367" s="343"/>
      <c r="F367" s="342"/>
      <c r="G367" s="342"/>
      <c r="H367" s="342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"/>
      <c r="Y367" s="34"/>
      <c r="Z367" s="34"/>
      <c r="AA367" s="34"/>
      <c r="AB367" s="34"/>
    </row>
    <row r="368" spans="1:28" ht="15.75" customHeight="1">
      <c r="A368" s="82"/>
      <c r="B368" s="341"/>
      <c r="C368" s="342"/>
      <c r="D368" s="343"/>
      <c r="E368" s="343"/>
      <c r="F368" s="342"/>
      <c r="G368" s="342"/>
      <c r="H368" s="342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"/>
      <c r="Y368" s="34"/>
      <c r="Z368" s="34"/>
      <c r="AA368" s="34"/>
      <c r="AB368" s="34"/>
    </row>
    <row r="369" spans="1:28" ht="15.75" customHeight="1">
      <c r="A369" s="82"/>
      <c r="B369" s="341"/>
      <c r="C369" s="342"/>
      <c r="D369" s="343"/>
      <c r="E369" s="343"/>
      <c r="F369" s="342"/>
      <c r="G369" s="342"/>
      <c r="H369" s="342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"/>
      <c r="Y369" s="34"/>
      <c r="Z369" s="34"/>
      <c r="AA369" s="34"/>
      <c r="AB369" s="34"/>
    </row>
    <row r="370" spans="1:28" ht="15.75" customHeight="1">
      <c r="A370" s="82"/>
      <c r="B370" s="341"/>
      <c r="C370" s="342"/>
      <c r="D370" s="343"/>
      <c r="E370" s="343"/>
      <c r="F370" s="342"/>
      <c r="G370" s="342"/>
      <c r="H370" s="342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"/>
      <c r="Y370" s="34"/>
      <c r="Z370" s="34"/>
      <c r="AA370" s="34"/>
      <c r="AB370" s="34"/>
    </row>
    <row r="371" spans="1:28" ht="15.75" customHeight="1">
      <c r="A371" s="82"/>
      <c r="B371" s="341"/>
      <c r="C371" s="342"/>
      <c r="D371" s="343"/>
      <c r="E371" s="343"/>
      <c r="F371" s="342"/>
      <c r="G371" s="342"/>
      <c r="H371" s="342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"/>
      <c r="Y371" s="34"/>
      <c r="Z371" s="34"/>
      <c r="AA371" s="34"/>
      <c r="AB371" s="34"/>
    </row>
    <row r="372" spans="1:28" ht="15.75" customHeight="1">
      <c r="A372" s="82"/>
      <c r="B372" s="341"/>
      <c r="C372" s="342"/>
      <c r="D372" s="343"/>
      <c r="E372" s="343"/>
      <c r="F372" s="342"/>
      <c r="G372" s="342"/>
      <c r="H372" s="342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"/>
      <c r="Y372" s="34"/>
      <c r="Z372" s="34"/>
      <c r="AA372" s="34"/>
      <c r="AB372" s="34"/>
    </row>
    <row r="373" spans="1:28" ht="15.75" customHeight="1">
      <c r="A373" s="82"/>
      <c r="B373" s="341"/>
      <c r="C373" s="342"/>
      <c r="D373" s="343"/>
      <c r="E373" s="343"/>
      <c r="F373" s="342"/>
      <c r="G373" s="342"/>
      <c r="H373" s="342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"/>
      <c r="Y373" s="34"/>
      <c r="Z373" s="34"/>
      <c r="AA373" s="34"/>
      <c r="AB373" s="34"/>
    </row>
    <row r="374" spans="1:28" ht="15.75" customHeight="1">
      <c r="A374" s="82"/>
      <c r="B374" s="341"/>
      <c r="C374" s="342"/>
      <c r="D374" s="343"/>
      <c r="E374" s="343"/>
      <c r="F374" s="342"/>
      <c r="G374" s="342"/>
      <c r="H374" s="342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"/>
      <c r="Y374" s="34"/>
      <c r="Z374" s="34"/>
      <c r="AA374" s="34"/>
      <c r="AB374" s="34"/>
    </row>
    <row r="375" spans="1:28" ht="15.75" customHeight="1">
      <c r="A375" s="82"/>
      <c r="B375" s="341"/>
      <c r="C375" s="342"/>
      <c r="D375" s="343"/>
      <c r="E375" s="343"/>
      <c r="F375" s="342"/>
      <c r="G375" s="342"/>
      <c r="H375" s="342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"/>
      <c r="Y375" s="34"/>
      <c r="Z375" s="34"/>
      <c r="AA375" s="34"/>
      <c r="AB375" s="34"/>
    </row>
    <row r="376" spans="1:28" ht="15.75" customHeight="1">
      <c r="A376" s="82"/>
      <c r="B376" s="341"/>
      <c r="C376" s="342"/>
      <c r="D376" s="343"/>
      <c r="E376" s="343"/>
      <c r="F376" s="342"/>
      <c r="G376" s="342"/>
      <c r="H376" s="342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"/>
      <c r="Y376" s="34"/>
      <c r="Z376" s="34"/>
      <c r="AA376" s="34"/>
      <c r="AB376" s="34"/>
    </row>
    <row r="377" spans="1:28" ht="15.75" customHeight="1">
      <c r="A377" s="82"/>
      <c r="B377" s="341"/>
      <c r="C377" s="342"/>
      <c r="D377" s="343"/>
      <c r="E377" s="343"/>
      <c r="F377" s="342"/>
      <c r="G377" s="342"/>
      <c r="H377" s="342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"/>
      <c r="Y377" s="34"/>
      <c r="Z377" s="34"/>
      <c r="AA377" s="34"/>
      <c r="AB377" s="34"/>
    </row>
    <row r="378" spans="1:28" ht="15.75" customHeight="1">
      <c r="A378" s="82"/>
      <c r="B378" s="341"/>
      <c r="C378" s="342"/>
      <c r="D378" s="343"/>
      <c r="E378" s="343"/>
      <c r="F378" s="342"/>
      <c r="G378" s="342"/>
      <c r="H378" s="342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"/>
      <c r="Y378" s="34"/>
      <c r="Z378" s="34"/>
      <c r="AA378" s="34"/>
      <c r="AB378" s="34"/>
    </row>
    <row r="379" spans="1:28" ht="15.75" customHeight="1">
      <c r="A379" s="82"/>
      <c r="B379" s="341"/>
      <c r="C379" s="342"/>
      <c r="D379" s="343"/>
      <c r="E379" s="343"/>
      <c r="F379" s="342"/>
      <c r="G379" s="342"/>
      <c r="H379" s="342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"/>
      <c r="Y379" s="34"/>
      <c r="Z379" s="34"/>
      <c r="AA379" s="34"/>
      <c r="AB379" s="34"/>
    </row>
    <row r="380" spans="1:28" ht="15.75" customHeight="1">
      <c r="A380" s="82"/>
      <c r="B380" s="341"/>
      <c r="C380" s="342"/>
      <c r="D380" s="343"/>
      <c r="E380" s="343"/>
      <c r="F380" s="342"/>
      <c r="G380" s="342"/>
      <c r="H380" s="342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"/>
      <c r="Y380" s="34"/>
      <c r="Z380" s="34"/>
      <c r="AA380" s="34"/>
      <c r="AB380" s="34"/>
    </row>
    <row r="381" spans="1:28" ht="15.75" customHeight="1">
      <c r="A381" s="82"/>
      <c r="B381" s="341"/>
      <c r="C381" s="342"/>
      <c r="D381" s="343"/>
      <c r="E381" s="343"/>
      <c r="F381" s="342"/>
      <c r="G381" s="342"/>
      <c r="H381" s="342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"/>
      <c r="Y381" s="34"/>
      <c r="Z381" s="34"/>
      <c r="AA381" s="34"/>
      <c r="AB381" s="34"/>
    </row>
    <row r="382" spans="1:28" ht="15.75" customHeight="1">
      <c r="A382" s="82"/>
      <c r="B382" s="341"/>
      <c r="C382" s="342"/>
      <c r="D382" s="343"/>
      <c r="E382" s="343"/>
      <c r="F382" s="342"/>
      <c r="G382" s="342"/>
      <c r="H382" s="342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"/>
      <c r="Y382" s="34"/>
      <c r="Z382" s="34"/>
      <c r="AA382" s="34"/>
      <c r="AB382" s="34"/>
    </row>
    <row r="383" spans="1:28" ht="15.75" customHeight="1">
      <c r="A383" s="82"/>
      <c r="B383" s="341"/>
      <c r="C383" s="342"/>
      <c r="D383" s="343"/>
      <c r="E383" s="343"/>
      <c r="F383" s="342"/>
      <c r="G383" s="342"/>
      <c r="H383" s="342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"/>
      <c r="Y383" s="34"/>
      <c r="Z383" s="34"/>
      <c r="AA383" s="34"/>
      <c r="AB383" s="34"/>
    </row>
    <row r="384" spans="1:28" ht="15.75" customHeight="1">
      <c r="A384" s="82"/>
      <c r="B384" s="341"/>
      <c r="C384" s="342"/>
      <c r="D384" s="343"/>
      <c r="E384" s="343"/>
      <c r="F384" s="342"/>
      <c r="G384" s="342"/>
      <c r="H384" s="342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"/>
      <c r="Y384" s="34"/>
      <c r="Z384" s="34"/>
      <c r="AA384" s="34"/>
      <c r="AB384" s="34"/>
    </row>
    <row r="385" spans="1:28" ht="15.75" customHeight="1">
      <c r="A385" s="82"/>
      <c r="B385" s="341"/>
      <c r="C385" s="342"/>
      <c r="D385" s="343"/>
      <c r="E385" s="343"/>
      <c r="F385" s="342"/>
      <c r="G385" s="342"/>
      <c r="H385" s="342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"/>
      <c r="Y385" s="34"/>
      <c r="Z385" s="34"/>
      <c r="AA385" s="34"/>
      <c r="AB385" s="34"/>
    </row>
    <row r="386" spans="1:28" ht="15.75" customHeight="1">
      <c r="A386" s="82"/>
      <c r="B386" s="341"/>
      <c r="C386" s="342"/>
      <c r="D386" s="343"/>
      <c r="E386" s="343"/>
      <c r="F386" s="342"/>
      <c r="G386" s="342"/>
      <c r="H386" s="342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"/>
      <c r="Y386" s="34"/>
      <c r="Z386" s="34"/>
      <c r="AA386" s="34"/>
      <c r="AB386" s="34"/>
    </row>
    <row r="387" spans="1:28" ht="15.75" customHeight="1">
      <c r="A387" s="82"/>
      <c r="B387" s="341"/>
      <c r="C387" s="342"/>
      <c r="D387" s="343"/>
      <c r="E387" s="343"/>
      <c r="F387" s="342"/>
      <c r="G387" s="342"/>
      <c r="H387" s="342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"/>
      <c r="Y387" s="34"/>
      <c r="Z387" s="34"/>
      <c r="AA387" s="34"/>
      <c r="AB387" s="34"/>
    </row>
    <row r="388" spans="1:28" ht="15.75" customHeight="1">
      <c r="A388" s="82"/>
      <c r="B388" s="341"/>
      <c r="C388" s="342"/>
      <c r="D388" s="343"/>
      <c r="E388" s="343"/>
      <c r="F388" s="342"/>
      <c r="G388" s="342"/>
      <c r="H388" s="342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"/>
      <c r="Y388" s="34"/>
      <c r="Z388" s="34"/>
      <c r="AA388" s="34"/>
      <c r="AB388" s="34"/>
    </row>
    <row r="389" spans="1:28" ht="15.75" customHeight="1">
      <c r="A389" s="82"/>
      <c r="B389" s="341"/>
      <c r="C389" s="342"/>
      <c r="D389" s="343"/>
      <c r="E389" s="343"/>
      <c r="F389" s="342"/>
      <c r="G389" s="342"/>
      <c r="H389" s="342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"/>
      <c r="Y389" s="34"/>
      <c r="Z389" s="34"/>
      <c r="AA389" s="34"/>
      <c r="AB389" s="34"/>
    </row>
    <row r="390" spans="1:28" ht="15.75" customHeight="1">
      <c r="A390" s="82"/>
      <c r="B390" s="341"/>
      <c r="C390" s="342"/>
      <c r="D390" s="343"/>
      <c r="E390" s="343"/>
      <c r="F390" s="342"/>
      <c r="G390" s="342"/>
      <c r="H390" s="342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"/>
      <c r="Y390" s="34"/>
      <c r="Z390" s="34"/>
      <c r="AA390" s="34"/>
      <c r="AB390" s="34"/>
    </row>
    <row r="391" spans="1:28" ht="15.75" customHeight="1">
      <c r="A391" s="82"/>
      <c r="B391" s="341"/>
      <c r="C391" s="342"/>
      <c r="D391" s="343"/>
      <c r="E391" s="343"/>
      <c r="F391" s="342"/>
      <c r="G391" s="342"/>
      <c r="H391" s="342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"/>
      <c r="Y391" s="34"/>
      <c r="Z391" s="34"/>
      <c r="AA391" s="34"/>
      <c r="AB391" s="34"/>
    </row>
    <row r="392" spans="1:28" ht="15.75" customHeight="1">
      <c r="A392" s="82"/>
      <c r="B392" s="341"/>
      <c r="C392" s="342"/>
      <c r="D392" s="343"/>
      <c r="E392" s="343"/>
      <c r="F392" s="342"/>
      <c r="G392" s="342"/>
      <c r="H392" s="342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"/>
      <c r="Y392" s="34"/>
      <c r="Z392" s="34"/>
      <c r="AA392" s="34"/>
      <c r="AB392" s="34"/>
    </row>
    <row r="393" spans="1:28" ht="15.75" customHeight="1">
      <c r="A393" s="82"/>
      <c r="B393" s="341"/>
      <c r="C393" s="342"/>
      <c r="D393" s="343"/>
      <c r="E393" s="343"/>
      <c r="F393" s="342"/>
      <c r="G393" s="342"/>
      <c r="H393" s="342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"/>
      <c r="Y393" s="34"/>
      <c r="Z393" s="34"/>
      <c r="AA393" s="34"/>
      <c r="AB393" s="34"/>
    </row>
    <row r="394" spans="1:28" ht="15.75" customHeight="1">
      <c r="A394" s="82"/>
      <c r="B394" s="341"/>
      <c r="C394" s="342"/>
      <c r="D394" s="343"/>
      <c r="E394" s="343"/>
      <c r="F394" s="342"/>
      <c r="G394" s="342"/>
      <c r="H394" s="342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"/>
      <c r="Y394" s="34"/>
      <c r="Z394" s="34"/>
      <c r="AA394" s="34"/>
      <c r="AB394" s="34"/>
    </row>
    <row r="395" spans="1:28" ht="15.75" customHeight="1">
      <c r="A395" s="82"/>
      <c r="B395" s="341"/>
      <c r="C395" s="342"/>
      <c r="D395" s="343"/>
      <c r="E395" s="343"/>
      <c r="F395" s="342"/>
      <c r="G395" s="342"/>
      <c r="H395" s="342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"/>
      <c r="Y395" s="34"/>
      <c r="Z395" s="34"/>
      <c r="AA395" s="34"/>
      <c r="AB395" s="34"/>
    </row>
    <row r="396" spans="1:28" ht="15.75" customHeight="1">
      <c r="A396" s="82"/>
      <c r="B396" s="341"/>
      <c r="C396" s="342"/>
      <c r="D396" s="343"/>
      <c r="E396" s="343"/>
      <c r="F396" s="342"/>
      <c r="G396" s="342"/>
      <c r="H396" s="342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"/>
      <c r="Y396" s="34"/>
      <c r="Z396" s="34"/>
      <c r="AA396" s="34"/>
      <c r="AB396" s="34"/>
    </row>
    <row r="397" spans="1:28" ht="15.75" customHeight="1">
      <c r="A397" s="82"/>
      <c r="B397" s="341"/>
      <c r="C397" s="342"/>
      <c r="D397" s="343"/>
      <c r="E397" s="343"/>
      <c r="F397" s="342"/>
      <c r="G397" s="342"/>
      <c r="H397" s="342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"/>
      <c r="Y397" s="34"/>
      <c r="Z397" s="34"/>
      <c r="AA397" s="34"/>
      <c r="AB397" s="34"/>
    </row>
    <row r="398" spans="1:28" ht="15.75" customHeight="1">
      <c r="A398" s="82"/>
      <c r="B398" s="341"/>
      <c r="C398" s="342"/>
      <c r="D398" s="343"/>
      <c r="E398" s="343"/>
      <c r="F398" s="342"/>
      <c r="G398" s="342"/>
      <c r="H398" s="342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"/>
      <c r="Y398" s="34"/>
      <c r="Z398" s="34"/>
      <c r="AA398" s="34"/>
      <c r="AB398" s="34"/>
    </row>
    <row r="399" spans="1:28" ht="15.75" customHeight="1">
      <c r="A399" s="82"/>
      <c r="B399" s="341"/>
      <c r="C399" s="342"/>
      <c r="D399" s="343"/>
      <c r="E399" s="343"/>
      <c r="F399" s="342"/>
      <c r="G399" s="342"/>
      <c r="H399" s="342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"/>
      <c r="Y399" s="34"/>
      <c r="Z399" s="34"/>
      <c r="AA399" s="34"/>
      <c r="AB399" s="34"/>
    </row>
    <row r="400" spans="1:28" ht="15.75" customHeight="1">
      <c r="A400" s="82"/>
      <c r="B400" s="341"/>
      <c r="C400" s="342"/>
      <c r="D400" s="343"/>
      <c r="E400" s="343"/>
      <c r="F400" s="342"/>
      <c r="G400" s="342"/>
      <c r="H400" s="342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"/>
      <c r="Y400" s="34"/>
      <c r="Z400" s="34"/>
      <c r="AA400" s="34"/>
      <c r="AB400" s="34"/>
    </row>
    <row r="401" spans="1:28" ht="15.75" customHeight="1">
      <c r="A401" s="82"/>
      <c r="B401" s="341"/>
      <c r="C401" s="342"/>
      <c r="D401" s="343"/>
      <c r="E401" s="343"/>
      <c r="F401" s="342"/>
      <c r="G401" s="342"/>
      <c r="H401" s="342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"/>
      <c r="Y401" s="34"/>
      <c r="Z401" s="34"/>
      <c r="AA401" s="34"/>
      <c r="AB401" s="34"/>
    </row>
    <row r="402" spans="1:28" ht="15.75" customHeight="1">
      <c r="A402" s="82"/>
      <c r="B402" s="341"/>
      <c r="C402" s="342"/>
      <c r="D402" s="343"/>
      <c r="E402" s="343"/>
      <c r="F402" s="342"/>
      <c r="G402" s="342"/>
      <c r="H402" s="342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"/>
      <c r="Y402" s="34"/>
      <c r="Z402" s="34"/>
      <c r="AA402" s="34"/>
      <c r="AB402" s="34"/>
    </row>
    <row r="403" spans="1:28" ht="15.75" customHeight="1">
      <c r="A403" s="82"/>
      <c r="B403" s="341"/>
      <c r="C403" s="342"/>
      <c r="D403" s="343"/>
      <c r="E403" s="343"/>
      <c r="F403" s="342"/>
      <c r="G403" s="342"/>
      <c r="H403" s="342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"/>
      <c r="Y403" s="34"/>
      <c r="Z403" s="34"/>
      <c r="AA403" s="34"/>
      <c r="AB403" s="34"/>
    </row>
    <row r="404" spans="1:28" ht="15.75" customHeight="1">
      <c r="A404" s="82"/>
      <c r="B404" s="341"/>
      <c r="C404" s="342"/>
      <c r="D404" s="343"/>
      <c r="E404" s="343"/>
      <c r="F404" s="342"/>
      <c r="G404" s="342"/>
      <c r="H404" s="342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"/>
      <c r="Y404" s="34"/>
      <c r="Z404" s="34"/>
      <c r="AA404" s="34"/>
      <c r="AB404" s="34"/>
    </row>
    <row r="405" spans="1:28" ht="15.75" customHeight="1">
      <c r="A405" s="82"/>
      <c r="B405" s="341"/>
      <c r="C405" s="342"/>
      <c r="D405" s="343"/>
      <c r="E405" s="343"/>
      <c r="F405" s="342"/>
      <c r="G405" s="342"/>
      <c r="H405" s="342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"/>
      <c r="Y405" s="34"/>
      <c r="Z405" s="34"/>
      <c r="AA405" s="34"/>
      <c r="AB405" s="34"/>
    </row>
    <row r="406" spans="1:28" ht="15.75" customHeight="1">
      <c r="A406" s="82"/>
      <c r="B406" s="341"/>
      <c r="C406" s="342"/>
      <c r="D406" s="343"/>
      <c r="E406" s="343"/>
      <c r="F406" s="342"/>
      <c r="G406" s="342"/>
      <c r="H406" s="342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"/>
      <c r="Y406" s="34"/>
      <c r="Z406" s="34"/>
      <c r="AA406" s="34"/>
      <c r="AB406" s="34"/>
    </row>
    <row r="407" spans="1:28" ht="15.75" customHeight="1">
      <c r="A407" s="82"/>
      <c r="B407" s="341"/>
      <c r="C407" s="342"/>
      <c r="D407" s="343"/>
      <c r="E407" s="343"/>
      <c r="F407" s="342"/>
      <c r="G407" s="342"/>
      <c r="H407" s="342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"/>
      <c r="Y407" s="34"/>
      <c r="Z407" s="34"/>
      <c r="AA407" s="34"/>
      <c r="AB407" s="34"/>
    </row>
    <row r="408" spans="1:28" ht="15.75" customHeight="1">
      <c r="A408" s="82"/>
      <c r="B408" s="341"/>
      <c r="C408" s="342"/>
      <c r="D408" s="343"/>
      <c r="E408" s="343"/>
      <c r="F408" s="342"/>
      <c r="G408" s="342"/>
      <c r="H408" s="342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"/>
      <c r="Y408" s="34"/>
      <c r="Z408" s="34"/>
      <c r="AA408" s="34"/>
      <c r="AB408" s="34"/>
    </row>
    <row r="409" spans="1:28" ht="15.75" customHeight="1">
      <c r="A409" s="82"/>
      <c r="B409" s="341"/>
      <c r="C409" s="342"/>
      <c r="D409" s="343"/>
      <c r="E409" s="343"/>
      <c r="F409" s="342"/>
      <c r="G409" s="342"/>
      <c r="H409" s="342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"/>
      <c r="Y409" s="34"/>
      <c r="Z409" s="34"/>
      <c r="AA409" s="34"/>
      <c r="AB409" s="34"/>
    </row>
    <row r="410" spans="1:28" ht="15.75" customHeight="1">
      <c r="A410" s="82"/>
      <c r="B410" s="341"/>
      <c r="C410" s="342"/>
      <c r="D410" s="343"/>
      <c r="E410" s="343"/>
      <c r="F410" s="342"/>
      <c r="G410" s="342"/>
      <c r="H410" s="342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"/>
      <c r="Y410" s="34"/>
      <c r="Z410" s="34"/>
      <c r="AA410" s="34"/>
      <c r="AB410" s="34"/>
    </row>
    <row r="411" spans="1:28" ht="15.75" customHeight="1">
      <c r="A411" s="82"/>
      <c r="B411" s="341"/>
      <c r="C411" s="342"/>
      <c r="D411" s="343"/>
      <c r="E411" s="343"/>
      <c r="F411" s="342"/>
      <c r="G411" s="342"/>
      <c r="H411" s="342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"/>
      <c r="Y411" s="34"/>
      <c r="Z411" s="34"/>
      <c r="AA411" s="34"/>
      <c r="AB411" s="34"/>
    </row>
    <row r="412" spans="1:28" ht="15.75" customHeight="1">
      <c r="A412" s="82"/>
      <c r="B412" s="341"/>
      <c r="C412" s="342"/>
      <c r="D412" s="343"/>
      <c r="E412" s="343"/>
      <c r="F412" s="342"/>
      <c r="G412" s="342"/>
      <c r="H412" s="342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"/>
      <c r="Y412" s="34"/>
      <c r="Z412" s="34"/>
      <c r="AA412" s="34"/>
      <c r="AB412" s="34"/>
    </row>
    <row r="413" spans="1:28" ht="15.75" customHeight="1">
      <c r="A413" s="82"/>
      <c r="B413" s="341"/>
      <c r="C413" s="342"/>
      <c r="D413" s="343"/>
      <c r="E413" s="343"/>
      <c r="F413" s="342"/>
      <c r="G413" s="342"/>
      <c r="H413" s="342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"/>
      <c r="Y413" s="34"/>
      <c r="Z413" s="34"/>
      <c r="AA413" s="34"/>
      <c r="AB413" s="34"/>
    </row>
    <row r="414" spans="1:28" ht="15.75" customHeight="1">
      <c r="A414" s="82"/>
      <c r="B414" s="341"/>
      <c r="C414" s="342"/>
      <c r="D414" s="343"/>
      <c r="E414" s="343"/>
      <c r="F414" s="342"/>
      <c r="G414" s="342"/>
      <c r="H414" s="342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"/>
      <c r="Y414" s="34"/>
      <c r="Z414" s="34"/>
      <c r="AA414" s="34"/>
      <c r="AB414" s="34"/>
    </row>
    <row r="415" spans="1:28" ht="15.75" customHeight="1">
      <c r="A415" s="82"/>
      <c r="B415" s="341"/>
      <c r="C415" s="342"/>
      <c r="D415" s="343"/>
      <c r="E415" s="343"/>
      <c r="F415" s="342"/>
      <c r="G415" s="342"/>
      <c r="H415" s="342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"/>
      <c r="Y415" s="34"/>
      <c r="Z415" s="34"/>
      <c r="AA415" s="34"/>
      <c r="AB415" s="34"/>
    </row>
    <row r="416" spans="1:28" ht="15.75" customHeight="1">
      <c r="A416" s="82"/>
      <c r="B416" s="341"/>
      <c r="C416" s="342"/>
      <c r="D416" s="343"/>
      <c r="E416" s="343"/>
      <c r="F416" s="342"/>
      <c r="G416" s="342"/>
      <c r="H416" s="342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"/>
      <c r="Y416" s="34"/>
      <c r="Z416" s="34"/>
      <c r="AA416" s="34"/>
      <c r="AB416" s="34"/>
    </row>
    <row r="417" spans="1:28" ht="15.75" customHeight="1">
      <c r="A417" s="82"/>
      <c r="B417" s="341"/>
      <c r="C417" s="342"/>
      <c r="D417" s="343"/>
      <c r="E417" s="343"/>
      <c r="F417" s="342"/>
      <c r="G417" s="342"/>
      <c r="H417" s="342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"/>
      <c r="Y417" s="34"/>
      <c r="Z417" s="34"/>
      <c r="AA417" s="34"/>
      <c r="AB417" s="34"/>
    </row>
    <row r="418" spans="1:28" ht="15.75" customHeight="1">
      <c r="A418" s="82"/>
      <c r="B418" s="341"/>
      <c r="C418" s="342"/>
      <c r="D418" s="343"/>
      <c r="E418" s="343"/>
      <c r="F418" s="342"/>
      <c r="G418" s="342"/>
      <c r="H418" s="342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"/>
      <c r="Y418" s="34"/>
      <c r="Z418" s="34"/>
      <c r="AA418" s="34"/>
      <c r="AB418" s="34"/>
    </row>
    <row r="419" spans="1:28" ht="15.75" customHeight="1">
      <c r="A419" s="82"/>
      <c r="B419" s="341"/>
      <c r="C419" s="342"/>
      <c r="D419" s="343"/>
      <c r="E419" s="343"/>
      <c r="F419" s="342"/>
      <c r="G419" s="342"/>
      <c r="H419" s="342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"/>
      <c r="Y419" s="34"/>
      <c r="Z419" s="34"/>
      <c r="AA419" s="34"/>
      <c r="AB419" s="34"/>
    </row>
    <row r="420" spans="1:28" ht="15.75" customHeight="1">
      <c r="A420" s="82"/>
      <c r="B420" s="341"/>
      <c r="C420" s="342"/>
      <c r="D420" s="343"/>
      <c r="E420" s="343"/>
      <c r="F420" s="342"/>
      <c r="G420" s="342"/>
      <c r="H420" s="342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"/>
      <c r="Y420" s="34"/>
      <c r="Z420" s="34"/>
      <c r="AA420" s="34"/>
      <c r="AB420" s="34"/>
    </row>
    <row r="421" spans="1:28" ht="15.75" customHeight="1">
      <c r="A421" s="82"/>
      <c r="B421" s="341"/>
      <c r="C421" s="342"/>
      <c r="D421" s="343"/>
      <c r="E421" s="343"/>
      <c r="F421" s="342"/>
      <c r="G421" s="342"/>
      <c r="H421" s="342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"/>
      <c r="Y421" s="34"/>
      <c r="Z421" s="34"/>
      <c r="AA421" s="34"/>
      <c r="AB421" s="34"/>
    </row>
    <row r="422" spans="1:28" ht="15.75" customHeight="1">
      <c r="A422" s="82"/>
      <c r="B422" s="341"/>
      <c r="C422" s="342"/>
      <c r="D422" s="343"/>
      <c r="E422" s="343"/>
      <c r="F422" s="342"/>
      <c r="G422" s="342"/>
      <c r="H422" s="342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"/>
      <c r="Y422" s="34"/>
      <c r="Z422" s="34"/>
      <c r="AA422" s="34"/>
      <c r="AB422" s="34"/>
    </row>
    <row r="423" spans="1:28" ht="15.75" customHeight="1">
      <c r="A423" s="82"/>
      <c r="B423" s="341"/>
      <c r="C423" s="342"/>
      <c r="D423" s="343"/>
      <c r="E423" s="343"/>
      <c r="F423" s="342"/>
      <c r="G423" s="342"/>
      <c r="H423" s="342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"/>
      <c r="Y423" s="34"/>
      <c r="Z423" s="34"/>
      <c r="AA423" s="34"/>
      <c r="AB423" s="34"/>
    </row>
    <row r="424" spans="1:28" ht="15.75" customHeight="1">
      <c r="A424" s="82"/>
      <c r="B424" s="341"/>
      <c r="C424" s="342"/>
      <c r="D424" s="343"/>
      <c r="E424" s="343"/>
      <c r="F424" s="342"/>
      <c r="G424" s="342"/>
      <c r="H424" s="342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"/>
      <c r="Y424" s="34"/>
      <c r="Z424" s="34"/>
      <c r="AA424" s="34"/>
      <c r="AB424" s="34"/>
    </row>
    <row r="425" spans="1:28" ht="15.75" customHeight="1">
      <c r="A425" s="82"/>
      <c r="B425" s="341"/>
      <c r="C425" s="342"/>
      <c r="D425" s="343"/>
      <c r="E425" s="343"/>
      <c r="F425" s="342"/>
      <c r="G425" s="342"/>
      <c r="H425" s="342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"/>
      <c r="Y425" s="34"/>
      <c r="Z425" s="34"/>
      <c r="AA425" s="34"/>
      <c r="AB425" s="34"/>
    </row>
    <row r="426" spans="1:28" ht="15.75" customHeight="1">
      <c r="A426" s="82"/>
      <c r="B426" s="341"/>
      <c r="C426" s="342"/>
      <c r="D426" s="343"/>
      <c r="E426" s="343"/>
      <c r="F426" s="342"/>
      <c r="G426" s="342"/>
      <c r="H426" s="342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"/>
      <c r="Y426" s="34"/>
      <c r="Z426" s="34"/>
      <c r="AA426" s="34"/>
      <c r="AB426" s="34"/>
    </row>
    <row r="427" spans="1:28" ht="15.75" customHeight="1">
      <c r="A427" s="82"/>
      <c r="B427" s="341"/>
      <c r="C427" s="342"/>
      <c r="D427" s="343"/>
      <c r="E427" s="343"/>
      <c r="F427" s="342"/>
      <c r="G427" s="342"/>
      <c r="H427" s="342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"/>
      <c r="Y427" s="34"/>
      <c r="Z427" s="34"/>
      <c r="AA427" s="34"/>
      <c r="AB427" s="34"/>
    </row>
    <row r="428" spans="1:28" ht="15.75" customHeight="1">
      <c r="A428" s="82"/>
      <c r="B428" s="341"/>
      <c r="C428" s="342"/>
      <c r="D428" s="343"/>
      <c r="E428" s="343"/>
      <c r="F428" s="342"/>
      <c r="G428" s="342"/>
      <c r="H428" s="342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"/>
      <c r="Y428" s="34"/>
      <c r="Z428" s="34"/>
      <c r="AA428" s="34"/>
      <c r="AB428" s="34"/>
    </row>
    <row r="429" spans="1:28" ht="15.75" customHeight="1">
      <c r="A429" s="82"/>
      <c r="B429" s="341"/>
      <c r="C429" s="342"/>
      <c r="D429" s="343"/>
      <c r="E429" s="343"/>
      <c r="F429" s="342"/>
      <c r="G429" s="342"/>
      <c r="H429" s="342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"/>
      <c r="Y429" s="34"/>
      <c r="Z429" s="34"/>
      <c r="AA429" s="34"/>
      <c r="AB429" s="34"/>
    </row>
    <row r="430" spans="1:28" ht="15.75" customHeight="1">
      <c r="A430" s="82"/>
      <c r="B430" s="341"/>
      <c r="C430" s="342"/>
      <c r="D430" s="343"/>
      <c r="E430" s="343"/>
      <c r="F430" s="342"/>
      <c r="G430" s="342"/>
      <c r="H430" s="342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"/>
      <c r="Y430" s="34"/>
      <c r="Z430" s="34"/>
      <c r="AA430" s="34"/>
      <c r="AB430" s="34"/>
    </row>
    <row r="431" spans="1:28" ht="15.75" customHeight="1">
      <c r="A431" s="82"/>
      <c r="B431" s="341"/>
      <c r="C431" s="342"/>
      <c r="D431" s="343"/>
      <c r="E431" s="343"/>
      <c r="F431" s="342"/>
      <c r="G431" s="342"/>
      <c r="H431" s="342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"/>
      <c r="Y431" s="34"/>
      <c r="Z431" s="34"/>
      <c r="AA431" s="34"/>
      <c r="AB431" s="34"/>
    </row>
    <row r="432" spans="1:28" ht="15.75" customHeight="1">
      <c r="A432" s="82"/>
      <c r="B432" s="341"/>
      <c r="C432" s="342"/>
      <c r="D432" s="343"/>
      <c r="E432" s="343"/>
      <c r="F432" s="342"/>
      <c r="G432" s="342"/>
      <c r="H432" s="342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"/>
      <c r="Y432" s="34"/>
      <c r="Z432" s="34"/>
      <c r="AA432" s="34"/>
      <c r="AB432" s="34"/>
    </row>
    <row r="433" spans="1:28" ht="15.75" customHeight="1">
      <c r="A433" s="82"/>
      <c r="B433" s="341"/>
      <c r="C433" s="342"/>
      <c r="D433" s="343"/>
      <c r="E433" s="343"/>
      <c r="F433" s="342"/>
      <c r="G433" s="342"/>
      <c r="H433" s="342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"/>
      <c r="Y433" s="34"/>
      <c r="Z433" s="34"/>
      <c r="AA433" s="34"/>
      <c r="AB433" s="34"/>
    </row>
    <row r="434" spans="1:28" ht="15.75" customHeight="1">
      <c r="A434" s="82"/>
      <c r="B434" s="341"/>
      <c r="C434" s="342"/>
      <c r="D434" s="343"/>
      <c r="E434" s="343"/>
      <c r="F434" s="342"/>
      <c r="G434" s="342"/>
      <c r="H434" s="342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"/>
      <c r="Y434" s="34"/>
      <c r="Z434" s="34"/>
      <c r="AA434" s="34"/>
      <c r="AB434" s="34"/>
    </row>
    <row r="435" spans="1:28" ht="15.75" customHeight="1">
      <c r="A435" s="82"/>
      <c r="B435" s="341"/>
      <c r="C435" s="342"/>
      <c r="D435" s="343"/>
      <c r="E435" s="343"/>
      <c r="F435" s="342"/>
      <c r="G435" s="342"/>
      <c r="H435" s="342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"/>
      <c r="Y435" s="34"/>
      <c r="Z435" s="34"/>
      <c r="AA435" s="34"/>
      <c r="AB435" s="34"/>
    </row>
    <row r="436" spans="1:28" ht="15.75" customHeight="1">
      <c r="A436" s="82"/>
      <c r="B436" s="341"/>
      <c r="C436" s="342"/>
      <c r="D436" s="343"/>
      <c r="E436" s="343"/>
      <c r="F436" s="342"/>
      <c r="G436" s="342"/>
      <c r="H436" s="342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"/>
      <c r="Y436" s="34"/>
      <c r="Z436" s="34"/>
      <c r="AA436" s="34"/>
      <c r="AB436" s="34"/>
    </row>
    <row r="437" spans="1:28" ht="15.75" customHeight="1">
      <c r="A437" s="82"/>
      <c r="B437" s="341"/>
      <c r="C437" s="342"/>
      <c r="D437" s="343"/>
      <c r="E437" s="343"/>
      <c r="F437" s="342"/>
      <c r="G437" s="342"/>
      <c r="H437" s="342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"/>
      <c r="Y437" s="34"/>
      <c r="Z437" s="34"/>
      <c r="AA437" s="34"/>
      <c r="AB437" s="34"/>
    </row>
    <row r="438" spans="1:28" ht="15.75" customHeight="1">
      <c r="A438" s="82"/>
      <c r="B438" s="341"/>
      <c r="C438" s="342"/>
      <c r="D438" s="343"/>
      <c r="E438" s="343"/>
      <c r="F438" s="342"/>
      <c r="G438" s="342"/>
      <c r="H438" s="342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"/>
      <c r="Y438" s="34"/>
      <c r="Z438" s="34"/>
      <c r="AA438" s="34"/>
      <c r="AB438" s="34"/>
    </row>
    <row r="439" spans="1:28" ht="15.75" customHeight="1">
      <c r="A439" s="82"/>
      <c r="B439" s="341"/>
      <c r="C439" s="342"/>
      <c r="D439" s="343"/>
      <c r="E439" s="343"/>
      <c r="F439" s="342"/>
      <c r="G439" s="342"/>
      <c r="H439" s="342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"/>
      <c r="Y439" s="34"/>
      <c r="Z439" s="34"/>
      <c r="AA439" s="34"/>
      <c r="AB439" s="34"/>
    </row>
    <row r="440" spans="1:28" ht="15.75" customHeight="1">
      <c r="A440" s="82"/>
      <c r="B440" s="341"/>
      <c r="C440" s="342"/>
      <c r="D440" s="343"/>
      <c r="E440" s="343"/>
      <c r="F440" s="342"/>
      <c r="G440" s="342"/>
      <c r="H440" s="342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"/>
      <c r="Y440" s="34"/>
      <c r="Z440" s="34"/>
      <c r="AA440" s="34"/>
      <c r="AB440" s="34"/>
    </row>
    <row r="441" spans="1:28" ht="15.75" customHeight="1">
      <c r="A441" s="82"/>
      <c r="B441" s="341"/>
      <c r="C441" s="342"/>
      <c r="D441" s="343"/>
      <c r="E441" s="343"/>
      <c r="F441" s="342"/>
      <c r="G441" s="342"/>
      <c r="H441" s="342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"/>
      <c r="Y441" s="34"/>
      <c r="Z441" s="34"/>
      <c r="AA441" s="34"/>
      <c r="AB441" s="34"/>
    </row>
    <row r="442" spans="1:28" ht="15.75" customHeight="1">
      <c r="A442" s="82"/>
      <c r="B442" s="341"/>
      <c r="C442" s="342"/>
      <c r="D442" s="343"/>
      <c r="E442" s="343"/>
      <c r="F442" s="342"/>
      <c r="G442" s="342"/>
      <c r="H442" s="342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"/>
      <c r="Y442" s="34"/>
      <c r="Z442" s="34"/>
      <c r="AA442" s="34"/>
      <c r="AB442" s="34"/>
    </row>
    <row r="443" spans="1:28" ht="15.75" customHeight="1">
      <c r="A443" s="82"/>
      <c r="B443" s="341"/>
      <c r="C443" s="342"/>
      <c r="D443" s="343"/>
      <c r="E443" s="343"/>
      <c r="F443" s="342"/>
      <c r="G443" s="342"/>
      <c r="H443" s="342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"/>
      <c r="Y443" s="34"/>
      <c r="Z443" s="34"/>
      <c r="AA443" s="34"/>
      <c r="AB443" s="34"/>
    </row>
    <row r="444" spans="1:28" ht="15.75" customHeight="1">
      <c r="A444" s="82"/>
      <c r="B444" s="341"/>
      <c r="C444" s="342"/>
      <c r="D444" s="343"/>
      <c r="E444" s="343"/>
      <c r="F444" s="342"/>
      <c r="G444" s="342"/>
      <c r="H444" s="342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"/>
      <c r="Y444" s="34"/>
      <c r="Z444" s="34"/>
      <c r="AA444" s="34"/>
      <c r="AB444" s="34"/>
    </row>
    <row r="445" spans="1:28" ht="15.75" customHeight="1">
      <c r="A445" s="82"/>
      <c r="B445" s="341"/>
      <c r="C445" s="342"/>
      <c r="D445" s="343"/>
      <c r="E445" s="343"/>
      <c r="F445" s="342"/>
      <c r="G445" s="342"/>
      <c r="H445" s="342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"/>
      <c r="Y445" s="34"/>
      <c r="Z445" s="34"/>
      <c r="AA445" s="34"/>
      <c r="AB445" s="34"/>
    </row>
    <row r="446" spans="1:28" ht="15.75" customHeight="1">
      <c r="A446" s="82"/>
      <c r="B446" s="341"/>
      <c r="C446" s="342"/>
      <c r="D446" s="343"/>
      <c r="E446" s="343"/>
      <c r="F446" s="342"/>
      <c r="G446" s="342"/>
      <c r="H446" s="342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"/>
      <c r="Y446" s="34"/>
      <c r="Z446" s="34"/>
      <c r="AA446" s="34"/>
      <c r="AB446" s="34"/>
    </row>
    <row r="447" spans="1:28" ht="15.75" customHeight="1">
      <c r="A447" s="82"/>
      <c r="B447" s="341"/>
      <c r="C447" s="342"/>
      <c r="D447" s="343"/>
      <c r="E447" s="343"/>
      <c r="F447" s="342"/>
      <c r="G447" s="342"/>
      <c r="H447" s="342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"/>
      <c r="Y447" s="34"/>
      <c r="Z447" s="34"/>
      <c r="AA447" s="34"/>
      <c r="AB447" s="34"/>
    </row>
    <row r="448" spans="1:28" ht="15.75" customHeight="1">
      <c r="A448" s="82"/>
      <c r="B448" s="341"/>
      <c r="C448" s="342"/>
      <c r="D448" s="343"/>
      <c r="E448" s="343"/>
      <c r="F448" s="342"/>
      <c r="G448" s="342"/>
      <c r="H448" s="342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"/>
      <c r="Y448" s="34"/>
      <c r="Z448" s="34"/>
      <c r="AA448" s="34"/>
      <c r="AB448" s="34"/>
    </row>
    <row r="449" spans="1:28" ht="15.75" customHeight="1">
      <c r="A449" s="82"/>
      <c r="B449" s="341"/>
      <c r="C449" s="342"/>
      <c r="D449" s="343"/>
      <c r="E449" s="343"/>
      <c r="F449" s="342"/>
      <c r="G449" s="342"/>
      <c r="H449" s="342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"/>
      <c r="Y449" s="34"/>
      <c r="Z449" s="34"/>
      <c r="AA449" s="34"/>
      <c r="AB449" s="34"/>
    </row>
    <row r="450" spans="1:28" ht="15.75" customHeight="1">
      <c r="A450" s="82"/>
      <c r="B450" s="341"/>
      <c r="C450" s="342"/>
      <c r="D450" s="343"/>
      <c r="E450" s="343"/>
      <c r="F450" s="342"/>
      <c r="G450" s="342"/>
      <c r="H450" s="342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"/>
      <c r="Y450" s="34"/>
      <c r="Z450" s="34"/>
      <c r="AA450" s="34"/>
      <c r="AB450" s="34"/>
    </row>
    <row r="451" spans="1:28" ht="15.75" customHeight="1">
      <c r="A451" s="82"/>
      <c r="B451" s="341"/>
      <c r="C451" s="342"/>
      <c r="D451" s="343"/>
      <c r="E451" s="343"/>
      <c r="F451" s="342"/>
      <c r="G451" s="342"/>
      <c r="H451" s="342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"/>
      <c r="Y451" s="34"/>
      <c r="Z451" s="34"/>
      <c r="AA451" s="34"/>
      <c r="AB451" s="34"/>
    </row>
    <row r="452" spans="1:28" ht="15.75" customHeight="1">
      <c r="A452" s="82"/>
      <c r="B452" s="341"/>
      <c r="C452" s="342"/>
      <c r="D452" s="343"/>
      <c r="E452" s="343"/>
      <c r="F452" s="342"/>
      <c r="G452" s="342"/>
      <c r="H452" s="342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"/>
      <c r="Y452" s="34"/>
      <c r="Z452" s="34"/>
      <c r="AA452" s="34"/>
      <c r="AB452" s="34"/>
    </row>
    <row r="453" spans="1:28" ht="15.75" customHeight="1">
      <c r="A453" s="82"/>
      <c r="B453" s="341"/>
      <c r="C453" s="342"/>
      <c r="D453" s="343"/>
      <c r="E453" s="343"/>
      <c r="F453" s="342"/>
      <c r="G453" s="342"/>
      <c r="H453" s="342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"/>
      <c r="Y453" s="34"/>
      <c r="Z453" s="34"/>
      <c r="AA453" s="34"/>
      <c r="AB453" s="34"/>
    </row>
    <row r="454" spans="1:28" ht="15.75" customHeight="1">
      <c r="A454" s="82"/>
      <c r="B454" s="341"/>
      <c r="C454" s="342"/>
      <c r="D454" s="343"/>
      <c r="E454" s="343"/>
      <c r="F454" s="342"/>
      <c r="G454" s="342"/>
      <c r="H454" s="342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"/>
      <c r="Y454" s="34"/>
      <c r="Z454" s="34"/>
      <c r="AA454" s="34"/>
      <c r="AB454" s="34"/>
    </row>
    <row r="455" spans="1:28" ht="15.75" customHeight="1">
      <c r="A455" s="82"/>
      <c r="B455" s="341"/>
      <c r="C455" s="342"/>
      <c r="D455" s="343"/>
      <c r="E455" s="343"/>
      <c r="F455" s="342"/>
      <c r="G455" s="342"/>
      <c r="H455" s="342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"/>
      <c r="Y455" s="34"/>
      <c r="Z455" s="34"/>
      <c r="AA455" s="34"/>
      <c r="AB455" s="34"/>
    </row>
    <row r="456" spans="1:28" ht="15.75" customHeight="1">
      <c r="A456" s="82"/>
      <c r="B456" s="341"/>
      <c r="C456" s="342"/>
      <c r="D456" s="343"/>
      <c r="E456" s="343"/>
      <c r="F456" s="342"/>
      <c r="G456" s="342"/>
      <c r="H456" s="342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"/>
      <c r="Y456" s="34"/>
      <c r="Z456" s="34"/>
      <c r="AA456" s="34"/>
      <c r="AB456" s="34"/>
    </row>
    <row r="457" spans="1:28" ht="15.75" customHeight="1">
      <c r="A457" s="82"/>
      <c r="B457" s="341"/>
      <c r="C457" s="342"/>
      <c r="D457" s="343"/>
      <c r="E457" s="343"/>
      <c r="F457" s="342"/>
      <c r="G457" s="342"/>
      <c r="H457" s="342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"/>
      <c r="Y457" s="34"/>
      <c r="Z457" s="34"/>
      <c r="AA457" s="34"/>
      <c r="AB457" s="34"/>
    </row>
    <row r="458" spans="1:28" ht="15.75" customHeight="1">
      <c r="A458" s="82"/>
      <c r="B458" s="341"/>
      <c r="C458" s="342"/>
      <c r="D458" s="343"/>
      <c r="E458" s="343"/>
      <c r="F458" s="342"/>
      <c r="G458" s="342"/>
      <c r="H458" s="342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"/>
      <c r="Y458" s="34"/>
      <c r="Z458" s="34"/>
      <c r="AA458" s="34"/>
      <c r="AB458" s="34"/>
    </row>
    <row r="459" spans="1:28" ht="15.75" customHeight="1">
      <c r="A459" s="82"/>
      <c r="B459" s="341"/>
      <c r="C459" s="342"/>
      <c r="D459" s="343"/>
      <c r="E459" s="343"/>
      <c r="F459" s="342"/>
      <c r="G459" s="342"/>
      <c r="H459" s="342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"/>
      <c r="Y459" s="34"/>
      <c r="Z459" s="34"/>
      <c r="AA459" s="34"/>
      <c r="AB459" s="34"/>
    </row>
    <row r="460" spans="1:28" ht="15.75" customHeight="1">
      <c r="A460" s="82"/>
      <c r="B460" s="341"/>
      <c r="C460" s="342"/>
      <c r="D460" s="343"/>
      <c r="E460" s="343"/>
      <c r="F460" s="342"/>
      <c r="G460" s="342"/>
      <c r="H460" s="342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"/>
      <c r="Y460" s="34"/>
      <c r="Z460" s="34"/>
      <c r="AA460" s="34"/>
      <c r="AB460" s="34"/>
    </row>
    <row r="461" spans="1:28" ht="15.75" customHeight="1">
      <c r="A461" s="82"/>
      <c r="B461" s="341"/>
      <c r="C461" s="342"/>
      <c r="D461" s="343"/>
      <c r="E461" s="343"/>
      <c r="F461" s="342"/>
      <c r="G461" s="342"/>
      <c r="H461" s="342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"/>
      <c r="Y461" s="34"/>
      <c r="Z461" s="34"/>
      <c r="AA461" s="34"/>
      <c r="AB461" s="34"/>
    </row>
    <row r="462" spans="1:28" ht="15.75" customHeight="1">
      <c r="A462" s="82"/>
      <c r="B462" s="341"/>
      <c r="C462" s="342"/>
      <c r="D462" s="343"/>
      <c r="E462" s="343"/>
      <c r="F462" s="342"/>
      <c r="G462" s="342"/>
      <c r="H462" s="342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"/>
      <c r="Y462" s="34"/>
      <c r="Z462" s="34"/>
      <c r="AA462" s="34"/>
      <c r="AB462" s="34"/>
    </row>
    <row r="463" spans="1:28" ht="15.75" customHeight="1">
      <c r="A463" s="82"/>
      <c r="B463" s="341"/>
      <c r="C463" s="342"/>
      <c r="D463" s="343"/>
      <c r="E463" s="343"/>
      <c r="F463" s="342"/>
      <c r="G463" s="342"/>
      <c r="H463" s="342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"/>
      <c r="Y463" s="34"/>
      <c r="Z463" s="34"/>
      <c r="AA463" s="34"/>
      <c r="AB463" s="34"/>
    </row>
    <row r="464" spans="1:28" ht="15.75" customHeight="1">
      <c r="A464" s="82"/>
      <c r="B464" s="341"/>
      <c r="C464" s="342"/>
      <c r="D464" s="343"/>
      <c r="E464" s="343"/>
      <c r="F464" s="342"/>
      <c r="G464" s="342"/>
      <c r="H464" s="342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"/>
      <c r="Y464" s="34"/>
      <c r="Z464" s="34"/>
      <c r="AA464" s="34"/>
      <c r="AB464" s="34"/>
    </row>
    <row r="465" spans="1:28" ht="15.75" customHeight="1">
      <c r="A465" s="82"/>
      <c r="B465" s="341"/>
      <c r="C465" s="342"/>
      <c r="D465" s="343"/>
      <c r="E465" s="343"/>
      <c r="F465" s="342"/>
      <c r="G465" s="342"/>
      <c r="H465" s="342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"/>
      <c r="Y465" s="34"/>
      <c r="Z465" s="34"/>
      <c r="AA465" s="34"/>
      <c r="AB465" s="34"/>
    </row>
    <row r="466" spans="1:28" ht="15.75" customHeight="1">
      <c r="A466" s="82"/>
      <c r="B466" s="341"/>
      <c r="C466" s="342"/>
      <c r="D466" s="343"/>
      <c r="E466" s="343"/>
      <c r="F466" s="342"/>
      <c r="G466" s="342"/>
      <c r="H466" s="342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"/>
      <c r="Y466" s="34"/>
      <c r="Z466" s="34"/>
      <c r="AA466" s="34"/>
      <c r="AB466" s="34"/>
    </row>
    <row r="467" spans="1:28" ht="15.75" customHeight="1">
      <c r="A467" s="82"/>
      <c r="B467" s="341"/>
      <c r="C467" s="342"/>
      <c r="D467" s="343"/>
      <c r="E467" s="343"/>
      <c r="F467" s="342"/>
      <c r="G467" s="342"/>
      <c r="H467" s="342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"/>
      <c r="Y467" s="34"/>
      <c r="Z467" s="34"/>
      <c r="AA467" s="34"/>
      <c r="AB467" s="34"/>
    </row>
    <row r="468" spans="1:28" ht="15.75" customHeight="1">
      <c r="A468" s="82"/>
      <c r="B468" s="341"/>
      <c r="C468" s="342"/>
      <c r="D468" s="343"/>
      <c r="E468" s="343"/>
      <c r="F468" s="342"/>
      <c r="G468" s="342"/>
      <c r="H468" s="342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"/>
      <c r="Y468" s="34"/>
      <c r="Z468" s="34"/>
      <c r="AA468" s="34"/>
      <c r="AB468" s="34"/>
    </row>
    <row r="469" spans="1:28" ht="15.75" customHeight="1">
      <c r="A469" s="82"/>
      <c r="B469" s="341"/>
      <c r="C469" s="342"/>
      <c r="D469" s="343"/>
      <c r="E469" s="343"/>
      <c r="F469" s="342"/>
      <c r="G469" s="342"/>
      <c r="H469" s="342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"/>
      <c r="Y469" s="34"/>
      <c r="Z469" s="34"/>
      <c r="AA469" s="34"/>
      <c r="AB469" s="34"/>
    </row>
    <row r="470" spans="1:28" ht="15.75" customHeight="1">
      <c r="A470" s="82"/>
      <c r="B470" s="341"/>
      <c r="C470" s="342"/>
      <c r="D470" s="343"/>
      <c r="E470" s="343"/>
      <c r="F470" s="342"/>
      <c r="G470" s="342"/>
      <c r="H470" s="342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"/>
      <c r="Y470" s="34"/>
      <c r="Z470" s="34"/>
      <c r="AA470" s="34"/>
      <c r="AB470" s="34"/>
    </row>
    <row r="471" spans="1:28" ht="15.75" customHeight="1">
      <c r="A471" s="82"/>
      <c r="B471" s="341"/>
      <c r="C471" s="342"/>
      <c r="D471" s="343"/>
      <c r="E471" s="343"/>
      <c r="F471" s="342"/>
      <c r="G471" s="342"/>
      <c r="H471" s="342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"/>
      <c r="Y471" s="34"/>
      <c r="Z471" s="34"/>
      <c r="AA471" s="34"/>
      <c r="AB471" s="34"/>
    </row>
    <row r="472" spans="1:28" ht="15.75" customHeight="1">
      <c r="A472" s="82"/>
      <c r="B472" s="341"/>
      <c r="C472" s="342"/>
      <c r="D472" s="343"/>
      <c r="E472" s="343"/>
      <c r="F472" s="342"/>
      <c r="G472" s="342"/>
      <c r="H472" s="342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"/>
      <c r="Y472" s="34"/>
      <c r="Z472" s="34"/>
      <c r="AA472" s="34"/>
      <c r="AB472" s="34"/>
    </row>
    <row r="473" spans="1:28" ht="15.75" customHeight="1">
      <c r="A473" s="82"/>
      <c r="B473" s="341"/>
      <c r="C473" s="342"/>
      <c r="D473" s="343"/>
      <c r="E473" s="343"/>
      <c r="F473" s="342"/>
      <c r="G473" s="342"/>
      <c r="H473" s="342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"/>
      <c r="Y473" s="34"/>
      <c r="Z473" s="34"/>
      <c r="AA473" s="34"/>
      <c r="AB473" s="34"/>
    </row>
    <row r="474" spans="1:28" ht="15.75" customHeight="1">
      <c r="A474" s="82"/>
      <c r="B474" s="341"/>
      <c r="C474" s="342"/>
      <c r="D474" s="343"/>
      <c r="E474" s="343"/>
      <c r="F474" s="342"/>
      <c r="G474" s="342"/>
      <c r="H474" s="342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"/>
      <c r="Y474" s="34"/>
      <c r="Z474" s="34"/>
      <c r="AA474" s="34"/>
      <c r="AB474" s="34"/>
    </row>
    <row r="475" spans="1:28" ht="15.75" customHeight="1">
      <c r="A475" s="82"/>
      <c r="B475" s="341"/>
      <c r="C475" s="342"/>
      <c r="D475" s="343"/>
      <c r="E475" s="343"/>
      <c r="F475" s="342"/>
      <c r="G475" s="342"/>
      <c r="H475" s="342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"/>
      <c r="Y475" s="34"/>
      <c r="Z475" s="34"/>
      <c r="AA475" s="34"/>
      <c r="AB475" s="34"/>
    </row>
    <row r="476" spans="1:28" ht="15.75" customHeight="1">
      <c r="A476" s="82"/>
      <c r="B476" s="341"/>
      <c r="C476" s="342"/>
      <c r="D476" s="343"/>
      <c r="E476" s="343"/>
      <c r="F476" s="342"/>
      <c r="G476" s="342"/>
      <c r="H476" s="342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"/>
      <c r="Y476" s="34"/>
      <c r="Z476" s="34"/>
      <c r="AA476" s="34"/>
      <c r="AB476" s="34"/>
    </row>
    <row r="477" spans="1:28" ht="15.75" customHeight="1">
      <c r="A477" s="82"/>
      <c r="B477" s="341"/>
      <c r="C477" s="342"/>
      <c r="D477" s="343"/>
      <c r="E477" s="343"/>
      <c r="F477" s="342"/>
      <c r="G477" s="342"/>
      <c r="H477" s="342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"/>
      <c r="Y477" s="34"/>
      <c r="Z477" s="34"/>
      <c r="AA477" s="34"/>
      <c r="AB477" s="34"/>
    </row>
    <row r="478" spans="1:28" ht="15.75" customHeight="1">
      <c r="A478" s="82"/>
      <c r="B478" s="341"/>
      <c r="C478" s="342"/>
      <c r="D478" s="343"/>
      <c r="E478" s="343"/>
      <c r="F478" s="342"/>
      <c r="G478" s="342"/>
      <c r="H478" s="342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"/>
      <c r="Y478" s="34"/>
      <c r="Z478" s="34"/>
      <c r="AA478" s="34"/>
      <c r="AB478" s="34"/>
    </row>
    <row r="479" spans="1:28" ht="15.75" customHeight="1">
      <c r="A479" s="82"/>
      <c r="B479" s="341"/>
      <c r="C479" s="342"/>
      <c r="D479" s="343"/>
      <c r="E479" s="343"/>
      <c r="F479" s="342"/>
      <c r="G479" s="342"/>
      <c r="H479" s="342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"/>
      <c r="Y479" s="34"/>
      <c r="Z479" s="34"/>
      <c r="AA479" s="34"/>
      <c r="AB479" s="34"/>
    </row>
    <row r="480" spans="1:28" ht="15.75" customHeight="1">
      <c r="A480" s="82"/>
      <c r="B480" s="341"/>
      <c r="C480" s="342"/>
      <c r="D480" s="343"/>
      <c r="E480" s="343"/>
      <c r="F480" s="342"/>
      <c r="G480" s="342"/>
      <c r="H480" s="342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"/>
      <c r="Y480" s="34"/>
      <c r="Z480" s="34"/>
      <c r="AA480" s="34"/>
      <c r="AB480" s="34"/>
    </row>
    <row r="481" spans="1:28" ht="15.75" customHeight="1">
      <c r="A481" s="82"/>
      <c r="B481" s="341"/>
      <c r="C481" s="342"/>
      <c r="D481" s="343"/>
      <c r="E481" s="343"/>
      <c r="F481" s="342"/>
      <c r="G481" s="342"/>
      <c r="H481" s="342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"/>
      <c r="Y481" s="34"/>
      <c r="Z481" s="34"/>
      <c r="AA481" s="34"/>
      <c r="AB481" s="34"/>
    </row>
    <row r="482" spans="1:28" ht="15.75" customHeight="1">
      <c r="A482" s="82"/>
      <c r="B482" s="341"/>
      <c r="C482" s="342"/>
      <c r="D482" s="343"/>
      <c r="E482" s="343"/>
      <c r="F482" s="342"/>
      <c r="G482" s="342"/>
      <c r="H482" s="342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"/>
      <c r="Y482" s="34"/>
      <c r="Z482" s="34"/>
      <c r="AA482" s="34"/>
      <c r="AB482" s="34"/>
    </row>
    <row r="483" spans="1:28" ht="15.75" customHeight="1">
      <c r="A483" s="82"/>
      <c r="B483" s="341"/>
      <c r="C483" s="342"/>
      <c r="D483" s="343"/>
      <c r="E483" s="343"/>
      <c r="F483" s="342"/>
      <c r="G483" s="342"/>
      <c r="H483" s="342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"/>
      <c r="Y483" s="34"/>
      <c r="Z483" s="34"/>
      <c r="AA483" s="34"/>
      <c r="AB483" s="34"/>
    </row>
    <row r="484" spans="1:28" ht="15.75" customHeight="1">
      <c r="A484" s="82"/>
      <c r="B484" s="341"/>
      <c r="C484" s="342"/>
      <c r="D484" s="343"/>
      <c r="E484" s="343"/>
      <c r="F484" s="342"/>
      <c r="G484" s="342"/>
      <c r="H484" s="342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"/>
      <c r="Y484" s="34"/>
      <c r="Z484" s="34"/>
      <c r="AA484" s="34"/>
      <c r="AB484" s="34"/>
    </row>
    <row r="485" spans="1:28" ht="15.75" customHeight="1">
      <c r="A485" s="82"/>
      <c r="B485" s="341"/>
      <c r="C485" s="342"/>
      <c r="D485" s="343"/>
      <c r="E485" s="343"/>
      <c r="F485" s="342"/>
      <c r="G485" s="342"/>
      <c r="H485" s="342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"/>
      <c r="Y485" s="34"/>
      <c r="Z485" s="34"/>
      <c r="AA485" s="34"/>
      <c r="AB485" s="34"/>
    </row>
    <row r="486" spans="1:28" ht="15.75" customHeight="1">
      <c r="A486" s="82"/>
      <c r="B486" s="341"/>
      <c r="C486" s="342"/>
      <c r="D486" s="343"/>
      <c r="E486" s="343"/>
      <c r="F486" s="342"/>
      <c r="G486" s="342"/>
      <c r="H486" s="342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"/>
      <c r="Y486" s="34"/>
      <c r="Z486" s="34"/>
      <c r="AA486" s="34"/>
      <c r="AB486" s="34"/>
    </row>
    <row r="487" spans="1:28" ht="15.75" customHeight="1">
      <c r="A487" s="82"/>
      <c r="B487" s="341"/>
      <c r="C487" s="342"/>
      <c r="D487" s="343"/>
      <c r="E487" s="343"/>
      <c r="F487" s="342"/>
      <c r="G487" s="342"/>
      <c r="H487" s="342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"/>
      <c r="Y487" s="34"/>
      <c r="Z487" s="34"/>
      <c r="AA487" s="34"/>
      <c r="AB487" s="34"/>
    </row>
    <row r="488" spans="1:28" ht="15.75" customHeight="1">
      <c r="A488" s="82"/>
      <c r="B488" s="341"/>
      <c r="C488" s="342"/>
      <c r="D488" s="343"/>
      <c r="E488" s="343"/>
      <c r="F488" s="342"/>
      <c r="G488" s="342"/>
      <c r="H488" s="342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"/>
      <c r="Y488" s="34"/>
      <c r="Z488" s="34"/>
      <c r="AA488" s="34"/>
      <c r="AB488" s="34"/>
    </row>
    <row r="489" spans="1:28" ht="15.75" customHeight="1">
      <c r="A489" s="82"/>
      <c r="B489" s="341"/>
      <c r="C489" s="342"/>
      <c r="D489" s="343"/>
      <c r="E489" s="343"/>
      <c r="F489" s="342"/>
      <c r="G489" s="342"/>
      <c r="H489" s="342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"/>
      <c r="Y489" s="34"/>
      <c r="Z489" s="34"/>
      <c r="AA489" s="34"/>
      <c r="AB489" s="34"/>
    </row>
    <row r="490" spans="1:28" ht="15.75" customHeight="1">
      <c r="A490" s="82"/>
      <c r="B490" s="341"/>
      <c r="C490" s="342"/>
      <c r="D490" s="343"/>
      <c r="E490" s="343"/>
      <c r="F490" s="342"/>
      <c r="G490" s="342"/>
      <c r="H490" s="342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"/>
      <c r="Y490" s="34"/>
      <c r="Z490" s="34"/>
      <c r="AA490" s="34"/>
      <c r="AB490" s="34"/>
    </row>
    <row r="491" spans="1:28" ht="15.75" customHeight="1">
      <c r="A491" s="82"/>
      <c r="B491" s="341"/>
      <c r="C491" s="342"/>
      <c r="D491" s="343"/>
      <c r="E491" s="343"/>
      <c r="F491" s="342"/>
      <c r="G491" s="342"/>
      <c r="H491" s="342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"/>
      <c r="Y491" s="34"/>
      <c r="Z491" s="34"/>
      <c r="AA491" s="34"/>
      <c r="AB491" s="34"/>
    </row>
    <row r="492" spans="1:28" ht="15.75" customHeight="1">
      <c r="A492" s="82"/>
      <c r="B492" s="341"/>
      <c r="C492" s="342"/>
      <c r="D492" s="343"/>
      <c r="E492" s="343"/>
      <c r="F492" s="342"/>
      <c r="G492" s="342"/>
      <c r="H492" s="342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"/>
      <c r="Y492" s="34"/>
      <c r="Z492" s="34"/>
      <c r="AA492" s="34"/>
      <c r="AB492" s="34"/>
    </row>
    <row r="493" spans="1:28" ht="15.75" customHeight="1">
      <c r="A493" s="82"/>
      <c r="B493" s="341"/>
      <c r="C493" s="342"/>
      <c r="D493" s="343"/>
      <c r="E493" s="343"/>
      <c r="F493" s="342"/>
      <c r="G493" s="342"/>
      <c r="H493" s="342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"/>
      <c r="Y493" s="34"/>
      <c r="Z493" s="34"/>
      <c r="AA493" s="34"/>
      <c r="AB493" s="34"/>
    </row>
    <row r="494" spans="1:28" ht="15.75" customHeight="1">
      <c r="A494" s="82"/>
      <c r="B494" s="341"/>
      <c r="C494" s="342"/>
      <c r="D494" s="343"/>
      <c r="E494" s="343"/>
      <c r="F494" s="342"/>
      <c r="G494" s="342"/>
      <c r="H494" s="342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"/>
      <c r="Y494" s="34"/>
      <c r="Z494" s="34"/>
      <c r="AA494" s="34"/>
      <c r="AB494" s="34"/>
    </row>
    <row r="495" spans="1:28" ht="15.75" customHeight="1">
      <c r="A495" s="82"/>
      <c r="B495" s="341"/>
      <c r="C495" s="342"/>
      <c r="D495" s="343"/>
      <c r="E495" s="343"/>
      <c r="F495" s="342"/>
      <c r="G495" s="342"/>
      <c r="H495" s="342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"/>
      <c r="Y495" s="34"/>
      <c r="Z495" s="34"/>
      <c r="AA495" s="34"/>
      <c r="AB495" s="34"/>
    </row>
    <row r="496" spans="1:28" ht="15.75" customHeight="1">
      <c r="A496" s="82"/>
      <c r="B496" s="341"/>
      <c r="C496" s="342"/>
      <c r="D496" s="343"/>
      <c r="E496" s="343"/>
      <c r="F496" s="342"/>
      <c r="G496" s="342"/>
      <c r="H496" s="342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"/>
      <c r="Y496" s="34"/>
      <c r="Z496" s="34"/>
      <c r="AA496" s="34"/>
      <c r="AB496" s="34"/>
    </row>
    <row r="497" spans="1:28" ht="15.75" customHeight="1">
      <c r="A497" s="82"/>
      <c r="B497" s="341"/>
      <c r="C497" s="342"/>
      <c r="D497" s="343"/>
      <c r="E497" s="343"/>
      <c r="F497" s="342"/>
      <c r="G497" s="342"/>
      <c r="H497" s="342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"/>
      <c r="Y497" s="34"/>
      <c r="Z497" s="34"/>
      <c r="AA497" s="34"/>
      <c r="AB497" s="34"/>
    </row>
    <row r="498" spans="1:28" ht="15.75" customHeight="1">
      <c r="A498" s="82"/>
      <c r="B498" s="341"/>
      <c r="C498" s="342"/>
      <c r="D498" s="343"/>
      <c r="E498" s="343"/>
      <c r="F498" s="342"/>
      <c r="G498" s="342"/>
      <c r="H498" s="342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"/>
      <c r="Y498" s="34"/>
      <c r="Z498" s="34"/>
      <c r="AA498" s="34"/>
      <c r="AB498" s="34"/>
    </row>
    <row r="499" spans="1:28" ht="15.75" customHeight="1">
      <c r="A499" s="82"/>
      <c r="B499" s="341"/>
      <c r="C499" s="342"/>
      <c r="D499" s="343"/>
      <c r="E499" s="343"/>
      <c r="F499" s="342"/>
      <c r="G499" s="342"/>
      <c r="H499" s="342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"/>
      <c r="Y499" s="34"/>
      <c r="Z499" s="34"/>
      <c r="AA499" s="34"/>
      <c r="AB499" s="34"/>
    </row>
    <row r="500" spans="1:28" ht="15.75" customHeight="1">
      <c r="A500" s="82"/>
      <c r="B500" s="341"/>
      <c r="C500" s="342"/>
      <c r="D500" s="343"/>
      <c r="E500" s="343"/>
      <c r="F500" s="342"/>
      <c r="G500" s="342"/>
      <c r="H500" s="342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"/>
      <c r="Y500" s="34"/>
      <c r="Z500" s="34"/>
      <c r="AA500" s="34"/>
      <c r="AB500" s="34"/>
    </row>
    <row r="501" spans="1:28" ht="15.75" customHeight="1">
      <c r="A501" s="82"/>
      <c r="B501" s="341"/>
      <c r="C501" s="342"/>
      <c r="D501" s="343"/>
      <c r="E501" s="343"/>
      <c r="F501" s="342"/>
      <c r="G501" s="342"/>
      <c r="H501" s="342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"/>
      <c r="Y501" s="34"/>
      <c r="Z501" s="34"/>
      <c r="AA501" s="34"/>
      <c r="AB501" s="34"/>
    </row>
    <row r="502" spans="1:28" ht="15.75" customHeight="1">
      <c r="A502" s="82"/>
      <c r="B502" s="341"/>
      <c r="C502" s="342"/>
      <c r="D502" s="343"/>
      <c r="E502" s="343"/>
      <c r="F502" s="342"/>
      <c r="G502" s="342"/>
      <c r="H502" s="342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"/>
      <c r="Y502" s="34"/>
      <c r="Z502" s="34"/>
      <c r="AA502" s="34"/>
      <c r="AB502" s="34"/>
    </row>
    <row r="503" spans="1:28" ht="15.75" customHeight="1">
      <c r="A503" s="82"/>
      <c r="B503" s="341"/>
      <c r="C503" s="342"/>
      <c r="D503" s="343"/>
      <c r="E503" s="343"/>
      <c r="F503" s="342"/>
      <c r="G503" s="342"/>
      <c r="H503" s="342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"/>
      <c r="Y503" s="34"/>
      <c r="Z503" s="34"/>
      <c r="AA503" s="34"/>
      <c r="AB503" s="34"/>
    </row>
    <row r="504" spans="1:28" ht="15.75" customHeight="1">
      <c r="A504" s="82"/>
      <c r="B504" s="341"/>
      <c r="C504" s="342"/>
      <c r="D504" s="343"/>
      <c r="E504" s="343"/>
      <c r="F504" s="342"/>
      <c r="G504" s="342"/>
      <c r="H504" s="342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"/>
      <c r="Y504" s="34"/>
      <c r="Z504" s="34"/>
      <c r="AA504" s="34"/>
      <c r="AB504" s="34"/>
    </row>
    <row r="505" spans="1:28" ht="15.75" customHeight="1">
      <c r="A505" s="82"/>
      <c r="B505" s="341"/>
      <c r="C505" s="342"/>
      <c r="D505" s="343"/>
      <c r="E505" s="343"/>
      <c r="F505" s="342"/>
      <c r="G505" s="342"/>
      <c r="H505" s="342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"/>
      <c r="Y505" s="34"/>
      <c r="Z505" s="34"/>
      <c r="AA505" s="34"/>
      <c r="AB505" s="34"/>
    </row>
    <row r="506" spans="1:28" ht="15.75" customHeight="1">
      <c r="A506" s="82"/>
      <c r="B506" s="341"/>
      <c r="C506" s="342"/>
      <c r="D506" s="343"/>
      <c r="E506" s="343"/>
      <c r="F506" s="342"/>
      <c r="G506" s="342"/>
      <c r="H506" s="342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"/>
      <c r="Y506" s="34"/>
      <c r="Z506" s="34"/>
      <c r="AA506" s="34"/>
      <c r="AB506" s="34"/>
    </row>
    <row r="507" spans="1:28" ht="15.75" customHeight="1">
      <c r="A507" s="82"/>
      <c r="B507" s="341"/>
      <c r="C507" s="342"/>
      <c r="D507" s="343"/>
      <c r="E507" s="343"/>
      <c r="F507" s="342"/>
      <c r="G507" s="342"/>
      <c r="H507" s="342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"/>
      <c r="Y507" s="34"/>
      <c r="Z507" s="34"/>
      <c r="AA507" s="34"/>
      <c r="AB507" s="34"/>
    </row>
    <row r="508" spans="1:28" ht="15.75" customHeight="1">
      <c r="A508" s="82"/>
      <c r="B508" s="341"/>
      <c r="C508" s="342"/>
      <c r="D508" s="343"/>
      <c r="E508" s="343"/>
      <c r="F508" s="342"/>
      <c r="G508" s="342"/>
      <c r="H508" s="342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"/>
      <c r="Y508" s="34"/>
      <c r="Z508" s="34"/>
      <c r="AA508" s="34"/>
      <c r="AB508" s="34"/>
    </row>
    <row r="509" spans="1:28" ht="15.75" customHeight="1">
      <c r="A509" s="82"/>
      <c r="B509" s="341"/>
      <c r="C509" s="342"/>
      <c r="D509" s="343"/>
      <c r="E509" s="343"/>
      <c r="F509" s="342"/>
      <c r="G509" s="342"/>
      <c r="H509" s="342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"/>
      <c r="Y509" s="34"/>
      <c r="Z509" s="34"/>
      <c r="AA509" s="34"/>
      <c r="AB509" s="34"/>
    </row>
    <row r="510" spans="1:28" ht="15.75" customHeight="1">
      <c r="A510" s="82"/>
      <c r="B510" s="341"/>
      <c r="C510" s="342"/>
      <c r="D510" s="343"/>
      <c r="E510" s="343"/>
      <c r="F510" s="342"/>
      <c r="G510" s="342"/>
      <c r="H510" s="342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"/>
      <c r="Y510" s="34"/>
      <c r="Z510" s="34"/>
      <c r="AA510" s="34"/>
      <c r="AB510" s="34"/>
    </row>
    <row r="511" spans="1:28" ht="15.75" customHeight="1">
      <c r="A511" s="82"/>
      <c r="B511" s="341"/>
      <c r="C511" s="342"/>
      <c r="D511" s="343"/>
      <c r="E511" s="343"/>
      <c r="F511" s="342"/>
      <c r="G511" s="342"/>
      <c r="H511" s="342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"/>
      <c r="Y511" s="34"/>
      <c r="Z511" s="34"/>
      <c r="AA511" s="34"/>
      <c r="AB511" s="34"/>
    </row>
    <row r="512" spans="1:28" ht="15.75" customHeight="1">
      <c r="A512" s="82"/>
      <c r="B512" s="341"/>
      <c r="C512" s="342"/>
      <c r="D512" s="343"/>
      <c r="E512" s="343"/>
      <c r="F512" s="342"/>
      <c r="G512" s="342"/>
      <c r="H512" s="342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"/>
      <c r="Y512" s="34"/>
      <c r="Z512" s="34"/>
      <c r="AA512" s="34"/>
      <c r="AB512" s="34"/>
    </row>
    <row r="513" spans="1:28" ht="15.75" customHeight="1">
      <c r="A513" s="82"/>
      <c r="B513" s="341"/>
      <c r="C513" s="342"/>
      <c r="D513" s="343"/>
      <c r="E513" s="343"/>
      <c r="F513" s="342"/>
      <c r="G513" s="342"/>
      <c r="H513" s="342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"/>
      <c r="Y513" s="34"/>
      <c r="Z513" s="34"/>
      <c r="AA513" s="34"/>
      <c r="AB513" s="34"/>
    </row>
    <row r="514" spans="1:28" ht="15.75" customHeight="1">
      <c r="A514" s="82"/>
      <c r="B514" s="341"/>
      <c r="C514" s="342"/>
      <c r="D514" s="343"/>
      <c r="E514" s="343"/>
      <c r="F514" s="342"/>
      <c r="G514" s="342"/>
      <c r="H514" s="342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"/>
      <c r="Y514" s="34"/>
      <c r="Z514" s="34"/>
      <c r="AA514" s="34"/>
      <c r="AB514" s="34"/>
    </row>
    <row r="515" spans="1:28" ht="15.75" customHeight="1">
      <c r="A515" s="82"/>
      <c r="B515" s="341"/>
      <c r="C515" s="342"/>
      <c r="D515" s="343"/>
      <c r="E515" s="343"/>
      <c r="F515" s="342"/>
      <c r="G515" s="342"/>
      <c r="H515" s="342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"/>
      <c r="Y515" s="34"/>
      <c r="Z515" s="34"/>
      <c r="AA515" s="34"/>
      <c r="AB515" s="34"/>
    </row>
    <row r="516" spans="1:28" ht="15.75" customHeight="1">
      <c r="A516" s="82"/>
      <c r="B516" s="341"/>
      <c r="C516" s="342"/>
      <c r="D516" s="343"/>
      <c r="E516" s="343"/>
      <c r="F516" s="342"/>
      <c r="G516" s="342"/>
      <c r="H516" s="342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"/>
      <c r="Y516" s="34"/>
      <c r="Z516" s="34"/>
      <c r="AA516" s="34"/>
      <c r="AB516" s="34"/>
    </row>
    <row r="517" spans="1:28" ht="15.75" customHeight="1">
      <c r="A517" s="82"/>
      <c r="B517" s="341"/>
      <c r="C517" s="342"/>
      <c r="D517" s="343"/>
      <c r="E517" s="343"/>
      <c r="F517" s="342"/>
      <c r="G517" s="342"/>
      <c r="H517" s="342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"/>
      <c r="Y517" s="34"/>
      <c r="Z517" s="34"/>
      <c r="AA517" s="34"/>
      <c r="AB517" s="34"/>
    </row>
    <row r="518" spans="1:28" ht="15.75" customHeight="1">
      <c r="A518" s="82"/>
      <c r="B518" s="341"/>
      <c r="C518" s="342"/>
      <c r="D518" s="343"/>
      <c r="E518" s="343"/>
      <c r="F518" s="342"/>
      <c r="G518" s="342"/>
      <c r="H518" s="342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"/>
      <c r="Y518" s="34"/>
      <c r="Z518" s="34"/>
      <c r="AA518" s="34"/>
      <c r="AB518" s="34"/>
    </row>
    <row r="519" spans="1:28" ht="15.75" customHeight="1">
      <c r="A519" s="82"/>
      <c r="B519" s="341"/>
      <c r="C519" s="342"/>
      <c r="D519" s="343"/>
      <c r="E519" s="343"/>
      <c r="F519" s="342"/>
      <c r="G519" s="342"/>
      <c r="H519" s="342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"/>
      <c r="Y519" s="34"/>
      <c r="Z519" s="34"/>
      <c r="AA519" s="34"/>
      <c r="AB519" s="34"/>
    </row>
    <row r="520" spans="1:28" ht="15.75" customHeight="1">
      <c r="A520" s="82"/>
      <c r="B520" s="341"/>
      <c r="C520" s="342"/>
      <c r="D520" s="343"/>
      <c r="E520" s="343"/>
      <c r="F520" s="342"/>
      <c r="G520" s="342"/>
      <c r="H520" s="342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"/>
      <c r="Y520" s="34"/>
      <c r="Z520" s="34"/>
      <c r="AA520" s="34"/>
      <c r="AB520" s="34"/>
    </row>
    <row r="521" spans="1:28" ht="15.75" customHeight="1">
      <c r="A521" s="82"/>
      <c r="B521" s="341"/>
      <c r="C521" s="342"/>
      <c r="D521" s="343"/>
      <c r="E521" s="343"/>
      <c r="F521" s="342"/>
      <c r="G521" s="342"/>
      <c r="H521" s="342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"/>
      <c r="Y521" s="34"/>
      <c r="Z521" s="34"/>
      <c r="AA521" s="34"/>
      <c r="AB521" s="34"/>
    </row>
    <row r="522" spans="1:28" ht="15.75" customHeight="1">
      <c r="A522" s="82"/>
      <c r="B522" s="341"/>
      <c r="C522" s="342"/>
      <c r="D522" s="343"/>
      <c r="E522" s="343"/>
      <c r="F522" s="342"/>
      <c r="G522" s="342"/>
      <c r="H522" s="342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"/>
      <c r="Y522" s="34"/>
      <c r="Z522" s="34"/>
      <c r="AA522" s="34"/>
      <c r="AB522" s="34"/>
    </row>
    <row r="523" spans="1:28" ht="15.75" customHeight="1">
      <c r="A523" s="82"/>
      <c r="B523" s="341"/>
      <c r="C523" s="342"/>
      <c r="D523" s="343"/>
      <c r="E523" s="343"/>
      <c r="F523" s="342"/>
      <c r="G523" s="342"/>
      <c r="H523" s="342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"/>
      <c r="Y523" s="34"/>
      <c r="Z523" s="34"/>
      <c r="AA523" s="34"/>
      <c r="AB523" s="34"/>
    </row>
    <row r="524" spans="1:28" ht="15.75" customHeight="1">
      <c r="A524" s="82"/>
      <c r="B524" s="341"/>
      <c r="C524" s="342"/>
      <c r="D524" s="343"/>
      <c r="E524" s="343"/>
      <c r="F524" s="342"/>
      <c r="G524" s="342"/>
      <c r="H524" s="342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"/>
      <c r="Y524" s="34"/>
      <c r="Z524" s="34"/>
      <c r="AA524" s="34"/>
      <c r="AB524" s="34"/>
    </row>
    <row r="525" spans="1:28" ht="15.75" customHeight="1">
      <c r="A525" s="82"/>
      <c r="B525" s="341"/>
      <c r="C525" s="342"/>
      <c r="D525" s="343"/>
      <c r="E525" s="343"/>
      <c r="F525" s="342"/>
      <c r="G525" s="342"/>
      <c r="H525" s="342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"/>
      <c r="Y525" s="34"/>
      <c r="Z525" s="34"/>
      <c r="AA525" s="34"/>
      <c r="AB525" s="34"/>
    </row>
    <row r="526" spans="1:28" ht="15.75" customHeight="1">
      <c r="A526" s="82"/>
      <c r="B526" s="341"/>
      <c r="C526" s="342"/>
      <c r="D526" s="343"/>
      <c r="E526" s="343"/>
      <c r="F526" s="342"/>
      <c r="G526" s="342"/>
      <c r="H526" s="342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"/>
      <c r="Y526" s="34"/>
      <c r="Z526" s="34"/>
      <c r="AA526" s="34"/>
      <c r="AB526" s="34"/>
    </row>
    <row r="527" spans="1:28" ht="15.75" customHeight="1">
      <c r="A527" s="82"/>
      <c r="B527" s="341"/>
      <c r="C527" s="342"/>
      <c r="D527" s="343"/>
      <c r="E527" s="343"/>
      <c r="F527" s="342"/>
      <c r="G527" s="342"/>
      <c r="H527" s="342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"/>
      <c r="Y527" s="34"/>
      <c r="Z527" s="34"/>
      <c r="AA527" s="34"/>
      <c r="AB527" s="34"/>
    </row>
    <row r="528" spans="1:28" ht="15.75" customHeight="1">
      <c r="A528" s="82"/>
      <c r="B528" s="341"/>
      <c r="C528" s="342"/>
      <c r="D528" s="343"/>
      <c r="E528" s="343"/>
      <c r="F528" s="342"/>
      <c r="G528" s="342"/>
      <c r="H528" s="342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"/>
      <c r="Y528" s="34"/>
      <c r="Z528" s="34"/>
      <c r="AA528" s="34"/>
      <c r="AB528" s="34"/>
    </row>
    <row r="529" spans="1:28" ht="15.75" customHeight="1">
      <c r="A529" s="82"/>
      <c r="B529" s="341"/>
      <c r="C529" s="342"/>
      <c r="D529" s="343"/>
      <c r="E529" s="343"/>
      <c r="F529" s="342"/>
      <c r="G529" s="342"/>
      <c r="H529" s="342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"/>
      <c r="Y529" s="34"/>
      <c r="Z529" s="34"/>
      <c r="AA529" s="34"/>
      <c r="AB529" s="34"/>
    </row>
    <row r="530" spans="1:28" ht="15.75" customHeight="1">
      <c r="A530" s="82"/>
      <c r="B530" s="341"/>
      <c r="C530" s="342"/>
      <c r="D530" s="343"/>
      <c r="E530" s="343"/>
      <c r="F530" s="342"/>
      <c r="G530" s="342"/>
      <c r="H530" s="342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"/>
      <c r="Y530" s="34"/>
      <c r="Z530" s="34"/>
      <c r="AA530" s="34"/>
      <c r="AB530" s="34"/>
    </row>
    <row r="531" spans="1:28" ht="15.75" customHeight="1">
      <c r="A531" s="82"/>
      <c r="B531" s="341"/>
      <c r="C531" s="342"/>
      <c r="D531" s="343"/>
      <c r="E531" s="343"/>
      <c r="F531" s="342"/>
      <c r="G531" s="342"/>
      <c r="H531" s="342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"/>
      <c r="Y531" s="34"/>
      <c r="Z531" s="34"/>
      <c r="AA531" s="34"/>
      <c r="AB531" s="34"/>
    </row>
    <row r="532" spans="1:28" ht="15.75" customHeight="1">
      <c r="A532" s="82"/>
      <c r="B532" s="341"/>
      <c r="C532" s="342"/>
      <c r="D532" s="343"/>
      <c r="E532" s="343"/>
      <c r="F532" s="342"/>
      <c r="G532" s="342"/>
      <c r="H532" s="342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"/>
      <c r="Y532" s="34"/>
      <c r="Z532" s="34"/>
      <c r="AA532" s="34"/>
      <c r="AB532" s="34"/>
    </row>
    <row r="533" spans="1:28" ht="15.75" customHeight="1">
      <c r="A533" s="82"/>
      <c r="B533" s="341"/>
      <c r="C533" s="342"/>
      <c r="D533" s="343"/>
      <c r="E533" s="343"/>
      <c r="F533" s="342"/>
      <c r="G533" s="342"/>
      <c r="H533" s="342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"/>
      <c r="Y533" s="34"/>
      <c r="Z533" s="34"/>
      <c r="AA533" s="34"/>
      <c r="AB533" s="34"/>
    </row>
    <row r="534" spans="1:28" ht="15.75" customHeight="1">
      <c r="A534" s="82"/>
      <c r="B534" s="341"/>
      <c r="C534" s="342"/>
      <c r="D534" s="343"/>
      <c r="E534" s="343"/>
      <c r="F534" s="342"/>
      <c r="G534" s="342"/>
      <c r="H534" s="342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"/>
      <c r="Y534" s="34"/>
      <c r="Z534" s="34"/>
      <c r="AA534" s="34"/>
      <c r="AB534" s="34"/>
    </row>
    <row r="535" spans="1:28" ht="15.75" customHeight="1">
      <c r="A535" s="82"/>
      <c r="B535" s="341"/>
      <c r="C535" s="342"/>
      <c r="D535" s="343"/>
      <c r="E535" s="343"/>
      <c r="F535" s="342"/>
      <c r="G535" s="342"/>
      <c r="H535" s="342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"/>
      <c r="Y535" s="34"/>
      <c r="Z535" s="34"/>
      <c r="AA535" s="34"/>
      <c r="AB535" s="34"/>
    </row>
    <row r="536" spans="1:28" ht="15.75" customHeight="1">
      <c r="A536" s="82"/>
      <c r="B536" s="341"/>
      <c r="C536" s="342"/>
      <c r="D536" s="343"/>
      <c r="E536" s="343"/>
      <c r="F536" s="342"/>
      <c r="G536" s="342"/>
      <c r="H536" s="342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"/>
      <c r="Y536" s="34"/>
      <c r="Z536" s="34"/>
      <c r="AA536" s="34"/>
      <c r="AB536" s="34"/>
    </row>
    <row r="537" spans="1:28" ht="15.75" customHeight="1">
      <c r="A537" s="82"/>
      <c r="B537" s="341"/>
      <c r="C537" s="342"/>
      <c r="D537" s="343"/>
      <c r="E537" s="343"/>
      <c r="F537" s="342"/>
      <c r="G537" s="342"/>
      <c r="H537" s="342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"/>
      <c r="Y537" s="34"/>
      <c r="Z537" s="34"/>
      <c r="AA537" s="34"/>
      <c r="AB537" s="34"/>
    </row>
    <row r="538" spans="1:28" ht="15.75" customHeight="1">
      <c r="A538" s="82"/>
      <c r="B538" s="341"/>
      <c r="C538" s="342"/>
      <c r="D538" s="343"/>
      <c r="E538" s="343"/>
      <c r="F538" s="342"/>
      <c r="G538" s="342"/>
      <c r="H538" s="342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"/>
      <c r="Y538" s="34"/>
      <c r="Z538" s="34"/>
      <c r="AA538" s="34"/>
      <c r="AB538" s="34"/>
    </row>
    <row r="539" spans="1:28" ht="15.75" customHeight="1">
      <c r="A539" s="82"/>
      <c r="B539" s="341"/>
      <c r="C539" s="342"/>
      <c r="D539" s="343"/>
      <c r="E539" s="343"/>
      <c r="F539" s="342"/>
      <c r="G539" s="342"/>
      <c r="H539" s="342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"/>
      <c r="Y539" s="34"/>
      <c r="Z539" s="34"/>
      <c r="AA539" s="34"/>
      <c r="AB539" s="34"/>
    </row>
    <row r="540" spans="1:28" ht="15.75" customHeight="1">
      <c r="A540" s="82"/>
      <c r="B540" s="341"/>
      <c r="C540" s="342"/>
      <c r="D540" s="343"/>
      <c r="E540" s="343"/>
      <c r="F540" s="342"/>
      <c r="G540" s="342"/>
      <c r="H540" s="342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"/>
      <c r="Y540" s="34"/>
      <c r="Z540" s="34"/>
      <c r="AA540" s="34"/>
      <c r="AB540" s="34"/>
    </row>
    <row r="541" spans="1:28" ht="15.75" customHeight="1">
      <c r="A541" s="82"/>
      <c r="B541" s="341"/>
      <c r="C541" s="342"/>
      <c r="D541" s="343"/>
      <c r="E541" s="343"/>
      <c r="F541" s="342"/>
      <c r="G541" s="342"/>
      <c r="H541" s="342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"/>
      <c r="Y541" s="34"/>
      <c r="Z541" s="34"/>
      <c r="AA541" s="34"/>
      <c r="AB541" s="34"/>
    </row>
    <row r="542" spans="1:28" ht="15.75" customHeight="1">
      <c r="A542" s="82"/>
      <c r="B542" s="341"/>
      <c r="C542" s="342"/>
      <c r="D542" s="343"/>
      <c r="E542" s="343"/>
      <c r="F542" s="342"/>
      <c r="G542" s="342"/>
      <c r="H542" s="342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"/>
      <c r="Y542" s="34"/>
      <c r="Z542" s="34"/>
      <c r="AA542" s="34"/>
      <c r="AB542" s="34"/>
    </row>
    <row r="543" spans="1:28" ht="15.75" customHeight="1">
      <c r="A543" s="82"/>
      <c r="B543" s="341"/>
      <c r="C543" s="342"/>
      <c r="D543" s="343"/>
      <c r="E543" s="343"/>
      <c r="F543" s="342"/>
      <c r="G543" s="342"/>
      <c r="H543" s="342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"/>
      <c r="Y543" s="34"/>
      <c r="Z543" s="34"/>
      <c r="AA543" s="34"/>
      <c r="AB543" s="34"/>
    </row>
    <row r="544" spans="1:28" ht="15.75" customHeight="1">
      <c r="A544" s="82"/>
      <c r="B544" s="341"/>
      <c r="C544" s="342"/>
      <c r="D544" s="343"/>
      <c r="E544" s="343"/>
      <c r="F544" s="342"/>
      <c r="G544" s="342"/>
      <c r="H544" s="342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"/>
      <c r="Y544" s="34"/>
      <c r="Z544" s="34"/>
      <c r="AA544" s="34"/>
      <c r="AB544" s="34"/>
    </row>
    <row r="545" spans="1:28" ht="15.75" customHeight="1">
      <c r="A545" s="82"/>
      <c r="B545" s="341"/>
      <c r="C545" s="342"/>
      <c r="D545" s="343"/>
      <c r="E545" s="343"/>
      <c r="F545" s="342"/>
      <c r="G545" s="342"/>
      <c r="H545" s="342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"/>
      <c r="Y545" s="34"/>
      <c r="Z545" s="34"/>
      <c r="AA545" s="34"/>
      <c r="AB545" s="34"/>
    </row>
    <row r="546" spans="1:28" ht="15.75" customHeight="1">
      <c r="A546" s="82"/>
      <c r="B546" s="341"/>
      <c r="C546" s="342"/>
      <c r="D546" s="343"/>
      <c r="E546" s="343"/>
      <c r="F546" s="342"/>
      <c r="G546" s="342"/>
      <c r="H546" s="342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"/>
      <c r="Y546" s="34"/>
      <c r="Z546" s="34"/>
      <c r="AA546" s="34"/>
      <c r="AB546" s="34"/>
    </row>
    <row r="547" spans="1:28" ht="15.75" customHeight="1">
      <c r="A547" s="82"/>
      <c r="B547" s="341"/>
      <c r="C547" s="342"/>
      <c r="D547" s="343"/>
      <c r="E547" s="343"/>
      <c r="F547" s="342"/>
      <c r="G547" s="342"/>
      <c r="H547" s="342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"/>
      <c r="Y547" s="34"/>
      <c r="Z547" s="34"/>
      <c r="AA547" s="34"/>
      <c r="AB547" s="34"/>
    </row>
    <row r="548" spans="1:28" ht="15.75" customHeight="1">
      <c r="A548" s="82"/>
      <c r="B548" s="341"/>
      <c r="C548" s="342"/>
      <c r="D548" s="343"/>
      <c r="E548" s="343"/>
      <c r="F548" s="342"/>
      <c r="G548" s="342"/>
      <c r="H548" s="342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"/>
      <c r="Y548" s="34"/>
      <c r="Z548" s="34"/>
      <c r="AA548" s="34"/>
      <c r="AB548" s="34"/>
    </row>
    <row r="549" spans="1:28" ht="15.75" customHeight="1">
      <c r="A549" s="82"/>
      <c r="B549" s="341"/>
      <c r="C549" s="342"/>
      <c r="D549" s="343"/>
      <c r="E549" s="343"/>
      <c r="F549" s="342"/>
      <c r="G549" s="342"/>
      <c r="H549" s="342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"/>
      <c r="Y549" s="34"/>
      <c r="Z549" s="34"/>
      <c r="AA549" s="34"/>
      <c r="AB549" s="34"/>
    </row>
    <row r="550" spans="1:28" ht="15.75" customHeight="1">
      <c r="A550" s="82"/>
      <c r="B550" s="341"/>
      <c r="C550" s="342"/>
      <c r="D550" s="343"/>
      <c r="E550" s="343"/>
      <c r="F550" s="342"/>
      <c r="G550" s="342"/>
      <c r="H550" s="342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"/>
      <c r="Y550" s="34"/>
      <c r="Z550" s="34"/>
      <c r="AA550" s="34"/>
      <c r="AB550" s="34"/>
    </row>
    <row r="551" spans="1:28" ht="15.75" customHeight="1">
      <c r="A551" s="82"/>
      <c r="B551" s="341"/>
      <c r="C551" s="342"/>
      <c r="D551" s="343"/>
      <c r="E551" s="343"/>
      <c r="F551" s="342"/>
      <c r="G551" s="342"/>
      <c r="H551" s="342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"/>
      <c r="Y551" s="34"/>
      <c r="Z551" s="34"/>
      <c r="AA551" s="34"/>
      <c r="AB551" s="34"/>
    </row>
    <row r="552" spans="1:28" ht="15.75" customHeight="1">
      <c r="A552" s="82"/>
      <c r="B552" s="341"/>
      <c r="C552" s="342"/>
      <c r="D552" s="343"/>
      <c r="E552" s="343"/>
      <c r="F552" s="342"/>
      <c r="G552" s="342"/>
      <c r="H552" s="342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"/>
      <c r="Y552" s="34"/>
      <c r="Z552" s="34"/>
      <c r="AA552" s="34"/>
      <c r="AB552" s="34"/>
    </row>
    <row r="553" spans="1:28" ht="15.75" customHeight="1">
      <c r="A553" s="82"/>
      <c r="B553" s="341"/>
      <c r="C553" s="342"/>
      <c r="D553" s="343"/>
      <c r="E553" s="343"/>
      <c r="F553" s="342"/>
      <c r="G553" s="342"/>
      <c r="H553" s="342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"/>
      <c r="Y553" s="34"/>
      <c r="Z553" s="34"/>
      <c r="AA553" s="34"/>
      <c r="AB553" s="34"/>
    </row>
    <row r="554" spans="1:28" ht="15.75" customHeight="1">
      <c r="A554" s="82"/>
      <c r="B554" s="341"/>
      <c r="C554" s="342"/>
      <c r="D554" s="343"/>
      <c r="E554" s="343"/>
      <c r="F554" s="342"/>
      <c r="G554" s="342"/>
      <c r="H554" s="342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"/>
      <c r="Y554" s="34"/>
      <c r="Z554" s="34"/>
      <c r="AA554" s="34"/>
      <c r="AB554" s="34"/>
    </row>
    <row r="555" spans="1:28" ht="15.75" customHeight="1">
      <c r="A555" s="82"/>
      <c r="B555" s="341"/>
      <c r="C555" s="342"/>
      <c r="D555" s="343"/>
      <c r="E555" s="343"/>
      <c r="F555" s="342"/>
      <c r="G555" s="342"/>
      <c r="H555" s="342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"/>
      <c r="Y555" s="34"/>
      <c r="Z555" s="34"/>
      <c r="AA555" s="34"/>
      <c r="AB555" s="34"/>
    </row>
    <row r="556" spans="1:28" ht="15.75" customHeight="1">
      <c r="A556" s="82"/>
      <c r="B556" s="341"/>
      <c r="C556" s="342"/>
      <c r="D556" s="343"/>
      <c r="E556" s="343"/>
      <c r="F556" s="342"/>
      <c r="G556" s="342"/>
      <c r="H556" s="342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"/>
      <c r="Y556" s="34"/>
      <c r="Z556" s="34"/>
      <c r="AA556" s="34"/>
      <c r="AB556" s="34"/>
    </row>
    <row r="557" spans="1:28" ht="15.75" customHeight="1">
      <c r="A557" s="82"/>
      <c r="B557" s="341"/>
      <c r="C557" s="342"/>
      <c r="D557" s="343"/>
      <c r="E557" s="343"/>
      <c r="F557" s="342"/>
      <c r="G557" s="342"/>
      <c r="H557" s="342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"/>
      <c r="Y557" s="34"/>
      <c r="Z557" s="34"/>
      <c r="AA557" s="34"/>
      <c r="AB557" s="34"/>
    </row>
    <row r="558" spans="1:28" ht="15.75" customHeight="1">
      <c r="A558" s="82"/>
      <c r="B558" s="341"/>
      <c r="C558" s="342"/>
      <c r="D558" s="343"/>
      <c r="E558" s="343"/>
      <c r="F558" s="342"/>
      <c r="G558" s="342"/>
      <c r="H558" s="342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"/>
      <c r="Y558" s="34"/>
      <c r="Z558" s="34"/>
      <c r="AA558" s="34"/>
      <c r="AB558" s="34"/>
    </row>
    <row r="559" spans="1:28" ht="15.75" customHeight="1">
      <c r="A559" s="82"/>
      <c r="B559" s="341"/>
      <c r="C559" s="342"/>
      <c r="D559" s="343"/>
      <c r="E559" s="343"/>
      <c r="F559" s="342"/>
      <c r="G559" s="342"/>
      <c r="H559" s="342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"/>
      <c r="Y559" s="34"/>
      <c r="Z559" s="34"/>
      <c r="AA559" s="34"/>
      <c r="AB559" s="34"/>
    </row>
    <row r="560" spans="1:28" ht="15.75" customHeight="1">
      <c r="A560" s="82"/>
      <c r="B560" s="341"/>
      <c r="C560" s="342"/>
      <c r="D560" s="343"/>
      <c r="E560" s="343"/>
      <c r="F560" s="342"/>
      <c r="G560" s="342"/>
      <c r="H560" s="342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"/>
      <c r="Y560" s="34"/>
      <c r="Z560" s="34"/>
      <c r="AA560" s="34"/>
      <c r="AB560" s="34"/>
    </row>
    <row r="561" spans="1:28" ht="15.75" customHeight="1">
      <c r="A561" s="82"/>
      <c r="B561" s="341"/>
      <c r="C561" s="342"/>
      <c r="D561" s="343"/>
      <c r="E561" s="343"/>
      <c r="F561" s="342"/>
      <c r="G561" s="342"/>
      <c r="H561" s="342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"/>
      <c r="Y561" s="34"/>
      <c r="Z561" s="34"/>
      <c r="AA561" s="34"/>
      <c r="AB561" s="34"/>
    </row>
    <row r="562" spans="1:28" ht="15.75" customHeight="1">
      <c r="A562" s="82"/>
      <c r="B562" s="341"/>
      <c r="C562" s="342"/>
      <c r="D562" s="343"/>
      <c r="E562" s="343"/>
      <c r="F562" s="342"/>
      <c r="G562" s="342"/>
      <c r="H562" s="342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"/>
      <c r="Y562" s="34"/>
      <c r="Z562" s="34"/>
      <c r="AA562" s="34"/>
      <c r="AB562" s="34"/>
    </row>
    <row r="563" spans="1:28" ht="15.75" customHeight="1">
      <c r="A563" s="82"/>
      <c r="B563" s="341"/>
      <c r="C563" s="342"/>
      <c r="D563" s="343"/>
      <c r="E563" s="343"/>
      <c r="F563" s="342"/>
      <c r="G563" s="342"/>
      <c r="H563" s="342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"/>
      <c r="Y563" s="34"/>
      <c r="Z563" s="34"/>
      <c r="AA563" s="34"/>
      <c r="AB563" s="34"/>
    </row>
    <row r="564" spans="1:28" ht="15.75" customHeight="1">
      <c r="A564" s="82"/>
      <c r="B564" s="341"/>
      <c r="C564" s="342"/>
      <c r="D564" s="343"/>
      <c r="E564" s="343"/>
      <c r="F564" s="342"/>
      <c r="G564" s="342"/>
      <c r="H564" s="342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"/>
      <c r="Y564" s="34"/>
      <c r="Z564" s="34"/>
      <c r="AA564" s="34"/>
      <c r="AB564" s="34"/>
    </row>
    <row r="565" spans="1:28" ht="15.75" customHeight="1">
      <c r="A565" s="82"/>
      <c r="B565" s="341"/>
      <c r="C565" s="342"/>
      <c r="D565" s="343"/>
      <c r="E565" s="343"/>
      <c r="F565" s="342"/>
      <c r="G565" s="342"/>
      <c r="H565" s="342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"/>
      <c r="Y565" s="34"/>
      <c r="Z565" s="34"/>
      <c r="AA565" s="34"/>
      <c r="AB565" s="34"/>
    </row>
    <row r="566" spans="1:28" ht="15.75" customHeight="1">
      <c r="A566" s="82"/>
      <c r="B566" s="341"/>
      <c r="C566" s="342"/>
      <c r="D566" s="343"/>
      <c r="E566" s="343"/>
      <c r="F566" s="342"/>
      <c r="G566" s="342"/>
      <c r="H566" s="342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"/>
      <c r="Y566" s="34"/>
      <c r="Z566" s="34"/>
      <c r="AA566" s="34"/>
      <c r="AB566" s="34"/>
    </row>
    <row r="567" spans="1:28" ht="15.75" customHeight="1">
      <c r="A567" s="82"/>
      <c r="B567" s="341"/>
      <c r="C567" s="342"/>
      <c r="D567" s="343"/>
      <c r="E567" s="343"/>
      <c r="F567" s="342"/>
      <c r="G567" s="342"/>
      <c r="H567" s="342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"/>
      <c r="Y567" s="34"/>
      <c r="Z567" s="34"/>
      <c r="AA567" s="34"/>
      <c r="AB567" s="34"/>
    </row>
    <row r="568" spans="1:28" ht="15.75" customHeight="1">
      <c r="A568" s="82"/>
      <c r="B568" s="341"/>
      <c r="C568" s="342"/>
      <c r="D568" s="343"/>
      <c r="E568" s="343"/>
      <c r="F568" s="342"/>
      <c r="G568" s="342"/>
      <c r="H568" s="342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"/>
      <c r="Y568" s="34"/>
      <c r="Z568" s="34"/>
      <c r="AA568" s="34"/>
      <c r="AB568" s="34"/>
    </row>
    <row r="569" spans="1:28" ht="15.75" customHeight="1">
      <c r="A569" s="82"/>
      <c r="B569" s="341"/>
      <c r="C569" s="342"/>
      <c r="D569" s="343"/>
      <c r="E569" s="343"/>
      <c r="F569" s="342"/>
      <c r="G569" s="342"/>
      <c r="H569" s="342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"/>
      <c r="Y569" s="34"/>
      <c r="Z569" s="34"/>
      <c r="AA569" s="34"/>
      <c r="AB569" s="34"/>
    </row>
    <row r="570" spans="1:28" ht="15.75" customHeight="1">
      <c r="A570" s="82"/>
      <c r="B570" s="341"/>
      <c r="C570" s="342"/>
      <c r="D570" s="343"/>
      <c r="E570" s="343"/>
      <c r="F570" s="342"/>
      <c r="G570" s="342"/>
      <c r="H570" s="342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"/>
      <c r="Y570" s="34"/>
      <c r="Z570" s="34"/>
      <c r="AA570" s="34"/>
      <c r="AB570" s="34"/>
    </row>
    <row r="571" spans="1:28" ht="15.75" customHeight="1">
      <c r="A571" s="82"/>
      <c r="B571" s="341"/>
      <c r="C571" s="342"/>
      <c r="D571" s="343"/>
      <c r="E571" s="343"/>
      <c r="F571" s="342"/>
      <c r="G571" s="342"/>
      <c r="H571" s="342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"/>
      <c r="Y571" s="34"/>
      <c r="Z571" s="34"/>
      <c r="AA571" s="34"/>
      <c r="AB571" s="34"/>
    </row>
    <row r="572" spans="1:28" ht="15.75" customHeight="1">
      <c r="A572" s="82"/>
      <c r="B572" s="341"/>
      <c r="C572" s="342"/>
      <c r="D572" s="343"/>
      <c r="E572" s="343"/>
      <c r="F572" s="342"/>
      <c r="G572" s="342"/>
      <c r="H572" s="342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"/>
      <c r="Y572" s="34"/>
      <c r="Z572" s="34"/>
      <c r="AA572" s="34"/>
      <c r="AB572" s="34"/>
    </row>
    <row r="573" spans="1:28" ht="15.75" customHeight="1">
      <c r="A573" s="82"/>
      <c r="B573" s="341"/>
      <c r="C573" s="342"/>
      <c r="D573" s="343"/>
      <c r="E573" s="343"/>
      <c r="F573" s="342"/>
      <c r="G573" s="342"/>
      <c r="H573" s="342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"/>
      <c r="Y573" s="34"/>
      <c r="Z573" s="34"/>
      <c r="AA573" s="34"/>
      <c r="AB573" s="34"/>
    </row>
    <row r="574" spans="1:28" ht="15.75" customHeight="1">
      <c r="A574" s="82"/>
      <c r="B574" s="341"/>
      <c r="C574" s="342"/>
      <c r="D574" s="343"/>
      <c r="E574" s="343"/>
      <c r="F574" s="342"/>
      <c r="G574" s="342"/>
      <c r="H574" s="342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"/>
      <c r="Y574" s="34"/>
      <c r="Z574" s="34"/>
      <c r="AA574" s="34"/>
      <c r="AB574" s="34"/>
    </row>
    <row r="575" spans="1:28" ht="15.75" customHeight="1">
      <c r="A575" s="82"/>
      <c r="B575" s="341"/>
      <c r="C575" s="342"/>
      <c r="D575" s="343"/>
      <c r="E575" s="343"/>
      <c r="F575" s="342"/>
      <c r="G575" s="342"/>
      <c r="H575" s="342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"/>
      <c r="Y575" s="34"/>
      <c r="Z575" s="34"/>
      <c r="AA575" s="34"/>
      <c r="AB575" s="34"/>
    </row>
    <row r="576" spans="1:28" ht="15.75" customHeight="1">
      <c r="A576" s="82"/>
      <c r="B576" s="341"/>
      <c r="C576" s="342"/>
      <c r="D576" s="343"/>
      <c r="E576" s="343"/>
      <c r="F576" s="342"/>
      <c r="G576" s="342"/>
      <c r="H576" s="342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"/>
      <c r="Y576" s="34"/>
      <c r="Z576" s="34"/>
      <c r="AA576" s="34"/>
      <c r="AB576" s="34"/>
    </row>
    <row r="577" spans="1:28" ht="15.75" customHeight="1">
      <c r="A577" s="82"/>
      <c r="B577" s="341"/>
      <c r="C577" s="342"/>
      <c r="D577" s="343"/>
      <c r="E577" s="343"/>
      <c r="F577" s="342"/>
      <c r="G577" s="342"/>
      <c r="H577" s="342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"/>
      <c r="Y577" s="34"/>
      <c r="Z577" s="34"/>
      <c r="AA577" s="34"/>
      <c r="AB577" s="34"/>
    </row>
    <row r="578" spans="1:28" ht="15.75" customHeight="1">
      <c r="A578" s="82"/>
      <c r="B578" s="341"/>
      <c r="C578" s="342"/>
      <c r="D578" s="343"/>
      <c r="E578" s="343"/>
      <c r="F578" s="342"/>
      <c r="G578" s="342"/>
      <c r="H578" s="342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"/>
      <c r="Y578" s="34"/>
      <c r="Z578" s="34"/>
      <c r="AA578" s="34"/>
      <c r="AB578" s="34"/>
    </row>
    <row r="579" spans="1:28" ht="15.75" customHeight="1">
      <c r="A579" s="82"/>
      <c r="B579" s="341"/>
      <c r="C579" s="342"/>
      <c r="D579" s="343"/>
      <c r="E579" s="343"/>
      <c r="F579" s="342"/>
      <c r="G579" s="342"/>
      <c r="H579" s="342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"/>
      <c r="Y579" s="34"/>
      <c r="Z579" s="34"/>
      <c r="AA579" s="34"/>
      <c r="AB579" s="34"/>
    </row>
    <row r="580" spans="1:28" ht="15.75" customHeight="1">
      <c r="A580" s="82"/>
      <c r="B580" s="341"/>
      <c r="C580" s="342"/>
      <c r="D580" s="343"/>
      <c r="E580" s="343"/>
      <c r="F580" s="342"/>
      <c r="G580" s="342"/>
      <c r="H580" s="342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"/>
      <c r="Y580" s="34"/>
      <c r="Z580" s="34"/>
      <c r="AA580" s="34"/>
      <c r="AB580" s="34"/>
    </row>
    <row r="581" spans="1:28" ht="15.75" customHeight="1">
      <c r="A581" s="82"/>
      <c r="B581" s="341"/>
      <c r="C581" s="342"/>
      <c r="D581" s="343"/>
      <c r="E581" s="343"/>
      <c r="F581" s="342"/>
      <c r="G581" s="342"/>
      <c r="H581" s="342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"/>
      <c r="Y581" s="34"/>
      <c r="Z581" s="34"/>
      <c r="AA581" s="34"/>
      <c r="AB581" s="34"/>
    </row>
    <row r="582" spans="1:28" ht="15.75" customHeight="1">
      <c r="A582" s="82"/>
      <c r="B582" s="341"/>
      <c r="C582" s="342"/>
      <c r="D582" s="343"/>
      <c r="E582" s="343"/>
      <c r="F582" s="342"/>
      <c r="G582" s="342"/>
      <c r="H582" s="342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"/>
      <c r="Y582" s="34"/>
      <c r="Z582" s="34"/>
      <c r="AA582" s="34"/>
      <c r="AB582" s="34"/>
    </row>
    <row r="583" spans="1:28" ht="15.75" customHeight="1">
      <c r="A583" s="82"/>
      <c r="B583" s="341"/>
      <c r="C583" s="342"/>
      <c r="D583" s="343"/>
      <c r="E583" s="343"/>
      <c r="F583" s="342"/>
      <c r="G583" s="342"/>
      <c r="H583" s="342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"/>
      <c r="Y583" s="34"/>
      <c r="Z583" s="34"/>
      <c r="AA583" s="34"/>
      <c r="AB583" s="34"/>
    </row>
    <row r="584" spans="1:28" ht="15.75" customHeight="1">
      <c r="A584" s="82"/>
      <c r="B584" s="341"/>
      <c r="C584" s="342"/>
      <c r="D584" s="343"/>
      <c r="E584" s="343"/>
      <c r="F584" s="342"/>
      <c r="G584" s="342"/>
      <c r="H584" s="342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"/>
      <c r="Y584" s="34"/>
      <c r="Z584" s="34"/>
      <c r="AA584" s="34"/>
      <c r="AB584" s="34"/>
    </row>
    <row r="585" spans="1:28" ht="15.75" customHeight="1">
      <c r="A585" s="82"/>
      <c r="B585" s="341"/>
      <c r="C585" s="342"/>
      <c r="D585" s="343"/>
      <c r="E585" s="343"/>
      <c r="F585" s="342"/>
      <c r="G585" s="342"/>
      <c r="H585" s="342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"/>
      <c r="Y585" s="34"/>
      <c r="Z585" s="34"/>
      <c r="AA585" s="34"/>
      <c r="AB585" s="34"/>
    </row>
    <row r="586" spans="1:28" ht="15.75" customHeight="1">
      <c r="A586" s="82"/>
      <c r="B586" s="341"/>
      <c r="C586" s="342"/>
      <c r="D586" s="343"/>
      <c r="E586" s="343"/>
      <c r="F586" s="342"/>
      <c r="G586" s="342"/>
      <c r="H586" s="342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"/>
      <c r="Y586" s="34"/>
      <c r="Z586" s="34"/>
      <c r="AA586" s="34"/>
      <c r="AB586" s="34"/>
    </row>
    <row r="587" spans="1:28" ht="15.75" customHeight="1">
      <c r="A587" s="82"/>
      <c r="B587" s="341"/>
      <c r="C587" s="342"/>
      <c r="D587" s="343"/>
      <c r="E587" s="343"/>
      <c r="F587" s="342"/>
      <c r="G587" s="342"/>
      <c r="H587" s="342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"/>
      <c r="Y587" s="34"/>
      <c r="Z587" s="34"/>
      <c r="AA587" s="34"/>
      <c r="AB587" s="34"/>
    </row>
    <row r="588" spans="1:28" ht="15.75" customHeight="1">
      <c r="A588" s="82"/>
      <c r="B588" s="341"/>
      <c r="C588" s="342"/>
      <c r="D588" s="343"/>
      <c r="E588" s="343"/>
      <c r="F588" s="342"/>
      <c r="G588" s="342"/>
      <c r="H588" s="342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"/>
      <c r="Y588" s="34"/>
      <c r="Z588" s="34"/>
      <c r="AA588" s="34"/>
      <c r="AB588" s="34"/>
    </row>
    <row r="589" spans="1:28" ht="15.75" customHeight="1">
      <c r="A589" s="82"/>
      <c r="B589" s="341"/>
      <c r="C589" s="342"/>
      <c r="D589" s="343"/>
      <c r="E589" s="343"/>
      <c r="F589" s="342"/>
      <c r="G589" s="342"/>
      <c r="H589" s="342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"/>
      <c r="Y589" s="34"/>
      <c r="Z589" s="34"/>
      <c r="AA589" s="34"/>
      <c r="AB589" s="34"/>
    </row>
    <row r="590" spans="1:28" ht="15.75" customHeight="1">
      <c r="A590" s="82"/>
      <c r="B590" s="341"/>
      <c r="C590" s="342"/>
      <c r="D590" s="343"/>
      <c r="E590" s="343"/>
      <c r="F590" s="342"/>
      <c r="G590" s="342"/>
      <c r="H590" s="342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"/>
      <c r="Y590" s="34"/>
      <c r="Z590" s="34"/>
      <c r="AA590" s="34"/>
      <c r="AB590" s="34"/>
    </row>
    <row r="591" spans="1:28" ht="15.75" customHeight="1">
      <c r="A591" s="82"/>
      <c r="B591" s="341"/>
      <c r="C591" s="342"/>
      <c r="D591" s="343"/>
      <c r="E591" s="343"/>
      <c r="F591" s="342"/>
      <c r="G591" s="342"/>
      <c r="H591" s="342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"/>
      <c r="Y591" s="34"/>
      <c r="Z591" s="34"/>
      <c r="AA591" s="34"/>
      <c r="AB591" s="34"/>
    </row>
    <row r="592" spans="1:28" ht="15.75" customHeight="1">
      <c r="A592" s="82"/>
      <c r="B592" s="341"/>
      <c r="C592" s="342"/>
      <c r="D592" s="343"/>
      <c r="E592" s="343"/>
      <c r="F592" s="342"/>
      <c r="G592" s="342"/>
      <c r="H592" s="342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"/>
      <c r="Y592" s="34"/>
      <c r="Z592" s="34"/>
      <c r="AA592" s="34"/>
      <c r="AB592" s="34"/>
    </row>
    <row r="593" spans="1:28" ht="15.75" customHeight="1">
      <c r="A593" s="82"/>
      <c r="B593" s="341"/>
      <c r="C593" s="342"/>
      <c r="D593" s="343"/>
      <c r="E593" s="343"/>
      <c r="F593" s="342"/>
      <c r="G593" s="342"/>
      <c r="H593" s="342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"/>
      <c r="Y593" s="34"/>
      <c r="Z593" s="34"/>
      <c r="AA593" s="34"/>
      <c r="AB593" s="34"/>
    </row>
    <row r="594" spans="1:28" ht="15.75" customHeight="1">
      <c r="A594" s="82"/>
      <c r="B594" s="341"/>
      <c r="C594" s="342"/>
      <c r="D594" s="343"/>
      <c r="E594" s="343"/>
      <c r="F594" s="342"/>
      <c r="G594" s="342"/>
      <c r="H594" s="342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"/>
      <c r="Y594" s="34"/>
      <c r="Z594" s="34"/>
      <c r="AA594" s="34"/>
      <c r="AB594" s="34"/>
    </row>
    <row r="595" spans="1:28" ht="15.75" customHeight="1">
      <c r="A595" s="82"/>
      <c r="B595" s="341"/>
      <c r="C595" s="342"/>
      <c r="D595" s="343"/>
      <c r="E595" s="343"/>
      <c r="F595" s="342"/>
      <c r="G595" s="342"/>
      <c r="H595" s="342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"/>
      <c r="Y595" s="34"/>
      <c r="Z595" s="34"/>
      <c r="AA595" s="34"/>
      <c r="AB595" s="34"/>
    </row>
    <row r="596" spans="1:28" ht="15.75" customHeight="1">
      <c r="A596" s="82"/>
      <c r="B596" s="341"/>
      <c r="C596" s="342"/>
      <c r="D596" s="343"/>
      <c r="E596" s="343"/>
      <c r="F596" s="342"/>
      <c r="G596" s="342"/>
      <c r="H596" s="342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"/>
      <c r="Y596" s="34"/>
      <c r="Z596" s="34"/>
      <c r="AA596" s="34"/>
      <c r="AB596" s="34"/>
    </row>
    <row r="597" spans="1:28" ht="15.75" customHeight="1">
      <c r="A597" s="82"/>
      <c r="B597" s="341"/>
      <c r="C597" s="342"/>
      <c r="D597" s="343"/>
      <c r="E597" s="343"/>
      <c r="F597" s="342"/>
      <c r="G597" s="342"/>
      <c r="H597" s="342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"/>
      <c r="Y597" s="34"/>
      <c r="Z597" s="34"/>
      <c r="AA597" s="34"/>
      <c r="AB597" s="34"/>
    </row>
    <row r="598" spans="1:28" ht="15.75" customHeight="1">
      <c r="A598" s="82"/>
      <c r="B598" s="341"/>
      <c r="C598" s="342"/>
      <c r="D598" s="343"/>
      <c r="E598" s="343"/>
      <c r="F598" s="342"/>
      <c r="G598" s="342"/>
      <c r="H598" s="342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"/>
      <c r="Y598" s="34"/>
      <c r="Z598" s="34"/>
      <c r="AA598" s="34"/>
      <c r="AB598" s="34"/>
    </row>
    <row r="599" spans="1:28" ht="15.75" customHeight="1">
      <c r="A599" s="82"/>
      <c r="B599" s="341"/>
      <c r="C599" s="342"/>
      <c r="D599" s="343"/>
      <c r="E599" s="343"/>
      <c r="F599" s="342"/>
      <c r="G599" s="342"/>
      <c r="H599" s="342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"/>
      <c r="Y599" s="34"/>
      <c r="Z599" s="34"/>
      <c r="AA599" s="34"/>
      <c r="AB599" s="34"/>
    </row>
    <row r="600" spans="1:28" ht="15.75" customHeight="1">
      <c r="A600" s="82"/>
      <c r="B600" s="341"/>
      <c r="C600" s="342"/>
      <c r="D600" s="343"/>
      <c r="E600" s="343"/>
      <c r="F600" s="342"/>
      <c r="G600" s="342"/>
      <c r="H600" s="342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"/>
      <c r="Y600" s="34"/>
      <c r="Z600" s="34"/>
      <c r="AA600" s="34"/>
      <c r="AB600" s="34"/>
    </row>
    <row r="601" spans="1:28" ht="15.75" customHeight="1">
      <c r="A601" s="82"/>
      <c r="B601" s="341"/>
      <c r="C601" s="342"/>
      <c r="D601" s="343"/>
      <c r="E601" s="343"/>
      <c r="F601" s="342"/>
      <c r="G601" s="342"/>
      <c r="H601" s="342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"/>
      <c r="Y601" s="34"/>
      <c r="Z601" s="34"/>
      <c r="AA601" s="34"/>
      <c r="AB601" s="34"/>
    </row>
    <row r="602" spans="1:28" ht="15.75" customHeight="1">
      <c r="A602" s="82"/>
      <c r="B602" s="341"/>
      <c r="C602" s="342"/>
      <c r="D602" s="343"/>
      <c r="E602" s="343"/>
      <c r="F602" s="342"/>
      <c r="G602" s="342"/>
      <c r="H602" s="342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"/>
      <c r="Y602" s="34"/>
      <c r="Z602" s="34"/>
      <c r="AA602" s="34"/>
      <c r="AB602" s="34"/>
    </row>
    <row r="603" spans="1:28" ht="15.75" customHeight="1">
      <c r="A603" s="82"/>
      <c r="B603" s="341"/>
      <c r="C603" s="342"/>
      <c r="D603" s="343"/>
      <c r="E603" s="343"/>
      <c r="F603" s="342"/>
      <c r="G603" s="342"/>
      <c r="H603" s="342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"/>
      <c r="Y603" s="34"/>
      <c r="Z603" s="34"/>
      <c r="AA603" s="34"/>
      <c r="AB603" s="34"/>
    </row>
    <row r="604" spans="1:28" ht="15.75" customHeight="1">
      <c r="A604" s="82"/>
      <c r="B604" s="341"/>
      <c r="C604" s="342"/>
      <c r="D604" s="343"/>
      <c r="E604" s="343"/>
      <c r="F604" s="342"/>
      <c r="G604" s="342"/>
      <c r="H604" s="342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"/>
      <c r="Y604" s="34"/>
      <c r="Z604" s="34"/>
      <c r="AA604" s="34"/>
      <c r="AB604" s="34"/>
    </row>
    <row r="605" spans="1:28" ht="15.75" customHeight="1">
      <c r="A605" s="82"/>
      <c r="B605" s="341"/>
      <c r="C605" s="342"/>
      <c r="D605" s="343"/>
      <c r="E605" s="343"/>
      <c r="F605" s="342"/>
      <c r="G605" s="342"/>
      <c r="H605" s="342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"/>
      <c r="Y605" s="34"/>
      <c r="Z605" s="34"/>
      <c r="AA605" s="34"/>
      <c r="AB605" s="34"/>
    </row>
    <row r="606" spans="1:28" ht="15.75" customHeight="1">
      <c r="A606" s="82"/>
      <c r="B606" s="341"/>
      <c r="C606" s="342"/>
      <c r="D606" s="343"/>
      <c r="E606" s="343"/>
      <c r="F606" s="342"/>
      <c r="G606" s="342"/>
      <c r="H606" s="342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"/>
      <c r="Y606" s="34"/>
      <c r="Z606" s="34"/>
      <c r="AA606" s="34"/>
      <c r="AB606" s="34"/>
    </row>
    <row r="607" spans="1:28" ht="15.75" customHeight="1">
      <c r="A607" s="82"/>
      <c r="B607" s="341"/>
      <c r="C607" s="342"/>
      <c r="D607" s="343"/>
      <c r="E607" s="343"/>
      <c r="F607" s="342"/>
      <c r="G607" s="342"/>
      <c r="H607" s="342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"/>
      <c r="Y607" s="34"/>
      <c r="Z607" s="34"/>
      <c r="AA607" s="34"/>
      <c r="AB607" s="34"/>
    </row>
    <row r="608" spans="1:28" ht="15.75" customHeight="1">
      <c r="A608" s="82"/>
      <c r="B608" s="341"/>
      <c r="C608" s="342"/>
      <c r="D608" s="343"/>
      <c r="E608" s="343"/>
      <c r="F608" s="342"/>
      <c r="G608" s="342"/>
      <c r="H608" s="342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"/>
      <c r="Y608" s="34"/>
      <c r="Z608" s="34"/>
      <c r="AA608" s="34"/>
      <c r="AB608" s="34"/>
    </row>
    <row r="609" spans="1:28" ht="15.75" customHeight="1">
      <c r="A609" s="82"/>
      <c r="B609" s="341"/>
      <c r="C609" s="342"/>
      <c r="D609" s="343"/>
      <c r="E609" s="343"/>
      <c r="F609" s="342"/>
      <c r="G609" s="342"/>
      <c r="H609" s="342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"/>
      <c r="Y609" s="34"/>
      <c r="Z609" s="34"/>
      <c r="AA609" s="34"/>
      <c r="AB609" s="34"/>
    </row>
    <row r="610" spans="1:28" ht="15.75" customHeight="1">
      <c r="A610" s="82"/>
      <c r="B610" s="341"/>
      <c r="C610" s="342"/>
      <c r="D610" s="343"/>
      <c r="E610" s="343"/>
      <c r="F610" s="342"/>
      <c r="G610" s="342"/>
      <c r="H610" s="342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"/>
      <c r="Y610" s="34"/>
      <c r="Z610" s="34"/>
      <c r="AA610" s="34"/>
      <c r="AB610" s="34"/>
    </row>
    <row r="611" spans="1:28" ht="15.75" customHeight="1">
      <c r="A611" s="82"/>
      <c r="B611" s="341"/>
      <c r="C611" s="342"/>
      <c r="D611" s="343"/>
      <c r="E611" s="343"/>
      <c r="F611" s="342"/>
      <c r="G611" s="342"/>
      <c r="H611" s="342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"/>
      <c r="Y611" s="34"/>
      <c r="Z611" s="34"/>
      <c r="AA611" s="34"/>
      <c r="AB611" s="34"/>
    </row>
    <row r="612" spans="1:28" ht="15.75" customHeight="1">
      <c r="A612" s="82"/>
      <c r="B612" s="341"/>
      <c r="C612" s="342"/>
      <c r="D612" s="343"/>
      <c r="E612" s="343"/>
      <c r="F612" s="342"/>
      <c r="G612" s="342"/>
      <c r="H612" s="342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"/>
      <c r="Y612" s="34"/>
      <c r="Z612" s="34"/>
      <c r="AA612" s="34"/>
      <c r="AB612" s="34"/>
    </row>
    <row r="613" spans="1:28" ht="15.75" customHeight="1">
      <c r="A613" s="82"/>
      <c r="B613" s="341"/>
      <c r="C613" s="342"/>
      <c r="D613" s="343"/>
      <c r="E613" s="343"/>
      <c r="F613" s="342"/>
      <c r="G613" s="342"/>
      <c r="H613" s="342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"/>
      <c r="Y613" s="34"/>
      <c r="Z613" s="34"/>
      <c r="AA613" s="34"/>
      <c r="AB613" s="34"/>
    </row>
    <row r="614" spans="1:28" ht="15.75" customHeight="1">
      <c r="A614" s="82"/>
      <c r="B614" s="341"/>
      <c r="C614" s="342"/>
      <c r="D614" s="343"/>
      <c r="E614" s="343"/>
      <c r="F614" s="342"/>
      <c r="G614" s="342"/>
      <c r="H614" s="342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"/>
      <c r="Y614" s="34"/>
      <c r="Z614" s="34"/>
      <c r="AA614" s="34"/>
      <c r="AB614" s="34"/>
    </row>
    <row r="615" spans="1:28" ht="15.75" customHeight="1">
      <c r="A615" s="82"/>
      <c r="B615" s="341"/>
      <c r="C615" s="342"/>
      <c r="D615" s="343"/>
      <c r="E615" s="343"/>
      <c r="F615" s="342"/>
      <c r="G615" s="342"/>
      <c r="H615" s="342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"/>
      <c r="Y615" s="34"/>
      <c r="Z615" s="34"/>
      <c r="AA615" s="34"/>
      <c r="AB615" s="34"/>
    </row>
    <row r="616" spans="1:28" ht="15.75" customHeight="1">
      <c r="A616" s="82"/>
      <c r="B616" s="341"/>
      <c r="C616" s="342"/>
      <c r="D616" s="343"/>
      <c r="E616" s="343"/>
      <c r="F616" s="342"/>
      <c r="G616" s="342"/>
      <c r="H616" s="342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"/>
      <c r="Y616" s="34"/>
      <c r="Z616" s="34"/>
      <c r="AA616" s="34"/>
      <c r="AB616" s="34"/>
    </row>
    <row r="617" spans="1:28" ht="15.75" customHeight="1">
      <c r="A617" s="82"/>
      <c r="B617" s="341"/>
      <c r="C617" s="342"/>
      <c r="D617" s="343"/>
      <c r="E617" s="343"/>
      <c r="F617" s="342"/>
      <c r="G617" s="342"/>
      <c r="H617" s="342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"/>
      <c r="Y617" s="34"/>
      <c r="Z617" s="34"/>
      <c r="AA617" s="34"/>
      <c r="AB617" s="34"/>
    </row>
    <row r="618" spans="1:28" ht="15.75" customHeight="1">
      <c r="A618" s="82"/>
      <c r="B618" s="341"/>
      <c r="C618" s="342"/>
      <c r="D618" s="343"/>
      <c r="E618" s="343"/>
      <c r="F618" s="342"/>
      <c r="G618" s="342"/>
      <c r="H618" s="342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"/>
      <c r="Y618" s="34"/>
      <c r="Z618" s="34"/>
      <c r="AA618" s="34"/>
      <c r="AB618" s="34"/>
    </row>
    <row r="619" spans="1:28" ht="15.75" customHeight="1">
      <c r="A619" s="82"/>
      <c r="B619" s="341"/>
      <c r="C619" s="342"/>
      <c r="D619" s="343"/>
      <c r="E619" s="343"/>
      <c r="F619" s="342"/>
      <c r="G619" s="342"/>
      <c r="H619" s="342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"/>
      <c r="Y619" s="34"/>
      <c r="Z619" s="34"/>
      <c r="AA619" s="34"/>
      <c r="AB619" s="34"/>
    </row>
    <row r="620" spans="1:28" ht="15.75" customHeight="1">
      <c r="A620" s="82"/>
      <c r="B620" s="341"/>
      <c r="C620" s="342"/>
      <c r="D620" s="343"/>
      <c r="E620" s="343"/>
      <c r="F620" s="342"/>
      <c r="G620" s="342"/>
      <c r="H620" s="342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"/>
      <c r="Y620" s="34"/>
      <c r="Z620" s="34"/>
      <c r="AA620" s="34"/>
      <c r="AB620" s="34"/>
    </row>
    <row r="621" spans="1:28" ht="15.75" customHeight="1">
      <c r="A621" s="82"/>
      <c r="B621" s="341"/>
      <c r="C621" s="342"/>
      <c r="D621" s="343"/>
      <c r="E621" s="343"/>
      <c r="F621" s="342"/>
      <c r="G621" s="342"/>
      <c r="H621" s="342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"/>
      <c r="Y621" s="34"/>
      <c r="Z621" s="34"/>
      <c r="AA621" s="34"/>
      <c r="AB621" s="34"/>
    </row>
    <row r="622" spans="1:28" ht="15.75" customHeight="1">
      <c r="A622" s="82"/>
      <c r="B622" s="341"/>
      <c r="C622" s="342"/>
      <c r="D622" s="343"/>
      <c r="E622" s="343"/>
      <c r="F622" s="342"/>
      <c r="G622" s="342"/>
      <c r="H622" s="342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"/>
      <c r="Y622" s="34"/>
      <c r="Z622" s="34"/>
      <c r="AA622" s="34"/>
      <c r="AB622" s="34"/>
    </row>
    <row r="623" spans="1:28" ht="15.75" customHeight="1">
      <c r="A623" s="82"/>
      <c r="B623" s="341"/>
      <c r="C623" s="342"/>
      <c r="D623" s="343"/>
      <c r="E623" s="343"/>
      <c r="F623" s="342"/>
      <c r="G623" s="342"/>
      <c r="H623" s="342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"/>
      <c r="Y623" s="34"/>
      <c r="Z623" s="34"/>
      <c r="AA623" s="34"/>
      <c r="AB623" s="34"/>
    </row>
    <row r="624" spans="1:28" ht="15.75" customHeight="1">
      <c r="A624" s="82"/>
      <c r="B624" s="341"/>
      <c r="C624" s="342"/>
      <c r="D624" s="343"/>
      <c r="E624" s="343"/>
      <c r="F624" s="342"/>
      <c r="G624" s="342"/>
      <c r="H624" s="342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"/>
      <c r="Y624" s="34"/>
      <c r="Z624" s="34"/>
      <c r="AA624" s="34"/>
      <c r="AB624" s="34"/>
    </row>
    <row r="625" spans="1:28" ht="15.75" customHeight="1">
      <c r="A625" s="82"/>
      <c r="B625" s="341"/>
      <c r="C625" s="342"/>
      <c r="D625" s="343"/>
      <c r="E625" s="343"/>
      <c r="F625" s="342"/>
      <c r="G625" s="342"/>
      <c r="H625" s="342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"/>
      <c r="Y625" s="34"/>
      <c r="Z625" s="34"/>
      <c r="AA625" s="34"/>
      <c r="AB625" s="34"/>
    </row>
    <row r="626" spans="1:28" ht="15.75" customHeight="1">
      <c r="A626" s="82"/>
      <c r="B626" s="341"/>
      <c r="C626" s="342"/>
      <c r="D626" s="343"/>
      <c r="E626" s="343"/>
      <c r="F626" s="342"/>
      <c r="G626" s="342"/>
      <c r="H626" s="342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"/>
      <c r="Y626" s="34"/>
      <c r="Z626" s="34"/>
      <c r="AA626" s="34"/>
      <c r="AB626" s="34"/>
    </row>
    <row r="627" spans="1:28" ht="15.75" customHeight="1">
      <c r="A627" s="82"/>
      <c r="B627" s="341"/>
      <c r="C627" s="342"/>
      <c r="D627" s="343"/>
      <c r="E627" s="343"/>
      <c r="F627" s="342"/>
      <c r="G627" s="342"/>
      <c r="H627" s="342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"/>
      <c r="Y627" s="34"/>
      <c r="Z627" s="34"/>
      <c r="AA627" s="34"/>
      <c r="AB627" s="34"/>
    </row>
    <row r="628" spans="1:28" ht="15.75" customHeight="1">
      <c r="A628" s="82"/>
      <c r="B628" s="341"/>
      <c r="C628" s="342"/>
      <c r="D628" s="343"/>
      <c r="E628" s="343"/>
      <c r="F628" s="342"/>
      <c r="G628" s="342"/>
      <c r="H628" s="342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"/>
      <c r="Y628" s="34"/>
      <c r="Z628" s="34"/>
      <c r="AA628" s="34"/>
      <c r="AB628" s="34"/>
    </row>
    <row r="629" spans="1:28" ht="15.75" customHeight="1">
      <c r="A629" s="82"/>
      <c r="B629" s="341"/>
      <c r="C629" s="342"/>
      <c r="D629" s="343"/>
      <c r="E629" s="343"/>
      <c r="F629" s="342"/>
      <c r="G629" s="342"/>
      <c r="H629" s="342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"/>
      <c r="Y629" s="34"/>
      <c r="Z629" s="34"/>
      <c r="AA629" s="34"/>
      <c r="AB629" s="34"/>
    </row>
    <row r="630" spans="1:28" ht="15.75" customHeight="1">
      <c r="A630" s="82"/>
      <c r="B630" s="341"/>
      <c r="C630" s="342"/>
      <c r="D630" s="343"/>
      <c r="E630" s="343"/>
      <c r="F630" s="342"/>
      <c r="G630" s="342"/>
      <c r="H630" s="342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"/>
      <c r="Y630" s="34"/>
      <c r="Z630" s="34"/>
      <c r="AA630" s="34"/>
      <c r="AB630" s="34"/>
    </row>
    <row r="631" spans="1:28" ht="15.75" customHeight="1">
      <c r="A631" s="82"/>
      <c r="B631" s="341"/>
      <c r="C631" s="342"/>
      <c r="D631" s="343"/>
      <c r="E631" s="343"/>
      <c r="F631" s="342"/>
      <c r="G631" s="342"/>
      <c r="H631" s="342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"/>
      <c r="Y631" s="34"/>
      <c r="Z631" s="34"/>
      <c r="AA631" s="34"/>
      <c r="AB631" s="34"/>
    </row>
    <row r="632" spans="1:28" ht="15.75" customHeight="1">
      <c r="A632" s="82"/>
      <c r="B632" s="341"/>
      <c r="C632" s="342"/>
      <c r="D632" s="343"/>
      <c r="E632" s="343"/>
      <c r="F632" s="342"/>
      <c r="G632" s="342"/>
      <c r="H632" s="342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"/>
      <c r="Y632" s="34"/>
      <c r="Z632" s="34"/>
      <c r="AA632" s="34"/>
      <c r="AB632" s="34"/>
    </row>
    <row r="633" spans="1:28" ht="15.75" customHeight="1">
      <c r="A633" s="82"/>
      <c r="B633" s="341"/>
      <c r="C633" s="342"/>
      <c r="D633" s="343"/>
      <c r="E633" s="343"/>
      <c r="F633" s="342"/>
      <c r="G633" s="342"/>
      <c r="H633" s="342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"/>
      <c r="Y633" s="34"/>
      <c r="Z633" s="34"/>
      <c r="AA633" s="34"/>
      <c r="AB633" s="34"/>
    </row>
    <row r="634" spans="1:28" ht="15.75" customHeight="1">
      <c r="A634" s="82"/>
      <c r="B634" s="341"/>
      <c r="C634" s="342"/>
      <c r="D634" s="343"/>
      <c r="E634" s="343"/>
      <c r="F634" s="342"/>
      <c r="G634" s="342"/>
      <c r="H634" s="342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"/>
      <c r="Y634" s="34"/>
      <c r="Z634" s="34"/>
      <c r="AA634" s="34"/>
      <c r="AB634" s="34"/>
    </row>
    <row r="635" spans="1:28" ht="15.75" customHeight="1">
      <c r="A635" s="82"/>
      <c r="B635" s="341"/>
      <c r="C635" s="342"/>
      <c r="D635" s="343"/>
      <c r="E635" s="343"/>
      <c r="F635" s="342"/>
      <c r="G635" s="342"/>
      <c r="H635" s="342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"/>
      <c r="Y635" s="34"/>
      <c r="Z635" s="34"/>
      <c r="AA635" s="34"/>
      <c r="AB635" s="34"/>
    </row>
    <row r="636" spans="1:28" ht="15.75" customHeight="1">
      <c r="A636" s="82"/>
      <c r="B636" s="341"/>
      <c r="C636" s="342"/>
      <c r="D636" s="343"/>
      <c r="E636" s="343"/>
      <c r="F636" s="342"/>
      <c r="G636" s="342"/>
      <c r="H636" s="342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"/>
      <c r="Y636" s="34"/>
      <c r="Z636" s="34"/>
      <c r="AA636" s="34"/>
      <c r="AB636" s="34"/>
    </row>
    <row r="637" spans="1:28" ht="15.75" customHeight="1">
      <c r="A637" s="82"/>
      <c r="B637" s="341"/>
      <c r="C637" s="342"/>
      <c r="D637" s="343"/>
      <c r="E637" s="343"/>
      <c r="F637" s="342"/>
      <c r="G637" s="342"/>
      <c r="H637" s="342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"/>
      <c r="Y637" s="34"/>
      <c r="Z637" s="34"/>
      <c r="AA637" s="34"/>
      <c r="AB637" s="34"/>
    </row>
    <row r="638" spans="1:28" ht="15.75" customHeight="1">
      <c r="A638" s="82"/>
      <c r="B638" s="341"/>
      <c r="C638" s="342"/>
      <c r="D638" s="343"/>
      <c r="E638" s="343"/>
      <c r="F638" s="342"/>
      <c r="G638" s="342"/>
      <c r="H638" s="342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"/>
      <c r="Y638" s="34"/>
      <c r="Z638" s="34"/>
      <c r="AA638" s="34"/>
      <c r="AB638" s="34"/>
    </row>
    <row r="639" spans="1:28" ht="15.75" customHeight="1">
      <c r="A639" s="82"/>
      <c r="B639" s="341"/>
      <c r="C639" s="342"/>
      <c r="D639" s="343"/>
      <c r="E639" s="343"/>
      <c r="F639" s="342"/>
      <c r="G639" s="342"/>
      <c r="H639" s="342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"/>
      <c r="Y639" s="34"/>
      <c r="Z639" s="34"/>
      <c r="AA639" s="34"/>
      <c r="AB639" s="34"/>
    </row>
    <row r="640" spans="1:28" ht="15.75" customHeight="1">
      <c r="A640" s="82"/>
      <c r="B640" s="341"/>
      <c r="C640" s="342"/>
      <c r="D640" s="343"/>
      <c r="E640" s="343"/>
      <c r="F640" s="342"/>
      <c r="G640" s="342"/>
      <c r="H640" s="342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"/>
      <c r="Y640" s="34"/>
      <c r="Z640" s="34"/>
      <c r="AA640" s="34"/>
      <c r="AB640" s="34"/>
    </row>
    <row r="641" spans="1:28" ht="15.75" customHeight="1">
      <c r="A641" s="82"/>
      <c r="B641" s="341"/>
      <c r="C641" s="342"/>
      <c r="D641" s="343"/>
      <c r="E641" s="343"/>
      <c r="F641" s="342"/>
      <c r="G641" s="342"/>
      <c r="H641" s="342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"/>
      <c r="Y641" s="34"/>
      <c r="Z641" s="34"/>
      <c r="AA641" s="34"/>
      <c r="AB641" s="34"/>
    </row>
    <row r="642" spans="1:28" ht="15.75" customHeight="1">
      <c r="A642" s="82"/>
      <c r="B642" s="341"/>
      <c r="C642" s="342"/>
      <c r="D642" s="343"/>
      <c r="E642" s="343"/>
      <c r="F642" s="342"/>
      <c r="G642" s="342"/>
      <c r="H642" s="342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"/>
      <c r="Y642" s="34"/>
      <c r="Z642" s="34"/>
      <c r="AA642" s="34"/>
      <c r="AB642" s="34"/>
    </row>
    <row r="643" spans="1:28" ht="15.75" customHeight="1">
      <c r="A643" s="82"/>
      <c r="B643" s="341"/>
      <c r="C643" s="342"/>
      <c r="D643" s="343"/>
      <c r="E643" s="343"/>
      <c r="F643" s="342"/>
      <c r="G643" s="342"/>
      <c r="H643" s="342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"/>
      <c r="Y643" s="34"/>
      <c r="Z643" s="34"/>
      <c r="AA643" s="34"/>
      <c r="AB643" s="34"/>
    </row>
    <row r="644" spans="1:28" ht="15.75" customHeight="1">
      <c r="A644" s="82"/>
      <c r="B644" s="341"/>
      <c r="C644" s="342"/>
      <c r="D644" s="343"/>
      <c r="E644" s="343"/>
      <c r="F644" s="342"/>
      <c r="G644" s="342"/>
      <c r="H644" s="342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"/>
      <c r="Y644" s="34"/>
      <c r="Z644" s="34"/>
      <c r="AA644" s="34"/>
      <c r="AB644" s="34"/>
    </row>
    <row r="645" spans="1:28" ht="15.75" customHeight="1">
      <c r="A645" s="82"/>
      <c r="B645" s="341"/>
      <c r="C645" s="342"/>
      <c r="D645" s="343"/>
      <c r="E645" s="343"/>
      <c r="F645" s="342"/>
      <c r="G645" s="342"/>
      <c r="H645" s="342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"/>
      <c r="Y645" s="34"/>
      <c r="Z645" s="34"/>
      <c r="AA645" s="34"/>
      <c r="AB645" s="34"/>
    </row>
    <row r="646" spans="1:28" ht="15.75" customHeight="1">
      <c r="A646" s="82"/>
      <c r="B646" s="341"/>
      <c r="C646" s="342"/>
      <c r="D646" s="343"/>
      <c r="E646" s="343"/>
      <c r="F646" s="342"/>
      <c r="G646" s="342"/>
      <c r="H646" s="342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"/>
      <c r="Y646" s="34"/>
      <c r="Z646" s="34"/>
      <c r="AA646" s="34"/>
      <c r="AB646" s="34"/>
    </row>
    <row r="647" spans="1:28" ht="15.75" customHeight="1">
      <c r="A647" s="82"/>
      <c r="B647" s="341"/>
      <c r="C647" s="342"/>
      <c r="D647" s="343"/>
      <c r="E647" s="343"/>
      <c r="F647" s="342"/>
      <c r="G647" s="342"/>
      <c r="H647" s="342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"/>
      <c r="Y647" s="34"/>
      <c r="Z647" s="34"/>
      <c r="AA647" s="34"/>
      <c r="AB647" s="34"/>
    </row>
    <row r="648" spans="1:28" ht="15.75" customHeight="1">
      <c r="A648" s="82"/>
      <c r="B648" s="341"/>
      <c r="C648" s="342"/>
      <c r="D648" s="343"/>
      <c r="E648" s="343"/>
      <c r="F648" s="342"/>
      <c r="G648" s="342"/>
      <c r="H648" s="342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"/>
      <c r="Y648" s="34"/>
      <c r="Z648" s="34"/>
      <c r="AA648" s="34"/>
      <c r="AB648" s="34"/>
    </row>
    <row r="649" spans="1:28" ht="15.75" customHeight="1">
      <c r="A649" s="82"/>
      <c r="B649" s="341"/>
      <c r="C649" s="342"/>
      <c r="D649" s="343"/>
      <c r="E649" s="343"/>
      <c r="F649" s="342"/>
      <c r="G649" s="342"/>
      <c r="H649" s="342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"/>
      <c r="Y649" s="34"/>
      <c r="Z649" s="34"/>
      <c r="AA649" s="34"/>
      <c r="AB649" s="34"/>
    </row>
    <row r="650" spans="1:28" ht="15.75" customHeight="1">
      <c r="A650" s="82"/>
      <c r="B650" s="341"/>
      <c r="C650" s="342"/>
      <c r="D650" s="343"/>
      <c r="E650" s="343"/>
      <c r="F650" s="342"/>
      <c r="G650" s="342"/>
      <c r="H650" s="342"/>
      <c r="I650" s="341"/>
      <c r="J650" s="341"/>
      <c r="K650" s="341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"/>
      <c r="Y650" s="34"/>
      <c r="Z650" s="34"/>
      <c r="AA650" s="34"/>
      <c r="AB650" s="34"/>
    </row>
    <row r="651" spans="1:28" ht="15.75" customHeight="1">
      <c r="A651" s="82"/>
      <c r="B651" s="341"/>
      <c r="C651" s="342"/>
      <c r="D651" s="343"/>
      <c r="E651" s="343"/>
      <c r="F651" s="342"/>
      <c r="G651" s="342"/>
      <c r="H651" s="342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"/>
      <c r="Y651" s="34"/>
      <c r="Z651" s="34"/>
      <c r="AA651" s="34"/>
      <c r="AB651" s="34"/>
    </row>
    <row r="652" spans="1:28" ht="15.75" customHeight="1">
      <c r="A652" s="82"/>
      <c r="B652" s="341"/>
      <c r="C652" s="342"/>
      <c r="D652" s="343"/>
      <c r="E652" s="343"/>
      <c r="F652" s="342"/>
      <c r="G652" s="342"/>
      <c r="H652" s="342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"/>
      <c r="Y652" s="34"/>
      <c r="Z652" s="34"/>
      <c r="AA652" s="34"/>
      <c r="AB652" s="34"/>
    </row>
    <row r="653" spans="1:28" ht="15.75" customHeight="1">
      <c r="A653" s="82"/>
      <c r="B653" s="341"/>
      <c r="C653" s="342"/>
      <c r="D653" s="343"/>
      <c r="E653" s="343"/>
      <c r="F653" s="342"/>
      <c r="G653" s="342"/>
      <c r="H653" s="342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"/>
      <c r="Y653" s="34"/>
      <c r="Z653" s="34"/>
      <c r="AA653" s="34"/>
      <c r="AB653" s="34"/>
    </row>
    <row r="654" spans="1:28" ht="15.75" customHeight="1">
      <c r="A654" s="82"/>
      <c r="B654" s="341"/>
      <c r="C654" s="342"/>
      <c r="D654" s="343"/>
      <c r="E654" s="343"/>
      <c r="F654" s="342"/>
      <c r="G654" s="342"/>
      <c r="H654" s="342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"/>
      <c r="Y654" s="34"/>
      <c r="Z654" s="34"/>
      <c r="AA654" s="34"/>
      <c r="AB654" s="34"/>
    </row>
    <row r="655" spans="1:28" ht="15.75" customHeight="1">
      <c r="A655" s="82"/>
      <c r="B655" s="341"/>
      <c r="C655" s="342"/>
      <c r="D655" s="343"/>
      <c r="E655" s="343"/>
      <c r="F655" s="342"/>
      <c r="G655" s="342"/>
      <c r="H655" s="342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"/>
      <c r="Y655" s="34"/>
      <c r="Z655" s="34"/>
      <c r="AA655" s="34"/>
      <c r="AB655" s="34"/>
    </row>
    <row r="656" spans="1:28" ht="15.75" customHeight="1">
      <c r="A656" s="82"/>
      <c r="B656" s="341"/>
      <c r="C656" s="342"/>
      <c r="D656" s="343"/>
      <c r="E656" s="343"/>
      <c r="F656" s="342"/>
      <c r="G656" s="342"/>
      <c r="H656" s="342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"/>
      <c r="Y656" s="34"/>
      <c r="Z656" s="34"/>
      <c r="AA656" s="34"/>
      <c r="AB656" s="34"/>
    </row>
    <row r="657" spans="1:28" ht="15.75" customHeight="1">
      <c r="A657" s="82"/>
      <c r="B657" s="341"/>
      <c r="C657" s="342"/>
      <c r="D657" s="343"/>
      <c r="E657" s="343"/>
      <c r="F657" s="342"/>
      <c r="G657" s="342"/>
      <c r="H657" s="342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"/>
      <c r="Y657" s="34"/>
      <c r="Z657" s="34"/>
      <c r="AA657" s="34"/>
      <c r="AB657" s="34"/>
    </row>
    <row r="658" spans="1:28" ht="15.75" customHeight="1">
      <c r="A658" s="82"/>
      <c r="B658" s="341"/>
      <c r="C658" s="342"/>
      <c r="D658" s="343"/>
      <c r="E658" s="343"/>
      <c r="F658" s="342"/>
      <c r="G658" s="342"/>
      <c r="H658" s="342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"/>
      <c r="Y658" s="34"/>
      <c r="Z658" s="34"/>
      <c r="AA658" s="34"/>
      <c r="AB658" s="34"/>
    </row>
    <row r="659" spans="1:28" ht="15.75" customHeight="1">
      <c r="A659" s="82"/>
      <c r="B659" s="341"/>
      <c r="C659" s="342"/>
      <c r="D659" s="343"/>
      <c r="E659" s="343"/>
      <c r="F659" s="342"/>
      <c r="G659" s="342"/>
      <c r="H659" s="342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"/>
      <c r="Y659" s="34"/>
      <c r="Z659" s="34"/>
      <c r="AA659" s="34"/>
      <c r="AB659" s="34"/>
    </row>
    <row r="660" spans="1:28" ht="15.75" customHeight="1">
      <c r="A660" s="82"/>
      <c r="B660" s="341"/>
      <c r="C660" s="342"/>
      <c r="D660" s="343"/>
      <c r="E660" s="343"/>
      <c r="F660" s="342"/>
      <c r="G660" s="342"/>
      <c r="H660" s="342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"/>
      <c r="Y660" s="34"/>
      <c r="Z660" s="34"/>
      <c r="AA660" s="34"/>
      <c r="AB660" s="34"/>
    </row>
    <row r="661" spans="1:28" ht="15.75" customHeight="1">
      <c r="A661" s="82"/>
      <c r="B661" s="341"/>
      <c r="C661" s="342"/>
      <c r="D661" s="343"/>
      <c r="E661" s="343"/>
      <c r="F661" s="342"/>
      <c r="G661" s="342"/>
      <c r="H661" s="342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"/>
      <c r="Y661" s="34"/>
      <c r="Z661" s="34"/>
      <c r="AA661" s="34"/>
      <c r="AB661" s="34"/>
    </row>
    <row r="662" spans="1:28" ht="15.75" customHeight="1">
      <c r="A662" s="82"/>
      <c r="B662" s="341"/>
      <c r="C662" s="342"/>
      <c r="D662" s="343"/>
      <c r="E662" s="343"/>
      <c r="F662" s="342"/>
      <c r="G662" s="342"/>
      <c r="H662" s="342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"/>
      <c r="Y662" s="34"/>
      <c r="Z662" s="34"/>
      <c r="AA662" s="34"/>
      <c r="AB662" s="34"/>
    </row>
    <row r="663" spans="1:28" ht="15.75" customHeight="1">
      <c r="A663" s="82"/>
      <c r="B663" s="341"/>
      <c r="C663" s="342"/>
      <c r="D663" s="343"/>
      <c r="E663" s="343"/>
      <c r="F663" s="342"/>
      <c r="G663" s="342"/>
      <c r="H663" s="342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"/>
      <c r="Y663" s="34"/>
      <c r="Z663" s="34"/>
      <c r="AA663" s="34"/>
      <c r="AB663" s="34"/>
    </row>
    <row r="664" spans="1:28" ht="15.75" customHeight="1">
      <c r="A664" s="82"/>
      <c r="B664" s="341"/>
      <c r="C664" s="342"/>
      <c r="D664" s="343"/>
      <c r="E664" s="343"/>
      <c r="F664" s="342"/>
      <c r="G664" s="342"/>
      <c r="H664" s="342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"/>
      <c r="Y664" s="34"/>
      <c r="Z664" s="34"/>
      <c r="AA664" s="34"/>
      <c r="AB664" s="34"/>
    </row>
    <row r="665" spans="1:28" ht="15.75" customHeight="1">
      <c r="A665" s="82"/>
      <c r="B665" s="341"/>
      <c r="C665" s="342"/>
      <c r="D665" s="343"/>
      <c r="E665" s="343"/>
      <c r="F665" s="342"/>
      <c r="G665" s="342"/>
      <c r="H665" s="342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"/>
      <c r="Y665" s="34"/>
      <c r="Z665" s="34"/>
      <c r="AA665" s="34"/>
      <c r="AB665" s="34"/>
    </row>
    <row r="666" spans="1:28" ht="15.75" customHeight="1">
      <c r="A666" s="82"/>
      <c r="B666" s="341"/>
      <c r="C666" s="342"/>
      <c r="D666" s="343"/>
      <c r="E666" s="343"/>
      <c r="F666" s="342"/>
      <c r="G666" s="342"/>
      <c r="H666" s="342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"/>
      <c r="Y666" s="34"/>
      <c r="Z666" s="34"/>
      <c r="AA666" s="34"/>
      <c r="AB666" s="34"/>
    </row>
    <row r="667" spans="1:28" ht="15.75" customHeight="1">
      <c r="A667" s="82"/>
      <c r="B667" s="341"/>
      <c r="C667" s="342"/>
      <c r="D667" s="343"/>
      <c r="E667" s="343"/>
      <c r="F667" s="342"/>
      <c r="G667" s="342"/>
      <c r="H667" s="342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"/>
      <c r="Y667" s="34"/>
      <c r="Z667" s="34"/>
      <c r="AA667" s="34"/>
      <c r="AB667" s="34"/>
    </row>
    <row r="668" spans="1:28" ht="15.75" customHeight="1">
      <c r="A668" s="82"/>
      <c r="B668" s="341"/>
      <c r="C668" s="342"/>
      <c r="D668" s="343"/>
      <c r="E668" s="343"/>
      <c r="F668" s="342"/>
      <c r="G668" s="342"/>
      <c r="H668" s="342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"/>
      <c r="Y668" s="34"/>
      <c r="Z668" s="34"/>
      <c r="AA668" s="34"/>
      <c r="AB668" s="34"/>
    </row>
    <row r="669" spans="1:28" ht="15.75" customHeight="1">
      <c r="A669" s="82"/>
      <c r="B669" s="341"/>
      <c r="C669" s="342"/>
      <c r="D669" s="343"/>
      <c r="E669" s="343"/>
      <c r="F669" s="342"/>
      <c r="G669" s="342"/>
      <c r="H669" s="342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"/>
      <c r="Y669" s="34"/>
      <c r="Z669" s="34"/>
      <c r="AA669" s="34"/>
      <c r="AB669" s="34"/>
    </row>
    <row r="670" spans="1:28" ht="15.75" customHeight="1">
      <c r="A670" s="82"/>
      <c r="B670" s="341"/>
      <c r="C670" s="342"/>
      <c r="D670" s="343"/>
      <c r="E670" s="343"/>
      <c r="F670" s="342"/>
      <c r="G670" s="342"/>
      <c r="H670" s="342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"/>
      <c r="Y670" s="34"/>
      <c r="Z670" s="34"/>
      <c r="AA670" s="34"/>
      <c r="AB670" s="34"/>
    </row>
    <row r="671" spans="1:28" ht="15.75" customHeight="1">
      <c r="A671" s="82"/>
      <c r="B671" s="341"/>
      <c r="C671" s="342"/>
      <c r="D671" s="343"/>
      <c r="E671" s="343"/>
      <c r="F671" s="342"/>
      <c r="G671" s="342"/>
      <c r="H671" s="342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"/>
      <c r="Y671" s="34"/>
      <c r="Z671" s="34"/>
      <c r="AA671" s="34"/>
      <c r="AB671" s="34"/>
    </row>
    <row r="672" spans="1:28" ht="15.75" customHeight="1">
      <c r="A672" s="82"/>
      <c r="B672" s="341"/>
      <c r="C672" s="342"/>
      <c r="D672" s="343"/>
      <c r="E672" s="343"/>
      <c r="F672" s="342"/>
      <c r="G672" s="342"/>
      <c r="H672" s="342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"/>
      <c r="Y672" s="34"/>
      <c r="Z672" s="34"/>
      <c r="AA672" s="34"/>
      <c r="AB672" s="34"/>
    </row>
    <row r="673" spans="1:28" ht="15.75" customHeight="1">
      <c r="A673" s="82"/>
      <c r="B673" s="341"/>
      <c r="C673" s="342"/>
      <c r="D673" s="343"/>
      <c r="E673" s="343"/>
      <c r="F673" s="342"/>
      <c r="G673" s="342"/>
      <c r="H673" s="342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"/>
      <c r="Y673" s="34"/>
      <c r="Z673" s="34"/>
      <c r="AA673" s="34"/>
      <c r="AB673" s="34"/>
    </row>
    <row r="674" spans="1:28" ht="15.75" customHeight="1">
      <c r="A674" s="82"/>
      <c r="B674" s="341"/>
      <c r="C674" s="342"/>
      <c r="D674" s="343"/>
      <c r="E674" s="343"/>
      <c r="F674" s="342"/>
      <c r="G674" s="342"/>
      <c r="H674" s="342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"/>
      <c r="Y674" s="34"/>
      <c r="Z674" s="34"/>
      <c r="AA674" s="34"/>
      <c r="AB674" s="34"/>
    </row>
    <row r="675" spans="1:28" ht="15.75" customHeight="1">
      <c r="A675" s="82"/>
      <c r="B675" s="341"/>
      <c r="C675" s="342"/>
      <c r="D675" s="343"/>
      <c r="E675" s="343"/>
      <c r="F675" s="342"/>
      <c r="G675" s="342"/>
      <c r="H675" s="342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"/>
      <c r="Y675" s="34"/>
      <c r="Z675" s="34"/>
      <c r="AA675" s="34"/>
      <c r="AB675" s="34"/>
    </row>
    <row r="676" spans="1:28" ht="15.75" customHeight="1">
      <c r="A676" s="82"/>
      <c r="B676" s="341"/>
      <c r="C676" s="342"/>
      <c r="D676" s="343"/>
      <c r="E676" s="343"/>
      <c r="F676" s="342"/>
      <c r="G676" s="342"/>
      <c r="H676" s="342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"/>
      <c r="Y676" s="34"/>
      <c r="Z676" s="34"/>
      <c r="AA676" s="34"/>
      <c r="AB676" s="34"/>
    </row>
    <row r="677" spans="1:28" ht="15.75" customHeight="1">
      <c r="A677" s="82"/>
      <c r="B677" s="341"/>
      <c r="C677" s="342"/>
      <c r="D677" s="343"/>
      <c r="E677" s="343"/>
      <c r="F677" s="342"/>
      <c r="G677" s="342"/>
      <c r="H677" s="342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"/>
      <c r="Y677" s="34"/>
      <c r="Z677" s="34"/>
      <c r="AA677" s="34"/>
      <c r="AB677" s="34"/>
    </row>
    <row r="678" spans="1:28" ht="15.75" customHeight="1">
      <c r="A678" s="82"/>
      <c r="B678" s="341"/>
      <c r="C678" s="342"/>
      <c r="D678" s="343"/>
      <c r="E678" s="343"/>
      <c r="F678" s="342"/>
      <c r="G678" s="342"/>
      <c r="H678" s="342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"/>
      <c r="Y678" s="34"/>
      <c r="Z678" s="34"/>
      <c r="AA678" s="34"/>
      <c r="AB678" s="34"/>
    </row>
    <row r="679" spans="1:28" ht="15.75" customHeight="1">
      <c r="A679" s="82"/>
      <c r="B679" s="341"/>
      <c r="C679" s="342"/>
      <c r="D679" s="343"/>
      <c r="E679" s="343"/>
      <c r="F679" s="342"/>
      <c r="G679" s="342"/>
      <c r="H679" s="342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"/>
      <c r="Y679" s="34"/>
      <c r="Z679" s="34"/>
      <c r="AA679" s="34"/>
      <c r="AB679" s="34"/>
    </row>
    <row r="680" spans="1:28" ht="15.75" customHeight="1">
      <c r="A680" s="82"/>
      <c r="B680" s="341"/>
      <c r="C680" s="342"/>
      <c r="D680" s="343"/>
      <c r="E680" s="343"/>
      <c r="F680" s="342"/>
      <c r="G680" s="342"/>
      <c r="H680" s="342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"/>
      <c r="Y680" s="34"/>
      <c r="Z680" s="34"/>
      <c r="AA680" s="34"/>
      <c r="AB680" s="34"/>
    </row>
    <row r="681" spans="1:28" ht="15.75" customHeight="1">
      <c r="A681" s="82"/>
      <c r="B681" s="341"/>
      <c r="C681" s="342"/>
      <c r="D681" s="343"/>
      <c r="E681" s="343"/>
      <c r="F681" s="342"/>
      <c r="G681" s="342"/>
      <c r="H681" s="342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"/>
      <c r="Y681" s="34"/>
      <c r="Z681" s="34"/>
      <c r="AA681" s="34"/>
      <c r="AB681" s="34"/>
    </row>
    <row r="682" spans="1:28" ht="15.75" customHeight="1">
      <c r="A682" s="82"/>
      <c r="B682" s="341"/>
      <c r="C682" s="342"/>
      <c r="D682" s="343"/>
      <c r="E682" s="343"/>
      <c r="F682" s="342"/>
      <c r="G682" s="342"/>
      <c r="H682" s="342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"/>
      <c r="Y682" s="34"/>
      <c r="Z682" s="34"/>
      <c r="AA682" s="34"/>
      <c r="AB682" s="34"/>
    </row>
    <row r="683" spans="1:28" ht="15.75" customHeight="1">
      <c r="A683" s="82"/>
      <c r="B683" s="341"/>
      <c r="C683" s="342"/>
      <c r="D683" s="343"/>
      <c r="E683" s="343"/>
      <c r="F683" s="342"/>
      <c r="G683" s="342"/>
      <c r="H683" s="342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"/>
      <c r="Y683" s="34"/>
      <c r="Z683" s="34"/>
      <c r="AA683" s="34"/>
      <c r="AB683" s="34"/>
    </row>
    <row r="684" spans="1:28" ht="15.75" customHeight="1">
      <c r="A684" s="82"/>
      <c r="B684" s="341"/>
      <c r="C684" s="342"/>
      <c r="D684" s="343"/>
      <c r="E684" s="343"/>
      <c r="F684" s="342"/>
      <c r="G684" s="342"/>
      <c r="H684" s="342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"/>
      <c r="Y684" s="34"/>
      <c r="Z684" s="34"/>
      <c r="AA684" s="34"/>
      <c r="AB684" s="34"/>
    </row>
    <row r="685" spans="1:28" ht="15.75" customHeight="1">
      <c r="A685" s="82"/>
      <c r="B685" s="341"/>
      <c r="C685" s="342"/>
      <c r="D685" s="343"/>
      <c r="E685" s="343"/>
      <c r="F685" s="342"/>
      <c r="G685" s="342"/>
      <c r="H685" s="342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"/>
      <c r="Y685" s="34"/>
      <c r="Z685" s="34"/>
      <c r="AA685" s="34"/>
      <c r="AB685" s="34"/>
    </row>
    <row r="686" spans="1:28" ht="15.75" customHeight="1">
      <c r="A686" s="82"/>
      <c r="B686" s="341"/>
      <c r="C686" s="342"/>
      <c r="D686" s="343"/>
      <c r="E686" s="343"/>
      <c r="F686" s="342"/>
      <c r="G686" s="342"/>
      <c r="H686" s="342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"/>
      <c r="Y686" s="34"/>
      <c r="Z686" s="34"/>
      <c r="AA686" s="34"/>
      <c r="AB686" s="34"/>
    </row>
    <row r="687" spans="1:28" ht="15.75" customHeight="1">
      <c r="A687" s="82"/>
      <c r="B687" s="341"/>
      <c r="C687" s="342"/>
      <c r="D687" s="343"/>
      <c r="E687" s="343"/>
      <c r="F687" s="342"/>
      <c r="G687" s="342"/>
      <c r="H687" s="342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"/>
      <c r="Y687" s="34"/>
      <c r="Z687" s="34"/>
      <c r="AA687" s="34"/>
      <c r="AB687" s="34"/>
    </row>
    <row r="688" spans="1:28" ht="15.75" customHeight="1">
      <c r="A688" s="82"/>
      <c r="B688" s="341"/>
      <c r="C688" s="342"/>
      <c r="D688" s="343"/>
      <c r="E688" s="343"/>
      <c r="F688" s="342"/>
      <c r="G688" s="342"/>
      <c r="H688" s="342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"/>
      <c r="Y688" s="34"/>
      <c r="Z688" s="34"/>
      <c r="AA688" s="34"/>
      <c r="AB688" s="34"/>
    </row>
    <row r="689" spans="1:28" ht="15.75" customHeight="1">
      <c r="A689" s="82"/>
      <c r="B689" s="341"/>
      <c r="C689" s="342"/>
      <c r="D689" s="343"/>
      <c r="E689" s="343"/>
      <c r="F689" s="342"/>
      <c r="G689" s="342"/>
      <c r="H689" s="342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"/>
      <c r="Y689" s="34"/>
      <c r="Z689" s="34"/>
      <c r="AA689" s="34"/>
      <c r="AB689" s="34"/>
    </row>
    <row r="690" spans="1:28" ht="15.75" customHeight="1">
      <c r="A690" s="82"/>
      <c r="B690" s="341"/>
      <c r="C690" s="342"/>
      <c r="D690" s="343"/>
      <c r="E690" s="343"/>
      <c r="F690" s="342"/>
      <c r="G690" s="342"/>
      <c r="H690" s="342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"/>
      <c r="Y690" s="34"/>
      <c r="Z690" s="34"/>
      <c r="AA690" s="34"/>
      <c r="AB690" s="34"/>
    </row>
    <row r="691" spans="1:28" ht="15.75" customHeight="1">
      <c r="A691" s="82"/>
      <c r="B691" s="341"/>
      <c r="C691" s="342"/>
      <c r="D691" s="343"/>
      <c r="E691" s="343"/>
      <c r="F691" s="342"/>
      <c r="G691" s="342"/>
      <c r="H691" s="342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"/>
      <c r="Y691" s="34"/>
      <c r="Z691" s="34"/>
      <c r="AA691" s="34"/>
      <c r="AB691" s="34"/>
    </row>
    <row r="692" spans="1:28" ht="15.75" customHeight="1">
      <c r="A692" s="82"/>
      <c r="B692" s="341"/>
      <c r="C692" s="342"/>
      <c r="D692" s="343"/>
      <c r="E692" s="343"/>
      <c r="F692" s="342"/>
      <c r="G692" s="342"/>
      <c r="H692" s="342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"/>
      <c r="Y692" s="34"/>
      <c r="Z692" s="34"/>
      <c r="AA692" s="34"/>
      <c r="AB692" s="34"/>
    </row>
    <row r="693" spans="1:28" ht="15.75" customHeight="1">
      <c r="A693" s="82"/>
      <c r="B693" s="341"/>
      <c r="C693" s="342"/>
      <c r="D693" s="343"/>
      <c r="E693" s="343"/>
      <c r="F693" s="342"/>
      <c r="G693" s="342"/>
      <c r="H693" s="342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"/>
      <c r="Y693" s="34"/>
      <c r="Z693" s="34"/>
      <c r="AA693" s="34"/>
      <c r="AB693" s="34"/>
    </row>
    <row r="694" spans="1:28" ht="15.75" customHeight="1">
      <c r="A694" s="82"/>
      <c r="B694" s="341"/>
      <c r="C694" s="342"/>
      <c r="D694" s="343"/>
      <c r="E694" s="343"/>
      <c r="F694" s="342"/>
      <c r="G694" s="342"/>
      <c r="H694" s="342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"/>
      <c r="Y694" s="34"/>
      <c r="Z694" s="34"/>
      <c r="AA694" s="34"/>
      <c r="AB694" s="34"/>
    </row>
    <row r="695" spans="1:28" ht="15.75" customHeight="1">
      <c r="A695" s="82"/>
      <c r="B695" s="341"/>
      <c r="C695" s="342"/>
      <c r="D695" s="343"/>
      <c r="E695" s="343"/>
      <c r="F695" s="342"/>
      <c r="G695" s="342"/>
      <c r="H695" s="342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"/>
      <c r="Y695" s="34"/>
      <c r="Z695" s="34"/>
      <c r="AA695" s="34"/>
      <c r="AB695" s="34"/>
    </row>
    <row r="696" spans="1:28" ht="15.75" customHeight="1">
      <c r="A696" s="82"/>
      <c r="B696" s="341"/>
      <c r="C696" s="342"/>
      <c r="D696" s="343"/>
      <c r="E696" s="343"/>
      <c r="F696" s="342"/>
      <c r="G696" s="342"/>
      <c r="H696" s="342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"/>
      <c r="Y696" s="34"/>
      <c r="Z696" s="34"/>
      <c r="AA696" s="34"/>
      <c r="AB696" s="34"/>
    </row>
    <row r="697" spans="1:28" ht="15.75" customHeight="1">
      <c r="A697" s="82"/>
      <c r="B697" s="341"/>
      <c r="C697" s="342"/>
      <c r="D697" s="343"/>
      <c r="E697" s="343"/>
      <c r="F697" s="342"/>
      <c r="G697" s="342"/>
      <c r="H697" s="342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"/>
      <c r="Y697" s="34"/>
      <c r="Z697" s="34"/>
      <c r="AA697" s="34"/>
      <c r="AB697" s="34"/>
    </row>
    <row r="698" spans="1:28" ht="15.75" customHeight="1">
      <c r="A698" s="82"/>
      <c r="B698" s="341"/>
      <c r="C698" s="342"/>
      <c r="D698" s="343"/>
      <c r="E698" s="343"/>
      <c r="F698" s="342"/>
      <c r="G698" s="342"/>
      <c r="H698" s="342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"/>
      <c r="Y698" s="34"/>
      <c r="Z698" s="34"/>
      <c r="AA698" s="34"/>
      <c r="AB698" s="34"/>
    </row>
    <row r="699" spans="1:28" ht="15.75" customHeight="1">
      <c r="A699" s="82"/>
      <c r="B699" s="341"/>
      <c r="C699" s="342"/>
      <c r="D699" s="343"/>
      <c r="E699" s="343"/>
      <c r="F699" s="342"/>
      <c r="G699" s="342"/>
      <c r="H699" s="342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"/>
      <c r="Y699" s="34"/>
      <c r="Z699" s="34"/>
      <c r="AA699" s="34"/>
      <c r="AB699" s="34"/>
    </row>
    <row r="700" spans="1:28" ht="15.75" customHeight="1">
      <c r="A700" s="82"/>
      <c r="B700" s="341"/>
      <c r="C700" s="342"/>
      <c r="D700" s="343"/>
      <c r="E700" s="343"/>
      <c r="F700" s="342"/>
      <c r="G700" s="342"/>
      <c r="H700" s="342"/>
      <c r="I700" s="341"/>
      <c r="J700" s="341"/>
      <c r="K700" s="341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"/>
      <c r="Y700" s="34"/>
      <c r="Z700" s="34"/>
      <c r="AA700" s="34"/>
      <c r="AB700" s="34"/>
    </row>
    <row r="701" spans="1:28" ht="15.75" customHeight="1">
      <c r="A701" s="82"/>
      <c r="B701" s="341"/>
      <c r="C701" s="342"/>
      <c r="D701" s="343"/>
      <c r="E701" s="343"/>
      <c r="F701" s="342"/>
      <c r="G701" s="342"/>
      <c r="H701" s="342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"/>
      <c r="Y701" s="34"/>
      <c r="Z701" s="34"/>
      <c r="AA701" s="34"/>
      <c r="AB701" s="34"/>
    </row>
    <row r="702" spans="1:28" ht="15.75" customHeight="1">
      <c r="A702" s="82"/>
      <c r="B702" s="341"/>
      <c r="C702" s="342"/>
      <c r="D702" s="343"/>
      <c r="E702" s="343"/>
      <c r="F702" s="342"/>
      <c r="G702" s="342"/>
      <c r="H702" s="342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"/>
      <c r="Y702" s="34"/>
      <c r="Z702" s="34"/>
      <c r="AA702" s="34"/>
      <c r="AB702" s="34"/>
    </row>
    <row r="703" spans="1:28" ht="15.75" customHeight="1">
      <c r="A703" s="82"/>
      <c r="B703" s="341"/>
      <c r="C703" s="342"/>
      <c r="D703" s="343"/>
      <c r="E703" s="343"/>
      <c r="F703" s="342"/>
      <c r="G703" s="342"/>
      <c r="H703" s="342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"/>
      <c r="Y703" s="34"/>
      <c r="Z703" s="34"/>
      <c r="AA703" s="34"/>
      <c r="AB703" s="34"/>
    </row>
    <row r="704" spans="1:28" ht="15.75" customHeight="1">
      <c r="A704" s="82"/>
      <c r="B704" s="341"/>
      <c r="C704" s="342"/>
      <c r="D704" s="343"/>
      <c r="E704" s="343"/>
      <c r="F704" s="342"/>
      <c r="G704" s="342"/>
      <c r="H704" s="342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"/>
      <c r="Y704" s="34"/>
      <c r="Z704" s="34"/>
      <c r="AA704" s="34"/>
      <c r="AB704" s="34"/>
    </row>
    <row r="705" spans="1:28" ht="15.75" customHeight="1">
      <c r="A705" s="82"/>
      <c r="B705" s="341"/>
      <c r="C705" s="342"/>
      <c r="D705" s="343"/>
      <c r="E705" s="343"/>
      <c r="F705" s="342"/>
      <c r="G705" s="342"/>
      <c r="H705" s="342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"/>
      <c r="Y705" s="34"/>
      <c r="Z705" s="34"/>
      <c r="AA705" s="34"/>
      <c r="AB705" s="34"/>
    </row>
    <row r="706" spans="1:28" ht="15.75" customHeight="1">
      <c r="A706" s="82"/>
      <c r="B706" s="341"/>
      <c r="C706" s="342"/>
      <c r="D706" s="343"/>
      <c r="E706" s="343"/>
      <c r="F706" s="342"/>
      <c r="G706" s="342"/>
      <c r="H706" s="342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"/>
      <c r="Y706" s="34"/>
      <c r="Z706" s="34"/>
      <c r="AA706" s="34"/>
      <c r="AB706" s="34"/>
    </row>
    <row r="707" spans="1:28" ht="15.75" customHeight="1">
      <c r="A707" s="82"/>
      <c r="B707" s="341"/>
      <c r="C707" s="342"/>
      <c r="D707" s="343"/>
      <c r="E707" s="343"/>
      <c r="F707" s="342"/>
      <c r="G707" s="342"/>
      <c r="H707" s="342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"/>
      <c r="Y707" s="34"/>
      <c r="Z707" s="34"/>
      <c r="AA707" s="34"/>
      <c r="AB707" s="34"/>
    </row>
    <row r="708" spans="1:28" ht="15.75" customHeight="1">
      <c r="A708" s="82"/>
      <c r="B708" s="341"/>
      <c r="C708" s="342"/>
      <c r="D708" s="343"/>
      <c r="E708" s="343"/>
      <c r="F708" s="342"/>
      <c r="G708" s="342"/>
      <c r="H708" s="342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"/>
      <c r="Y708" s="34"/>
      <c r="Z708" s="34"/>
      <c r="AA708" s="34"/>
      <c r="AB708" s="34"/>
    </row>
    <row r="709" spans="1:28" ht="15.75" customHeight="1">
      <c r="A709" s="82"/>
      <c r="B709" s="341"/>
      <c r="C709" s="342"/>
      <c r="D709" s="343"/>
      <c r="E709" s="343"/>
      <c r="F709" s="342"/>
      <c r="G709" s="342"/>
      <c r="H709" s="342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"/>
      <c r="Y709" s="34"/>
      <c r="Z709" s="34"/>
      <c r="AA709" s="34"/>
      <c r="AB709" s="34"/>
    </row>
    <row r="710" spans="1:28" ht="15.75" customHeight="1">
      <c r="A710" s="82"/>
      <c r="B710" s="341"/>
      <c r="C710" s="342"/>
      <c r="D710" s="343"/>
      <c r="E710" s="343"/>
      <c r="F710" s="342"/>
      <c r="G710" s="342"/>
      <c r="H710" s="342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"/>
      <c r="Y710" s="34"/>
      <c r="Z710" s="34"/>
      <c r="AA710" s="34"/>
      <c r="AB710" s="34"/>
    </row>
    <row r="711" spans="1:28" ht="15.75" customHeight="1">
      <c r="A711" s="82"/>
      <c r="B711" s="341"/>
      <c r="C711" s="342"/>
      <c r="D711" s="343"/>
      <c r="E711" s="343"/>
      <c r="F711" s="342"/>
      <c r="G711" s="342"/>
      <c r="H711" s="342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"/>
      <c r="Y711" s="34"/>
      <c r="Z711" s="34"/>
      <c r="AA711" s="34"/>
      <c r="AB711" s="34"/>
    </row>
    <row r="712" spans="1:28" ht="15.75" customHeight="1">
      <c r="A712" s="82"/>
      <c r="B712" s="341"/>
      <c r="C712" s="342"/>
      <c r="D712" s="343"/>
      <c r="E712" s="343"/>
      <c r="F712" s="342"/>
      <c r="G712" s="342"/>
      <c r="H712" s="342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"/>
      <c r="Y712" s="34"/>
      <c r="Z712" s="34"/>
      <c r="AA712" s="34"/>
      <c r="AB712" s="34"/>
    </row>
    <row r="713" spans="1:28" ht="15.75" customHeight="1">
      <c r="A713" s="82"/>
      <c r="B713" s="341"/>
      <c r="C713" s="342"/>
      <c r="D713" s="343"/>
      <c r="E713" s="343"/>
      <c r="F713" s="342"/>
      <c r="G713" s="342"/>
      <c r="H713" s="342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"/>
      <c r="Y713" s="34"/>
      <c r="Z713" s="34"/>
      <c r="AA713" s="34"/>
      <c r="AB713" s="34"/>
    </row>
    <row r="714" spans="1:28" ht="15.75" customHeight="1">
      <c r="A714" s="82"/>
      <c r="B714" s="341"/>
      <c r="C714" s="342"/>
      <c r="D714" s="343"/>
      <c r="E714" s="343"/>
      <c r="F714" s="342"/>
      <c r="G714" s="342"/>
      <c r="H714" s="342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"/>
      <c r="Y714" s="34"/>
      <c r="Z714" s="34"/>
      <c r="AA714" s="34"/>
      <c r="AB714" s="34"/>
    </row>
    <row r="715" spans="1:28" ht="15.75" customHeight="1">
      <c r="A715" s="82"/>
      <c r="B715" s="341"/>
      <c r="C715" s="342"/>
      <c r="D715" s="343"/>
      <c r="E715" s="343"/>
      <c r="F715" s="342"/>
      <c r="G715" s="342"/>
      <c r="H715" s="342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"/>
      <c r="Y715" s="34"/>
      <c r="Z715" s="34"/>
      <c r="AA715" s="34"/>
      <c r="AB715" s="34"/>
    </row>
    <row r="716" spans="1:28" ht="15.75" customHeight="1">
      <c r="A716" s="82"/>
      <c r="B716" s="341"/>
      <c r="C716" s="342"/>
      <c r="D716" s="343"/>
      <c r="E716" s="343"/>
      <c r="F716" s="342"/>
      <c r="G716" s="342"/>
      <c r="H716" s="342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"/>
      <c r="Y716" s="34"/>
      <c r="Z716" s="34"/>
      <c r="AA716" s="34"/>
      <c r="AB716" s="34"/>
    </row>
    <row r="717" spans="1:28" ht="15.75" customHeight="1">
      <c r="A717" s="82"/>
      <c r="B717" s="341"/>
      <c r="C717" s="342"/>
      <c r="D717" s="343"/>
      <c r="E717" s="343"/>
      <c r="F717" s="342"/>
      <c r="G717" s="342"/>
      <c r="H717" s="342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"/>
      <c r="Y717" s="34"/>
      <c r="Z717" s="34"/>
      <c r="AA717" s="34"/>
      <c r="AB717" s="34"/>
    </row>
    <row r="718" spans="1:28" ht="15.75" customHeight="1">
      <c r="A718" s="82"/>
      <c r="B718" s="341"/>
      <c r="C718" s="342"/>
      <c r="D718" s="343"/>
      <c r="E718" s="343"/>
      <c r="F718" s="342"/>
      <c r="G718" s="342"/>
      <c r="H718" s="342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"/>
      <c r="Y718" s="34"/>
      <c r="Z718" s="34"/>
      <c r="AA718" s="34"/>
      <c r="AB718" s="34"/>
    </row>
    <row r="719" spans="1:28" ht="15.75" customHeight="1">
      <c r="A719" s="82"/>
      <c r="B719" s="341"/>
      <c r="C719" s="342"/>
      <c r="D719" s="343"/>
      <c r="E719" s="343"/>
      <c r="F719" s="342"/>
      <c r="G719" s="342"/>
      <c r="H719" s="342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"/>
      <c r="Y719" s="34"/>
      <c r="Z719" s="34"/>
      <c r="AA719" s="34"/>
      <c r="AB719" s="34"/>
    </row>
    <row r="720" spans="1:28" ht="15.75" customHeight="1">
      <c r="A720" s="82"/>
      <c r="B720" s="341"/>
      <c r="C720" s="342"/>
      <c r="D720" s="343"/>
      <c r="E720" s="343"/>
      <c r="F720" s="342"/>
      <c r="G720" s="342"/>
      <c r="H720" s="342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"/>
      <c r="Y720" s="34"/>
      <c r="Z720" s="34"/>
      <c r="AA720" s="34"/>
      <c r="AB720" s="34"/>
    </row>
    <row r="721" spans="1:28" ht="15.75" customHeight="1">
      <c r="A721" s="82"/>
      <c r="B721" s="341"/>
      <c r="C721" s="342"/>
      <c r="D721" s="343"/>
      <c r="E721" s="343"/>
      <c r="F721" s="342"/>
      <c r="G721" s="342"/>
      <c r="H721" s="342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"/>
      <c r="Y721" s="34"/>
      <c r="Z721" s="34"/>
      <c r="AA721" s="34"/>
      <c r="AB721" s="34"/>
    </row>
    <row r="722" spans="1:28" ht="15.75" customHeight="1">
      <c r="A722" s="82"/>
      <c r="B722" s="341"/>
      <c r="C722" s="342"/>
      <c r="D722" s="343"/>
      <c r="E722" s="343"/>
      <c r="F722" s="342"/>
      <c r="G722" s="342"/>
      <c r="H722" s="342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"/>
      <c r="Y722" s="34"/>
      <c r="Z722" s="34"/>
      <c r="AA722" s="34"/>
      <c r="AB722" s="34"/>
    </row>
    <row r="723" spans="1:28" ht="15.75" customHeight="1">
      <c r="A723" s="82"/>
      <c r="B723" s="341"/>
      <c r="C723" s="342"/>
      <c r="D723" s="343"/>
      <c r="E723" s="343"/>
      <c r="F723" s="342"/>
      <c r="G723" s="342"/>
      <c r="H723" s="342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"/>
      <c r="Y723" s="34"/>
      <c r="Z723" s="34"/>
      <c r="AA723" s="34"/>
      <c r="AB723" s="34"/>
    </row>
    <row r="724" spans="1:28" ht="15.75" customHeight="1">
      <c r="A724" s="82"/>
      <c r="B724" s="341"/>
      <c r="C724" s="342"/>
      <c r="D724" s="343"/>
      <c r="E724" s="343"/>
      <c r="F724" s="342"/>
      <c r="G724" s="342"/>
      <c r="H724" s="342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"/>
      <c r="Y724" s="34"/>
      <c r="Z724" s="34"/>
      <c r="AA724" s="34"/>
      <c r="AB724" s="34"/>
    </row>
    <row r="725" spans="1:28" ht="15.75" customHeight="1">
      <c r="A725" s="82"/>
      <c r="B725" s="341"/>
      <c r="C725" s="342"/>
      <c r="D725" s="343"/>
      <c r="E725" s="343"/>
      <c r="F725" s="342"/>
      <c r="G725" s="342"/>
      <c r="H725" s="342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"/>
      <c r="Y725" s="34"/>
      <c r="Z725" s="34"/>
      <c r="AA725" s="34"/>
      <c r="AB725" s="34"/>
    </row>
    <row r="726" spans="1:28" ht="15.75" customHeight="1">
      <c r="A726" s="82"/>
      <c r="B726" s="341"/>
      <c r="C726" s="342"/>
      <c r="D726" s="343"/>
      <c r="E726" s="343"/>
      <c r="F726" s="342"/>
      <c r="G726" s="342"/>
      <c r="H726" s="342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"/>
      <c r="Y726" s="34"/>
      <c r="Z726" s="34"/>
      <c r="AA726" s="34"/>
      <c r="AB726" s="34"/>
    </row>
    <row r="727" spans="1:28" ht="15.75" customHeight="1">
      <c r="A727" s="82"/>
      <c r="B727" s="341"/>
      <c r="C727" s="342"/>
      <c r="D727" s="343"/>
      <c r="E727" s="343"/>
      <c r="F727" s="342"/>
      <c r="G727" s="342"/>
      <c r="H727" s="342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"/>
      <c r="Y727" s="34"/>
      <c r="Z727" s="34"/>
      <c r="AA727" s="34"/>
      <c r="AB727" s="34"/>
    </row>
    <row r="728" spans="1:28" ht="15.75" customHeight="1">
      <c r="A728" s="82"/>
      <c r="B728" s="341"/>
      <c r="C728" s="342"/>
      <c r="D728" s="343"/>
      <c r="E728" s="343"/>
      <c r="F728" s="342"/>
      <c r="G728" s="342"/>
      <c r="H728" s="342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"/>
      <c r="Y728" s="34"/>
      <c r="Z728" s="34"/>
      <c r="AA728" s="34"/>
      <c r="AB728" s="34"/>
    </row>
    <row r="729" spans="1:28" ht="15.75" customHeight="1">
      <c r="A729" s="82"/>
      <c r="B729" s="341"/>
      <c r="C729" s="342"/>
      <c r="D729" s="343"/>
      <c r="E729" s="343"/>
      <c r="F729" s="342"/>
      <c r="G729" s="342"/>
      <c r="H729" s="342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"/>
      <c r="Y729" s="34"/>
      <c r="Z729" s="34"/>
      <c r="AA729" s="34"/>
      <c r="AB729" s="34"/>
    </row>
    <row r="730" spans="1:28" ht="15.75" customHeight="1">
      <c r="A730" s="82"/>
      <c r="B730" s="341"/>
      <c r="C730" s="342"/>
      <c r="D730" s="343"/>
      <c r="E730" s="343"/>
      <c r="F730" s="342"/>
      <c r="G730" s="342"/>
      <c r="H730" s="342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"/>
      <c r="Y730" s="34"/>
      <c r="Z730" s="34"/>
      <c r="AA730" s="34"/>
      <c r="AB730" s="34"/>
    </row>
    <row r="731" spans="1:28" ht="15.75" customHeight="1">
      <c r="A731" s="82"/>
      <c r="B731" s="341"/>
      <c r="C731" s="342"/>
      <c r="D731" s="343"/>
      <c r="E731" s="343"/>
      <c r="F731" s="342"/>
      <c r="G731" s="342"/>
      <c r="H731" s="342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"/>
      <c r="Y731" s="34"/>
      <c r="Z731" s="34"/>
      <c r="AA731" s="34"/>
      <c r="AB731" s="34"/>
    </row>
    <row r="732" spans="1:28" ht="15.75" customHeight="1">
      <c r="A732" s="82"/>
      <c r="B732" s="341"/>
      <c r="C732" s="342"/>
      <c r="D732" s="343"/>
      <c r="E732" s="343"/>
      <c r="F732" s="342"/>
      <c r="G732" s="342"/>
      <c r="H732" s="342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"/>
      <c r="Y732" s="34"/>
      <c r="Z732" s="34"/>
      <c r="AA732" s="34"/>
      <c r="AB732" s="34"/>
    </row>
    <row r="733" spans="1:28" ht="15.75" customHeight="1">
      <c r="A733" s="82"/>
      <c r="B733" s="341"/>
      <c r="C733" s="342"/>
      <c r="D733" s="343"/>
      <c r="E733" s="343"/>
      <c r="F733" s="342"/>
      <c r="G733" s="342"/>
      <c r="H733" s="342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"/>
      <c r="Y733" s="34"/>
      <c r="Z733" s="34"/>
      <c r="AA733" s="34"/>
      <c r="AB733" s="34"/>
    </row>
    <row r="734" spans="1:28" ht="15.75" customHeight="1">
      <c r="A734" s="82"/>
      <c r="B734" s="341"/>
      <c r="C734" s="342"/>
      <c r="D734" s="343"/>
      <c r="E734" s="343"/>
      <c r="F734" s="342"/>
      <c r="G734" s="342"/>
      <c r="H734" s="342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"/>
      <c r="Y734" s="34"/>
      <c r="Z734" s="34"/>
      <c r="AA734" s="34"/>
      <c r="AB734" s="34"/>
    </row>
    <row r="735" spans="1:28" ht="15.75" customHeight="1">
      <c r="A735" s="82"/>
      <c r="B735" s="341"/>
      <c r="C735" s="342"/>
      <c r="D735" s="343"/>
      <c r="E735" s="343"/>
      <c r="F735" s="342"/>
      <c r="G735" s="342"/>
      <c r="H735" s="342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"/>
      <c r="Y735" s="34"/>
      <c r="Z735" s="34"/>
      <c r="AA735" s="34"/>
      <c r="AB735" s="34"/>
    </row>
    <row r="736" spans="1:28" ht="15.75" customHeight="1">
      <c r="A736" s="82"/>
      <c r="B736" s="341"/>
      <c r="C736" s="342"/>
      <c r="D736" s="343"/>
      <c r="E736" s="343"/>
      <c r="F736" s="342"/>
      <c r="G736" s="342"/>
      <c r="H736" s="342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"/>
      <c r="Y736" s="34"/>
      <c r="Z736" s="34"/>
      <c r="AA736" s="34"/>
      <c r="AB736" s="34"/>
    </row>
    <row r="737" spans="1:28" ht="15.75" customHeight="1">
      <c r="A737" s="82"/>
      <c r="B737" s="341"/>
      <c r="C737" s="342"/>
      <c r="D737" s="343"/>
      <c r="E737" s="343"/>
      <c r="F737" s="342"/>
      <c r="G737" s="342"/>
      <c r="H737" s="342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"/>
      <c r="Y737" s="34"/>
      <c r="Z737" s="34"/>
      <c r="AA737" s="34"/>
      <c r="AB737" s="34"/>
    </row>
    <row r="738" spans="1:28" ht="15.75" customHeight="1">
      <c r="A738" s="82"/>
      <c r="B738" s="341"/>
      <c r="C738" s="342"/>
      <c r="D738" s="343"/>
      <c r="E738" s="343"/>
      <c r="F738" s="342"/>
      <c r="G738" s="342"/>
      <c r="H738" s="342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"/>
      <c r="Y738" s="34"/>
      <c r="Z738" s="34"/>
      <c r="AA738" s="34"/>
      <c r="AB738" s="34"/>
    </row>
    <row r="739" spans="1:28" ht="15.75" customHeight="1">
      <c r="A739" s="82"/>
      <c r="B739" s="341"/>
      <c r="C739" s="342"/>
      <c r="D739" s="343"/>
      <c r="E739" s="343"/>
      <c r="F739" s="342"/>
      <c r="G739" s="342"/>
      <c r="H739" s="342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"/>
      <c r="Y739" s="34"/>
      <c r="Z739" s="34"/>
      <c r="AA739" s="34"/>
      <c r="AB739" s="34"/>
    </row>
    <row r="740" spans="1:28" ht="15.75" customHeight="1">
      <c r="A740" s="82"/>
      <c r="B740" s="341"/>
      <c r="C740" s="342"/>
      <c r="D740" s="343"/>
      <c r="E740" s="343"/>
      <c r="F740" s="342"/>
      <c r="G740" s="342"/>
      <c r="H740" s="342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"/>
      <c r="Y740" s="34"/>
      <c r="Z740" s="34"/>
      <c r="AA740" s="34"/>
      <c r="AB740" s="34"/>
    </row>
    <row r="741" spans="1:28" ht="15.75" customHeight="1">
      <c r="A741" s="82"/>
      <c r="B741" s="341"/>
      <c r="C741" s="342"/>
      <c r="D741" s="343"/>
      <c r="E741" s="343"/>
      <c r="F741" s="342"/>
      <c r="G741" s="342"/>
      <c r="H741" s="342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"/>
      <c r="Y741" s="34"/>
      <c r="Z741" s="34"/>
      <c r="AA741" s="34"/>
      <c r="AB741" s="34"/>
    </row>
    <row r="742" spans="1:28" ht="15.75" customHeight="1">
      <c r="A742" s="82"/>
      <c r="B742" s="341"/>
      <c r="C742" s="342"/>
      <c r="D742" s="343"/>
      <c r="E742" s="343"/>
      <c r="F742" s="342"/>
      <c r="G742" s="342"/>
      <c r="H742" s="342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"/>
      <c r="Y742" s="34"/>
      <c r="Z742" s="34"/>
      <c r="AA742" s="34"/>
      <c r="AB742" s="34"/>
    </row>
    <row r="743" spans="1:28" ht="15.75" customHeight="1">
      <c r="A743" s="82"/>
      <c r="B743" s="341"/>
      <c r="C743" s="342"/>
      <c r="D743" s="343"/>
      <c r="E743" s="343"/>
      <c r="F743" s="342"/>
      <c r="G743" s="342"/>
      <c r="H743" s="342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"/>
      <c r="Y743" s="34"/>
      <c r="Z743" s="34"/>
      <c r="AA743" s="34"/>
      <c r="AB743" s="34"/>
    </row>
    <row r="744" spans="1:28" ht="15.75" customHeight="1">
      <c r="A744" s="82"/>
      <c r="B744" s="341"/>
      <c r="C744" s="342"/>
      <c r="D744" s="343"/>
      <c r="E744" s="343"/>
      <c r="F744" s="342"/>
      <c r="G744" s="342"/>
      <c r="H744" s="342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"/>
      <c r="Y744" s="34"/>
      <c r="Z744" s="34"/>
      <c r="AA744" s="34"/>
      <c r="AB744" s="34"/>
    </row>
    <row r="745" spans="1:28" ht="15.75" customHeight="1">
      <c r="A745" s="82"/>
      <c r="B745" s="341"/>
      <c r="C745" s="342"/>
      <c r="D745" s="343"/>
      <c r="E745" s="343"/>
      <c r="F745" s="342"/>
      <c r="G745" s="342"/>
      <c r="H745" s="342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"/>
      <c r="Y745" s="34"/>
      <c r="Z745" s="34"/>
      <c r="AA745" s="34"/>
      <c r="AB745" s="34"/>
    </row>
    <row r="746" spans="1:28" ht="15.75" customHeight="1">
      <c r="A746" s="82"/>
      <c r="B746" s="341"/>
      <c r="C746" s="342"/>
      <c r="D746" s="343"/>
      <c r="E746" s="343"/>
      <c r="F746" s="342"/>
      <c r="G746" s="342"/>
      <c r="H746" s="342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"/>
      <c r="Y746" s="34"/>
      <c r="Z746" s="34"/>
      <c r="AA746" s="34"/>
      <c r="AB746" s="34"/>
    </row>
    <row r="747" spans="1:28" ht="15.75" customHeight="1">
      <c r="A747" s="82"/>
      <c r="B747" s="341"/>
      <c r="C747" s="342"/>
      <c r="D747" s="343"/>
      <c r="E747" s="343"/>
      <c r="F747" s="342"/>
      <c r="G747" s="342"/>
      <c r="H747" s="342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"/>
      <c r="Y747" s="34"/>
      <c r="Z747" s="34"/>
      <c r="AA747" s="34"/>
      <c r="AB747" s="34"/>
    </row>
    <row r="748" spans="1:28" ht="15.75" customHeight="1">
      <c r="A748" s="82"/>
      <c r="B748" s="341"/>
      <c r="C748" s="342"/>
      <c r="D748" s="343"/>
      <c r="E748" s="343"/>
      <c r="F748" s="342"/>
      <c r="G748" s="342"/>
      <c r="H748" s="342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"/>
      <c r="Y748" s="34"/>
      <c r="Z748" s="34"/>
      <c r="AA748" s="34"/>
      <c r="AB748" s="34"/>
    </row>
    <row r="749" spans="1:28" ht="15.75" customHeight="1">
      <c r="A749" s="82"/>
      <c r="B749" s="341"/>
      <c r="C749" s="342"/>
      <c r="D749" s="343"/>
      <c r="E749" s="343"/>
      <c r="F749" s="342"/>
      <c r="G749" s="342"/>
      <c r="H749" s="342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"/>
      <c r="Y749" s="34"/>
      <c r="Z749" s="34"/>
      <c r="AA749" s="34"/>
      <c r="AB749" s="34"/>
    </row>
    <row r="750" spans="1:28" ht="15.75" customHeight="1">
      <c r="A750" s="82"/>
      <c r="B750" s="341"/>
      <c r="C750" s="342"/>
      <c r="D750" s="343"/>
      <c r="E750" s="343"/>
      <c r="F750" s="342"/>
      <c r="G750" s="342"/>
      <c r="H750" s="342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"/>
      <c r="Y750" s="34"/>
      <c r="Z750" s="34"/>
      <c r="AA750" s="34"/>
      <c r="AB750" s="34"/>
    </row>
    <row r="751" spans="1:28" ht="15.75" customHeight="1">
      <c r="A751" s="82"/>
      <c r="B751" s="341"/>
      <c r="C751" s="342"/>
      <c r="D751" s="343"/>
      <c r="E751" s="343"/>
      <c r="F751" s="342"/>
      <c r="G751" s="342"/>
      <c r="H751" s="342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"/>
      <c r="Y751" s="34"/>
      <c r="Z751" s="34"/>
      <c r="AA751" s="34"/>
      <c r="AB751" s="34"/>
    </row>
    <row r="752" spans="1:28" ht="15.75" customHeight="1">
      <c r="A752" s="82"/>
      <c r="B752" s="341"/>
      <c r="C752" s="342"/>
      <c r="D752" s="343"/>
      <c r="E752" s="343"/>
      <c r="F752" s="342"/>
      <c r="G752" s="342"/>
      <c r="H752" s="342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"/>
      <c r="Y752" s="34"/>
      <c r="Z752" s="34"/>
      <c r="AA752" s="34"/>
      <c r="AB752" s="34"/>
    </row>
    <row r="753" spans="1:28" ht="15.75" customHeight="1">
      <c r="A753" s="82"/>
      <c r="B753" s="341"/>
      <c r="C753" s="342"/>
      <c r="D753" s="343"/>
      <c r="E753" s="343"/>
      <c r="F753" s="342"/>
      <c r="G753" s="342"/>
      <c r="H753" s="342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"/>
      <c r="Y753" s="34"/>
      <c r="Z753" s="34"/>
      <c r="AA753" s="34"/>
      <c r="AB753" s="34"/>
    </row>
    <row r="754" spans="1:28" ht="15.75" customHeight="1">
      <c r="A754" s="82"/>
      <c r="B754" s="341"/>
      <c r="C754" s="342"/>
      <c r="D754" s="343"/>
      <c r="E754" s="343"/>
      <c r="F754" s="342"/>
      <c r="G754" s="342"/>
      <c r="H754" s="342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"/>
      <c r="Y754" s="34"/>
      <c r="Z754" s="34"/>
      <c r="AA754" s="34"/>
      <c r="AB754" s="34"/>
    </row>
    <row r="755" spans="1:28" ht="15.75" customHeight="1">
      <c r="A755" s="82"/>
      <c r="B755" s="341"/>
      <c r="C755" s="342"/>
      <c r="D755" s="343"/>
      <c r="E755" s="343"/>
      <c r="F755" s="342"/>
      <c r="G755" s="342"/>
      <c r="H755" s="342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"/>
      <c r="Y755" s="34"/>
      <c r="Z755" s="34"/>
      <c r="AA755" s="34"/>
      <c r="AB755" s="34"/>
    </row>
    <row r="756" spans="1:28" ht="15.75" customHeight="1">
      <c r="A756" s="82"/>
      <c r="B756" s="341"/>
      <c r="C756" s="342"/>
      <c r="D756" s="343"/>
      <c r="E756" s="343"/>
      <c r="F756" s="342"/>
      <c r="G756" s="342"/>
      <c r="H756" s="342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"/>
      <c r="Y756" s="34"/>
      <c r="Z756" s="34"/>
      <c r="AA756" s="34"/>
      <c r="AB756" s="34"/>
    </row>
    <row r="757" spans="1:28" ht="15.75" customHeight="1">
      <c r="A757" s="82"/>
      <c r="B757" s="341"/>
      <c r="C757" s="342"/>
      <c r="D757" s="343"/>
      <c r="E757" s="343"/>
      <c r="F757" s="342"/>
      <c r="G757" s="342"/>
      <c r="H757" s="342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"/>
      <c r="Y757" s="34"/>
      <c r="Z757" s="34"/>
      <c r="AA757" s="34"/>
      <c r="AB757" s="34"/>
    </row>
    <row r="758" spans="1:28" ht="15.75" customHeight="1">
      <c r="A758" s="82"/>
      <c r="B758" s="341"/>
      <c r="C758" s="342"/>
      <c r="D758" s="343"/>
      <c r="E758" s="343"/>
      <c r="F758" s="342"/>
      <c r="G758" s="342"/>
      <c r="H758" s="342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"/>
      <c r="Y758" s="34"/>
      <c r="Z758" s="34"/>
      <c r="AA758" s="34"/>
      <c r="AB758" s="34"/>
    </row>
    <row r="759" spans="1:28" ht="15.75" customHeight="1">
      <c r="A759" s="82"/>
      <c r="B759" s="341"/>
      <c r="C759" s="342"/>
      <c r="D759" s="343"/>
      <c r="E759" s="343"/>
      <c r="F759" s="342"/>
      <c r="G759" s="342"/>
      <c r="H759" s="342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"/>
      <c r="Y759" s="34"/>
      <c r="Z759" s="34"/>
      <c r="AA759" s="34"/>
      <c r="AB759" s="34"/>
    </row>
    <row r="760" spans="1:28" ht="15.75" customHeight="1">
      <c r="A760" s="82"/>
      <c r="B760" s="341"/>
      <c r="C760" s="342"/>
      <c r="D760" s="343"/>
      <c r="E760" s="343"/>
      <c r="F760" s="342"/>
      <c r="G760" s="342"/>
      <c r="H760" s="342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"/>
      <c r="Y760" s="34"/>
      <c r="Z760" s="34"/>
      <c r="AA760" s="34"/>
      <c r="AB760" s="34"/>
    </row>
    <row r="761" spans="1:28" ht="15.75" customHeight="1">
      <c r="A761" s="82"/>
      <c r="B761" s="341"/>
      <c r="C761" s="342"/>
      <c r="D761" s="343"/>
      <c r="E761" s="343"/>
      <c r="F761" s="342"/>
      <c r="G761" s="342"/>
      <c r="H761" s="342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"/>
      <c r="Y761" s="34"/>
      <c r="Z761" s="34"/>
      <c r="AA761" s="34"/>
      <c r="AB761" s="34"/>
    </row>
    <row r="762" spans="1:28" ht="15.75" customHeight="1">
      <c r="A762" s="82"/>
      <c r="B762" s="341"/>
      <c r="C762" s="342"/>
      <c r="D762" s="343"/>
      <c r="E762" s="343"/>
      <c r="F762" s="342"/>
      <c r="G762" s="342"/>
      <c r="H762" s="342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"/>
      <c r="Y762" s="34"/>
      <c r="Z762" s="34"/>
      <c r="AA762" s="34"/>
      <c r="AB762" s="34"/>
    </row>
    <row r="763" spans="1:28" ht="15.75" customHeight="1">
      <c r="A763" s="82"/>
      <c r="B763" s="341"/>
      <c r="C763" s="342"/>
      <c r="D763" s="343"/>
      <c r="E763" s="343"/>
      <c r="F763" s="342"/>
      <c r="G763" s="342"/>
      <c r="H763" s="342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"/>
      <c r="Y763" s="34"/>
      <c r="Z763" s="34"/>
      <c r="AA763" s="34"/>
      <c r="AB763" s="34"/>
    </row>
    <row r="764" spans="1:28" ht="15.75" customHeight="1">
      <c r="A764" s="82"/>
      <c r="B764" s="341"/>
      <c r="C764" s="342"/>
      <c r="D764" s="343"/>
      <c r="E764" s="343"/>
      <c r="F764" s="342"/>
      <c r="G764" s="342"/>
      <c r="H764" s="342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"/>
      <c r="Y764" s="34"/>
      <c r="Z764" s="34"/>
      <c r="AA764" s="34"/>
      <c r="AB764" s="34"/>
    </row>
    <row r="765" spans="1:28" ht="15.75" customHeight="1">
      <c r="A765" s="82"/>
      <c r="B765" s="341"/>
      <c r="C765" s="342"/>
      <c r="D765" s="343"/>
      <c r="E765" s="343"/>
      <c r="F765" s="342"/>
      <c r="G765" s="342"/>
      <c r="H765" s="342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"/>
      <c r="Y765" s="34"/>
      <c r="Z765" s="34"/>
      <c r="AA765" s="34"/>
      <c r="AB765" s="34"/>
    </row>
    <row r="766" spans="1:28" ht="15.75" customHeight="1">
      <c r="A766" s="82"/>
      <c r="B766" s="341"/>
      <c r="C766" s="342"/>
      <c r="D766" s="343"/>
      <c r="E766" s="343"/>
      <c r="F766" s="342"/>
      <c r="G766" s="342"/>
      <c r="H766" s="342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"/>
      <c r="Y766" s="34"/>
      <c r="Z766" s="34"/>
      <c r="AA766" s="34"/>
      <c r="AB766" s="34"/>
    </row>
    <row r="767" spans="1:28" ht="15.75" customHeight="1">
      <c r="A767" s="82"/>
      <c r="B767" s="341"/>
      <c r="C767" s="342"/>
      <c r="D767" s="343"/>
      <c r="E767" s="343"/>
      <c r="F767" s="342"/>
      <c r="G767" s="342"/>
      <c r="H767" s="342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"/>
      <c r="Y767" s="34"/>
      <c r="Z767" s="34"/>
      <c r="AA767" s="34"/>
      <c r="AB767" s="34"/>
    </row>
    <row r="768" spans="1:28" ht="15.75" customHeight="1">
      <c r="A768" s="82"/>
      <c r="B768" s="341"/>
      <c r="C768" s="342"/>
      <c r="D768" s="343"/>
      <c r="E768" s="343"/>
      <c r="F768" s="342"/>
      <c r="G768" s="342"/>
      <c r="H768" s="342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"/>
      <c r="Y768" s="34"/>
      <c r="Z768" s="34"/>
      <c r="AA768" s="34"/>
      <c r="AB768" s="34"/>
    </row>
    <row r="769" spans="1:28" ht="15.75" customHeight="1">
      <c r="A769" s="82"/>
      <c r="B769" s="341"/>
      <c r="C769" s="342"/>
      <c r="D769" s="343"/>
      <c r="E769" s="343"/>
      <c r="F769" s="342"/>
      <c r="G769" s="342"/>
      <c r="H769" s="342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"/>
      <c r="Y769" s="34"/>
      <c r="Z769" s="34"/>
      <c r="AA769" s="34"/>
      <c r="AB769" s="34"/>
    </row>
    <row r="770" spans="1:28" ht="15.75" customHeight="1">
      <c r="A770" s="82"/>
      <c r="B770" s="341"/>
      <c r="C770" s="342"/>
      <c r="D770" s="343"/>
      <c r="E770" s="343"/>
      <c r="F770" s="342"/>
      <c r="G770" s="342"/>
      <c r="H770" s="342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"/>
      <c r="Y770" s="34"/>
      <c r="Z770" s="34"/>
      <c r="AA770" s="34"/>
      <c r="AB770" s="34"/>
    </row>
    <row r="771" spans="1:28" ht="15.75" customHeight="1">
      <c r="A771" s="82"/>
      <c r="B771" s="341"/>
      <c r="C771" s="342"/>
      <c r="D771" s="343"/>
      <c r="E771" s="343"/>
      <c r="F771" s="342"/>
      <c r="G771" s="342"/>
      <c r="H771" s="342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"/>
      <c r="Y771" s="34"/>
      <c r="Z771" s="34"/>
      <c r="AA771" s="34"/>
      <c r="AB771" s="34"/>
    </row>
    <row r="772" spans="1:28" ht="15.75" customHeight="1">
      <c r="A772" s="82"/>
      <c r="B772" s="341"/>
      <c r="C772" s="342"/>
      <c r="D772" s="343"/>
      <c r="E772" s="343"/>
      <c r="F772" s="342"/>
      <c r="G772" s="342"/>
      <c r="H772" s="342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"/>
      <c r="Y772" s="34"/>
      <c r="Z772" s="34"/>
      <c r="AA772" s="34"/>
      <c r="AB772" s="34"/>
    </row>
    <row r="773" spans="1:28" ht="15.75" customHeight="1">
      <c r="A773" s="82"/>
      <c r="B773" s="341"/>
      <c r="C773" s="342"/>
      <c r="D773" s="343"/>
      <c r="E773" s="343"/>
      <c r="F773" s="342"/>
      <c r="G773" s="342"/>
      <c r="H773" s="342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"/>
      <c r="Y773" s="34"/>
      <c r="Z773" s="34"/>
      <c r="AA773" s="34"/>
      <c r="AB773" s="34"/>
    </row>
    <row r="774" spans="1:28" ht="15.75" customHeight="1">
      <c r="A774" s="82"/>
      <c r="B774" s="341"/>
      <c r="C774" s="342"/>
      <c r="D774" s="343"/>
      <c r="E774" s="343"/>
      <c r="F774" s="342"/>
      <c r="G774" s="342"/>
      <c r="H774" s="342"/>
      <c r="I774" s="341"/>
      <c r="J774" s="341"/>
      <c r="K774" s="341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"/>
      <c r="Y774" s="34"/>
      <c r="Z774" s="34"/>
      <c r="AA774" s="34"/>
      <c r="AB774" s="34"/>
    </row>
    <row r="775" spans="1:28" ht="15.75" customHeight="1">
      <c r="A775" s="82"/>
      <c r="B775" s="341"/>
      <c r="C775" s="342"/>
      <c r="D775" s="343"/>
      <c r="E775" s="343"/>
      <c r="F775" s="342"/>
      <c r="G775" s="342"/>
      <c r="H775" s="342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"/>
      <c r="Y775" s="34"/>
      <c r="Z775" s="34"/>
      <c r="AA775" s="34"/>
      <c r="AB775" s="34"/>
    </row>
    <row r="776" spans="1:28" ht="15.75" customHeight="1">
      <c r="A776" s="82"/>
      <c r="B776" s="341"/>
      <c r="C776" s="342"/>
      <c r="D776" s="343"/>
      <c r="E776" s="343"/>
      <c r="F776" s="342"/>
      <c r="G776" s="342"/>
      <c r="H776" s="342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"/>
      <c r="Y776" s="34"/>
      <c r="Z776" s="34"/>
      <c r="AA776" s="34"/>
      <c r="AB776" s="34"/>
    </row>
    <row r="777" spans="1:28" ht="15.75" customHeight="1">
      <c r="A777" s="82"/>
      <c r="B777" s="341"/>
      <c r="C777" s="342"/>
      <c r="D777" s="343"/>
      <c r="E777" s="343"/>
      <c r="F777" s="342"/>
      <c r="G777" s="342"/>
      <c r="H777" s="342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"/>
      <c r="Y777" s="34"/>
      <c r="Z777" s="34"/>
      <c r="AA777" s="34"/>
      <c r="AB777" s="34"/>
    </row>
    <row r="778" spans="1:28" ht="15.75" customHeight="1">
      <c r="A778" s="82"/>
      <c r="B778" s="341"/>
      <c r="C778" s="342"/>
      <c r="D778" s="343"/>
      <c r="E778" s="343"/>
      <c r="F778" s="342"/>
      <c r="G778" s="342"/>
      <c r="H778" s="342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"/>
      <c r="Y778" s="34"/>
      <c r="Z778" s="34"/>
      <c r="AA778" s="34"/>
      <c r="AB778" s="34"/>
    </row>
    <row r="779" spans="1:28" ht="15.75" customHeight="1">
      <c r="A779" s="82"/>
      <c r="B779" s="341"/>
      <c r="C779" s="342"/>
      <c r="D779" s="343"/>
      <c r="E779" s="343"/>
      <c r="F779" s="342"/>
      <c r="G779" s="342"/>
      <c r="H779" s="342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"/>
      <c r="Y779" s="34"/>
      <c r="Z779" s="34"/>
      <c r="AA779" s="34"/>
      <c r="AB779" s="34"/>
    </row>
    <row r="780" spans="1:28" ht="15.75" customHeight="1">
      <c r="A780" s="82"/>
      <c r="B780" s="341"/>
      <c r="C780" s="342"/>
      <c r="D780" s="343"/>
      <c r="E780" s="343"/>
      <c r="F780" s="342"/>
      <c r="G780" s="342"/>
      <c r="H780" s="342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"/>
      <c r="Y780" s="34"/>
      <c r="Z780" s="34"/>
      <c r="AA780" s="34"/>
      <c r="AB780" s="34"/>
    </row>
    <row r="781" spans="1:28" ht="15.75" customHeight="1">
      <c r="A781" s="82"/>
      <c r="B781" s="341"/>
      <c r="C781" s="342"/>
      <c r="D781" s="343"/>
      <c r="E781" s="343"/>
      <c r="F781" s="342"/>
      <c r="G781" s="342"/>
      <c r="H781" s="342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"/>
      <c r="Y781" s="34"/>
      <c r="Z781" s="34"/>
      <c r="AA781" s="34"/>
      <c r="AB781" s="34"/>
    </row>
    <row r="782" spans="1:28" ht="15.75" customHeight="1">
      <c r="A782" s="82"/>
      <c r="B782" s="341"/>
      <c r="C782" s="342"/>
      <c r="D782" s="343"/>
      <c r="E782" s="343"/>
      <c r="F782" s="342"/>
      <c r="G782" s="342"/>
      <c r="H782" s="342"/>
      <c r="I782" s="341"/>
      <c r="J782" s="341"/>
      <c r="K782" s="341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"/>
      <c r="Y782" s="34"/>
      <c r="Z782" s="34"/>
      <c r="AA782" s="34"/>
      <c r="AB782" s="34"/>
    </row>
    <row r="783" spans="1:28" ht="15.75" customHeight="1">
      <c r="A783" s="82"/>
      <c r="B783" s="341"/>
      <c r="C783" s="342"/>
      <c r="D783" s="343"/>
      <c r="E783" s="343"/>
      <c r="F783" s="342"/>
      <c r="G783" s="342"/>
      <c r="H783" s="342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"/>
      <c r="Y783" s="34"/>
      <c r="Z783" s="34"/>
      <c r="AA783" s="34"/>
      <c r="AB783" s="34"/>
    </row>
    <row r="784" spans="1:28" ht="15.75" customHeight="1">
      <c r="A784" s="82"/>
      <c r="B784" s="341"/>
      <c r="C784" s="342"/>
      <c r="D784" s="343"/>
      <c r="E784" s="343"/>
      <c r="F784" s="342"/>
      <c r="G784" s="342"/>
      <c r="H784" s="342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"/>
      <c r="Y784" s="34"/>
      <c r="Z784" s="34"/>
      <c r="AA784" s="34"/>
      <c r="AB784" s="34"/>
    </row>
    <row r="785" spans="1:28" ht="15.75" customHeight="1">
      <c r="A785" s="82"/>
      <c r="B785" s="341"/>
      <c r="C785" s="342"/>
      <c r="D785" s="343"/>
      <c r="E785" s="343"/>
      <c r="F785" s="342"/>
      <c r="G785" s="342"/>
      <c r="H785" s="342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"/>
      <c r="Y785" s="34"/>
      <c r="Z785" s="34"/>
      <c r="AA785" s="34"/>
      <c r="AB785" s="34"/>
    </row>
    <row r="786" spans="1:28" ht="15.75" customHeight="1">
      <c r="A786" s="82"/>
      <c r="B786" s="341"/>
      <c r="C786" s="342"/>
      <c r="D786" s="343"/>
      <c r="E786" s="343"/>
      <c r="F786" s="342"/>
      <c r="G786" s="342"/>
      <c r="H786" s="342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"/>
      <c r="Y786" s="34"/>
      <c r="Z786" s="34"/>
      <c r="AA786" s="34"/>
      <c r="AB786" s="34"/>
    </row>
    <row r="787" spans="1:28" ht="15.75" customHeight="1">
      <c r="A787" s="82"/>
      <c r="B787" s="341"/>
      <c r="C787" s="342"/>
      <c r="D787" s="343"/>
      <c r="E787" s="343"/>
      <c r="F787" s="342"/>
      <c r="G787" s="342"/>
      <c r="H787" s="342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"/>
      <c r="Y787" s="34"/>
      <c r="Z787" s="34"/>
      <c r="AA787" s="34"/>
      <c r="AB787" s="34"/>
    </row>
    <row r="788" spans="1:28" ht="15.75" customHeight="1">
      <c r="A788" s="82"/>
      <c r="B788" s="341"/>
      <c r="C788" s="342"/>
      <c r="D788" s="343"/>
      <c r="E788" s="343"/>
      <c r="F788" s="342"/>
      <c r="G788" s="342"/>
      <c r="H788" s="342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"/>
      <c r="Y788" s="34"/>
      <c r="Z788" s="34"/>
      <c r="AA788" s="34"/>
      <c r="AB788" s="34"/>
    </row>
    <row r="789" spans="1:28" ht="15.75" customHeight="1">
      <c r="A789" s="82"/>
      <c r="B789" s="341"/>
      <c r="C789" s="342"/>
      <c r="D789" s="343"/>
      <c r="E789" s="343"/>
      <c r="F789" s="342"/>
      <c r="G789" s="342"/>
      <c r="H789" s="342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"/>
      <c r="Y789" s="34"/>
      <c r="Z789" s="34"/>
      <c r="AA789" s="34"/>
      <c r="AB789" s="34"/>
    </row>
    <row r="790" spans="1:28" ht="15.75" customHeight="1">
      <c r="A790" s="82"/>
      <c r="B790" s="341"/>
      <c r="C790" s="342"/>
      <c r="D790" s="343"/>
      <c r="E790" s="343"/>
      <c r="F790" s="342"/>
      <c r="G790" s="342"/>
      <c r="H790" s="342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"/>
      <c r="Y790" s="34"/>
      <c r="Z790" s="34"/>
      <c r="AA790" s="34"/>
      <c r="AB790" s="34"/>
    </row>
    <row r="791" spans="1:28" ht="15.75" customHeight="1">
      <c r="A791" s="82"/>
      <c r="B791" s="341"/>
      <c r="C791" s="342"/>
      <c r="D791" s="343"/>
      <c r="E791" s="343"/>
      <c r="F791" s="342"/>
      <c r="G791" s="342"/>
      <c r="H791" s="342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"/>
      <c r="Y791" s="34"/>
      <c r="Z791" s="34"/>
      <c r="AA791" s="34"/>
      <c r="AB791" s="34"/>
    </row>
    <row r="792" spans="1:28" ht="15.75" customHeight="1">
      <c r="A792" s="82"/>
      <c r="B792" s="341"/>
      <c r="C792" s="342"/>
      <c r="D792" s="343"/>
      <c r="E792" s="343"/>
      <c r="F792" s="342"/>
      <c r="G792" s="342"/>
      <c r="H792" s="342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"/>
      <c r="Y792" s="34"/>
      <c r="Z792" s="34"/>
      <c r="AA792" s="34"/>
      <c r="AB792" s="34"/>
    </row>
    <row r="793" spans="1:28" ht="15.75" customHeight="1">
      <c r="A793" s="82"/>
      <c r="B793" s="341"/>
      <c r="C793" s="342"/>
      <c r="D793" s="343"/>
      <c r="E793" s="343"/>
      <c r="F793" s="342"/>
      <c r="G793" s="342"/>
      <c r="H793" s="342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"/>
      <c r="Y793" s="34"/>
      <c r="Z793" s="34"/>
      <c r="AA793" s="34"/>
      <c r="AB793" s="34"/>
    </row>
    <row r="794" spans="1:28" ht="15.75" customHeight="1">
      <c r="A794" s="82"/>
      <c r="B794" s="341"/>
      <c r="C794" s="342"/>
      <c r="D794" s="343"/>
      <c r="E794" s="343"/>
      <c r="F794" s="342"/>
      <c r="G794" s="342"/>
      <c r="H794" s="342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"/>
      <c r="Y794" s="34"/>
      <c r="Z794" s="34"/>
      <c r="AA794" s="34"/>
      <c r="AB794" s="34"/>
    </row>
    <row r="795" spans="1:28" ht="15.75" customHeight="1">
      <c r="A795" s="82"/>
      <c r="B795" s="341"/>
      <c r="C795" s="342"/>
      <c r="D795" s="343"/>
      <c r="E795" s="343"/>
      <c r="F795" s="342"/>
      <c r="G795" s="342"/>
      <c r="H795" s="342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"/>
      <c r="Y795" s="34"/>
      <c r="Z795" s="34"/>
      <c r="AA795" s="34"/>
      <c r="AB795" s="34"/>
    </row>
    <row r="796" spans="1:28" ht="15.75" customHeight="1">
      <c r="A796" s="82"/>
      <c r="B796" s="341"/>
      <c r="C796" s="342"/>
      <c r="D796" s="343"/>
      <c r="E796" s="343"/>
      <c r="F796" s="342"/>
      <c r="G796" s="342"/>
      <c r="H796" s="342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"/>
      <c r="Y796" s="34"/>
      <c r="Z796" s="34"/>
      <c r="AA796" s="34"/>
      <c r="AB796" s="34"/>
    </row>
    <row r="797" spans="1:28" ht="15.75" customHeight="1">
      <c r="A797" s="82"/>
      <c r="B797" s="341"/>
      <c r="C797" s="342"/>
      <c r="D797" s="343"/>
      <c r="E797" s="343"/>
      <c r="F797" s="342"/>
      <c r="G797" s="342"/>
      <c r="H797" s="342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"/>
      <c r="Y797" s="34"/>
      <c r="Z797" s="34"/>
      <c r="AA797" s="34"/>
      <c r="AB797" s="34"/>
    </row>
    <row r="798" spans="1:28" ht="15.75" customHeight="1">
      <c r="A798" s="82"/>
      <c r="B798" s="341"/>
      <c r="C798" s="342"/>
      <c r="D798" s="343"/>
      <c r="E798" s="343"/>
      <c r="F798" s="342"/>
      <c r="G798" s="342"/>
      <c r="H798" s="342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"/>
      <c r="Y798" s="34"/>
      <c r="Z798" s="34"/>
      <c r="AA798" s="34"/>
      <c r="AB798" s="34"/>
    </row>
    <row r="799" spans="1:28" ht="15.75" customHeight="1">
      <c r="A799" s="82"/>
      <c r="B799" s="341"/>
      <c r="C799" s="342"/>
      <c r="D799" s="343"/>
      <c r="E799" s="343"/>
      <c r="F799" s="342"/>
      <c r="G799" s="342"/>
      <c r="H799" s="342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"/>
      <c r="Y799" s="34"/>
      <c r="Z799" s="34"/>
      <c r="AA799" s="34"/>
      <c r="AB799" s="34"/>
    </row>
    <row r="800" spans="1:28" ht="15.75" customHeight="1">
      <c r="A800" s="82"/>
      <c r="B800" s="341"/>
      <c r="C800" s="342"/>
      <c r="D800" s="343"/>
      <c r="E800" s="343"/>
      <c r="F800" s="342"/>
      <c r="G800" s="342"/>
      <c r="H800" s="342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"/>
      <c r="Y800" s="34"/>
      <c r="Z800" s="34"/>
      <c r="AA800" s="34"/>
      <c r="AB800" s="34"/>
    </row>
    <row r="801" spans="1:28" ht="15.75" customHeight="1">
      <c r="A801" s="82"/>
      <c r="B801" s="341"/>
      <c r="C801" s="342"/>
      <c r="D801" s="343"/>
      <c r="E801" s="343"/>
      <c r="F801" s="342"/>
      <c r="G801" s="342"/>
      <c r="H801" s="342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"/>
      <c r="Y801" s="34"/>
      <c r="Z801" s="34"/>
      <c r="AA801" s="34"/>
      <c r="AB801" s="34"/>
    </row>
    <row r="802" spans="1:28" ht="15.75" customHeight="1">
      <c r="A802" s="82"/>
      <c r="B802" s="341"/>
      <c r="C802" s="342"/>
      <c r="D802" s="343"/>
      <c r="E802" s="343"/>
      <c r="F802" s="342"/>
      <c r="G802" s="342"/>
      <c r="H802" s="342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"/>
      <c r="Y802" s="34"/>
      <c r="Z802" s="34"/>
      <c r="AA802" s="34"/>
      <c r="AB802" s="34"/>
    </row>
    <row r="803" spans="1:28" ht="15.75" customHeight="1">
      <c r="A803" s="82"/>
      <c r="B803" s="341"/>
      <c r="C803" s="342"/>
      <c r="D803" s="343"/>
      <c r="E803" s="343"/>
      <c r="F803" s="342"/>
      <c r="G803" s="342"/>
      <c r="H803" s="342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"/>
      <c r="Y803" s="34"/>
      <c r="Z803" s="34"/>
      <c r="AA803" s="34"/>
      <c r="AB803" s="34"/>
    </row>
    <row r="804" spans="1:28" ht="15.75" customHeight="1">
      <c r="A804" s="82"/>
      <c r="B804" s="341"/>
      <c r="C804" s="342"/>
      <c r="D804" s="343"/>
      <c r="E804" s="343"/>
      <c r="F804" s="342"/>
      <c r="G804" s="342"/>
      <c r="H804" s="342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"/>
      <c r="Y804" s="34"/>
      <c r="Z804" s="34"/>
      <c r="AA804" s="34"/>
      <c r="AB804" s="34"/>
    </row>
    <row r="805" spans="1:28" ht="15.75" customHeight="1">
      <c r="A805" s="82"/>
      <c r="B805" s="341"/>
      <c r="C805" s="342"/>
      <c r="D805" s="343"/>
      <c r="E805" s="343"/>
      <c r="F805" s="342"/>
      <c r="G805" s="342"/>
      <c r="H805" s="342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"/>
      <c r="Y805" s="34"/>
      <c r="Z805" s="34"/>
      <c r="AA805" s="34"/>
      <c r="AB805" s="34"/>
    </row>
    <row r="806" spans="1:28" ht="15.75" customHeight="1">
      <c r="A806" s="82"/>
      <c r="B806" s="341"/>
      <c r="C806" s="342"/>
      <c r="D806" s="343"/>
      <c r="E806" s="343"/>
      <c r="F806" s="342"/>
      <c r="G806" s="342"/>
      <c r="H806" s="342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"/>
      <c r="Y806" s="34"/>
      <c r="Z806" s="34"/>
      <c r="AA806" s="34"/>
      <c r="AB806" s="34"/>
    </row>
    <row r="807" spans="1:28" ht="15.75" customHeight="1">
      <c r="A807" s="82"/>
      <c r="B807" s="341"/>
      <c r="C807" s="342"/>
      <c r="D807" s="343"/>
      <c r="E807" s="343"/>
      <c r="F807" s="342"/>
      <c r="G807" s="342"/>
      <c r="H807" s="342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"/>
      <c r="Y807" s="34"/>
      <c r="Z807" s="34"/>
      <c r="AA807" s="34"/>
      <c r="AB807" s="34"/>
    </row>
    <row r="808" spans="1:28" ht="15.75" customHeight="1">
      <c r="A808" s="82"/>
      <c r="B808" s="341"/>
      <c r="C808" s="342"/>
      <c r="D808" s="343"/>
      <c r="E808" s="343"/>
      <c r="F808" s="342"/>
      <c r="G808" s="342"/>
      <c r="H808" s="342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"/>
      <c r="Y808" s="34"/>
      <c r="Z808" s="34"/>
      <c r="AA808" s="34"/>
      <c r="AB808" s="34"/>
    </row>
    <row r="809" spans="1:28" ht="15.75" customHeight="1">
      <c r="A809" s="82"/>
      <c r="B809" s="341"/>
      <c r="C809" s="342"/>
      <c r="D809" s="343"/>
      <c r="E809" s="343"/>
      <c r="F809" s="342"/>
      <c r="G809" s="342"/>
      <c r="H809" s="342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"/>
      <c r="Y809" s="34"/>
      <c r="Z809" s="34"/>
      <c r="AA809" s="34"/>
      <c r="AB809" s="34"/>
    </row>
    <row r="810" spans="1:28" ht="15.75" customHeight="1">
      <c r="A810" s="82"/>
      <c r="B810" s="341"/>
      <c r="C810" s="342"/>
      <c r="D810" s="343"/>
      <c r="E810" s="343"/>
      <c r="F810" s="342"/>
      <c r="G810" s="342"/>
      <c r="H810" s="342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"/>
      <c r="Y810" s="34"/>
      <c r="Z810" s="34"/>
      <c r="AA810" s="34"/>
      <c r="AB810" s="34"/>
    </row>
    <row r="811" spans="1:28" ht="15.75" customHeight="1">
      <c r="A811" s="82"/>
      <c r="B811" s="341"/>
      <c r="C811" s="342"/>
      <c r="D811" s="343"/>
      <c r="E811" s="343"/>
      <c r="F811" s="342"/>
      <c r="G811" s="342"/>
      <c r="H811" s="342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"/>
      <c r="Y811" s="34"/>
      <c r="Z811" s="34"/>
      <c r="AA811" s="34"/>
      <c r="AB811" s="34"/>
    </row>
    <row r="812" spans="1:28" ht="15.75" customHeight="1">
      <c r="A812" s="82"/>
      <c r="B812" s="341"/>
      <c r="C812" s="342"/>
      <c r="D812" s="343"/>
      <c r="E812" s="343"/>
      <c r="F812" s="342"/>
      <c r="G812" s="342"/>
      <c r="H812" s="342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"/>
      <c r="Y812" s="34"/>
      <c r="Z812" s="34"/>
      <c r="AA812" s="34"/>
      <c r="AB812" s="34"/>
    </row>
    <row r="813" spans="1:28" ht="15.75" customHeight="1">
      <c r="A813" s="82"/>
      <c r="B813" s="341"/>
      <c r="C813" s="342"/>
      <c r="D813" s="343"/>
      <c r="E813" s="343"/>
      <c r="F813" s="342"/>
      <c r="G813" s="342"/>
      <c r="H813" s="342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"/>
      <c r="Y813" s="34"/>
      <c r="Z813" s="34"/>
      <c r="AA813" s="34"/>
      <c r="AB813" s="34"/>
    </row>
    <row r="814" spans="1:28" ht="15.75" customHeight="1">
      <c r="A814" s="82"/>
      <c r="B814" s="341"/>
      <c r="C814" s="342"/>
      <c r="D814" s="343"/>
      <c r="E814" s="343"/>
      <c r="F814" s="342"/>
      <c r="G814" s="342"/>
      <c r="H814" s="342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"/>
      <c r="Y814" s="34"/>
      <c r="Z814" s="34"/>
      <c r="AA814" s="34"/>
      <c r="AB814" s="34"/>
    </row>
    <row r="815" spans="1:28" ht="15.75" customHeight="1">
      <c r="A815" s="82"/>
      <c r="B815" s="341"/>
      <c r="C815" s="342"/>
      <c r="D815" s="343"/>
      <c r="E815" s="343"/>
      <c r="F815" s="342"/>
      <c r="G815" s="342"/>
      <c r="H815" s="342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"/>
      <c r="Y815" s="34"/>
      <c r="Z815" s="34"/>
      <c r="AA815" s="34"/>
      <c r="AB815" s="34"/>
    </row>
    <row r="816" spans="1:28" ht="15.75" customHeight="1">
      <c r="A816" s="82"/>
      <c r="B816" s="341"/>
      <c r="C816" s="342"/>
      <c r="D816" s="343"/>
      <c r="E816" s="343"/>
      <c r="F816" s="342"/>
      <c r="G816" s="342"/>
      <c r="H816" s="342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"/>
      <c r="Y816" s="34"/>
      <c r="Z816" s="34"/>
      <c r="AA816" s="34"/>
      <c r="AB816" s="34"/>
    </row>
    <row r="817" spans="1:28" ht="15.75" customHeight="1">
      <c r="A817" s="82"/>
      <c r="B817" s="341"/>
      <c r="C817" s="342"/>
      <c r="D817" s="343"/>
      <c r="E817" s="343"/>
      <c r="F817" s="342"/>
      <c r="G817" s="342"/>
      <c r="H817" s="342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"/>
      <c r="Y817" s="34"/>
      <c r="Z817" s="34"/>
      <c r="AA817" s="34"/>
      <c r="AB817" s="34"/>
    </row>
    <row r="818" spans="1:28" ht="15.75" customHeight="1">
      <c r="A818" s="82"/>
      <c r="B818" s="341"/>
      <c r="C818" s="342"/>
      <c r="D818" s="343"/>
      <c r="E818" s="343"/>
      <c r="F818" s="342"/>
      <c r="G818" s="342"/>
      <c r="H818" s="342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"/>
      <c r="Y818" s="34"/>
      <c r="Z818" s="34"/>
      <c r="AA818" s="34"/>
      <c r="AB818" s="34"/>
    </row>
    <row r="819" spans="1:28" ht="15.75" customHeight="1">
      <c r="A819" s="82"/>
      <c r="B819" s="341"/>
      <c r="C819" s="342"/>
      <c r="D819" s="343"/>
      <c r="E819" s="343"/>
      <c r="F819" s="342"/>
      <c r="G819" s="342"/>
      <c r="H819" s="342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"/>
      <c r="Y819" s="34"/>
      <c r="Z819" s="34"/>
      <c r="AA819" s="34"/>
      <c r="AB819" s="34"/>
    </row>
    <row r="820" spans="1:28" ht="15.75" customHeight="1">
      <c r="A820" s="82"/>
      <c r="B820" s="341"/>
      <c r="C820" s="342"/>
      <c r="D820" s="343"/>
      <c r="E820" s="343"/>
      <c r="F820" s="342"/>
      <c r="G820" s="342"/>
      <c r="H820" s="342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"/>
      <c r="Y820" s="34"/>
      <c r="Z820" s="34"/>
      <c r="AA820" s="34"/>
      <c r="AB820" s="34"/>
    </row>
    <row r="821" spans="1:28" ht="15.75" customHeight="1">
      <c r="A821" s="82"/>
      <c r="B821" s="341"/>
      <c r="C821" s="342"/>
      <c r="D821" s="343"/>
      <c r="E821" s="343"/>
      <c r="F821" s="342"/>
      <c r="G821" s="342"/>
      <c r="H821" s="342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"/>
      <c r="Y821" s="34"/>
      <c r="Z821" s="34"/>
      <c r="AA821" s="34"/>
      <c r="AB821" s="34"/>
    </row>
    <row r="822" spans="1:28" ht="15.75" customHeight="1">
      <c r="A822" s="82"/>
      <c r="B822" s="341"/>
      <c r="C822" s="342"/>
      <c r="D822" s="343"/>
      <c r="E822" s="343"/>
      <c r="F822" s="342"/>
      <c r="G822" s="342"/>
      <c r="H822" s="342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"/>
      <c r="Y822" s="34"/>
      <c r="Z822" s="34"/>
      <c r="AA822" s="34"/>
      <c r="AB822" s="34"/>
    </row>
    <row r="823" spans="1:28" ht="15.75" customHeight="1">
      <c r="A823" s="82"/>
      <c r="B823" s="341"/>
      <c r="C823" s="342"/>
      <c r="D823" s="343"/>
      <c r="E823" s="343"/>
      <c r="F823" s="342"/>
      <c r="G823" s="342"/>
      <c r="H823" s="342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"/>
      <c r="Y823" s="34"/>
      <c r="Z823" s="34"/>
      <c r="AA823" s="34"/>
      <c r="AB823" s="34"/>
    </row>
    <row r="824" spans="1:28" ht="15.75" customHeight="1">
      <c r="A824" s="82"/>
      <c r="B824" s="341"/>
      <c r="C824" s="342"/>
      <c r="D824" s="343"/>
      <c r="E824" s="343"/>
      <c r="F824" s="342"/>
      <c r="G824" s="342"/>
      <c r="H824" s="342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"/>
      <c r="Y824" s="34"/>
      <c r="Z824" s="34"/>
      <c r="AA824" s="34"/>
      <c r="AB824" s="34"/>
    </row>
    <row r="825" spans="1:28" ht="15.75" customHeight="1">
      <c r="A825" s="82"/>
      <c r="B825" s="341"/>
      <c r="C825" s="342"/>
      <c r="D825" s="343"/>
      <c r="E825" s="343"/>
      <c r="F825" s="342"/>
      <c r="G825" s="342"/>
      <c r="H825" s="342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"/>
      <c r="Y825" s="34"/>
      <c r="Z825" s="34"/>
      <c r="AA825" s="34"/>
      <c r="AB825" s="34"/>
    </row>
    <row r="826" spans="1:28" ht="15.75" customHeight="1">
      <c r="A826" s="82"/>
      <c r="B826" s="341"/>
      <c r="C826" s="342"/>
      <c r="D826" s="343"/>
      <c r="E826" s="343"/>
      <c r="F826" s="342"/>
      <c r="G826" s="342"/>
      <c r="H826" s="342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"/>
      <c r="Y826" s="34"/>
      <c r="Z826" s="34"/>
      <c r="AA826" s="34"/>
      <c r="AB826" s="34"/>
    </row>
    <row r="827" spans="1:28" ht="15.75" customHeight="1">
      <c r="A827" s="82"/>
      <c r="B827" s="341"/>
      <c r="C827" s="342"/>
      <c r="D827" s="343"/>
      <c r="E827" s="343"/>
      <c r="F827" s="342"/>
      <c r="G827" s="342"/>
      <c r="H827" s="342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"/>
      <c r="Y827" s="34"/>
      <c r="Z827" s="34"/>
      <c r="AA827" s="34"/>
      <c r="AB827" s="34"/>
    </row>
    <row r="828" spans="1:28" ht="15.75" customHeight="1">
      <c r="A828" s="82"/>
      <c r="B828" s="341"/>
      <c r="C828" s="342"/>
      <c r="D828" s="343"/>
      <c r="E828" s="343"/>
      <c r="F828" s="342"/>
      <c r="G828" s="342"/>
      <c r="H828" s="342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"/>
      <c r="Y828" s="34"/>
      <c r="Z828" s="34"/>
      <c r="AA828" s="34"/>
      <c r="AB828" s="34"/>
    </row>
    <row r="829" spans="1:28" ht="15.75" customHeight="1">
      <c r="A829" s="82"/>
      <c r="B829" s="341"/>
      <c r="C829" s="342"/>
      <c r="D829" s="343"/>
      <c r="E829" s="343"/>
      <c r="F829" s="342"/>
      <c r="G829" s="342"/>
      <c r="H829" s="342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"/>
      <c r="Y829" s="34"/>
      <c r="Z829" s="34"/>
      <c r="AA829" s="34"/>
      <c r="AB829" s="34"/>
    </row>
    <row r="830" spans="1:28" ht="15.75" customHeight="1">
      <c r="A830" s="82"/>
      <c r="B830" s="341"/>
      <c r="C830" s="342"/>
      <c r="D830" s="343"/>
      <c r="E830" s="343"/>
      <c r="F830" s="342"/>
      <c r="G830" s="342"/>
      <c r="H830" s="342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"/>
      <c r="Y830" s="34"/>
      <c r="Z830" s="34"/>
      <c r="AA830" s="34"/>
      <c r="AB830" s="34"/>
    </row>
    <row r="831" spans="1:28" ht="15.75" customHeight="1">
      <c r="A831" s="82"/>
      <c r="B831" s="341"/>
      <c r="C831" s="342"/>
      <c r="D831" s="343"/>
      <c r="E831" s="343"/>
      <c r="F831" s="342"/>
      <c r="G831" s="342"/>
      <c r="H831" s="342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"/>
      <c r="Y831" s="34"/>
      <c r="Z831" s="34"/>
      <c r="AA831" s="34"/>
      <c r="AB831" s="34"/>
    </row>
    <row r="832" spans="1:28" ht="15.75" customHeight="1">
      <c r="A832" s="82"/>
      <c r="B832" s="341"/>
      <c r="C832" s="342"/>
      <c r="D832" s="343"/>
      <c r="E832" s="343"/>
      <c r="F832" s="342"/>
      <c r="G832" s="342"/>
      <c r="H832" s="342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"/>
      <c r="Y832" s="34"/>
      <c r="Z832" s="34"/>
      <c r="AA832" s="34"/>
      <c r="AB832" s="34"/>
    </row>
    <row r="833" spans="1:28" ht="15.75" customHeight="1">
      <c r="A833" s="82"/>
      <c r="B833" s="341"/>
      <c r="C833" s="342"/>
      <c r="D833" s="343"/>
      <c r="E833" s="343"/>
      <c r="F833" s="342"/>
      <c r="G833" s="342"/>
      <c r="H833" s="342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"/>
      <c r="Y833" s="34"/>
      <c r="Z833" s="34"/>
      <c r="AA833" s="34"/>
      <c r="AB833" s="34"/>
    </row>
    <row r="834" spans="1:28" ht="15.75" customHeight="1">
      <c r="A834" s="82"/>
      <c r="B834" s="341"/>
      <c r="C834" s="342"/>
      <c r="D834" s="343"/>
      <c r="E834" s="343"/>
      <c r="F834" s="342"/>
      <c r="G834" s="342"/>
      <c r="H834" s="342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"/>
      <c r="Y834" s="34"/>
      <c r="Z834" s="34"/>
      <c r="AA834" s="34"/>
      <c r="AB834" s="34"/>
    </row>
    <row r="835" spans="1:28" ht="15.75" customHeight="1">
      <c r="A835" s="82"/>
      <c r="B835" s="341"/>
      <c r="C835" s="342"/>
      <c r="D835" s="343"/>
      <c r="E835" s="343"/>
      <c r="F835" s="342"/>
      <c r="G835" s="342"/>
      <c r="H835" s="342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"/>
      <c r="Y835" s="34"/>
      <c r="Z835" s="34"/>
      <c r="AA835" s="34"/>
      <c r="AB835" s="34"/>
    </row>
    <row r="836" spans="1:28" ht="15.75" customHeight="1">
      <c r="A836" s="82"/>
      <c r="B836" s="341"/>
      <c r="C836" s="342"/>
      <c r="D836" s="343"/>
      <c r="E836" s="343"/>
      <c r="F836" s="342"/>
      <c r="G836" s="342"/>
      <c r="H836" s="342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"/>
      <c r="Y836" s="34"/>
      <c r="Z836" s="34"/>
      <c r="AA836" s="34"/>
      <c r="AB836" s="34"/>
    </row>
    <row r="837" spans="1:28" ht="15.75" customHeight="1">
      <c r="A837" s="82"/>
      <c r="B837" s="341"/>
      <c r="C837" s="342"/>
      <c r="D837" s="343"/>
      <c r="E837" s="343"/>
      <c r="F837" s="342"/>
      <c r="G837" s="342"/>
      <c r="H837" s="342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"/>
      <c r="Y837" s="34"/>
      <c r="Z837" s="34"/>
      <c r="AA837" s="34"/>
      <c r="AB837" s="34"/>
    </row>
    <row r="838" spans="1:28" ht="15.75" customHeight="1">
      <c r="A838" s="82"/>
      <c r="B838" s="341"/>
      <c r="C838" s="342"/>
      <c r="D838" s="343"/>
      <c r="E838" s="343"/>
      <c r="F838" s="342"/>
      <c r="G838" s="342"/>
      <c r="H838" s="342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"/>
      <c r="Y838" s="34"/>
      <c r="Z838" s="34"/>
      <c r="AA838" s="34"/>
      <c r="AB838" s="34"/>
    </row>
    <row r="839" spans="1:28" ht="15.75" customHeight="1">
      <c r="A839" s="82"/>
      <c r="B839" s="341"/>
      <c r="C839" s="342"/>
      <c r="D839" s="343"/>
      <c r="E839" s="343"/>
      <c r="F839" s="342"/>
      <c r="G839" s="342"/>
      <c r="H839" s="342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"/>
      <c r="Y839" s="34"/>
      <c r="Z839" s="34"/>
      <c r="AA839" s="34"/>
      <c r="AB839" s="34"/>
    </row>
    <row r="840" spans="1:28" ht="15.75" customHeight="1">
      <c r="A840" s="82"/>
      <c r="B840" s="341"/>
      <c r="C840" s="342"/>
      <c r="D840" s="343"/>
      <c r="E840" s="343"/>
      <c r="F840" s="342"/>
      <c r="G840" s="342"/>
      <c r="H840" s="342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"/>
      <c r="Y840" s="34"/>
      <c r="Z840" s="34"/>
      <c r="AA840" s="34"/>
      <c r="AB840" s="34"/>
    </row>
    <row r="841" spans="1:28" ht="15.75" customHeight="1">
      <c r="A841" s="82"/>
      <c r="B841" s="341"/>
      <c r="C841" s="342"/>
      <c r="D841" s="343"/>
      <c r="E841" s="343"/>
      <c r="F841" s="342"/>
      <c r="G841" s="342"/>
      <c r="H841" s="342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"/>
      <c r="Y841" s="34"/>
      <c r="Z841" s="34"/>
      <c r="AA841" s="34"/>
      <c r="AB841" s="34"/>
    </row>
    <row r="842" spans="1:28" ht="15.75" customHeight="1">
      <c r="A842" s="82"/>
      <c r="B842" s="341"/>
      <c r="C842" s="342"/>
      <c r="D842" s="343"/>
      <c r="E842" s="343"/>
      <c r="F842" s="342"/>
      <c r="G842" s="342"/>
      <c r="H842" s="342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"/>
      <c r="Y842" s="34"/>
      <c r="Z842" s="34"/>
      <c r="AA842" s="34"/>
      <c r="AB842" s="34"/>
    </row>
    <row r="843" spans="1:28" ht="15.75" customHeight="1">
      <c r="A843" s="82"/>
      <c r="B843" s="341"/>
      <c r="C843" s="342"/>
      <c r="D843" s="343"/>
      <c r="E843" s="343"/>
      <c r="F843" s="342"/>
      <c r="G843" s="342"/>
      <c r="H843" s="342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"/>
      <c r="Y843" s="34"/>
      <c r="Z843" s="34"/>
      <c r="AA843" s="34"/>
      <c r="AB843" s="34"/>
    </row>
    <row r="844" spans="1:28" ht="15.75" customHeight="1">
      <c r="A844" s="82"/>
      <c r="B844" s="341"/>
      <c r="C844" s="342"/>
      <c r="D844" s="343"/>
      <c r="E844" s="343"/>
      <c r="F844" s="342"/>
      <c r="G844" s="342"/>
      <c r="H844" s="342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"/>
      <c r="Y844" s="34"/>
      <c r="Z844" s="34"/>
      <c r="AA844" s="34"/>
      <c r="AB844" s="34"/>
    </row>
    <row r="845" spans="1:28" ht="15.75" customHeight="1">
      <c r="A845" s="82"/>
      <c r="B845" s="341"/>
      <c r="C845" s="342"/>
      <c r="D845" s="343"/>
      <c r="E845" s="343"/>
      <c r="F845" s="342"/>
      <c r="G845" s="342"/>
      <c r="H845" s="342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"/>
      <c r="Y845" s="34"/>
      <c r="Z845" s="34"/>
      <c r="AA845" s="34"/>
      <c r="AB845" s="34"/>
    </row>
    <row r="846" spans="1:28" ht="15.75" customHeight="1">
      <c r="A846" s="82"/>
      <c r="B846" s="341"/>
      <c r="C846" s="342"/>
      <c r="D846" s="343"/>
      <c r="E846" s="343"/>
      <c r="F846" s="342"/>
      <c r="G846" s="342"/>
      <c r="H846" s="342"/>
      <c r="I846" s="341"/>
      <c r="J846" s="341"/>
      <c r="K846" s="341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"/>
      <c r="Y846" s="34"/>
      <c r="Z846" s="34"/>
      <c r="AA846" s="34"/>
      <c r="AB846" s="34"/>
    </row>
    <row r="847" spans="1:28" ht="15.75" customHeight="1">
      <c r="A847" s="82"/>
      <c r="B847" s="341"/>
      <c r="C847" s="342"/>
      <c r="D847" s="343"/>
      <c r="E847" s="343"/>
      <c r="F847" s="342"/>
      <c r="G847" s="342"/>
      <c r="H847" s="342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"/>
      <c r="Y847" s="34"/>
      <c r="Z847" s="34"/>
      <c r="AA847" s="34"/>
      <c r="AB847" s="34"/>
    </row>
    <row r="848" spans="1:28" ht="15.75" customHeight="1">
      <c r="A848" s="82"/>
      <c r="B848" s="341"/>
      <c r="C848" s="342"/>
      <c r="D848" s="343"/>
      <c r="E848" s="343"/>
      <c r="F848" s="342"/>
      <c r="G848" s="342"/>
      <c r="H848" s="342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"/>
      <c r="Y848" s="34"/>
      <c r="Z848" s="34"/>
      <c r="AA848" s="34"/>
      <c r="AB848" s="34"/>
    </row>
    <row r="849" spans="1:28" ht="15.75" customHeight="1">
      <c r="A849" s="82"/>
      <c r="B849" s="341"/>
      <c r="C849" s="342"/>
      <c r="D849" s="343"/>
      <c r="E849" s="343"/>
      <c r="F849" s="342"/>
      <c r="G849" s="342"/>
      <c r="H849" s="342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"/>
      <c r="Y849" s="34"/>
      <c r="Z849" s="34"/>
      <c r="AA849" s="34"/>
      <c r="AB849" s="34"/>
    </row>
    <row r="850" spans="1:28" ht="15.75" customHeight="1">
      <c r="A850" s="82"/>
      <c r="B850" s="341"/>
      <c r="C850" s="342"/>
      <c r="D850" s="343"/>
      <c r="E850" s="343"/>
      <c r="F850" s="342"/>
      <c r="G850" s="342"/>
      <c r="H850" s="342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"/>
      <c r="Y850" s="34"/>
      <c r="Z850" s="34"/>
      <c r="AA850" s="34"/>
      <c r="AB850" s="34"/>
    </row>
    <row r="851" spans="1:28" ht="15.75" customHeight="1">
      <c r="A851" s="82"/>
      <c r="B851" s="341"/>
      <c r="C851" s="342"/>
      <c r="D851" s="343"/>
      <c r="E851" s="343"/>
      <c r="F851" s="342"/>
      <c r="G851" s="342"/>
      <c r="H851" s="342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"/>
      <c r="Y851" s="34"/>
      <c r="Z851" s="34"/>
      <c r="AA851" s="34"/>
      <c r="AB851" s="34"/>
    </row>
    <row r="852" spans="1:28" ht="15.75" customHeight="1">
      <c r="A852" s="82"/>
      <c r="B852" s="341"/>
      <c r="C852" s="342"/>
      <c r="D852" s="343"/>
      <c r="E852" s="343"/>
      <c r="F852" s="342"/>
      <c r="G852" s="342"/>
      <c r="H852" s="342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"/>
      <c r="Y852" s="34"/>
      <c r="Z852" s="34"/>
      <c r="AA852" s="34"/>
      <c r="AB852" s="34"/>
    </row>
    <row r="853" spans="1:28" ht="15.75" customHeight="1">
      <c r="A853" s="82"/>
      <c r="B853" s="341"/>
      <c r="C853" s="342"/>
      <c r="D853" s="343"/>
      <c r="E853" s="343"/>
      <c r="F853" s="342"/>
      <c r="G853" s="342"/>
      <c r="H853" s="342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"/>
      <c r="Y853" s="34"/>
      <c r="Z853" s="34"/>
      <c r="AA853" s="34"/>
      <c r="AB853" s="34"/>
    </row>
    <row r="854" spans="1:28" ht="15.75" customHeight="1">
      <c r="A854" s="82"/>
      <c r="B854" s="341"/>
      <c r="C854" s="342"/>
      <c r="D854" s="343"/>
      <c r="E854" s="343"/>
      <c r="F854" s="342"/>
      <c r="G854" s="342"/>
      <c r="H854" s="342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"/>
      <c r="Y854" s="34"/>
      <c r="Z854" s="34"/>
      <c r="AA854" s="34"/>
      <c r="AB854" s="34"/>
    </row>
    <row r="855" spans="1:28" ht="15.75" customHeight="1">
      <c r="A855" s="82"/>
      <c r="B855" s="341"/>
      <c r="C855" s="342"/>
      <c r="D855" s="343"/>
      <c r="E855" s="343"/>
      <c r="F855" s="342"/>
      <c r="G855" s="342"/>
      <c r="H855" s="342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"/>
      <c r="Y855" s="34"/>
      <c r="Z855" s="34"/>
      <c r="AA855" s="34"/>
      <c r="AB855" s="34"/>
    </row>
    <row r="856" spans="1:28" ht="15.75" customHeight="1">
      <c r="A856" s="82"/>
      <c r="B856" s="341"/>
      <c r="C856" s="342"/>
      <c r="D856" s="343"/>
      <c r="E856" s="343"/>
      <c r="F856" s="342"/>
      <c r="G856" s="342"/>
      <c r="H856" s="342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"/>
      <c r="Y856" s="34"/>
      <c r="Z856" s="34"/>
      <c r="AA856" s="34"/>
      <c r="AB856" s="34"/>
    </row>
    <row r="857" spans="1:28" ht="15.75" customHeight="1">
      <c r="A857" s="82"/>
      <c r="B857" s="341"/>
      <c r="C857" s="342"/>
      <c r="D857" s="343"/>
      <c r="E857" s="343"/>
      <c r="F857" s="342"/>
      <c r="G857" s="342"/>
      <c r="H857" s="342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"/>
      <c r="Y857" s="34"/>
      <c r="Z857" s="34"/>
      <c r="AA857" s="34"/>
      <c r="AB857" s="34"/>
    </row>
    <row r="858" spans="1:28" ht="15.75" customHeight="1">
      <c r="A858" s="82"/>
      <c r="B858" s="341"/>
      <c r="C858" s="342"/>
      <c r="D858" s="343"/>
      <c r="E858" s="343"/>
      <c r="F858" s="342"/>
      <c r="G858" s="342"/>
      <c r="H858" s="342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"/>
      <c r="Y858" s="34"/>
      <c r="Z858" s="34"/>
      <c r="AA858" s="34"/>
      <c r="AB858" s="34"/>
    </row>
    <row r="859" spans="1:28" ht="15.75" customHeight="1">
      <c r="A859" s="82"/>
      <c r="B859" s="341"/>
      <c r="C859" s="342"/>
      <c r="D859" s="343"/>
      <c r="E859" s="343"/>
      <c r="F859" s="342"/>
      <c r="G859" s="342"/>
      <c r="H859" s="342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"/>
      <c r="Y859" s="34"/>
      <c r="Z859" s="34"/>
      <c r="AA859" s="34"/>
      <c r="AB859" s="34"/>
    </row>
    <row r="860" spans="1:28" ht="15.75" customHeight="1">
      <c r="A860" s="82"/>
      <c r="B860" s="341"/>
      <c r="C860" s="342"/>
      <c r="D860" s="343"/>
      <c r="E860" s="343"/>
      <c r="F860" s="342"/>
      <c r="G860" s="342"/>
      <c r="H860" s="342"/>
      <c r="I860" s="341"/>
      <c r="J860" s="341"/>
      <c r="K860" s="341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"/>
      <c r="Y860" s="34"/>
      <c r="Z860" s="34"/>
      <c r="AA860" s="34"/>
      <c r="AB860" s="34"/>
    </row>
    <row r="861" spans="1:28" ht="15.75" customHeight="1">
      <c r="A861" s="82"/>
      <c r="B861" s="341"/>
      <c r="C861" s="342"/>
      <c r="D861" s="343"/>
      <c r="E861" s="343"/>
      <c r="F861" s="342"/>
      <c r="G861" s="342"/>
      <c r="H861" s="342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"/>
      <c r="Y861" s="34"/>
      <c r="Z861" s="34"/>
      <c r="AA861" s="34"/>
      <c r="AB861" s="34"/>
    </row>
    <row r="862" spans="1:28" ht="15.75" customHeight="1">
      <c r="A862" s="82"/>
      <c r="B862" s="341"/>
      <c r="C862" s="342"/>
      <c r="D862" s="343"/>
      <c r="E862" s="343"/>
      <c r="F862" s="342"/>
      <c r="G862" s="342"/>
      <c r="H862" s="342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"/>
      <c r="Y862" s="34"/>
      <c r="Z862" s="34"/>
      <c r="AA862" s="34"/>
      <c r="AB862" s="34"/>
    </row>
    <row r="863" spans="1:28" ht="15.75" customHeight="1">
      <c r="A863" s="82"/>
      <c r="B863" s="341"/>
      <c r="C863" s="342"/>
      <c r="D863" s="343"/>
      <c r="E863" s="343"/>
      <c r="F863" s="342"/>
      <c r="G863" s="342"/>
      <c r="H863" s="342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"/>
      <c r="Y863" s="34"/>
      <c r="Z863" s="34"/>
      <c r="AA863" s="34"/>
      <c r="AB863" s="34"/>
    </row>
    <row r="864" spans="1:28" ht="15.75" customHeight="1">
      <c r="A864" s="82"/>
      <c r="B864" s="341"/>
      <c r="C864" s="342"/>
      <c r="D864" s="343"/>
      <c r="E864" s="343"/>
      <c r="F864" s="342"/>
      <c r="G864" s="342"/>
      <c r="H864" s="342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"/>
      <c r="Y864" s="34"/>
      <c r="Z864" s="34"/>
      <c r="AA864" s="34"/>
      <c r="AB864" s="34"/>
    </row>
    <row r="865" spans="1:28" ht="15.75" customHeight="1">
      <c r="A865" s="82"/>
      <c r="B865" s="341"/>
      <c r="C865" s="342"/>
      <c r="D865" s="343"/>
      <c r="E865" s="343"/>
      <c r="F865" s="342"/>
      <c r="G865" s="342"/>
      <c r="H865" s="342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"/>
      <c r="Y865" s="34"/>
      <c r="Z865" s="34"/>
      <c r="AA865" s="34"/>
      <c r="AB865" s="34"/>
    </row>
    <row r="866" spans="1:28" ht="15.75" customHeight="1">
      <c r="A866" s="82"/>
      <c r="B866" s="341"/>
      <c r="C866" s="342"/>
      <c r="D866" s="343"/>
      <c r="E866" s="343"/>
      <c r="F866" s="342"/>
      <c r="G866" s="342"/>
      <c r="H866" s="342"/>
      <c r="I866" s="341"/>
      <c r="J866" s="341"/>
      <c r="K866" s="341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"/>
      <c r="Y866" s="34"/>
      <c r="Z866" s="34"/>
      <c r="AA866" s="34"/>
      <c r="AB866" s="34"/>
    </row>
    <row r="867" spans="1:28" ht="15.75" customHeight="1">
      <c r="A867" s="82"/>
      <c r="B867" s="341"/>
      <c r="C867" s="342"/>
      <c r="D867" s="343"/>
      <c r="E867" s="343"/>
      <c r="F867" s="342"/>
      <c r="G867" s="342"/>
      <c r="H867" s="342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"/>
      <c r="Y867" s="34"/>
      <c r="Z867" s="34"/>
      <c r="AA867" s="34"/>
      <c r="AB867" s="34"/>
    </row>
    <row r="868" spans="1:28" ht="15.75" customHeight="1">
      <c r="A868" s="82"/>
      <c r="B868" s="341"/>
      <c r="C868" s="342"/>
      <c r="D868" s="343"/>
      <c r="E868" s="343"/>
      <c r="F868" s="342"/>
      <c r="G868" s="342"/>
      <c r="H868" s="342"/>
      <c r="I868" s="341"/>
      <c r="J868" s="341"/>
      <c r="K868" s="341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"/>
      <c r="Y868" s="34"/>
      <c r="Z868" s="34"/>
      <c r="AA868" s="34"/>
      <c r="AB868" s="34"/>
    </row>
    <row r="869" spans="1:28" ht="15.75" customHeight="1">
      <c r="A869" s="82"/>
      <c r="B869" s="341"/>
      <c r="C869" s="342"/>
      <c r="D869" s="343"/>
      <c r="E869" s="343"/>
      <c r="F869" s="342"/>
      <c r="G869" s="342"/>
      <c r="H869" s="342"/>
      <c r="I869" s="341"/>
      <c r="J869" s="341"/>
      <c r="K869" s="341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"/>
      <c r="Y869" s="34"/>
      <c r="Z869" s="34"/>
      <c r="AA869" s="34"/>
      <c r="AB869" s="34"/>
    </row>
    <row r="870" spans="1:28" ht="15.75" customHeight="1">
      <c r="A870" s="82"/>
      <c r="B870" s="341"/>
      <c r="C870" s="342"/>
      <c r="D870" s="343"/>
      <c r="E870" s="343"/>
      <c r="F870" s="342"/>
      <c r="G870" s="342"/>
      <c r="H870" s="342"/>
      <c r="I870" s="341"/>
      <c r="J870" s="341"/>
      <c r="K870" s="341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"/>
      <c r="Y870" s="34"/>
      <c r="Z870" s="34"/>
      <c r="AA870" s="34"/>
      <c r="AB870" s="34"/>
    </row>
    <row r="871" spans="1:28" ht="15.75" customHeight="1">
      <c r="A871" s="82"/>
      <c r="B871" s="341"/>
      <c r="C871" s="342"/>
      <c r="D871" s="343"/>
      <c r="E871" s="343"/>
      <c r="F871" s="342"/>
      <c r="G871" s="342"/>
      <c r="H871" s="342"/>
      <c r="I871" s="341"/>
      <c r="J871" s="341"/>
      <c r="K871" s="341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"/>
      <c r="Y871" s="34"/>
      <c r="Z871" s="34"/>
      <c r="AA871" s="34"/>
      <c r="AB871" s="34"/>
    </row>
    <row r="872" spans="1:28" ht="15.75" customHeight="1">
      <c r="A872" s="82"/>
      <c r="B872" s="341"/>
      <c r="C872" s="342"/>
      <c r="D872" s="343"/>
      <c r="E872" s="343"/>
      <c r="F872" s="342"/>
      <c r="G872" s="342"/>
      <c r="H872" s="342"/>
      <c r="I872" s="341"/>
      <c r="J872" s="341"/>
      <c r="K872" s="341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"/>
      <c r="Y872" s="34"/>
      <c r="Z872" s="34"/>
      <c r="AA872" s="34"/>
      <c r="AB872" s="34"/>
    </row>
    <row r="873" spans="1:28" ht="15.75" customHeight="1">
      <c r="A873" s="82"/>
      <c r="B873" s="341"/>
      <c r="C873" s="342"/>
      <c r="D873" s="343"/>
      <c r="E873" s="343"/>
      <c r="F873" s="342"/>
      <c r="G873" s="342"/>
      <c r="H873" s="342"/>
      <c r="I873" s="341"/>
      <c r="J873" s="341"/>
      <c r="K873" s="341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"/>
      <c r="Y873" s="34"/>
      <c r="Z873" s="34"/>
      <c r="AA873" s="34"/>
      <c r="AB873" s="34"/>
    </row>
    <row r="874" spans="1:28" ht="15.75" customHeight="1">
      <c r="A874" s="82"/>
      <c r="B874" s="341"/>
      <c r="C874" s="342"/>
      <c r="D874" s="343"/>
      <c r="E874" s="343"/>
      <c r="F874" s="342"/>
      <c r="G874" s="342"/>
      <c r="H874" s="342"/>
      <c r="I874" s="341"/>
      <c r="J874" s="341"/>
      <c r="K874" s="341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"/>
      <c r="Y874" s="34"/>
      <c r="Z874" s="34"/>
      <c r="AA874" s="34"/>
      <c r="AB874" s="34"/>
    </row>
    <row r="875" spans="1:28" ht="15.75" customHeight="1">
      <c r="A875" s="82"/>
      <c r="B875" s="341"/>
      <c r="C875" s="342"/>
      <c r="D875" s="343"/>
      <c r="E875" s="343"/>
      <c r="F875" s="342"/>
      <c r="G875" s="342"/>
      <c r="H875" s="342"/>
      <c r="I875" s="341"/>
      <c r="J875" s="341"/>
      <c r="K875" s="341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"/>
      <c r="Y875" s="34"/>
      <c r="Z875" s="34"/>
      <c r="AA875" s="34"/>
      <c r="AB875" s="34"/>
    </row>
    <row r="876" spans="1:28" ht="15.75" customHeight="1">
      <c r="A876" s="82"/>
      <c r="B876" s="341"/>
      <c r="C876" s="342"/>
      <c r="D876" s="343"/>
      <c r="E876" s="343"/>
      <c r="F876" s="342"/>
      <c r="G876" s="342"/>
      <c r="H876" s="342"/>
      <c r="I876" s="341"/>
      <c r="J876" s="341"/>
      <c r="K876" s="341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"/>
      <c r="Y876" s="34"/>
      <c r="Z876" s="34"/>
      <c r="AA876" s="34"/>
      <c r="AB876" s="34"/>
    </row>
    <row r="877" spans="1:28" ht="15.75" customHeight="1">
      <c r="A877" s="82"/>
      <c r="B877" s="341"/>
      <c r="C877" s="342"/>
      <c r="D877" s="343"/>
      <c r="E877" s="343"/>
      <c r="F877" s="342"/>
      <c r="G877" s="342"/>
      <c r="H877" s="342"/>
      <c r="I877" s="341"/>
      <c r="J877" s="341"/>
      <c r="K877" s="341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"/>
      <c r="Y877" s="34"/>
      <c r="Z877" s="34"/>
      <c r="AA877" s="34"/>
      <c r="AB877" s="34"/>
    </row>
    <row r="878" spans="1:28" ht="15.75" customHeight="1">
      <c r="A878" s="82"/>
      <c r="B878" s="341"/>
      <c r="C878" s="342"/>
      <c r="D878" s="343"/>
      <c r="E878" s="343"/>
      <c r="F878" s="342"/>
      <c r="G878" s="342"/>
      <c r="H878" s="342"/>
      <c r="I878" s="341"/>
      <c r="J878" s="341"/>
      <c r="K878" s="341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"/>
      <c r="Y878" s="34"/>
      <c r="Z878" s="34"/>
      <c r="AA878" s="34"/>
      <c r="AB878" s="34"/>
    </row>
    <row r="879" spans="1:28" ht="15.75" customHeight="1">
      <c r="A879" s="82"/>
      <c r="B879" s="341"/>
      <c r="C879" s="342"/>
      <c r="D879" s="343"/>
      <c r="E879" s="343"/>
      <c r="F879" s="342"/>
      <c r="G879" s="342"/>
      <c r="H879" s="342"/>
      <c r="I879" s="341"/>
      <c r="J879" s="341"/>
      <c r="K879" s="341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"/>
      <c r="Y879" s="34"/>
      <c r="Z879" s="34"/>
      <c r="AA879" s="34"/>
      <c r="AB879" s="34"/>
    </row>
    <row r="880" spans="1:28" ht="15.75" customHeight="1">
      <c r="A880" s="82"/>
      <c r="B880" s="341"/>
      <c r="C880" s="342"/>
      <c r="D880" s="343"/>
      <c r="E880" s="343"/>
      <c r="F880" s="342"/>
      <c r="G880" s="342"/>
      <c r="H880" s="342"/>
      <c r="I880" s="341"/>
      <c r="J880" s="341"/>
      <c r="K880" s="341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"/>
      <c r="Y880" s="34"/>
      <c r="Z880" s="34"/>
      <c r="AA880" s="34"/>
      <c r="AB880" s="34"/>
    </row>
    <row r="881" spans="1:28" ht="15.75" customHeight="1">
      <c r="A881" s="82"/>
      <c r="B881" s="341"/>
      <c r="C881" s="342"/>
      <c r="D881" s="343"/>
      <c r="E881" s="343"/>
      <c r="F881" s="342"/>
      <c r="G881" s="342"/>
      <c r="H881" s="342"/>
      <c r="I881" s="341"/>
      <c r="J881" s="341"/>
      <c r="K881" s="341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"/>
      <c r="Y881" s="34"/>
      <c r="Z881" s="34"/>
      <c r="AA881" s="34"/>
      <c r="AB881" s="34"/>
    </row>
    <row r="882" spans="1:28" ht="15.75" customHeight="1">
      <c r="A882" s="82"/>
      <c r="B882" s="341"/>
      <c r="C882" s="342"/>
      <c r="D882" s="343"/>
      <c r="E882" s="343"/>
      <c r="F882" s="342"/>
      <c r="G882" s="342"/>
      <c r="H882" s="342"/>
      <c r="I882" s="341"/>
      <c r="J882" s="341"/>
      <c r="K882" s="341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"/>
      <c r="Y882" s="34"/>
      <c r="Z882" s="34"/>
      <c r="AA882" s="34"/>
      <c r="AB882" s="34"/>
    </row>
    <row r="883" spans="1:28" ht="15.75" customHeight="1">
      <c r="A883" s="82"/>
      <c r="B883" s="341"/>
      <c r="C883" s="342"/>
      <c r="D883" s="343"/>
      <c r="E883" s="343"/>
      <c r="F883" s="342"/>
      <c r="G883" s="342"/>
      <c r="H883" s="342"/>
      <c r="I883" s="341"/>
      <c r="J883" s="341"/>
      <c r="K883" s="341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"/>
      <c r="Y883" s="34"/>
      <c r="Z883" s="34"/>
      <c r="AA883" s="34"/>
      <c r="AB883" s="34"/>
    </row>
    <row r="884" spans="1:28" ht="15.75" customHeight="1">
      <c r="A884" s="82"/>
      <c r="B884" s="341"/>
      <c r="C884" s="342"/>
      <c r="D884" s="343"/>
      <c r="E884" s="343"/>
      <c r="F884" s="342"/>
      <c r="G884" s="342"/>
      <c r="H884" s="342"/>
      <c r="I884" s="341"/>
      <c r="J884" s="341"/>
      <c r="K884" s="341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"/>
      <c r="Y884" s="34"/>
      <c r="Z884" s="34"/>
      <c r="AA884" s="34"/>
      <c r="AB884" s="34"/>
    </row>
    <row r="885" spans="1:28" ht="15.75" customHeight="1">
      <c r="A885" s="82"/>
      <c r="B885" s="341"/>
      <c r="C885" s="342"/>
      <c r="D885" s="343"/>
      <c r="E885" s="343"/>
      <c r="F885" s="342"/>
      <c r="G885" s="342"/>
      <c r="H885" s="342"/>
      <c r="I885" s="341"/>
      <c r="J885" s="341"/>
      <c r="K885" s="341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"/>
      <c r="Y885" s="34"/>
      <c r="Z885" s="34"/>
      <c r="AA885" s="34"/>
      <c r="AB885" s="34"/>
    </row>
    <row r="886" spans="1:28" ht="15.75" customHeight="1">
      <c r="A886" s="82"/>
      <c r="B886" s="341"/>
      <c r="C886" s="342"/>
      <c r="D886" s="343"/>
      <c r="E886" s="343"/>
      <c r="F886" s="342"/>
      <c r="G886" s="342"/>
      <c r="H886" s="342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"/>
      <c r="Y886" s="34"/>
      <c r="Z886" s="34"/>
      <c r="AA886" s="34"/>
      <c r="AB886" s="34"/>
    </row>
    <row r="887" spans="1:28" ht="15.75" customHeight="1">
      <c r="A887" s="82"/>
      <c r="B887" s="341"/>
      <c r="C887" s="342"/>
      <c r="D887" s="343"/>
      <c r="E887" s="343"/>
      <c r="F887" s="342"/>
      <c r="G887" s="342"/>
      <c r="H887" s="342"/>
      <c r="I887" s="341"/>
      <c r="J887" s="341"/>
      <c r="K887" s="341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"/>
      <c r="Y887" s="34"/>
      <c r="Z887" s="34"/>
      <c r="AA887" s="34"/>
      <c r="AB887" s="34"/>
    </row>
    <row r="888" spans="1:28" ht="15.75" customHeight="1">
      <c r="A888" s="82"/>
      <c r="B888" s="341"/>
      <c r="C888" s="342"/>
      <c r="D888" s="343"/>
      <c r="E888" s="343"/>
      <c r="F888" s="342"/>
      <c r="G888" s="342"/>
      <c r="H888" s="342"/>
      <c r="I888" s="341"/>
      <c r="J888" s="341"/>
      <c r="K888" s="341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"/>
      <c r="Y888" s="34"/>
      <c r="Z888" s="34"/>
      <c r="AA888" s="34"/>
      <c r="AB888" s="34"/>
    </row>
    <row r="889" spans="1:28" ht="15.75" customHeight="1">
      <c r="A889" s="82"/>
      <c r="B889" s="341"/>
      <c r="C889" s="342"/>
      <c r="D889" s="343"/>
      <c r="E889" s="343"/>
      <c r="F889" s="342"/>
      <c r="G889" s="342"/>
      <c r="H889" s="342"/>
      <c r="I889" s="341"/>
      <c r="J889" s="341"/>
      <c r="K889" s="341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"/>
      <c r="Y889" s="34"/>
      <c r="Z889" s="34"/>
      <c r="AA889" s="34"/>
      <c r="AB889" s="34"/>
    </row>
    <row r="890" spans="1:28" ht="15.75" customHeight="1">
      <c r="A890" s="82"/>
      <c r="B890" s="341"/>
      <c r="C890" s="342"/>
      <c r="D890" s="343"/>
      <c r="E890" s="343"/>
      <c r="F890" s="342"/>
      <c r="G890" s="342"/>
      <c r="H890" s="342"/>
      <c r="I890" s="341"/>
      <c r="J890" s="341"/>
      <c r="K890" s="341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"/>
      <c r="Y890" s="34"/>
      <c r="Z890" s="34"/>
      <c r="AA890" s="34"/>
      <c r="AB890" s="34"/>
    </row>
    <row r="891" spans="1:28" ht="15.75" customHeight="1">
      <c r="A891" s="82"/>
      <c r="B891" s="341"/>
      <c r="C891" s="342"/>
      <c r="D891" s="343"/>
      <c r="E891" s="343"/>
      <c r="F891" s="342"/>
      <c r="G891" s="342"/>
      <c r="H891" s="342"/>
      <c r="I891" s="341"/>
      <c r="J891" s="341"/>
      <c r="K891" s="341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"/>
      <c r="Y891" s="34"/>
      <c r="Z891" s="34"/>
      <c r="AA891" s="34"/>
      <c r="AB891" s="34"/>
    </row>
    <row r="892" spans="1:28" ht="15.75" customHeight="1">
      <c r="A892" s="82"/>
      <c r="B892" s="341"/>
      <c r="C892" s="342"/>
      <c r="D892" s="343"/>
      <c r="E892" s="343"/>
      <c r="F892" s="342"/>
      <c r="G892" s="342"/>
      <c r="H892" s="342"/>
      <c r="I892" s="341"/>
      <c r="J892" s="341"/>
      <c r="K892" s="341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"/>
      <c r="Y892" s="34"/>
      <c r="Z892" s="34"/>
      <c r="AA892" s="34"/>
      <c r="AB892" s="34"/>
    </row>
    <row r="893" spans="1:28" ht="15.75" customHeight="1">
      <c r="A893" s="82"/>
      <c r="B893" s="341"/>
      <c r="C893" s="342"/>
      <c r="D893" s="343"/>
      <c r="E893" s="343"/>
      <c r="F893" s="342"/>
      <c r="G893" s="342"/>
      <c r="H893" s="342"/>
      <c r="I893" s="341"/>
      <c r="J893" s="341"/>
      <c r="K893" s="341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"/>
      <c r="Y893" s="34"/>
      <c r="Z893" s="34"/>
      <c r="AA893" s="34"/>
      <c r="AB893" s="34"/>
    </row>
    <row r="894" spans="1:28" ht="15.75" customHeight="1">
      <c r="A894" s="82"/>
      <c r="B894" s="341"/>
      <c r="C894" s="342"/>
      <c r="D894" s="343"/>
      <c r="E894" s="343"/>
      <c r="F894" s="342"/>
      <c r="G894" s="342"/>
      <c r="H894" s="342"/>
      <c r="I894" s="341"/>
      <c r="J894" s="341"/>
      <c r="K894" s="341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"/>
      <c r="Y894" s="34"/>
      <c r="Z894" s="34"/>
      <c r="AA894" s="34"/>
      <c r="AB894" s="34"/>
    </row>
    <row r="895" spans="1:28" ht="15.75" customHeight="1">
      <c r="A895" s="82"/>
      <c r="B895" s="341"/>
      <c r="C895" s="342"/>
      <c r="D895" s="343"/>
      <c r="E895" s="343"/>
      <c r="F895" s="342"/>
      <c r="G895" s="342"/>
      <c r="H895" s="342"/>
      <c r="I895" s="341"/>
      <c r="J895" s="341"/>
      <c r="K895" s="341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"/>
      <c r="Y895" s="34"/>
      <c r="Z895" s="34"/>
      <c r="AA895" s="34"/>
      <c r="AB895" s="34"/>
    </row>
    <row r="896" spans="1:28" ht="15.75" customHeight="1">
      <c r="A896" s="82"/>
      <c r="B896" s="341"/>
      <c r="C896" s="342"/>
      <c r="D896" s="343"/>
      <c r="E896" s="343"/>
      <c r="F896" s="342"/>
      <c r="G896" s="342"/>
      <c r="H896" s="342"/>
      <c r="I896" s="341"/>
      <c r="J896" s="341"/>
      <c r="K896" s="341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"/>
      <c r="Y896" s="34"/>
      <c r="Z896" s="34"/>
      <c r="AA896" s="34"/>
      <c r="AB896" s="34"/>
    </row>
    <row r="897" spans="1:28" ht="15.75" customHeight="1">
      <c r="A897" s="82"/>
      <c r="B897" s="341"/>
      <c r="C897" s="342"/>
      <c r="D897" s="343"/>
      <c r="E897" s="343"/>
      <c r="F897" s="342"/>
      <c r="G897" s="342"/>
      <c r="H897" s="342"/>
      <c r="I897" s="341"/>
      <c r="J897" s="341"/>
      <c r="K897" s="341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"/>
      <c r="Y897" s="34"/>
      <c r="Z897" s="34"/>
      <c r="AA897" s="34"/>
      <c r="AB897" s="34"/>
    </row>
    <row r="898" spans="1:28" ht="15.75" customHeight="1">
      <c r="A898" s="82"/>
      <c r="B898" s="341"/>
      <c r="C898" s="342"/>
      <c r="D898" s="343"/>
      <c r="E898" s="343"/>
      <c r="F898" s="342"/>
      <c r="G898" s="342"/>
      <c r="H898" s="342"/>
      <c r="I898" s="341"/>
      <c r="J898" s="341"/>
      <c r="K898" s="341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"/>
      <c r="Y898" s="34"/>
      <c r="Z898" s="34"/>
      <c r="AA898" s="34"/>
      <c r="AB898" s="34"/>
    </row>
    <row r="899" spans="1:28" ht="15.75" customHeight="1">
      <c r="A899" s="82"/>
      <c r="B899" s="341"/>
      <c r="C899" s="342"/>
      <c r="D899" s="343"/>
      <c r="E899" s="343"/>
      <c r="F899" s="342"/>
      <c r="G899" s="342"/>
      <c r="H899" s="342"/>
      <c r="I899" s="341"/>
      <c r="J899" s="341"/>
      <c r="K899" s="341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"/>
      <c r="Y899" s="34"/>
      <c r="Z899" s="34"/>
      <c r="AA899" s="34"/>
      <c r="AB899" s="34"/>
    </row>
    <row r="900" spans="1:28" ht="15.75" customHeight="1">
      <c r="A900" s="82"/>
      <c r="B900" s="341"/>
      <c r="C900" s="342"/>
      <c r="D900" s="343"/>
      <c r="E900" s="343"/>
      <c r="F900" s="342"/>
      <c r="G900" s="342"/>
      <c r="H900" s="342"/>
      <c r="I900" s="341"/>
      <c r="J900" s="341"/>
      <c r="K900" s="341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"/>
      <c r="Y900" s="34"/>
      <c r="Z900" s="34"/>
      <c r="AA900" s="34"/>
      <c r="AB900" s="34"/>
    </row>
    <row r="901" spans="1:28" ht="15.75" customHeight="1">
      <c r="A901" s="82"/>
      <c r="B901" s="341"/>
      <c r="C901" s="342"/>
      <c r="D901" s="343"/>
      <c r="E901" s="343"/>
      <c r="F901" s="342"/>
      <c r="G901" s="342"/>
      <c r="H901" s="342"/>
      <c r="I901" s="341"/>
      <c r="J901" s="341"/>
      <c r="K901" s="341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"/>
      <c r="Y901" s="34"/>
      <c r="Z901" s="34"/>
      <c r="AA901" s="34"/>
      <c r="AB901" s="34"/>
    </row>
    <row r="902" spans="1:28" ht="15.75" customHeight="1">
      <c r="A902" s="82"/>
      <c r="B902" s="341"/>
      <c r="C902" s="342"/>
      <c r="D902" s="343"/>
      <c r="E902" s="343"/>
      <c r="F902" s="342"/>
      <c r="G902" s="342"/>
      <c r="H902" s="342"/>
      <c r="I902" s="341"/>
      <c r="J902" s="341"/>
      <c r="K902" s="341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"/>
      <c r="Y902" s="34"/>
      <c r="Z902" s="34"/>
      <c r="AA902" s="34"/>
      <c r="AB902" s="34"/>
    </row>
    <row r="903" spans="1:28" ht="15.75" customHeight="1">
      <c r="A903" s="82"/>
      <c r="B903" s="341"/>
      <c r="C903" s="342"/>
      <c r="D903" s="343"/>
      <c r="E903" s="343"/>
      <c r="F903" s="342"/>
      <c r="G903" s="342"/>
      <c r="H903" s="342"/>
      <c r="I903" s="341"/>
      <c r="J903" s="341"/>
      <c r="K903" s="341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"/>
      <c r="Y903" s="34"/>
      <c r="Z903" s="34"/>
      <c r="AA903" s="34"/>
      <c r="AB903" s="34"/>
    </row>
    <row r="904" spans="1:28" ht="15.75" customHeight="1">
      <c r="A904" s="82"/>
      <c r="B904" s="341"/>
      <c r="C904" s="342"/>
      <c r="D904" s="343"/>
      <c r="E904" s="343"/>
      <c r="F904" s="342"/>
      <c r="G904" s="342"/>
      <c r="H904" s="342"/>
      <c r="I904" s="341"/>
      <c r="J904" s="341"/>
      <c r="K904" s="341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"/>
      <c r="Y904" s="34"/>
      <c r="Z904" s="34"/>
      <c r="AA904" s="34"/>
      <c r="AB904" s="34"/>
    </row>
    <row r="905" spans="1:28" ht="15.75" customHeight="1">
      <c r="A905" s="82"/>
      <c r="B905" s="341"/>
      <c r="C905" s="342"/>
      <c r="D905" s="343"/>
      <c r="E905" s="343"/>
      <c r="F905" s="342"/>
      <c r="G905" s="342"/>
      <c r="H905" s="342"/>
      <c r="I905" s="341"/>
      <c r="J905" s="341"/>
      <c r="K905" s="341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"/>
      <c r="Y905" s="34"/>
      <c r="Z905" s="34"/>
      <c r="AA905" s="34"/>
      <c r="AB905" s="34"/>
    </row>
    <row r="906" spans="1:28" ht="15.75" customHeight="1">
      <c r="A906" s="82"/>
      <c r="B906" s="341"/>
      <c r="C906" s="342"/>
      <c r="D906" s="343"/>
      <c r="E906" s="343"/>
      <c r="F906" s="342"/>
      <c r="G906" s="342"/>
      <c r="H906" s="342"/>
      <c r="I906" s="341"/>
      <c r="J906" s="341"/>
      <c r="K906" s="341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"/>
      <c r="Y906" s="34"/>
      <c r="Z906" s="34"/>
      <c r="AA906" s="34"/>
      <c r="AB906" s="34"/>
    </row>
    <row r="907" spans="1:28" ht="15.75" customHeight="1">
      <c r="A907" s="82"/>
      <c r="B907" s="341"/>
      <c r="C907" s="342"/>
      <c r="D907" s="343"/>
      <c r="E907" s="343"/>
      <c r="F907" s="342"/>
      <c r="G907" s="342"/>
      <c r="H907" s="342"/>
      <c r="I907" s="341"/>
      <c r="J907" s="341"/>
      <c r="K907" s="341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"/>
      <c r="Y907" s="34"/>
      <c r="Z907" s="34"/>
      <c r="AA907" s="34"/>
      <c r="AB907" s="34"/>
    </row>
    <row r="908" spans="1:28" ht="15.75" customHeight="1">
      <c r="A908" s="82"/>
      <c r="B908" s="341"/>
      <c r="C908" s="342"/>
      <c r="D908" s="343"/>
      <c r="E908" s="343"/>
      <c r="F908" s="342"/>
      <c r="G908" s="342"/>
      <c r="H908" s="342"/>
      <c r="I908" s="341"/>
      <c r="J908" s="341"/>
      <c r="K908" s="341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"/>
      <c r="Y908" s="34"/>
      <c r="Z908" s="34"/>
      <c r="AA908" s="34"/>
      <c r="AB908" s="34"/>
    </row>
    <row r="909" spans="1:28" ht="15.75" customHeight="1">
      <c r="A909" s="82"/>
      <c r="B909" s="341"/>
      <c r="C909" s="342"/>
      <c r="D909" s="343"/>
      <c r="E909" s="343"/>
      <c r="F909" s="342"/>
      <c r="G909" s="342"/>
      <c r="H909" s="342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"/>
      <c r="Y909" s="34"/>
      <c r="Z909" s="34"/>
      <c r="AA909" s="34"/>
      <c r="AB909" s="34"/>
    </row>
    <row r="910" spans="1:28" ht="15.75" customHeight="1">
      <c r="A910" s="82"/>
      <c r="B910" s="341"/>
      <c r="C910" s="342"/>
      <c r="D910" s="343"/>
      <c r="E910" s="343"/>
      <c r="F910" s="342"/>
      <c r="G910" s="342"/>
      <c r="H910" s="342"/>
      <c r="I910" s="341"/>
      <c r="J910" s="341"/>
      <c r="K910" s="341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"/>
      <c r="Y910" s="34"/>
      <c r="Z910" s="34"/>
      <c r="AA910" s="34"/>
      <c r="AB910" s="34"/>
    </row>
    <row r="911" spans="1:28" ht="15.75" customHeight="1">
      <c r="A911" s="82"/>
      <c r="B911" s="341"/>
      <c r="C911" s="342"/>
      <c r="D911" s="343"/>
      <c r="E911" s="343"/>
      <c r="F911" s="342"/>
      <c r="G911" s="342"/>
      <c r="H911" s="342"/>
      <c r="I911" s="341"/>
      <c r="J911" s="341"/>
      <c r="K911" s="341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"/>
      <c r="Y911" s="34"/>
      <c r="Z911" s="34"/>
      <c r="AA911" s="34"/>
      <c r="AB911" s="34"/>
    </row>
    <row r="912" spans="1:28" ht="15.75" customHeight="1">
      <c r="A912" s="82"/>
      <c r="B912" s="341"/>
      <c r="C912" s="342"/>
      <c r="D912" s="343"/>
      <c r="E912" s="343"/>
      <c r="F912" s="342"/>
      <c r="G912" s="342"/>
      <c r="H912" s="342"/>
      <c r="I912" s="341"/>
      <c r="J912" s="341"/>
      <c r="K912" s="341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"/>
      <c r="Y912" s="34"/>
      <c r="Z912" s="34"/>
      <c r="AA912" s="34"/>
      <c r="AB912" s="34"/>
    </row>
    <row r="913" spans="1:28" ht="15.75" customHeight="1">
      <c r="A913" s="82"/>
      <c r="B913" s="341"/>
      <c r="C913" s="342"/>
      <c r="D913" s="343"/>
      <c r="E913" s="343"/>
      <c r="F913" s="342"/>
      <c r="G913" s="342"/>
      <c r="H913" s="342"/>
      <c r="I913" s="341"/>
      <c r="J913" s="341"/>
      <c r="K913" s="341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"/>
      <c r="Y913" s="34"/>
      <c r="Z913" s="34"/>
      <c r="AA913" s="34"/>
      <c r="AB913" s="34"/>
    </row>
    <row r="914" spans="1:28" ht="15.75" customHeight="1">
      <c r="A914" s="82"/>
      <c r="B914" s="341"/>
      <c r="C914" s="342"/>
      <c r="D914" s="343"/>
      <c r="E914" s="343"/>
      <c r="F914" s="342"/>
      <c r="G914" s="342"/>
      <c r="H914" s="342"/>
      <c r="I914" s="341"/>
      <c r="J914" s="341"/>
      <c r="K914" s="341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"/>
      <c r="Y914" s="34"/>
      <c r="Z914" s="34"/>
      <c r="AA914" s="34"/>
      <c r="AB914" s="34"/>
    </row>
    <row r="915" spans="1:28" ht="15.75" customHeight="1">
      <c r="A915" s="82"/>
      <c r="B915" s="341"/>
      <c r="C915" s="342"/>
      <c r="D915" s="343"/>
      <c r="E915" s="343"/>
      <c r="F915" s="342"/>
      <c r="G915" s="342"/>
      <c r="H915" s="342"/>
      <c r="I915" s="341"/>
      <c r="J915" s="341"/>
      <c r="K915" s="341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"/>
      <c r="Y915" s="34"/>
      <c r="Z915" s="34"/>
      <c r="AA915" s="34"/>
      <c r="AB915" s="34"/>
    </row>
    <row r="916" spans="1:28" ht="15.75" customHeight="1">
      <c r="A916" s="82"/>
      <c r="B916" s="341"/>
      <c r="C916" s="342"/>
      <c r="D916" s="343"/>
      <c r="E916" s="343"/>
      <c r="F916" s="342"/>
      <c r="G916" s="342"/>
      <c r="H916" s="342"/>
      <c r="I916" s="341"/>
      <c r="J916" s="341"/>
      <c r="K916" s="341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"/>
      <c r="Y916" s="34"/>
      <c r="Z916" s="34"/>
      <c r="AA916" s="34"/>
      <c r="AB916" s="34"/>
    </row>
    <row r="917" spans="1:28" ht="15.75" customHeight="1">
      <c r="A917" s="82"/>
      <c r="B917" s="341"/>
      <c r="C917" s="342"/>
      <c r="D917" s="343"/>
      <c r="E917" s="343"/>
      <c r="F917" s="342"/>
      <c r="G917" s="342"/>
      <c r="H917" s="342"/>
      <c r="I917" s="341"/>
      <c r="J917" s="341"/>
      <c r="K917" s="341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"/>
      <c r="Y917" s="34"/>
      <c r="Z917" s="34"/>
      <c r="AA917" s="34"/>
      <c r="AB917" s="34"/>
    </row>
    <row r="918" spans="1:28" ht="15.75" customHeight="1">
      <c r="A918" s="82"/>
      <c r="B918" s="341"/>
      <c r="C918" s="342"/>
      <c r="D918" s="343"/>
      <c r="E918" s="343"/>
      <c r="F918" s="342"/>
      <c r="G918" s="342"/>
      <c r="H918" s="342"/>
      <c r="I918" s="341"/>
      <c r="J918" s="341"/>
      <c r="K918" s="341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"/>
      <c r="Y918" s="34"/>
      <c r="Z918" s="34"/>
      <c r="AA918" s="34"/>
      <c r="AB918" s="34"/>
    </row>
    <row r="919" spans="1:28" ht="15.75" customHeight="1">
      <c r="A919" s="82"/>
      <c r="B919" s="341"/>
      <c r="C919" s="342"/>
      <c r="D919" s="343"/>
      <c r="E919" s="343"/>
      <c r="F919" s="342"/>
      <c r="G919" s="342"/>
      <c r="H919" s="342"/>
      <c r="I919" s="341"/>
      <c r="J919" s="341"/>
      <c r="K919" s="341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"/>
      <c r="Y919" s="34"/>
      <c r="Z919" s="34"/>
      <c r="AA919" s="34"/>
      <c r="AB919" s="34"/>
    </row>
    <row r="920" spans="1:28" ht="15.75" customHeight="1">
      <c r="A920" s="82"/>
      <c r="B920" s="341"/>
      <c r="C920" s="342"/>
      <c r="D920" s="343"/>
      <c r="E920" s="343"/>
      <c r="F920" s="342"/>
      <c r="G920" s="342"/>
      <c r="H920" s="342"/>
      <c r="I920" s="341"/>
      <c r="J920" s="341"/>
      <c r="K920" s="341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"/>
      <c r="Y920" s="34"/>
      <c r="Z920" s="34"/>
      <c r="AA920" s="34"/>
      <c r="AB920" s="34"/>
    </row>
    <row r="921" spans="1:28" ht="15.75" customHeight="1">
      <c r="A921" s="82"/>
      <c r="B921" s="341"/>
      <c r="C921" s="342"/>
      <c r="D921" s="343"/>
      <c r="E921" s="343"/>
      <c r="F921" s="342"/>
      <c r="G921" s="342"/>
      <c r="H921" s="342"/>
      <c r="I921" s="341"/>
      <c r="J921" s="341"/>
      <c r="K921" s="341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"/>
      <c r="Y921" s="34"/>
      <c r="Z921" s="34"/>
      <c r="AA921" s="34"/>
      <c r="AB921" s="34"/>
    </row>
    <row r="922" spans="1:28" ht="15.75" customHeight="1">
      <c r="A922" s="82"/>
      <c r="B922" s="341"/>
      <c r="C922" s="342"/>
      <c r="D922" s="343"/>
      <c r="E922" s="343"/>
      <c r="F922" s="342"/>
      <c r="G922" s="342"/>
      <c r="H922" s="342"/>
      <c r="I922" s="341"/>
      <c r="J922" s="341"/>
      <c r="K922" s="341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"/>
      <c r="Y922" s="34"/>
      <c r="Z922" s="34"/>
      <c r="AA922" s="34"/>
      <c r="AB922" s="34"/>
    </row>
    <row r="923" spans="1:28" ht="15.75" customHeight="1">
      <c r="A923" s="82"/>
      <c r="B923" s="341"/>
      <c r="C923" s="342"/>
      <c r="D923" s="343"/>
      <c r="E923" s="343"/>
      <c r="F923" s="342"/>
      <c r="G923" s="342"/>
      <c r="H923" s="342"/>
      <c r="I923" s="341"/>
      <c r="J923" s="341"/>
      <c r="K923" s="341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"/>
      <c r="Y923" s="34"/>
      <c r="Z923" s="34"/>
      <c r="AA923" s="34"/>
      <c r="AB923" s="34"/>
    </row>
    <row r="924" spans="1:28" ht="15.75" customHeight="1">
      <c r="A924" s="82"/>
      <c r="B924" s="341"/>
      <c r="C924" s="342"/>
      <c r="D924" s="343"/>
      <c r="E924" s="343"/>
      <c r="F924" s="342"/>
      <c r="G924" s="342"/>
      <c r="H924" s="342"/>
      <c r="I924" s="341"/>
      <c r="J924" s="341"/>
      <c r="K924" s="341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"/>
      <c r="Y924" s="34"/>
      <c r="Z924" s="34"/>
      <c r="AA924" s="34"/>
      <c r="AB924" s="34"/>
    </row>
    <row r="925" spans="1:28" ht="15.75" customHeight="1">
      <c r="A925" s="82"/>
      <c r="B925" s="341"/>
      <c r="C925" s="342"/>
      <c r="D925" s="343"/>
      <c r="E925" s="343"/>
      <c r="F925" s="342"/>
      <c r="G925" s="342"/>
      <c r="H925" s="342"/>
      <c r="I925" s="341"/>
      <c r="J925" s="341"/>
      <c r="K925" s="341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"/>
      <c r="Y925" s="34"/>
      <c r="Z925" s="34"/>
      <c r="AA925" s="34"/>
      <c r="AB925" s="34"/>
    </row>
    <row r="926" spans="1:28" ht="15.75" customHeight="1">
      <c r="A926" s="82"/>
      <c r="B926" s="341"/>
      <c r="C926" s="342"/>
      <c r="D926" s="343"/>
      <c r="E926" s="343"/>
      <c r="F926" s="342"/>
      <c r="G926" s="342"/>
      <c r="H926" s="342"/>
      <c r="I926" s="341"/>
      <c r="J926" s="341"/>
      <c r="K926" s="341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"/>
      <c r="Y926" s="34"/>
      <c r="Z926" s="34"/>
      <c r="AA926" s="34"/>
      <c r="AB926" s="34"/>
    </row>
    <row r="927" spans="1:28" ht="15.75" customHeight="1">
      <c r="A927" s="82"/>
      <c r="B927" s="341"/>
      <c r="C927" s="342"/>
      <c r="D927" s="343"/>
      <c r="E927" s="343"/>
      <c r="F927" s="342"/>
      <c r="G927" s="342"/>
      <c r="H927" s="342"/>
      <c r="I927" s="341"/>
      <c r="J927" s="341"/>
      <c r="K927" s="341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"/>
      <c r="Y927" s="34"/>
      <c r="Z927" s="34"/>
      <c r="AA927" s="34"/>
      <c r="AB927" s="34"/>
    </row>
    <row r="928" spans="1:28" ht="15.75" customHeight="1">
      <c r="A928" s="82"/>
      <c r="B928" s="341"/>
      <c r="C928" s="342"/>
      <c r="D928" s="343"/>
      <c r="E928" s="343"/>
      <c r="F928" s="342"/>
      <c r="G928" s="342"/>
      <c r="H928" s="342"/>
      <c r="I928" s="341"/>
      <c r="J928" s="341"/>
      <c r="K928" s="341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"/>
      <c r="Y928" s="34"/>
      <c r="Z928" s="34"/>
      <c r="AA928" s="34"/>
      <c r="AB928" s="34"/>
    </row>
    <row r="929" spans="1:28" ht="15.75" customHeight="1">
      <c r="A929" s="82"/>
      <c r="B929" s="341"/>
      <c r="C929" s="342"/>
      <c r="D929" s="343"/>
      <c r="E929" s="343"/>
      <c r="F929" s="342"/>
      <c r="G929" s="342"/>
      <c r="H929" s="342"/>
      <c r="I929" s="341"/>
      <c r="J929" s="341"/>
      <c r="K929" s="341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"/>
      <c r="Y929" s="34"/>
      <c r="Z929" s="34"/>
      <c r="AA929" s="34"/>
      <c r="AB929" s="34"/>
    </row>
    <row r="930" spans="1:28" ht="15.75" customHeight="1">
      <c r="A930" s="82"/>
      <c r="B930" s="341"/>
      <c r="C930" s="342"/>
      <c r="D930" s="343"/>
      <c r="E930" s="343"/>
      <c r="F930" s="342"/>
      <c r="G930" s="342"/>
      <c r="H930" s="342"/>
      <c r="I930" s="341"/>
      <c r="J930" s="341"/>
      <c r="K930" s="341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"/>
      <c r="Y930" s="34"/>
      <c r="Z930" s="34"/>
      <c r="AA930" s="34"/>
      <c r="AB930" s="34"/>
    </row>
    <row r="931" spans="1:28" ht="15.75" customHeight="1">
      <c r="A931" s="82"/>
      <c r="B931" s="341"/>
      <c r="C931" s="342"/>
      <c r="D931" s="343"/>
      <c r="E931" s="343"/>
      <c r="F931" s="342"/>
      <c r="G931" s="342"/>
      <c r="H931" s="342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"/>
      <c r="Y931" s="34"/>
      <c r="Z931" s="34"/>
      <c r="AA931" s="34"/>
      <c r="AB931" s="34"/>
    </row>
    <row r="932" spans="1:28" ht="15.75" customHeight="1">
      <c r="A932" s="82"/>
      <c r="B932" s="341"/>
      <c r="C932" s="342"/>
      <c r="D932" s="343"/>
      <c r="E932" s="343"/>
      <c r="F932" s="342"/>
      <c r="G932" s="342"/>
      <c r="H932" s="342"/>
      <c r="I932" s="341"/>
      <c r="J932" s="341"/>
      <c r="K932" s="341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"/>
      <c r="Y932" s="34"/>
      <c r="Z932" s="34"/>
      <c r="AA932" s="34"/>
      <c r="AB932" s="34"/>
    </row>
    <row r="933" spans="1:28" ht="15.75" customHeight="1">
      <c r="A933" s="82"/>
      <c r="B933" s="341"/>
      <c r="C933" s="342"/>
      <c r="D933" s="343"/>
      <c r="E933" s="343"/>
      <c r="F933" s="342"/>
      <c r="G933" s="342"/>
      <c r="H933" s="342"/>
      <c r="I933" s="341"/>
      <c r="J933" s="341"/>
      <c r="K933" s="341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"/>
      <c r="Y933" s="34"/>
      <c r="Z933" s="34"/>
      <c r="AA933" s="34"/>
      <c r="AB933" s="34"/>
    </row>
    <row r="934" spans="1:28" ht="15.75" customHeight="1">
      <c r="A934" s="82"/>
      <c r="B934" s="341"/>
      <c r="C934" s="342"/>
      <c r="D934" s="343"/>
      <c r="E934" s="343"/>
      <c r="F934" s="342"/>
      <c r="G934" s="342"/>
      <c r="H934" s="342"/>
      <c r="I934" s="341"/>
      <c r="J934" s="341"/>
      <c r="K934" s="341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"/>
      <c r="Y934" s="34"/>
      <c r="Z934" s="34"/>
      <c r="AA934" s="34"/>
      <c r="AB934" s="34"/>
    </row>
    <row r="935" spans="1:28" ht="15.75" customHeight="1">
      <c r="A935" s="82"/>
      <c r="B935" s="341"/>
      <c r="C935" s="342"/>
      <c r="D935" s="343"/>
      <c r="E935" s="343"/>
      <c r="F935" s="342"/>
      <c r="G935" s="342"/>
      <c r="H935" s="342"/>
      <c r="I935" s="341"/>
      <c r="J935" s="341"/>
      <c r="K935" s="341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"/>
      <c r="Y935" s="34"/>
      <c r="Z935" s="34"/>
      <c r="AA935" s="34"/>
      <c r="AB935" s="34"/>
    </row>
    <row r="936" spans="1:28" ht="15.75" customHeight="1">
      <c r="A936" s="82"/>
      <c r="B936" s="341"/>
      <c r="C936" s="342"/>
      <c r="D936" s="343"/>
      <c r="E936" s="343"/>
      <c r="F936" s="342"/>
      <c r="G936" s="342"/>
      <c r="H936" s="342"/>
      <c r="I936" s="341"/>
      <c r="J936" s="341"/>
      <c r="K936" s="341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"/>
      <c r="Y936" s="34"/>
      <c r="Z936" s="34"/>
      <c r="AA936" s="34"/>
      <c r="AB936" s="34"/>
    </row>
    <row r="937" spans="1:28" ht="15.75" customHeight="1">
      <c r="A937" s="82"/>
      <c r="B937" s="341"/>
      <c r="C937" s="342"/>
      <c r="D937" s="343"/>
      <c r="E937" s="343"/>
      <c r="F937" s="342"/>
      <c r="G937" s="342"/>
      <c r="H937" s="342"/>
      <c r="I937" s="341"/>
      <c r="J937" s="341"/>
      <c r="K937" s="341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"/>
      <c r="Y937" s="34"/>
      <c r="Z937" s="34"/>
      <c r="AA937" s="34"/>
      <c r="AB937" s="34"/>
    </row>
    <row r="938" spans="1:28" ht="15.75" customHeight="1">
      <c r="A938" s="82"/>
      <c r="B938" s="341"/>
      <c r="C938" s="342"/>
      <c r="D938" s="343"/>
      <c r="E938" s="343"/>
      <c r="F938" s="342"/>
      <c r="G938" s="342"/>
      <c r="H938" s="342"/>
      <c r="I938" s="341"/>
      <c r="J938" s="341"/>
      <c r="K938" s="341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"/>
      <c r="Y938" s="34"/>
      <c r="Z938" s="34"/>
      <c r="AA938" s="34"/>
      <c r="AB938" s="34"/>
    </row>
    <row r="939" spans="1:28" ht="15.75" customHeight="1">
      <c r="A939" s="82"/>
      <c r="B939" s="341"/>
      <c r="C939" s="342"/>
      <c r="D939" s="343"/>
      <c r="E939" s="343"/>
      <c r="F939" s="342"/>
      <c r="G939" s="342"/>
      <c r="H939" s="342"/>
      <c r="I939" s="341"/>
      <c r="J939" s="341"/>
      <c r="K939" s="341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"/>
      <c r="Y939" s="34"/>
      <c r="Z939" s="34"/>
      <c r="AA939" s="34"/>
      <c r="AB939" s="34"/>
    </row>
    <row r="940" spans="1:28" ht="15.75" customHeight="1">
      <c r="A940" s="82"/>
      <c r="B940" s="341"/>
      <c r="C940" s="342"/>
      <c r="D940" s="343"/>
      <c r="E940" s="343"/>
      <c r="F940" s="342"/>
      <c r="G940" s="342"/>
      <c r="H940" s="342"/>
      <c r="I940" s="341"/>
      <c r="J940" s="341"/>
      <c r="K940" s="341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"/>
      <c r="Y940" s="34"/>
      <c r="Z940" s="34"/>
      <c r="AA940" s="34"/>
      <c r="AB940" s="34"/>
    </row>
    <row r="941" spans="1:28" ht="15.75" customHeight="1">
      <c r="A941" s="82"/>
      <c r="B941" s="341"/>
      <c r="C941" s="342"/>
      <c r="D941" s="343"/>
      <c r="E941" s="343"/>
      <c r="F941" s="342"/>
      <c r="G941" s="342"/>
      <c r="H941" s="342"/>
      <c r="I941" s="341"/>
      <c r="J941" s="341"/>
      <c r="K941" s="341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"/>
      <c r="Y941" s="34"/>
      <c r="Z941" s="34"/>
      <c r="AA941" s="34"/>
      <c r="AB941" s="34"/>
    </row>
    <row r="942" spans="1:28" ht="15.75" customHeight="1">
      <c r="A942" s="82"/>
      <c r="B942" s="341"/>
      <c r="C942" s="342"/>
      <c r="D942" s="343"/>
      <c r="E942" s="343"/>
      <c r="F942" s="342"/>
      <c r="G942" s="342"/>
      <c r="H942" s="342"/>
      <c r="I942" s="341"/>
      <c r="J942" s="341"/>
      <c r="K942" s="341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"/>
      <c r="Y942" s="34"/>
      <c r="Z942" s="34"/>
      <c r="AA942" s="34"/>
      <c r="AB942" s="34"/>
    </row>
    <row r="943" spans="1:28" ht="15.75" customHeight="1">
      <c r="A943" s="82"/>
      <c r="B943" s="341"/>
      <c r="C943" s="342"/>
      <c r="D943" s="343"/>
      <c r="E943" s="343"/>
      <c r="F943" s="342"/>
      <c r="G943" s="342"/>
      <c r="H943" s="342"/>
      <c r="I943" s="341"/>
      <c r="J943" s="341"/>
      <c r="K943" s="341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"/>
      <c r="Y943" s="34"/>
      <c r="Z943" s="34"/>
      <c r="AA943" s="34"/>
      <c r="AB943" s="34"/>
    </row>
    <row r="944" spans="1:28" ht="15.75" customHeight="1">
      <c r="A944" s="82"/>
      <c r="B944" s="341"/>
      <c r="C944" s="342"/>
      <c r="D944" s="343"/>
      <c r="E944" s="343"/>
      <c r="F944" s="342"/>
      <c r="G944" s="342"/>
      <c r="H944" s="342"/>
      <c r="I944" s="341"/>
      <c r="J944" s="341"/>
      <c r="K944" s="341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"/>
      <c r="Y944" s="34"/>
      <c r="Z944" s="34"/>
      <c r="AA944" s="34"/>
      <c r="AB944" s="34"/>
    </row>
    <row r="945" spans="1:28" ht="15.75" customHeight="1">
      <c r="A945" s="82"/>
      <c r="B945" s="341"/>
      <c r="C945" s="342"/>
      <c r="D945" s="343"/>
      <c r="E945" s="343"/>
      <c r="F945" s="342"/>
      <c r="G945" s="342"/>
      <c r="H945" s="342"/>
      <c r="I945" s="341"/>
      <c r="J945" s="341"/>
      <c r="K945" s="341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"/>
      <c r="Y945" s="34"/>
      <c r="Z945" s="34"/>
      <c r="AA945" s="34"/>
      <c r="AB945" s="34"/>
    </row>
    <row r="946" spans="1:28" ht="15.75" customHeight="1">
      <c r="A946" s="82"/>
      <c r="B946" s="341"/>
      <c r="C946" s="342"/>
      <c r="D946" s="343"/>
      <c r="E946" s="343"/>
      <c r="F946" s="342"/>
      <c r="G946" s="342"/>
      <c r="H946" s="342"/>
      <c r="I946" s="341"/>
      <c r="J946" s="341"/>
      <c r="K946" s="341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"/>
      <c r="Y946" s="34"/>
      <c r="Z946" s="34"/>
      <c r="AA946" s="34"/>
      <c r="AB946" s="34"/>
    </row>
    <row r="947" spans="1:28" ht="15.75" customHeight="1">
      <c r="A947" s="82"/>
      <c r="B947" s="341"/>
      <c r="C947" s="342"/>
      <c r="D947" s="343"/>
      <c r="E947" s="343"/>
      <c r="F947" s="342"/>
      <c r="G947" s="342"/>
      <c r="H947" s="342"/>
      <c r="I947" s="341"/>
      <c r="J947" s="341"/>
      <c r="K947" s="341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"/>
      <c r="Y947" s="34"/>
      <c r="Z947" s="34"/>
      <c r="AA947" s="34"/>
      <c r="AB947" s="34"/>
    </row>
    <row r="948" spans="1:28" ht="15.75" customHeight="1">
      <c r="A948" s="82"/>
      <c r="B948" s="341"/>
      <c r="C948" s="342"/>
      <c r="D948" s="343"/>
      <c r="E948" s="343"/>
      <c r="F948" s="342"/>
      <c r="G948" s="342"/>
      <c r="H948" s="342"/>
      <c r="I948" s="341"/>
      <c r="J948" s="341"/>
      <c r="K948" s="341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"/>
      <c r="Y948" s="34"/>
      <c r="Z948" s="34"/>
      <c r="AA948" s="34"/>
      <c r="AB948" s="34"/>
    </row>
    <row r="949" spans="1:28" ht="15.75" customHeight="1">
      <c r="A949" s="82"/>
      <c r="B949" s="341"/>
      <c r="C949" s="342"/>
      <c r="D949" s="343"/>
      <c r="E949" s="343"/>
      <c r="F949" s="342"/>
      <c r="G949" s="342"/>
      <c r="H949" s="342"/>
      <c r="I949" s="341"/>
      <c r="J949" s="341"/>
      <c r="K949" s="341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"/>
      <c r="Y949" s="34"/>
      <c r="Z949" s="34"/>
      <c r="AA949" s="34"/>
      <c r="AB949" s="34"/>
    </row>
    <row r="950" spans="1:28" ht="15.75" customHeight="1">
      <c r="A950" s="82"/>
      <c r="B950" s="341"/>
      <c r="C950" s="342"/>
      <c r="D950" s="343"/>
      <c r="E950" s="343"/>
      <c r="F950" s="342"/>
      <c r="G950" s="342"/>
      <c r="H950" s="342"/>
      <c r="I950" s="341"/>
      <c r="J950" s="341"/>
      <c r="K950" s="341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"/>
      <c r="Y950" s="34"/>
      <c r="Z950" s="34"/>
      <c r="AA950" s="34"/>
      <c r="AB950" s="34"/>
    </row>
    <row r="951" spans="1:28" ht="15.75" customHeight="1">
      <c r="A951" s="82"/>
      <c r="B951" s="341"/>
      <c r="C951" s="342"/>
      <c r="D951" s="343"/>
      <c r="E951" s="343"/>
      <c r="F951" s="342"/>
      <c r="G951" s="342"/>
      <c r="H951" s="342"/>
      <c r="I951" s="341"/>
      <c r="J951" s="341"/>
      <c r="K951" s="341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"/>
      <c r="Y951" s="34"/>
      <c r="Z951" s="34"/>
      <c r="AA951" s="34"/>
      <c r="AB951" s="34"/>
    </row>
    <row r="952" spans="1:28" ht="15.75" customHeight="1">
      <c r="A952" s="82"/>
      <c r="B952" s="341"/>
      <c r="C952" s="342"/>
      <c r="D952" s="343"/>
      <c r="E952" s="343"/>
      <c r="F952" s="342"/>
      <c r="G952" s="342"/>
      <c r="H952" s="342"/>
      <c r="I952" s="341"/>
      <c r="J952" s="341"/>
      <c r="K952" s="341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"/>
      <c r="Y952" s="34"/>
      <c r="Z952" s="34"/>
      <c r="AA952" s="34"/>
      <c r="AB952" s="34"/>
    </row>
    <row r="953" spans="1:28" ht="15.75" customHeight="1">
      <c r="A953" s="82"/>
      <c r="B953" s="341"/>
      <c r="C953" s="342"/>
      <c r="D953" s="343"/>
      <c r="E953" s="343"/>
      <c r="F953" s="342"/>
      <c r="G953" s="342"/>
      <c r="H953" s="342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"/>
      <c r="Y953" s="34"/>
      <c r="Z953" s="34"/>
      <c r="AA953" s="34"/>
      <c r="AB953" s="34"/>
    </row>
    <row r="954" spans="1:28" ht="15.75" customHeight="1">
      <c r="A954" s="82"/>
      <c r="B954" s="341"/>
      <c r="C954" s="342"/>
      <c r="D954" s="343"/>
      <c r="E954" s="343"/>
      <c r="F954" s="342"/>
      <c r="G954" s="342"/>
      <c r="H954" s="342"/>
      <c r="I954" s="341"/>
      <c r="J954" s="341"/>
      <c r="K954" s="341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"/>
      <c r="Y954" s="34"/>
      <c r="Z954" s="34"/>
      <c r="AA954" s="34"/>
      <c r="AB954" s="34"/>
    </row>
    <row r="955" spans="1:28" ht="15.75" customHeight="1">
      <c r="A955" s="82"/>
      <c r="B955" s="341"/>
      <c r="C955" s="342"/>
      <c r="D955" s="343"/>
      <c r="E955" s="343"/>
      <c r="F955" s="342"/>
      <c r="G955" s="342"/>
      <c r="H955" s="342"/>
      <c r="I955" s="341"/>
      <c r="J955" s="341"/>
      <c r="K955" s="341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"/>
      <c r="Y955" s="34"/>
      <c r="Z955" s="34"/>
      <c r="AA955" s="34"/>
      <c r="AB955" s="34"/>
    </row>
    <row r="956" spans="1:28" ht="15.75" customHeight="1">
      <c r="A956" s="82"/>
      <c r="B956" s="341"/>
      <c r="C956" s="342"/>
      <c r="D956" s="343"/>
      <c r="E956" s="343"/>
      <c r="F956" s="342"/>
      <c r="G956" s="342"/>
      <c r="H956" s="342"/>
      <c r="I956" s="341"/>
      <c r="J956" s="341"/>
      <c r="K956" s="341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"/>
      <c r="Y956" s="34"/>
      <c r="Z956" s="34"/>
      <c r="AA956" s="34"/>
      <c r="AB956" s="34"/>
    </row>
    <row r="957" spans="1:28" ht="15.75" customHeight="1">
      <c r="A957" s="82"/>
      <c r="B957" s="341"/>
      <c r="C957" s="342"/>
      <c r="D957" s="343"/>
      <c r="E957" s="343"/>
      <c r="F957" s="342"/>
      <c r="G957" s="342"/>
      <c r="H957" s="342"/>
      <c r="I957" s="341"/>
      <c r="J957" s="341"/>
      <c r="K957" s="341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"/>
      <c r="Y957" s="34"/>
      <c r="Z957" s="34"/>
      <c r="AA957" s="34"/>
      <c r="AB957" s="34"/>
    </row>
    <row r="958" spans="1:28" ht="15.75" customHeight="1">
      <c r="A958" s="82"/>
      <c r="B958" s="341"/>
      <c r="C958" s="342"/>
      <c r="D958" s="343"/>
      <c r="E958" s="343"/>
      <c r="F958" s="342"/>
      <c r="G958" s="342"/>
      <c r="H958" s="342"/>
      <c r="I958" s="341"/>
      <c r="J958" s="341"/>
      <c r="K958" s="341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"/>
      <c r="Y958" s="34"/>
      <c r="Z958" s="34"/>
      <c r="AA958" s="34"/>
      <c r="AB958" s="34"/>
    </row>
    <row r="959" spans="1:28" ht="15.75" customHeight="1">
      <c r="A959" s="82"/>
      <c r="B959" s="341"/>
      <c r="C959" s="342"/>
      <c r="D959" s="343"/>
      <c r="E959" s="343"/>
      <c r="F959" s="342"/>
      <c r="G959" s="342"/>
      <c r="H959" s="342"/>
      <c r="I959" s="341"/>
      <c r="J959" s="341"/>
      <c r="K959" s="341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"/>
      <c r="Y959" s="34"/>
      <c r="Z959" s="34"/>
      <c r="AA959" s="34"/>
      <c r="AB959" s="34"/>
    </row>
    <row r="960" spans="1:28" ht="15.75" customHeight="1">
      <c r="A960" s="82"/>
      <c r="B960" s="341"/>
      <c r="C960" s="342"/>
      <c r="D960" s="343"/>
      <c r="E960" s="343"/>
      <c r="F960" s="342"/>
      <c r="G960" s="342"/>
      <c r="H960" s="342"/>
      <c r="I960" s="341"/>
      <c r="J960" s="341"/>
      <c r="K960" s="341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"/>
      <c r="Y960" s="34"/>
      <c r="Z960" s="34"/>
      <c r="AA960" s="34"/>
      <c r="AB960" s="34"/>
    </row>
    <row r="961" spans="1:28" ht="15.75" customHeight="1">
      <c r="A961" s="82"/>
      <c r="B961" s="341"/>
      <c r="C961" s="342"/>
      <c r="D961" s="343"/>
      <c r="E961" s="343"/>
      <c r="F961" s="342"/>
      <c r="G961" s="342"/>
      <c r="H961" s="342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"/>
      <c r="Y961" s="34"/>
      <c r="Z961" s="34"/>
      <c r="AA961" s="34"/>
      <c r="AB961" s="34"/>
    </row>
    <row r="962" spans="1:28" ht="15.75" customHeight="1">
      <c r="A962" s="82"/>
      <c r="B962" s="341"/>
      <c r="C962" s="342"/>
      <c r="D962" s="343"/>
      <c r="E962" s="343"/>
      <c r="F962" s="342"/>
      <c r="G962" s="342"/>
      <c r="H962" s="342"/>
      <c r="I962" s="341"/>
      <c r="J962" s="341"/>
      <c r="K962" s="341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"/>
      <c r="Y962" s="34"/>
      <c r="Z962" s="34"/>
      <c r="AA962" s="34"/>
      <c r="AB962" s="34"/>
    </row>
    <row r="963" spans="1:28" ht="15.75" customHeight="1">
      <c r="A963" s="82"/>
      <c r="B963" s="341"/>
      <c r="C963" s="342"/>
      <c r="D963" s="343"/>
      <c r="E963" s="343"/>
      <c r="F963" s="342"/>
      <c r="G963" s="342"/>
      <c r="H963" s="342"/>
      <c r="I963" s="341"/>
      <c r="J963" s="341"/>
      <c r="K963" s="341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"/>
      <c r="Y963" s="34"/>
      <c r="Z963" s="34"/>
      <c r="AA963" s="34"/>
      <c r="AB963" s="34"/>
    </row>
    <row r="964" spans="1:28" ht="15.75" customHeight="1">
      <c r="A964" s="82"/>
      <c r="B964" s="341"/>
      <c r="C964" s="342"/>
      <c r="D964" s="343"/>
      <c r="E964" s="343"/>
      <c r="F964" s="342"/>
      <c r="G964" s="342"/>
      <c r="H964" s="342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"/>
      <c r="Y964" s="34"/>
      <c r="Z964" s="34"/>
      <c r="AA964" s="34"/>
      <c r="AB964" s="34"/>
    </row>
    <row r="965" spans="1:28" ht="15.75" customHeight="1">
      <c r="A965" s="82"/>
      <c r="B965" s="341"/>
      <c r="C965" s="342"/>
      <c r="D965" s="343"/>
      <c r="E965" s="343"/>
      <c r="F965" s="342"/>
      <c r="G965" s="342"/>
      <c r="H965" s="342"/>
      <c r="I965" s="341"/>
      <c r="J965" s="341"/>
      <c r="K965" s="341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"/>
      <c r="Y965" s="34"/>
      <c r="Z965" s="34"/>
      <c r="AA965" s="34"/>
      <c r="AB965" s="34"/>
    </row>
    <row r="966" spans="1:28" ht="15.75" customHeight="1">
      <c r="A966" s="82"/>
      <c r="B966" s="341"/>
      <c r="C966" s="342"/>
      <c r="D966" s="343"/>
      <c r="E966" s="343"/>
      <c r="F966" s="342"/>
      <c r="G966" s="342"/>
      <c r="H966" s="342"/>
      <c r="I966" s="341"/>
      <c r="J966" s="341"/>
      <c r="K966" s="341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"/>
      <c r="Y966" s="34"/>
      <c r="Z966" s="34"/>
      <c r="AA966" s="34"/>
      <c r="AB966" s="34"/>
    </row>
    <row r="967" spans="1:28" ht="15.75" customHeight="1">
      <c r="A967" s="82"/>
      <c r="B967" s="341"/>
      <c r="C967" s="342"/>
      <c r="D967" s="343"/>
      <c r="E967" s="343"/>
      <c r="F967" s="342"/>
      <c r="G967" s="342"/>
      <c r="H967" s="342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"/>
      <c r="Y967" s="34"/>
      <c r="Z967" s="34"/>
      <c r="AA967" s="34"/>
      <c r="AB967" s="34"/>
    </row>
    <row r="968" spans="1:28" ht="15.75" customHeight="1">
      <c r="A968" s="82"/>
      <c r="B968" s="341"/>
      <c r="C968" s="342"/>
      <c r="D968" s="343"/>
      <c r="E968" s="343"/>
      <c r="F968" s="342"/>
      <c r="G968" s="342"/>
      <c r="H968" s="342"/>
      <c r="I968" s="341"/>
      <c r="J968" s="341"/>
      <c r="K968" s="341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"/>
      <c r="Y968" s="34"/>
      <c r="Z968" s="34"/>
      <c r="AA968" s="34"/>
      <c r="AB968" s="34"/>
    </row>
    <row r="969" spans="1:28" ht="15.75" customHeight="1">
      <c r="A969" s="82"/>
      <c r="B969" s="341"/>
      <c r="C969" s="342"/>
      <c r="D969" s="343"/>
      <c r="E969" s="343"/>
      <c r="F969" s="342"/>
      <c r="G969" s="342"/>
      <c r="H969" s="342"/>
      <c r="I969" s="341"/>
      <c r="J969" s="341"/>
      <c r="K969" s="341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"/>
      <c r="Y969" s="34"/>
      <c r="Z969" s="34"/>
      <c r="AA969" s="34"/>
      <c r="AB969" s="34"/>
    </row>
    <row r="970" spans="1:28" ht="15.75" customHeight="1">
      <c r="A970" s="82"/>
      <c r="B970" s="341"/>
      <c r="C970" s="342"/>
      <c r="D970" s="343"/>
      <c r="E970" s="343"/>
      <c r="F970" s="342"/>
      <c r="G970" s="342"/>
      <c r="H970" s="342"/>
      <c r="I970" s="341"/>
      <c r="J970" s="341"/>
      <c r="K970" s="341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"/>
      <c r="Y970" s="34"/>
      <c r="Z970" s="34"/>
      <c r="AA970" s="34"/>
      <c r="AB970" s="34"/>
    </row>
    <row r="971" spans="1:28" ht="15.75" customHeight="1">
      <c r="A971" s="82"/>
      <c r="B971" s="341"/>
      <c r="C971" s="342"/>
      <c r="D971" s="343"/>
      <c r="E971" s="343"/>
      <c r="F971" s="342"/>
      <c r="G971" s="342"/>
      <c r="H971" s="342"/>
      <c r="I971" s="341"/>
      <c r="J971" s="341"/>
      <c r="K971" s="341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"/>
      <c r="Y971" s="34"/>
      <c r="Z971" s="34"/>
      <c r="AA971" s="34"/>
      <c r="AB971" s="34"/>
    </row>
    <row r="972" spans="1:28" ht="15.75" customHeight="1">
      <c r="A972" s="82"/>
      <c r="B972" s="341"/>
      <c r="C972" s="342"/>
      <c r="D972" s="343"/>
      <c r="E972" s="343"/>
      <c r="F972" s="342"/>
      <c r="G972" s="342"/>
      <c r="H972" s="342"/>
      <c r="I972" s="341"/>
      <c r="J972" s="341"/>
      <c r="K972" s="341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"/>
      <c r="Y972" s="34"/>
      <c r="Z972" s="34"/>
      <c r="AA972" s="34"/>
      <c r="AB972" s="34"/>
    </row>
    <row r="973" spans="1:28" ht="15.75" customHeight="1">
      <c r="A973" s="82"/>
      <c r="B973" s="341"/>
      <c r="C973" s="342"/>
      <c r="D973" s="343"/>
      <c r="E973" s="343"/>
      <c r="F973" s="342"/>
      <c r="G973" s="342"/>
      <c r="H973" s="342"/>
      <c r="I973" s="341"/>
      <c r="J973" s="341"/>
      <c r="K973" s="341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"/>
      <c r="Y973" s="34"/>
      <c r="Z973" s="34"/>
      <c r="AA973" s="34"/>
      <c r="AB973" s="34"/>
    </row>
    <row r="974" spans="1:28" ht="15.75" customHeight="1">
      <c r="A974" s="82"/>
      <c r="B974" s="341"/>
      <c r="C974" s="342"/>
      <c r="D974" s="343"/>
      <c r="E974" s="343"/>
      <c r="F974" s="342"/>
      <c r="G974" s="342"/>
      <c r="H974" s="342"/>
      <c r="I974" s="341"/>
      <c r="J974" s="341"/>
      <c r="K974" s="341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"/>
      <c r="Y974" s="34"/>
      <c r="Z974" s="34"/>
      <c r="AA974" s="34"/>
      <c r="AB974" s="34"/>
    </row>
    <row r="975" spans="1:28" ht="15.75" customHeight="1">
      <c r="A975" s="82"/>
      <c r="B975" s="341"/>
      <c r="C975" s="342"/>
      <c r="D975" s="343"/>
      <c r="E975" s="343"/>
      <c r="F975" s="342"/>
      <c r="G975" s="342"/>
      <c r="H975" s="342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"/>
      <c r="Y975" s="34"/>
      <c r="Z975" s="34"/>
      <c r="AA975" s="34"/>
      <c r="AB975" s="34"/>
    </row>
    <row r="976" spans="1:28" ht="15.75" customHeight="1">
      <c r="A976" s="82"/>
      <c r="B976" s="341"/>
      <c r="C976" s="342"/>
      <c r="D976" s="343"/>
      <c r="E976" s="343"/>
      <c r="F976" s="342"/>
      <c r="G976" s="342"/>
      <c r="H976" s="342"/>
      <c r="I976" s="341"/>
      <c r="J976" s="341"/>
      <c r="K976" s="341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"/>
      <c r="Y976" s="34"/>
      <c r="Z976" s="34"/>
      <c r="AA976" s="34"/>
      <c r="AB976" s="34"/>
    </row>
    <row r="977" spans="1:28" ht="15.75" customHeight="1">
      <c r="A977" s="82"/>
      <c r="B977" s="341"/>
      <c r="C977" s="342"/>
      <c r="D977" s="343"/>
      <c r="E977" s="343"/>
      <c r="F977" s="342"/>
      <c r="G977" s="342"/>
      <c r="H977" s="342"/>
      <c r="I977" s="341"/>
      <c r="J977" s="341"/>
      <c r="K977" s="341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"/>
      <c r="Y977" s="34"/>
      <c r="Z977" s="34"/>
      <c r="AA977" s="34"/>
      <c r="AB977" s="34"/>
    </row>
    <row r="978" spans="1:28" ht="15.75" customHeight="1">
      <c r="A978" s="82"/>
      <c r="B978" s="341"/>
      <c r="C978" s="342"/>
      <c r="D978" s="343"/>
      <c r="E978" s="343"/>
      <c r="F978" s="342"/>
      <c r="G978" s="342"/>
      <c r="H978" s="342"/>
      <c r="I978" s="341"/>
      <c r="J978" s="341"/>
      <c r="K978" s="341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"/>
      <c r="Y978" s="34"/>
      <c r="Z978" s="34"/>
      <c r="AA978" s="34"/>
      <c r="AB978" s="34"/>
    </row>
    <row r="979" spans="1:28" ht="15.75" customHeight="1">
      <c r="A979" s="82"/>
      <c r="B979" s="341"/>
      <c r="C979" s="342"/>
      <c r="D979" s="343"/>
      <c r="E979" s="343"/>
      <c r="F979" s="342"/>
      <c r="G979" s="342"/>
      <c r="H979" s="342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"/>
      <c r="Y979" s="34"/>
      <c r="Z979" s="34"/>
      <c r="AA979" s="34"/>
      <c r="AB979" s="34"/>
    </row>
    <row r="980" spans="1:28" ht="15.75" customHeight="1">
      <c r="A980" s="82"/>
      <c r="B980" s="341"/>
      <c r="C980" s="342"/>
      <c r="D980" s="343"/>
      <c r="E980" s="343"/>
      <c r="F980" s="342"/>
      <c r="G980" s="342"/>
      <c r="H980" s="342"/>
      <c r="I980" s="341"/>
      <c r="J980" s="341"/>
      <c r="K980" s="341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"/>
      <c r="Y980" s="34"/>
      <c r="Z980" s="34"/>
      <c r="AA980" s="34"/>
      <c r="AB980" s="34"/>
    </row>
    <row r="981" spans="1:28" ht="15.75" customHeight="1">
      <c r="A981" s="82"/>
      <c r="B981" s="341"/>
      <c r="C981" s="342"/>
      <c r="D981" s="343"/>
      <c r="E981" s="343"/>
      <c r="F981" s="342"/>
      <c r="G981" s="342"/>
      <c r="H981" s="342"/>
      <c r="I981" s="341"/>
      <c r="J981" s="341"/>
      <c r="K981" s="341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"/>
      <c r="Y981" s="34"/>
      <c r="Z981" s="34"/>
      <c r="AA981" s="34"/>
      <c r="AB981" s="34"/>
    </row>
    <row r="982" spans="1:28" ht="15.75" customHeight="1">
      <c r="A982" s="82"/>
      <c r="B982" s="341"/>
      <c r="C982" s="342"/>
      <c r="D982" s="343"/>
      <c r="E982" s="343"/>
      <c r="F982" s="342"/>
      <c r="G982" s="342"/>
      <c r="H982" s="342"/>
      <c r="I982" s="341"/>
      <c r="J982" s="341"/>
      <c r="K982" s="341"/>
      <c r="L982" s="341"/>
      <c r="M982" s="341"/>
      <c r="N982" s="341"/>
      <c r="O982" s="341"/>
      <c r="P982" s="341"/>
      <c r="Q982" s="341"/>
      <c r="R982" s="341"/>
      <c r="S982" s="341"/>
      <c r="T982" s="341"/>
      <c r="U982" s="341"/>
      <c r="V982" s="341"/>
      <c r="W982" s="341"/>
      <c r="X982" s="34"/>
      <c r="Y982" s="34"/>
      <c r="Z982" s="34"/>
      <c r="AA982" s="34"/>
      <c r="AB982" s="34"/>
    </row>
    <row r="983" spans="1:28" ht="15.75" customHeight="1">
      <c r="A983" s="82"/>
      <c r="B983" s="341"/>
      <c r="C983" s="342"/>
      <c r="D983" s="343"/>
      <c r="E983" s="343"/>
      <c r="F983" s="342"/>
      <c r="G983" s="342"/>
      <c r="H983" s="342"/>
      <c r="I983" s="341"/>
      <c r="J983" s="341"/>
      <c r="K983" s="341"/>
      <c r="L983" s="341"/>
      <c r="M983" s="341"/>
      <c r="N983" s="341"/>
      <c r="O983" s="341"/>
      <c r="P983" s="341"/>
      <c r="Q983" s="341"/>
      <c r="R983" s="341"/>
      <c r="S983" s="341"/>
      <c r="T983" s="341"/>
      <c r="U983" s="341"/>
      <c r="V983" s="341"/>
      <c r="W983" s="341"/>
      <c r="X983" s="34"/>
      <c r="Y983" s="34"/>
      <c r="Z983" s="34"/>
      <c r="AA983" s="34"/>
      <c r="AB983" s="34"/>
    </row>
    <row r="984" spans="1:28" ht="15.75" customHeight="1">
      <c r="A984" s="82"/>
      <c r="B984" s="341"/>
      <c r="C984" s="342"/>
      <c r="D984" s="343"/>
      <c r="E984" s="343"/>
      <c r="F984" s="342"/>
      <c r="G984" s="342"/>
      <c r="H984" s="342"/>
      <c r="I984" s="341"/>
      <c r="J984" s="341"/>
      <c r="K984" s="341"/>
      <c r="L984" s="341"/>
      <c r="M984" s="341"/>
      <c r="N984" s="341"/>
      <c r="O984" s="341"/>
      <c r="P984" s="341"/>
      <c r="Q984" s="341"/>
      <c r="R984" s="341"/>
      <c r="S984" s="341"/>
      <c r="T984" s="341"/>
      <c r="U984" s="341"/>
      <c r="V984" s="341"/>
      <c r="W984" s="341"/>
      <c r="X984" s="34"/>
      <c r="Y984" s="34"/>
      <c r="Z984" s="34"/>
      <c r="AA984" s="34"/>
      <c r="AB984" s="34"/>
    </row>
    <row r="985" spans="1:28" ht="15.75" customHeight="1">
      <c r="A985" s="82"/>
      <c r="B985" s="341"/>
      <c r="C985" s="342"/>
      <c r="D985" s="343"/>
      <c r="E985" s="343"/>
      <c r="F985" s="342"/>
      <c r="G985" s="342"/>
      <c r="H985" s="342"/>
      <c r="I985" s="341"/>
      <c r="J985" s="341"/>
      <c r="K985" s="341"/>
      <c r="L985" s="341"/>
      <c r="M985" s="341"/>
      <c r="N985" s="341"/>
      <c r="O985" s="341"/>
      <c r="P985" s="341"/>
      <c r="Q985" s="341"/>
      <c r="R985" s="341"/>
      <c r="S985" s="341"/>
      <c r="T985" s="341"/>
      <c r="U985" s="341"/>
      <c r="V985" s="341"/>
      <c r="W985" s="341"/>
      <c r="X985" s="34"/>
      <c r="Y985" s="34"/>
      <c r="Z985" s="34"/>
      <c r="AA985" s="34"/>
      <c r="AB985" s="34"/>
    </row>
    <row r="986" spans="1:28" ht="15.75" customHeight="1">
      <c r="A986" s="82"/>
      <c r="B986" s="341"/>
      <c r="C986" s="342"/>
      <c r="D986" s="343"/>
      <c r="E986" s="343"/>
      <c r="F986" s="342"/>
      <c r="G986" s="342"/>
      <c r="H986" s="342"/>
      <c r="I986" s="341"/>
      <c r="J986" s="341"/>
      <c r="K986" s="341"/>
      <c r="L986" s="341"/>
      <c r="M986" s="341"/>
      <c r="N986" s="341"/>
      <c r="O986" s="341"/>
      <c r="P986" s="341"/>
      <c r="Q986" s="341"/>
      <c r="R986" s="341"/>
      <c r="S986" s="341"/>
      <c r="T986" s="341"/>
      <c r="U986" s="341"/>
      <c r="V986" s="341"/>
      <c r="W986" s="341"/>
      <c r="X986" s="34"/>
      <c r="Y986" s="34"/>
      <c r="Z986" s="34"/>
      <c r="AA986" s="34"/>
      <c r="AB986" s="34"/>
    </row>
    <row r="987" spans="1:28" ht="15.75" customHeight="1">
      <c r="A987" s="82"/>
      <c r="B987" s="341"/>
      <c r="C987" s="342"/>
      <c r="D987" s="343"/>
      <c r="E987" s="343"/>
      <c r="F987" s="342"/>
      <c r="G987" s="342"/>
      <c r="H987" s="342"/>
      <c r="I987" s="341"/>
      <c r="J987" s="341"/>
      <c r="K987" s="341"/>
      <c r="L987" s="341"/>
      <c r="M987" s="341"/>
      <c r="N987" s="341"/>
      <c r="O987" s="341"/>
      <c r="P987" s="341"/>
      <c r="Q987" s="341"/>
      <c r="R987" s="341"/>
      <c r="S987" s="341"/>
      <c r="T987" s="341"/>
      <c r="U987" s="341"/>
      <c r="V987" s="341"/>
      <c r="W987" s="341"/>
      <c r="X987" s="34"/>
      <c r="Y987" s="34"/>
      <c r="Z987" s="34"/>
      <c r="AA987" s="34"/>
      <c r="AB987" s="34"/>
    </row>
    <row r="988" spans="1:28" ht="15.75" customHeight="1">
      <c r="A988" s="82"/>
      <c r="B988" s="341"/>
      <c r="C988" s="342"/>
      <c r="D988" s="343"/>
      <c r="E988" s="343"/>
      <c r="F988" s="342"/>
      <c r="G988" s="342"/>
      <c r="H988" s="342"/>
      <c r="I988" s="341"/>
      <c r="J988" s="341"/>
      <c r="K988" s="341"/>
      <c r="L988" s="341"/>
      <c r="M988" s="341"/>
      <c r="N988" s="341"/>
      <c r="O988" s="341"/>
      <c r="P988" s="341"/>
      <c r="Q988" s="341"/>
      <c r="R988" s="341"/>
      <c r="S988" s="341"/>
      <c r="T988" s="341"/>
      <c r="U988" s="341"/>
      <c r="V988" s="341"/>
      <c r="W988" s="341"/>
      <c r="X988" s="34"/>
      <c r="Y988" s="34"/>
      <c r="Z988" s="34"/>
      <c r="AA988" s="34"/>
      <c r="AB988" s="34"/>
    </row>
    <row r="989" spans="1:28" ht="15.75" customHeight="1">
      <c r="A989" s="82"/>
      <c r="B989" s="341"/>
      <c r="C989" s="342"/>
      <c r="D989" s="343"/>
      <c r="E989" s="343"/>
      <c r="F989" s="342"/>
      <c r="G989" s="342"/>
      <c r="H989" s="342"/>
      <c r="I989" s="341"/>
      <c r="J989" s="341"/>
      <c r="K989" s="341"/>
      <c r="L989" s="341"/>
      <c r="M989" s="341"/>
      <c r="N989" s="341"/>
      <c r="O989" s="341"/>
      <c r="P989" s="341"/>
      <c r="Q989" s="341"/>
      <c r="R989" s="341"/>
      <c r="S989" s="341"/>
      <c r="T989" s="341"/>
      <c r="U989" s="341"/>
      <c r="V989" s="341"/>
      <c r="W989" s="341"/>
      <c r="X989" s="34"/>
      <c r="Y989" s="34"/>
      <c r="Z989" s="34"/>
      <c r="AA989" s="34"/>
      <c r="AB989" s="34"/>
    </row>
    <row r="990" spans="1:28" ht="15.75" customHeight="1">
      <c r="A990" s="82"/>
      <c r="B990" s="341"/>
      <c r="C990" s="342"/>
      <c r="D990" s="343"/>
      <c r="E990" s="343"/>
      <c r="F990" s="342"/>
      <c r="G990" s="342"/>
      <c r="H990" s="342"/>
      <c r="I990" s="341"/>
      <c r="J990" s="341"/>
      <c r="K990" s="341"/>
      <c r="L990" s="341"/>
      <c r="M990" s="341"/>
      <c r="N990" s="341"/>
      <c r="O990" s="341"/>
      <c r="P990" s="341"/>
      <c r="Q990" s="341"/>
      <c r="R990" s="341"/>
      <c r="S990" s="341"/>
      <c r="T990" s="341"/>
      <c r="U990" s="341"/>
      <c r="V990" s="341"/>
      <c r="W990" s="341"/>
      <c r="X990" s="34"/>
      <c r="Y990" s="34"/>
      <c r="Z990" s="34"/>
      <c r="AA990" s="34"/>
      <c r="AB990" s="34"/>
    </row>
    <row r="991" spans="1:28" ht="15.75" customHeight="1">
      <c r="A991" s="82"/>
      <c r="B991" s="341"/>
      <c r="C991" s="342"/>
      <c r="D991" s="343"/>
      <c r="E991" s="343"/>
      <c r="F991" s="342"/>
      <c r="G991" s="342"/>
      <c r="H991" s="342"/>
      <c r="I991" s="341"/>
      <c r="J991" s="341"/>
      <c r="K991" s="341"/>
      <c r="L991" s="341"/>
      <c r="M991" s="341"/>
      <c r="N991" s="341"/>
      <c r="O991" s="341"/>
      <c r="P991" s="341"/>
      <c r="Q991" s="341"/>
      <c r="R991" s="341"/>
      <c r="S991" s="341"/>
      <c r="T991" s="341"/>
      <c r="U991" s="341"/>
      <c r="V991" s="341"/>
      <c r="W991" s="341"/>
      <c r="X991" s="34"/>
      <c r="Y991" s="34"/>
      <c r="Z991" s="34"/>
      <c r="AA991" s="34"/>
      <c r="AB991" s="34"/>
    </row>
    <row r="992" spans="1:28" ht="15.75" customHeight="1">
      <c r="A992" s="82"/>
      <c r="B992" s="341"/>
      <c r="C992" s="342"/>
      <c r="D992" s="343"/>
      <c r="E992" s="343"/>
      <c r="F992" s="342"/>
      <c r="G992" s="342"/>
      <c r="H992" s="342"/>
      <c r="I992" s="341"/>
      <c r="J992" s="341"/>
      <c r="K992" s="341"/>
      <c r="L992" s="341"/>
      <c r="M992" s="341"/>
      <c r="N992" s="341"/>
      <c r="O992" s="341"/>
      <c r="P992" s="341"/>
      <c r="Q992" s="341"/>
      <c r="R992" s="341"/>
      <c r="S992" s="341"/>
      <c r="T992" s="341"/>
      <c r="U992" s="341"/>
      <c r="V992" s="341"/>
      <c r="W992" s="341"/>
      <c r="X992" s="34"/>
      <c r="Y992" s="34"/>
      <c r="Z992" s="34"/>
      <c r="AA992" s="34"/>
      <c r="AB992" s="34"/>
    </row>
    <row r="993" spans="1:28" ht="15.75" customHeight="1">
      <c r="A993" s="82"/>
      <c r="B993" s="341"/>
      <c r="C993" s="342"/>
      <c r="D993" s="343"/>
      <c r="E993" s="343"/>
      <c r="F993" s="342"/>
      <c r="G993" s="342"/>
      <c r="H993" s="342"/>
      <c r="I993" s="341"/>
      <c r="J993" s="341"/>
      <c r="K993" s="341"/>
      <c r="L993" s="341"/>
      <c r="M993" s="341"/>
      <c r="N993" s="341"/>
      <c r="O993" s="341"/>
      <c r="P993" s="341"/>
      <c r="Q993" s="341"/>
      <c r="R993" s="341"/>
      <c r="S993" s="341"/>
      <c r="T993" s="341"/>
      <c r="U993" s="341"/>
      <c r="V993" s="341"/>
      <c r="W993" s="341"/>
      <c r="X993" s="34"/>
      <c r="Y993" s="34"/>
      <c r="Z993" s="34"/>
      <c r="AA993" s="34"/>
      <c r="AB993" s="34"/>
    </row>
    <row r="994" spans="1:28" ht="15.75" customHeight="1">
      <c r="A994" s="82"/>
      <c r="B994" s="341"/>
      <c r="C994" s="342"/>
      <c r="D994" s="343"/>
      <c r="E994" s="343"/>
      <c r="F994" s="342"/>
      <c r="G994" s="342"/>
      <c r="H994" s="342"/>
      <c r="I994" s="341"/>
      <c r="J994" s="341"/>
      <c r="K994" s="341"/>
      <c r="L994" s="341"/>
      <c r="M994" s="341"/>
      <c r="N994" s="341"/>
      <c r="O994" s="341"/>
      <c r="P994" s="341"/>
      <c r="Q994" s="341"/>
      <c r="R994" s="341"/>
      <c r="S994" s="341"/>
      <c r="T994" s="341"/>
      <c r="U994" s="341"/>
      <c r="V994" s="341"/>
      <c r="W994" s="341"/>
      <c r="X994" s="34"/>
      <c r="Y994" s="34"/>
      <c r="Z994" s="34"/>
      <c r="AA994" s="34"/>
      <c r="AB994" s="34"/>
    </row>
    <row r="995" spans="1:28" ht="15.75" customHeight="1">
      <c r="A995" s="82"/>
      <c r="B995" s="341"/>
      <c r="C995" s="342"/>
      <c r="D995" s="343"/>
      <c r="E995" s="343"/>
      <c r="F995" s="342"/>
      <c r="G995" s="342"/>
      <c r="H995" s="342"/>
      <c r="I995" s="341"/>
      <c r="J995" s="341"/>
      <c r="K995" s="341"/>
      <c r="L995" s="341"/>
      <c r="M995" s="341"/>
      <c r="N995" s="341"/>
      <c r="O995" s="341"/>
      <c r="P995" s="341"/>
      <c r="Q995" s="341"/>
      <c r="R995" s="341"/>
      <c r="S995" s="341"/>
      <c r="T995" s="341"/>
      <c r="U995" s="341"/>
      <c r="V995" s="341"/>
      <c r="W995" s="341"/>
      <c r="X995" s="34"/>
      <c r="Y995" s="34"/>
      <c r="Z995" s="34"/>
      <c r="AA995" s="34"/>
      <c r="AB995" s="34"/>
    </row>
    <row r="996" spans="1:28" ht="15.75" customHeight="1">
      <c r="A996" s="82"/>
      <c r="B996" s="341"/>
      <c r="C996" s="342"/>
      <c r="D996" s="343"/>
      <c r="E996" s="343"/>
      <c r="F996" s="342"/>
      <c r="G996" s="342"/>
      <c r="H996" s="342"/>
      <c r="I996" s="341"/>
      <c r="J996" s="341"/>
      <c r="K996" s="341"/>
      <c r="L996" s="341"/>
      <c r="M996" s="341"/>
      <c r="N996" s="341"/>
      <c r="O996" s="341"/>
      <c r="P996" s="341"/>
      <c r="Q996" s="341"/>
      <c r="R996" s="341"/>
      <c r="S996" s="341"/>
      <c r="T996" s="341"/>
      <c r="U996" s="341"/>
      <c r="V996" s="341"/>
      <c r="W996" s="341"/>
      <c r="X996" s="34"/>
      <c r="Y996" s="34"/>
      <c r="Z996" s="34"/>
      <c r="AA996" s="34"/>
      <c r="AB996" s="34"/>
    </row>
    <row r="997" spans="1:28" ht="15.75" customHeight="1">
      <c r="A997" s="82"/>
      <c r="B997" s="341"/>
      <c r="C997" s="342"/>
      <c r="D997" s="343"/>
      <c r="E997" s="343"/>
      <c r="F997" s="342"/>
      <c r="G997" s="342"/>
      <c r="H997" s="342"/>
      <c r="I997" s="341"/>
      <c r="J997" s="341"/>
      <c r="K997" s="341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"/>
      <c r="Y997" s="34"/>
      <c r="Z997" s="34"/>
      <c r="AA997" s="34"/>
      <c r="AB997" s="34"/>
    </row>
    <row r="998" spans="1:28" ht="15.75" customHeight="1">
      <c r="A998" s="82"/>
      <c r="B998" s="341"/>
      <c r="C998" s="342"/>
      <c r="D998" s="343"/>
      <c r="E998" s="343"/>
      <c r="F998" s="342"/>
      <c r="G998" s="342"/>
      <c r="H998" s="342"/>
      <c r="I998" s="341"/>
      <c r="J998" s="341"/>
      <c r="K998" s="341"/>
      <c r="L998" s="341"/>
      <c r="M998" s="341"/>
      <c r="N998" s="341"/>
      <c r="O998" s="341"/>
      <c r="P998" s="341"/>
      <c r="Q998" s="341"/>
      <c r="R998" s="341"/>
      <c r="S998" s="341"/>
      <c r="T998" s="341"/>
      <c r="U998" s="341"/>
      <c r="V998" s="341"/>
      <c r="W998" s="341"/>
      <c r="X998" s="34"/>
      <c r="Y998" s="34"/>
      <c r="Z998" s="34"/>
      <c r="AA998" s="34"/>
      <c r="AB998" s="34"/>
    </row>
    <row r="999" spans="1:28" ht="15.75" customHeight="1">
      <c r="A999" s="82"/>
      <c r="B999" s="341"/>
      <c r="C999" s="342"/>
      <c r="D999" s="343"/>
      <c r="E999" s="343"/>
      <c r="F999" s="342"/>
      <c r="G999" s="342"/>
      <c r="H999" s="342"/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  <c r="T999" s="341"/>
      <c r="U999" s="341"/>
      <c r="V999" s="341"/>
      <c r="W999" s="341"/>
      <c r="X999" s="34"/>
      <c r="Y999" s="34"/>
      <c r="Z999" s="34"/>
      <c r="AA999" s="34"/>
      <c r="AB999" s="34"/>
    </row>
    <row r="1000" spans="1:28" ht="15.75" customHeight="1">
      <c r="A1000" s="82"/>
      <c r="B1000" s="341"/>
      <c r="C1000" s="342"/>
      <c r="D1000" s="343"/>
      <c r="E1000" s="343"/>
      <c r="F1000" s="342"/>
      <c r="G1000" s="342"/>
      <c r="H1000" s="342"/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  <c r="T1000" s="341"/>
      <c r="U1000" s="341"/>
      <c r="V1000" s="341"/>
      <c r="W1000" s="341"/>
      <c r="X1000" s="34"/>
      <c r="Y1000" s="34"/>
      <c r="Z1000" s="34"/>
      <c r="AA1000" s="34"/>
      <c r="AB1000" s="34"/>
    </row>
  </sheetData>
  <mergeCells count="69">
    <mergeCell ref="A52:A53"/>
    <mergeCell ref="A54:A55"/>
    <mergeCell ref="A44:A45"/>
    <mergeCell ref="A46:F46"/>
    <mergeCell ref="A47:W47"/>
    <mergeCell ref="A48:A49"/>
    <mergeCell ref="A50:A51"/>
    <mergeCell ref="A1:W1"/>
    <mergeCell ref="A2:A7"/>
    <mergeCell ref="B2:B7"/>
    <mergeCell ref="C2:F2"/>
    <mergeCell ref="H2:M2"/>
    <mergeCell ref="N2:W3"/>
    <mergeCell ref="E3:F3"/>
    <mergeCell ref="N6:W6"/>
    <mergeCell ref="D84:G84"/>
    <mergeCell ref="I84:K84"/>
    <mergeCell ref="C85:K85"/>
    <mergeCell ref="A69:F69"/>
    <mergeCell ref="A70:F70"/>
    <mergeCell ref="A71:M71"/>
    <mergeCell ref="A72:M72"/>
    <mergeCell ref="A73:M73"/>
    <mergeCell ref="A74:M74"/>
    <mergeCell ref="A75:M75"/>
    <mergeCell ref="S76:U76"/>
    <mergeCell ref="V76:W76"/>
    <mergeCell ref="D80:G80"/>
    <mergeCell ref="I80:K80"/>
    <mergeCell ref="D82:G82"/>
    <mergeCell ref="I82:K82"/>
    <mergeCell ref="A66:A67"/>
    <mergeCell ref="A68:F68"/>
    <mergeCell ref="A76:M76"/>
    <mergeCell ref="N76:P76"/>
    <mergeCell ref="Q76:R76"/>
    <mergeCell ref="A56:A57"/>
    <mergeCell ref="A58:A59"/>
    <mergeCell ref="A60:A61"/>
    <mergeCell ref="A62:A63"/>
    <mergeCell ref="A64:A65"/>
    <mergeCell ref="A37:W37"/>
    <mergeCell ref="A42:W42"/>
    <mergeCell ref="A43:W43"/>
    <mergeCell ref="C3:C7"/>
    <mergeCell ref="D3:D7"/>
    <mergeCell ref="A19:B19"/>
    <mergeCell ref="A32:F32"/>
    <mergeCell ref="A36:F36"/>
    <mergeCell ref="A40:F40"/>
    <mergeCell ref="A41:F41"/>
    <mergeCell ref="G2:G7"/>
    <mergeCell ref="H3:H7"/>
    <mergeCell ref="I3:L3"/>
    <mergeCell ref="M3:M7"/>
    <mergeCell ref="I4:I7"/>
    <mergeCell ref="J4:J7"/>
    <mergeCell ref="A9:W9"/>
    <mergeCell ref="A10:W10"/>
    <mergeCell ref="A20:W20"/>
    <mergeCell ref="A33:W33"/>
    <mergeCell ref="K4:K7"/>
    <mergeCell ref="L4:L7"/>
    <mergeCell ref="E4:E7"/>
    <mergeCell ref="F4:F7"/>
    <mergeCell ref="N4:P4"/>
    <mergeCell ref="Q4:R4"/>
    <mergeCell ref="S4:U4"/>
    <mergeCell ref="V4:W4"/>
  </mergeCells>
  <pageMargins left="0.75" right="0.75" top="1" bottom="1" header="0" footer="0"/>
  <pageSetup paperSize="9" orientation="landscape"/>
  <rowBreaks count="1" manualBreakCount="1">
    <brk id="4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0"/>
  <sheetViews>
    <sheetView workbookViewId="0"/>
  </sheetViews>
  <sheetFormatPr defaultColWidth="14.42578125" defaultRowHeight="15" customHeight="1"/>
  <cols>
    <col min="1" max="1" width="6.5703125" customWidth="1"/>
    <col min="2" max="2" width="5.140625" customWidth="1"/>
    <col min="3" max="3" width="4.42578125" customWidth="1"/>
    <col min="4" max="4" width="6.42578125" customWidth="1"/>
    <col min="5" max="5" width="4.28515625" customWidth="1"/>
    <col min="6" max="6" width="4.42578125" customWidth="1"/>
    <col min="7" max="7" width="3.7109375" customWidth="1"/>
    <col min="8" max="8" width="3.85546875" customWidth="1"/>
    <col min="9" max="9" width="4" customWidth="1"/>
    <col min="10" max="10" width="4.140625" customWidth="1"/>
    <col min="11" max="11" width="4.7109375" customWidth="1"/>
    <col min="12" max="12" width="4.85546875" customWidth="1"/>
    <col min="13" max="13" width="4" customWidth="1"/>
    <col min="14" max="14" width="5" customWidth="1"/>
    <col min="15" max="15" width="5.140625" customWidth="1"/>
    <col min="16" max="16" width="5.7109375" customWidth="1"/>
    <col min="17" max="18" width="4" customWidth="1"/>
    <col min="19" max="19" width="3.85546875" customWidth="1"/>
    <col min="20" max="20" width="4.85546875" customWidth="1"/>
    <col min="21" max="21" width="4.7109375" customWidth="1"/>
    <col min="22" max="22" width="6" customWidth="1"/>
    <col min="23" max="23" width="6.7109375" customWidth="1"/>
    <col min="24" max="24" width="6.140625" customWidth="1"/>
    <col min="25" max="25" width="7" customWidth="1"/>
    <col min="26" max="26" width="6.85546875" customWidth="1"/>
    <col min="27" max="27" width="6.7109375" customWidth="1"/>
    <col min="28" max="28" width="6" customWidth="1"/>
    <col min="29" max="29" width="7.5703125" customWidth="1"/>
    <col min="30" max="30" width="7.140625" customWidth="1"/>
    <col min="31" max="31" width="5.7109375" customWidth="1"/>
    <col min="32" max="32" width="7.42578125" customWidth="1"/>
    <col min="33" max="33" width="7" customWidth="1"/>
    <col min="34" max="34" width="7.42578125" customWidth="1"/>
    <col min="35" max="35" width="7.85546875" customWidth="1"/>
    <col min="36" max="36" width="8.140625" customWidth="1"/>
    <col min="37" max="37" width="7.85546875" customWidth="1"/>
    <col min="38" max="38" width="6.7109375" customWidth="1"/>
    <col min="39" max="39" width="6" customWidth="1"/>
    <col min="40" max="40" width="8.140625" customWidth="1"/>
    <col min="41" max="41" width="7.42578125" customWidth="1"/>
    <col min="42" max="42" width="5.140625" customWidth="1"/>
    <col min="43" max="43" width="4.5703125" customWidth="1"/>
    <col min="44" max="44" width="4.7109375" customWidth="1"/>
    <col min="45" max="45" width="3.85546875" customWidth="1"/>
    <col min="46" max="46" width="4.5703125" customWidth="1"/>
    <col min="47" max="47" width="5.42578125" customWidth="1"/>
    <col min="48" max="48" width="4.42578125" customWidth="1"/>
    <col min="49" max="49" width="6.7109375" customWidth="1"/>
    <col min="50" max="50" width="4.7109375" customWidth="1"/>
    <col min="51" max="51" width="5.42578125" customWidth="1"/>
    <col min="52" max="52" width="5.5703125" customWidth="1"/>
    <col min="53" max="53" width="4" customWidth="1"/>
  </cols>
  <sheetData>
    <row r="1" spans="1:53" ht="33.75" customHeight="1">
      <c r="A1" s="1636" t="s">
        <v>290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1535"/>
      <c r="P1" s="1637" t="s">
        <v>291</v>
      </c>
      <c r="Q1" s="1535"/>
      <c r="R1" s="1535"/>
      <c r="S1" s="1535"/>
      <c r="T1" s="1535"/>
      <c r="U1" s="1535"/>
      <c r="V1" s="1535"/>
      <c r="W1" s="1535"/>
      <c r="X1" s="1535"/>
      <c r="Y1" s="1535"/>
      <c r="Z1" s="1535"/>
      <c r="AA1" s="1535"/>
      <c r="AB1" s="1535"/>
      <c r="AC1" s="1535"/>
      <c r="AD1" s="1535"/>
      <c r="AE1" s="1535"/>
      <c r="AF1" s="1535"/>
      <c r="AG1" s="1535"/>
      <c r="AH1" s="1535"/>
      <c r="AI1" s="1535"/>
      <c r="AJ1" s="1535"/>
      <c r="AK1" s="1535"/>
      <c r="AL1" s="1535"/>
      <c r="AM1" s="1535"/>
      <c r="AN1" s="345"/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</row>
    <row r="2" spans="1:53" ht="15.75" customHeight="1">
      <c r="A2" s="1636" t="s">
        <v>292</v>
      </c>
      <c r="B2" s="1535"/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  <c r="O2" s="153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347"/>
    </row>
    <row r="3" spans="1:53" ht="33" customHeight="1">
      <c r="A3" s="1636" t="s">
        <v>293</v>
      </c>
      <c r="B3" s="1535"/>
      <c r="C3" s="1535"/>
      <c r="D3" s="1535"/>
      <c r="E3" s="1535"/>
      <c r="F3" s="1535"/>
      <c r="G3" s="1535"/>
      <c r="H3" s="1535"/>
      <c r="I3" s="1535"/>
      <c r="J3" s="1535"/>
      <c r="K3" s="1535"/>
      <c r="L3" s="1535"/>
      <c r="M3" s="1535"/>
      <c r="N3" s="1535"/>
      <c r="O3" s="1535"/>
      <c r="P3" s="1638" t="s">
        <v>294</v>
      </c>
      <c r="Q3" s="1535"/>
      <c r="R3" s="1535"/>
      <c r="S3" s="1535"/>
      <c r="T3" s="1535"/>
      <c r="U3" s="1535"/>
      <c r="V3" s="1535"/>
      <c r="W3" s="1535"/>
      <c r="X3" s="1535"/>
      <c r="Y3" s="1535"/>
      <c r="Z3" s="1535"/>
      <c r="AA3" s="1535"/>
      <c r="AB3" s="1535"/>
      <c r="AC3" s="1535"/>
      <c r="AD3" s="1535"/>
      <c r="AE3" s="1535"/>
      <c r="AF3" s="1535"/>
      <c r="AG3" s="1535"/>
      <c r="AH3" s="1535"/>
      <c r="AI3" s="1535"/>
      <c r="AJ3" s="1535"/>
      <c r="AK3" s="1535"/>
      <c r="AL3" s="1535"/>
      <c r="AM3" s="1535"/>
      <c r="AN3" s="1619" t="s">
        <v>295</v>
      </c>
      <c r="AO3" s="1535"/>
      <c r="AP3" s="1535"/>
      <c r="AQ3" s="1535"/>
      <c r="AR3" s="1535"/>
      <c r="AS3" s="1535"/>
      <c r="AT3" s="1535"/>
      <c r="AU3" s="1535"/>
      <c r="AV3" s="1535"/>
      <c r="AW3" s="1535"/>
      <c r="AX3" s="1535"/>
      <c r="AY3" s="1535"/>
      <c r="AZ3" s="1535"/>
      <c r="BA3" s="1535"/>
    </row>
    <row r="4" spans="1:53" ht="15.75" customHeight="1">
      <c r="A4" s="1635" t="s">
        <v>296</v>
      </c>
      <c r="B4" s="1535"/>
      <c r="C4" s="1535"/>
      <c r="D4" s="1535"/>
      <c r="E4" s="1535"/>
      <c r="F4" s="1535"/>
      <c r="G4" s="1535"/>
      <c r="H4" s="1535"/>
      <c r="I4" s="1535"/>
      <c r="J4" s="1535"/>
      <c r="K4" s="1535"/>
      <c r="L4" s="1535"/>
      <c r="M4" s="1535"/>
      <c r="N4" s="1535"/>
      <c r="O4" s="1535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1535"/>
      <c r="AO4" s="1535"/>
      <c r="AP4" s="1535"/>
      <c r="AQ4" s="1535"/>
      <c r="AR4" s="1535"/>
      <c r="AS4" s="1535"/>
      <c r="AT4" s="1535"/>
      <c r="AU4" s="1535"/>
      <c r="AV4" s="1535"/>
      <c r="AW4" s="1535"/>
      <c r="AX4" s="1535"/>
      <c r="AY4" s="1535"/>
      <c r="AZ4" s="1535"/>
      <c r="BA4" s="1535"/>
    </row>
    <row r="5" spans="1:53" ht="36.75" customHeight="1">
      <c r="A5" s="344"/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1642" t="s">
        <v>297</v>
      </c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</row>
    <row r="6" spans="1:53" ht="24.75" customHeight="1">
      <c r="A6" s="1636" t="s">
        <v>298</v>
      </c>
      <c r="B6" s="1535"/>
      <c r="C6" s="1535"/>
      <c r="D6" s="1535"/>
      <c r="E6" s="1535"/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1641"/>
      <c r="AP6" s="1535"/>
      <c r="AQ6" s="1535"/>
      <c r="AR6" s="1535"/>
      <c r="AS6" s="1535"/>
      <c r="AT6" s="1535"/>
      <c r="AU6" s="1535"/>
      <c r="AV6" s="1535"/>
      <c r="AW6" s="1535"/>
      <c r="AX6" s="1535"/>
      <c r="AY6" s="1535"/>
      <c r="AZ6" s="1535"/>
      <c r="BA6" s="1535"/>
    </row>
    <row r="7" spans="1:53" ht="27" customHeight="1">
      <c r="A7" s="1636" t="s">
        <v>299</v>
      </c>
      <c r="B7" s="1535"/>
      <c r="C7" s="1535"/>
      <c r="D7" s="1535"/>
      <c r="E7" s="1535"/>
      <c r="F7" s="1535"/>
      <c r="G7" s="1535"/>
      <c r="H7" s="1535"/>
      <c r="I7" s="1535"/>
      <c r="J7" s="1535"/>
      <c r="K7" s="1535"/>
      <c r="L7" s="1535"/>
      <c r="M7" s="1535"/>
      <c r="N7" s="1535"/>
      <c r="O7" s="1535"/>
      <c r="P7" s="1619" t="s">
        <v>300</v>
      </c>
      <c r="Q7" s="1535"/>
      <c r="R7" s="1535"/>
      <c r="S7" s="1535"/>
      <c r="T7" s="1535"/>
      <c r="U7" s="1535"/>
      <c r="V7" s="1535"/>
      <c r="W7" s="1535"/>
      <c r="X7" s="1535"/>
      <c r="Y7" s="1535"/>
      <c r="Z7" s="1535"/>
      <c r="AA7" s="1535"/>
      <c r="AB7" s="1535"/>
      <c r="AC7" s="1535"/>
      <c r="AD7" s="1535"/>
      <c r="AE7" s="1535"/>
      <c r="AF7" s="1535"/>
      <c r="AG7" s="1535"/>
      <c r="AH7" s="1535"/>
      <c r="AI7" s="1535"/>
      <c r="AJ7" s="1535"/>
      <c r="AK7" s="1535"/>
      <c r="AL7" s="1535"/>
      <c r="AM7" s="348"/>
      <c r="AN7" s="1643" t="s">
        <v>301</v>
      </c>
      <c r="AO7" s="1535"/>
      <c r="AP7" s="1535"/>
      <c r="AQ7" s="1535"/>
      <c r="AR7" s="1535"/>
      <c r="AS7" s="1535"/>
      <c r="AT7" s="1535"/>
      <c r="AU7" s="1535"/>
      <c r="AV7" s="1535"/>
      <c r="AW7" s="1535"/>
      <c r="AX7" s="1535"/>
      <c r="AY7" s="1535"/>
      <c r="AZ7" s="1535"/>
      <c r="BA7" s="1535"/>
    </row>
    <row r="8" spans="1:53" ht="27.75" customHeight="1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1619" t="s">
        <v>302</v>
      </c>
      <c r="Q8" s="1535"/>
      <c r="R8" s="1535"/>
      <c r="S8" s="1535"/>
      <c r="T8" s="1535"/>
      <c r="U8" s="1535"/>
      <c r="V8" s="1535"/>
      <c r="W8" s="1535"/>
      <c r="X8" s="1535"/>
      <c r="Y8" s="1535"/>
      <c r="Z8" s="1535"/>
      <c r="AA8" s="1535"/>
      <c r="AB8" s="1535"/>
      <c r="AC8" s="1535"/>
      <c r="AD8" s="1535"/>
      <c r="AE8" s="1535"/>
      <c r="AF8" s="1535"/>
      <c r="AG8" s="1535"/>
      <c r="AH8" s="1535"/>
      <c r="AI8" s="1535"/>
      <c r="AJ8" s="1535"/>
      <c r="AK8" s="1535"/>
      <c r="AL8" s="1535"/>
      <c r="AM8" s="348"/>
      <c r="AN8" s="1643" t="s">
        <v>303</v>
      </c>
      <c r="AO8" s="1535"/>
      <c r="AP8" s="1535"/>
      <c r="AQ8" s="1535"/>
      <c r="AR8" s="1535"/>
      <c r="AS8" s="1535"/>
      <c r="AT8" s="1535"/>
      <c r="AU8" s="1535"/>
      <c r="AV8" s="1535"/>
      <c r="AW8" s="1535"/>
      <c r="AX8" s="1535"/>
      <c r="AY8" s="1535"/>
      <c r="AZ8" s="1535"/>
      <c r="BA8" s="1535"/>
    </row>
    <row r="9" spans="1:53" ht="27.75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1619" t="s">
        <v>304</v>
      </c>
      <c r="Q9" s="1535"/>
      <c r="R9" s="1535"/>
      <c r="S9" s="1535"/>
      <c r="T9" s="1535"/>
      <c r="U9" s="1535"/>
      <c r="V9" s="1535"/>
      <c r="W9" s="1535"/>
      <c r="X9" s="1535"/>
      <c r="Y9" s="1535"/>
      <c r="Z9" s="1535"/>
      <c r="AA9" s="1535"/>
      <c r="AB9" s="1535"/>
      <c r="AC9" s="1535"/>
      <c r="AD9" s="1535"/>
      <c r="AE9" s="1535"/>
      <c r="AF9" s="1535"/>
      <c r="AG9" s="1535"/>
      <c r="AH9" s="1535"/>
      <c r="AI9" s="1535"/>
      <c r="AJ9" s="1535"/>
      <c r="AK9" s="1535"/>
      <c r="AL9" s="1535"/>
      <c r="AM9" s="348"/>
      <c r="AN9" s="1535"/>
      <c r="AO9" s="1535"/>
      <c r="AP9" s="1535"/>
      <c r="AQ9" s="1535"/>
      <c r="AR9" s="1535"/>
      <c r="AS9" s="1535"/>
      <c r="AT9" s="1535"/>
      <c r="AU9" s="1535"/>
      <c r="AV9" s="1535"/>
      <c r="AW9" s="1535"/>
      <c r="AX9" s="1535"/>
      <c r="AY9" s="1535"/>
      <c r="AZ9" s="1535"/>
      <c r="BA9" s="1535"/>
    </row>
    <row r="10" spans="1:53" ht="27.7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1619" t="s">
        <v>305</v>
      </c>
      <c r="Q10" s="1535"/>
      <c r="R10" s="1535"/>
      <c r="S10" s="1535"/>
      <c r="T10" s="1535"/>
      <c r="U10" s="1535"/>
      <c r="V10" s="1535"/>
      <c r="W10" s="1535"/>
      <c r="X10" s="1535"/>
      <c r="Y10" s="1535"/>
      <c r="Z10" s="1535"/>
      <c r="AA10" s="1535"/>
      <c r="AB10" s="1535"/>
      <c r="AC10" s="1535"/>
      <c r="AD10" s="1535"/>
      <c r="AE10" s="1535"/>
      <c r="AF10" s="1535"/>
      <c r="AG10" s="1535"/>
      <c r="AH10" s="1535"/>
      <c r="AI10" s="1535"/>
      <c r="AJ10" s="1535"/>
      <c r="AK10" s="1535"/>
      <c r="AL10" s="1535"/>
      <c r="AM10" s="1535"/>
      <c r="AN10" s="1535"/>
      <c r="AO10" s="1535"/>
      <c r="AP10" s="1535"/>
      <c r="AQ10" s="1535"/>
      <c r="AR10" s="1535"/>
      <c r="AS10" s="1535"/>
      <c r="AT10" s="1535"/>
      <c r="AU10" s="1535"/>
      <c r="AV10" s="1535"/>
      <c r="AW10" s="1535"/>
      <c r="AX10" s="1535"/>
      <c r="AY10" s="1535"/>
      <c r="AZ10" s="1535"/>
      <c r="BA10" s="1535"/>
    </row>
    <row r="11" spans="1:53" ht="27.7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1619" t="s">
        <v>306</v>
      </c>
      <c r="Q11" s="1535"/>
      <c r="R11" s="1535"/>
      <c r="S11" s="1535"/>
      <c r="T11" s="1535"/>
      <c r="U11" s="1535"/>
      <c r="V11" s="1535"/>
      <c r="W11" s="1535"/>
      <c r="X11" s="1535"/>
      <c r="Y11" s="1535"/>
      <c r="Z11" s="1535"/>
      <c r="AA11" s="1535"/>
      <c r="AB11" s="1535"/>
      <c r="AC11" s="1535"/>
      <c r="AD11" s="1535"/>
      <c r="AE11" s="1535"/>
      <c r="AF11" s="1535"/>
      <c r="AG11" s="1535"/>
      <c r="AH11" s="1535"/>
      <c r="AI11" s="1535"/>
      <c r="AJ11" s="1535"/>
      <c r="AK11" s="1535"/>
      <c r="AL11" s="1535"/>
      <c r="AM11" s="1535"/>
      <c r="AN11" s="351"/>
      <c r="AO11" s="351"/>
      <c r="AP11" s="351"/>
      <c r="AQ11" s="351"/>
      <c r="AR11" s="351"/>
      <c r="AS11" s="351"/>
      <c r="AT11" s="351"/>
      <c r="AU11" s="351"/>
      <c r="AV11" s="351"/>
      <c r="AW11" s="351"/>
      <c r="AX11" s="351"/>
      <c r="AY11" s="351"/>
      <c r="AZ11" s="351"/>
      <c r="BA11" s="351"/>
    </row>
    <row r="12" spans="1:53" ht="27.75" customHeight="1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48"/>
      <c r="Q12" s="352"/>
      <c r="R12" s="352"/>
      <c r="S12" s="352"/>
      <c r="T12" s="352"/>
      <c r="U12" s="352"/>
      <c r="V12" s="352"/>
      <c r="W12" s="352"/>
      <c r="X12" s="352"/>
      <c r="Y12" s="352"/>
      <c r="Z12" s="352"/>
      <c r="AA12" s="352"/>
      <c r="AB12" s="352"/>
      <c r="AC12" s="352"/>
      <c r="AD12" s="352"/>
      <c r="AE12" s="352"/>
      <c r="AF12" s="352"/>
      <c r="AG12" s="352"/>
      <c r="AH12" s="352"/>
      <c r="AI12" s="352"/>
      <c r="AJ12" s="352"/>
      <c r="AK12" s="352"/>
      <c r="AL12" s="353"/>
      <c r="AM12" s="353"/>
      <c r="AN12" s="351"/>
      <c r="AO12" s="351"/>
      <c r="AP12" s="351"/>
      <c r="AQ12" s="351"/>
      <c r="AR12" s="351"/>
      <c r="AS12" s="351"/>
      <c r="AT12" s="351"/>
      <c r="AU12" s="351"/>
      <c r="AV12" s="351"/>
      <c r="AW12" s="351"/>
      <c r="AX12" s="351"/>
      <c r="AY12" s="351"/>
      <c r="AZ12" s="351"/>
      <c r="BA12" s="351"/>
    </row>
    <row r="13" spans="1:53" ht="27.75" customHeight="1">
      <c r="A13" s="350"/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48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3"/>
      <c r="AM13" s="353"/>
      <c r="AN13" s="351"/>
      <c r="AO13" s="351"/>
      <c r="AP13" s="351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</row>
    <row r="14" spans="1:53" ht="15.75" customHeight="1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4"/>
      <c r="AP14" s="354"/>
      <c r="AQ14" s="354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</row>
    <row r="15" spans="1:53" ht="15.75" customHeight="1">
      <c r="A15" s="1620" t="s">
        <v>307</v>
      </c>
      <c r="B15" s="1535"/>
      <c r="C15" s="1535"/>
      <c r="D15" s="1535"/>
      <c r="E15" s="1535"/>
      <c r="F15" s="1535"/>
      <c r="G15" s="1535"/>
      <c r="H15" s="1535"/>
      <c r="I15" s="1535"/>
      <c r="J15" s="1535"/>
      <c r="K15" s="1535"/>
      <c r="L15" s="1535"/>
      <c r="M15" s="1535"/>
      <c r="N15" s="1535"/>
      <c r="O15" s="1535"/>
      <c r="P15" s="1535"/>
      <c r="Q15" s="1535"/>
      <c r="R15" s="1535"/>
      <c r="S15" s="1535"/>
      <c r="T15" s="1535"/>
      <c r="U15" s="1535"/>
      <c r="V15" s="1535"/>
      <c r="W15" s="1535"/>
      <c r="X15" s="1535"/>
      <c r="Y15" s="1535"/>
      <c r="Z15" s="1535"/>
      <c r="AA15" s="1535"/>
      <c r="AB15" s="1535"/>
      <c r="AC15" s="1535"/>
      <c r="AD15" s="1535"/>
      <c r="AE15" s="1535"/>
      <c r="AF15" s="1535"/>
      <c r="AG15" s="1535"/>
      <c r="AH15" s="1535"/>
      <c r="AI15" s="1535"/>
      <c r="AJ15" s="1535"/>
      <c r="AK15" s="1535"/>
      <c r="AL15" s="1535"/>
      <c r="AM15" s="1535"/>
      <c r="AN15" s="1535"/>
      <c r="AO15" s="1535"/>
      <c r="AP15" s="1535"/>
      <c r="AQ15" s="1535"/>
      <c r="AR15" s="1535"/>
      <c r="AS15" s="1535"/>
      <c r="AT15" s="1535"/>
      <c r="AU15" s="1535"/>
      <c r="AV15" s="1535"/>
      <c r="AW15" s="1535"/>
      <c r="AX15" s="1535"/>
      <c r="AY15" s="1535"/>
      <c r="AZ15" s="1535"/>
      <c r="BA15" s="1535"/>
    </row>
    <row r="16" spans="1:53" ht="15.75" customHeight="1">
      <c r="A16" s="355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</row>
    <row r="17" spans="1:53" ht="18" customHeight="1">
      <c r="A17" s="1621" t="s">
        <v>308</v>
      </c>
      <c r="B17" s="1622" t="s">
        <v>309</v>
      </c>
      <c r="C17" s="1556"/>
      <c r="D17" s="1556"/>
      <c r="E17" s="1557"/>
      <c r="F17" s="1622" t="s">
        <v>310</v>
      </c>
      <c r="G17" s="1556"/>
      <c r="H17" s="1556"/>
      <c r="I17" s="1557"/>
      <c r="J17" s="1618" t="s">
        <v>311</v>
      </c>
      <c r="K17" s="1556"/>
      <c r="L17" s="1556"/>
      <c r="M17" s="1556"/>
      <c r="N17" s="1618" t="s">
        <v>312</v>
      </c>
      <c r="O17" s="1556"/>
      <c r="P17" s="1556"/>
      <c r="Q17" s="1556"/>
      <c r="R17" s="1557"/>
      <c r="S17" s="1618" t="s">
        <v>313</v>
      </c>
      <c r="T17" s="1556"/>
      <c r="U17" s="1556"/>
      <c r="V17" s="1556"/>
      <c r="W17" s="1557"/>
      <c r="X17" s="1618" t="s">
        <v>314</v>
      </c>
      <c r="Y17" s="1556"/>
      <c r="Z17" s="1556"/>
      <c r="AA17" s="1557"/>
      <c r="AB17" s="1622" t="s">
        <v>315</v>
      </c>
      <c r="AC17" s="1556"/>
      <c r="AD17" s="1556"/>
      <c r="AE17" s="1557"/>
      <c r="AF17" s="1622" t="s">
        <v>316</v>
      </c>
      <c r="AG17" s="1556"/>
      <c r="AH17" s="1556"/>
      <c r="AI17" s="1557"/>
      <c r="AJ17" s="1618" t="s">
        <v>317</v>
      </c>
      <c r="AK17" s="1556"/>
      <c r="AL17" s="1556"/>
      <c r="AM17" s="1556"/>
      <c r="AN17" s="1557"/>
      <c r="AO17" s="1618" t="s">
        <v>318</v>
      </c>
      <c r="AP17" s="1556"/>
      <c r="AQ17" s="1556"/>
      <c r="AR17" s="1556"/>
      <c r="AS17" s="1618" t="s">
        <v>319</v>
      </c>
      <c r="AT17" s="1556"/>
      <c r="AU17" s="1556"/>
      <c r="AV17" s="1556"/>
      <c r="AW17" s="1557"/>
      <c r="AX17" s="1618" t="s">
        <v>320</v>
      </c>
      <c r="AY17" s="1556"/>
      <c r="AZ17" s="1556"/>
      <c r="BA17" s="1557"/>
    </row>
    <row r="18" spans="1:53" ht="20.25" customHeight="1">
      <c r="A18" s="1583"/>
      <c r="B18" s="356">
        <v>1</v>
      </c>
      <c r="C18" s="357">
        <v>2</v>
      </c>
      <c r="D18" s="357">
        <v>3</v>
      </c>
      <c r="E18" s="358">
        <v>4</v>
      </c>
      <c r="F18" s="356">
        <v>5</v>
      </c>
      <c r="G18" s="357">
        <v>6</v>
      </c>
      <c r="H18" s="357">
        <v>7</v>
      </c>
      <c r="I18" s="358">
        <v>8</v>
      </c>
      <c r="J18" s="356">
        <v>9</v>
      </c>
      <c r="K18" s="357">
        <v>10</v>
      </c>
      <c r="L18" s="357">
        <v>11</v>
      </c>
      <c r="M18" s="359">
        <v>12</v>
      </c>
      <c r="N18" s="356">
        <v>13</v>
      </c>
      <c r="O18" s="357">
        <v>14</v>
      </c>
      <c r="P18" s="357">
        <v>15</v>
      </c>
      <c r="Q18" s="357">
        <v>16</v>
      </c>
      <c r="R18" s="358">
        <v>17</v>
      </c>
      <c r="S18" s="356">
        <v>18</v>
      </c>
      <c r="T18" s="357">
        <v>19</v>
      </c>
      <c r="U18" s="357">
        <v>20</v>
      </c>
      <c r="V18" s="357">
        <v>21</v>
      </c>
      <c r="W18" s="358">
        <v>22</v>
      </c>
      <c r="X18" s="356">
        <v>23</v>
      </c>
      <c r="Y18" s="357">
        <v>24</v>
      </c>
      <c r="Z18" s="357">
        <v>25</v>
      </c>
      <c r="AA18" s="358">
        <v>26</v>
      </c>
      <c r="AB18" s="356">
        <v>27</v>
      </c>
      <c r="AC18" s="357">
        <v>28</v>
      </c>
      <c r="AD18" s="357">
        <v>29</v>
      </c>
      <c r="AE18" s="358">
        <v>30</v>
      </c>
      <c r="AF18" s="356">
        <v>31</v>
      </c>
      <c r="AG18" s="357">
        <v>32</v>
      </c>
      <c r="AH18" s="357">
        <v>33</v>
      </c>
      <c r="AI18" s="358">
        <v>34</v>
      </c>
      <c r="AJ18" s="356">
        <v>35</v>
      </c>
      <c r="AK18" s="357">
        <v>36</v>
      </c>
      <c r="AL18" s="357">
        <v>37</v>
      </c>
      <c r="AM18" s="357">
        <v>38</v>
      </c>
      <c r="AN18" s="358">
        <v>39</v>
      </c>
      <c r="AO18" s="356">
        <v>40</v>
      </c>
      <c r="AP18" s="357">
        <v>41</v>
      </c>
      <c r="AQ18" s="357">
        <v>42</v>
      </c>
      <c r="AR18" s="359">
        <v>43</v>
      </c>
      <c r="AS18" s="356">
        <v>44</v>
      </c>
      <c r="AT18" s="357">
        <v>45</v>
      </c>
      <c r="AU18" s="357">
        <v>46</v>
      </c>
      <c r="AV18" s="357">
        <v>47</v>
      </c>
      <c r="AW18" s="358">
        <v>48</v>
      </c>
      <c r="AX18" s="356">
        <v>49</v>
      </c>
      <c r="AY18" s="357">
        <v>50</v>
      </c>
      <c r="AZ18" s="357">
        <v>51</v>
      </c>
      <c r="BA18" s="358">
        <v>52</v>
      </c>
    </row>
    <row r="19" spans="1:53" ht="19.5" customHeight="1">
      <c r="A19" s="360">
        <v>1</v>
      </c>
      <c r="B19" s="157" t="s">
        <v>321</v>
      </c>
      <c r="C19" s="361" t="s">
        <v>321</v>
      </c>
      <c r="D19" s="361" t="s">
        <v>321</v>
      </c>
      <c r="E19" s="159" t="s">
        <v>321</v>
      </c>
      <c r="F19" s="157" t="s">
        <v>321</v>
      </c>
      <c r="G19" s="361" t="s">
        <v>321</v>
      </c>
      <c r="H19" s="361" t="s">
        <v>321</v>
      </c>
      <c r="I19" s="159" t="s">
        <v>321</v>
      </c>
      <c r="J19" s="157" t="s">
        <v>321</v>
      </c>
      <c r="K19" s="361" t="s">
        <v>321</v>
      </c>
      <c r="L19" s="361" t="s">
        <v>321</v>
      </c>
      <c r="M19" s="159" t="s">
        <v>321</v>
      </c>
      <c r="N19" s="157" t="s">
        <v>321</v>
      </c>
      <c r="O19" s="361" t="s">
        <v>321</v>
      </c>
      <c r="P19" s="361" t="s">
        <v>321</v>
      </c>
      <c r="Q19" s="361" t="s">
        <v>322</v>
      </c>
      <c r="R19" s="159" t="s">
        <v>322</v>
      </c>
      <c r="S19" s="157" t="s">
        <v>323</v>
      </c>
      <c r="T19" s="361" t="s">
        <v>323</v>
      </c>
      <c r="U19" s="361" t="s">
        <v>321</v>
      </c>
      <c r="V19" s="361" t="s">
        <v>321</v>
      </c>
      <c r="W19" s="159" t="s">
        <v>321</v>
      </c>
      <c r="X19" s="157" t="s">
        <v>321</v>
      </c>
      <c r="Y19" s="361" t="s">
        <v>321</v>
      </c>
      <c r="Z19" s="361" t="s">
        <v>321</v>
      </c>
      <c r="AA19" s="159" t="s">
        <v>321</v>
      </c>
      <c r="AB19" s="157" t="s">
        <v>321</v>
      </c>
      <c r="AC19" s="361" t="s">
        <v>321</v>
      </c>
      <c r="AD19" s="361" t="s">
        <v>324</v>
      </c>
      <c r="AE19" s="362" t="s">
        <v>323</v>
      </c>
      <c r="AF19" s="157" t="s">
        <v>323</v>
      </c>
      <c r="AG19" s="361" t="s">
        <v>321</v>
      </c>
      <c r="AH19" s="361" t="s">
        <v>321</v>
      </c>
      <c r="AI19" s="159" t="s">
        <v>321</v>
      </c>
      <c r="AJ19" s="361" t="s">
        <v>321</v>
      </c>
      <c r="AK19" s="361" t="s">
        <v>321</v>
      </c>
      <c r="AL19" s="361" t="s">
        <v>321</v>
      </c>
      <c r="AM19" s="361" t="s">
        <v>321</v>
      </c>
      <c r="AN19" s="159" t="s">
        <v>321</v>
      </c>
      <c r="AO19" s="157" t="s">
        <v>321</v>
      </c>
      <c r="AP19" s="361" t="s">
        <v>322</v>
      </c>
      <c r="AQ19" s="361" t="s">
        <v>322</v>
      </c>
      <c r="AR19" s="159" t="s">
        <v>323</v>
      </c>
      <c r="AS19" s="157" t="s">
        <v>323</v>
      </c>
      <c r="AT19" s="361" t="s">
        <v>323</v>
      </c>
      <c r="AU19" s="361" t="s">
        <v>323</v>
      </c>
      <c r="AV19" s="361" t="s">
        <v>323</v>
      </c>
      <c r="AW19" s="159" t="s">
        <v>323</v>
      </c>
      <c r="AX19" s="160" t="s">
        <v>323</v>
      </c>
      <c r="AY19" s="361" t="s">
        <v>323</v>
      </c>
      <c r="AZ19" s="361" t="s">
        <v>323</v>
      </c>
      <c r="BA19" s="159" t="s">
        <v>323</v>
      </c>
    </row>
    <row r="20" spans="1:53" ht="19.5" customHeight="1">
      <c r="A20" s="363">
        <v>2</v>
      </c>
      <c r="B20" s="318" t="s">
        <v>321</v>
      </c>
      <c r="C20" s="364" t="s">
        <v>321</v>
      </c>
      <c r="D20" s="364" t="s">
        <v>321</v>
      </c>
      <c r="E20" s="365" t="s">
        <v>321</v>
      </c>
      <c r="F20" s="318" t="s">
        <v>321</v>
      </c>
      <c r="G20" s="364" t="s">
        <v>321</v>
      </c>
      <c r="H20" s="364" t="s">
        <v>321</v>
      </c>
      <c r="I20" s="365" t="s">
        <v>321</v>
      </c>
      <c r="J20" s="318" t="s">
        <v>321</v>
      </c>
      <c r="K20" s="364" t="s">
        <v>321</v>
      </c>
      <c r="L20" s="364" t="s">
        <v>321</v>
      </c>
      <c r="M20" s="365" t="s">
        <v>321</v>
      </c>
      <c r="N20" s="318" t="s">
        <v>321</v>
      </c>
      <c r="O20" s="364" t="s">
        <v>321</v>
      </c>
      <c r="P20" s="364" t="s">
        <v>321</v>
      </c>
      <c r="Q20" s="364" t="s">
        <v>322</v>
      </c>
      <c r="R20" s="365" t="s">
        <v>322</v>
      </c>
      <c r="S20" s="318" t="s">
        <v>323</v>
      </c>
      <c r="T20" s="364" t="s">
        <v>323</v>
      </c>
      <c r="U20" s="364" t="s">
        <v>321</v>
      </c>
      <c r="V20" s="364" t="s">
        <v>321</v>
      </c>
      <c r="W20" s="365" t="s">
        <v>321</v>
      </c>
      <c r="X20" s="318" t="s">
        <v>321</v>
      </c>
      <c r="Y20" s="364" t="s">
        <v>321</v>
      </c>
      <c r="Z20" s="364" t="s">
        <v>321</v>
      </c>
      <c r="AA20" s="366" t="s">
        <v>321</v>
      </c>
      <c r="AB20" s="318" t="s">
        <v>321</v>
      </c>
      <c r="AC20" s="364" t="s">
        <v>321</v>
      </c>
      <c r="AD20" s="364" t="s">
        <v>321</v>
      </c>
      <c r="AE20" s="366" t="s">
        <v>321</v>
      </c>
      <c r="AF20" s="318" t="s">
        <v>321</v>
      </c>
      <c r="AG20" s="364" t="s">
        <v>321</v>
      </c>
      <c r="AH20" s="364" t="s">
        <v>322</v>
      </c>
      <c r="AI20" s="366" t="s">
        <v>322</v>
      </c>
      <c r="AJ20" s="318" t="s">
        <v>15</v>
      </c>
      <c r="AK20" s="364" t="s">
        <v>15</v>
      </c>
      <c r="AL20" s="364" t="s">
        <v>15</v>
      </c>
      <c r="AM20" s="364" t="s">
        <v>15</v>
      </c>
      <c r="AN20" s="365" t="s">
        <v>325</v>
      </c>
      <c r="AO20" s="318" t="s">
        <v>325</v>
      </c>
      <c r="AP20" s="364" t="s">
        <v>326</v>
      </c>
      <c r="AQ20" s="364" t="s">
        <v>326</v>
      </c>
      <c r="AR20" s="365"/>
      <c r="AS20" s="194"/>
      <c r="AT20" s="190"/>
      <c r="AU20" s="364"/>
      <c r="AV20" s="364"/>
      <c r="AW20" s="365"/>
      <c r="AX20" s="367"/>
      <c r="AY20" s="364"/>
      <c r="AZ20" s="364"/>
      <c r="BA20" s="365"/>
    </row>
    <row r="21" spans="1:53" ht="19.5" customHeight="1">
      <c r="A21" s="368"/>
      <c r="B21" s="369"/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70"/>
      <c r="AG21" s="370"/>
      <c r="AH21" s="370"/>
      <c r="AI21" s="370"/>
      <c r="AJ21" s="369"/>
      <c r="AK21" s="369"/>
      <c r="AL21" s="369"/>
      <c r="AM21" s="369"/>
      <c r="AN21" s="369"/>
      <c r="AO21" s="369"/>
      <c r="AP21" s="369"/>
      <c r="AQ21" s="369"/>
      <c r="AR21" s="369"/>
      <c r="AS21" s="371"/>
      <c r="AT21" s="372"/>
      <c r="AU21" s="372"/>
      <c r="AV21" s="372"/>
      <c r="AW21" s="372"/>
      <c r="AX21" s="372"/>
      <c r="AY21" s="372"/>
      <c r="AZ21" s="372"/>
      <c r="BA21" s="372"/>
    </row>
    <row r="22" spans="1:53" ht="19.5" customHeight="1">
      <c r="A22" s="368"/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70"/>
      <c r="AG22" s="370"/>
      <c r="AH22" s="370"/>
      <c r="AI22" s="370"/>
      <c r="AJ22" s="369"/>
      <c r="AK22" s="369"/>
      <c r="AL22" s="369"/>
      <c r="AM22" s="369"/>
      <c r="AN22" s="369"/>
      <c r="AO22" s="369"/>
      <c r="AP22" s="369"/>
      <c r="AQ22" s="369"/>
      <c r="AR22" s="369"/>
      <c r="AS22" s="371"/>
      <c r="AT22" s="372"/>
      <c r="AU22" s="372"/>
      <c r="AV22" s="372"/>
      <c r="AW22" s="372"/>
      <c r="AX22" s="372"/>
      <c r="AY22" s="372"/>
      <c r="AZ22" s="372"/>
      <c r="BA22" s="372"/>
    </row>
    <row r="23" spans="1:53" ht="19.5" customHeight="1">
      <c r="A23" s="368"/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70"/>
      <c r="AG23" s="370"/>
      <c r="AH23" s="370"/>
      <c r="AI23" s="370"/>
      <c r="AJ23" s="369"/>
      <c r="AK23" s="369"/>
      <c r="AL23" s="369"/>
      <c r="AM23" s="369"/>
      <c r="AN23" s="369"/>
      <c r="AO23" s="369"/>
      <c r="AP23" s="369"/>
      <c r="AQ23" s="369"/>
      <c r="AR23" s="369"/>
      <c r="AS23" s="371"/>
      <c r="AT23" s="372"/>
      <c r="AU23" s="372"/>
      <c r="AV23" s="372"/>
      <c r="AW23" s="372"/>
      <c r="AX23" s="372"/>
      <c r="AY23" s="372"/>
      <c r="AZ23" s="372"/>
      <c r="BA23" s="372"/>
    </row>
    <row r="24" spans="1:53" ht="19.5" customHeight="1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 t="s">
        <v>137</v>
      </c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  <c r="AL24" s="346"/>
      <c r="AM24" s="346"/>
      <c r="AN24" s="346"/>
      <c r="AO24" s="346"/>
      <c r="AP24" s="346"/>
      <c r="AQ24" s="346"/>
      <c r="AR24" s="346"/>
      <c r="AS24" s="346"/>
      <c r="AT24" s="346"/>
      <c r="AU24" s="346"/>
      <c r="AV24" s="346"/>
      <c r="AW24" s="346"/>
      <c r="AX24" s="346"/>
      <c r="AY24" s="346"/>
      <c r="AZ24" s="346"/>
      <c r="BA24" s="346"/>
    </row>
    <row r="25" spans="1:53" ht="21" customHeight="1">
      <c r="A25" s="1640" t="s">
        <v>327</v>
      </c>
      <c r="B25" s="1535"/>
      <c r="C25" s="1535"/>
      <c r="D25" s="1535"/>
      <c r="E25" s="1535"/>
      <c r="F25" s="1535"/>
      <c r="G25" s="1535"/>
      <c r="H25" s="1535"/>
      <c r="I25" s="1535"/>
      <c r="J25" s="1535"/>
      <c r="K25" s="1535"/>
      <c r="L25" s="1535"/>
      <c r="M25" s="1535"/>
      <c r="N25" s="1535"/>
      <c r="O25" s="1535"/>
      <c r="P25" s="1535"/>
      <c r="Q25" s="1535"/>
      <c r="R25" s="1535"/>
      <c r="S25" s="1535"/>
      <c r="T25" s="1535"/>
      <c r="U25" s="1535"/>
      <c r="V25" s="1535"/>
      <c r="W25" s="1535"/>
      <c r="X25" s="1535"/>
      <c r="Y25" s="1535"/>
      <c r="Z25" s="1535"/>
      <c r="AA25" s="1535"/>
      <c r="AB25" s="1535"/>
      <c r="AC25" s="1535"/>
      <c r="AD25" s="1535"/>
      <c r="AE25" s="1535"/>
      <c r="AF25" s="1535"/>
      <c r="AG25" s="1535"/>
      <c r="AH25" s="1535"/>
      <c r="AI25" s="1535"/>
      <c r="AJ25" s="1535"/>
      <c r="AK25" s="1535"/>
      <c r="AL25" s="1535"/>
      <c r="AM25" s="1535"/>
      <c r="AN25" s="1535"/>
      <c r="AO25" s="1535"/>
      <c r="AP25" s="1535"/>
      <c r="AQ25" s="1535"/>
      <c r="AR25" s="1535"/>
      <c r="AS25" s="1535"/>
      <c r="AT25" s="1535"/>
      <c r="AU25" s="1535"/>
      <c r="AV25" s="373"/>
      <c r="AW25" s="373"/>
      <c r="AX25" s="373"/>
      <c r="AY25" s="373"/>
      <c r="AZ25" s="373"/>
      <c r="BA25" s="346"/>
    </row>
    <row r="26" spans="1:53" ht="15.75" customHeight="1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  <c r="AN26" s="346"/>
      <c r="AO26" s="346"/>
      <c r="AP26" s="346"/>
      <c r="AQ26" s="346"/>
      <c r="AR26" s="346"/>
      <c r="AS26" s="346"/>
      <c r="AT26" s="346"/>
      <c r="AU26" s="346"/>
      <c r="AV26" s="373"/>
      <c r="AW26" s="373"/>
      <c r="AX26" s="373"/>
      <c r="AY26" s="373"/>
      <c r="AZ26" s="373"/>
      <c r="BA26" s="346"/>
    </row>
    <row r="27" spans="1:53" ht="21.75" customHeight="1">
      <c r="A27" s="374" t="s">
        <v>328</v>
      </c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1623" t="s">
        <v>329</v>
      </c>
      <c r="AB27" s="1535"/>
      <c r="AC27" s="1535"/>
      <c r="AD27" s="1535"/>
      <c r="AE27" s="1535"/>
      <c r="AF27" s="1535"/>
      <c r="AG27" s="1535"/>
      <c r="AH27" s="1535"/>
      <c r="AI27" s="1535"/>
      <c r="AJ27" s="1535"/>
      <c r="AK27" s="1535"/>
      <c r="AL27" s="1535"/>
      <c r="AM27" s="1535"/>
      <c r="AN27" s="374"/>
      <c r="AO27" s="1623" t="s">
        <v>330</v>
      </c>
      <c r="AP27" s="1535"/>
      <c r="AQ27" s="1535"/>
      <c r="AR27" s="1535"/>
      <c r="AS27" s="1535"/>
      <c r="AT27" s="1535"/>
      <c r="AU27" s="1535"/>
      <c r="AV27" s="1535"/>
      <c r="AW27" s="1535"/>
      <c r="AX27" s="1535"/>
      <c r="AY27" s="1535"/>
      <c r="AZ27" s="1535"/>
      <c r="BA27" s="1535"/>
    </row>
    <row r="28" spans="1:53" ht="11.2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50"/>
    </row>
    <row r="29" spans="1:53" ht="22.5" customHeight="1">
      <c r="A29" s="1624" t="s">
        <v>308</v>
      </c>
      <c r="B29" s="1625"/>
      <c r="C29" s="1624" t="s">
        <v>331</v>
      </c>
      <c r="D29" s="1553"/>
      <c r="E29" s="1553"/>
      <c r="F29" s="1625"/>
      <c r="G29" s="1631" t="s">
        <v>332</v>
      </c>
      <c r="H29" s="1553"/>
      <c r="I29" s="1625"/>
      <c r="J29" s="1624" t="s">
        <v>333</v>
      </c>
      <c r="K29" s="1553"/>
      <c r="L29" s="1553"/>
      <c r="M29" s="1625"/>
      <c r="N29" s="1632" t="s">
        <v>334</v>
      </c>
      <c r="O29" s="1553"/>
      <c r="P29" s="1625"/>
      <c r="Q29" s="1624" t="s">
        <v>335</v>
      </c>
      <c r="R29" s="1553"/>
      <c r="S29" s="1625"/>
      <c r="T29" s="1624" t="s">
        <v>336</v>
      </c>
      <c r="U29" s="1553"/>
      <c r="V29" s="1625"/>
      <c r="W29" s="1624" t="s">
        <v>337</v>
      </c>
      <c r="X29" s="1553"/>
      <c r="Y29" s="1625"/>
      <c r="Z29" s="372"/>
      <c r="AA29" s="1645" t="s">
        <v>338</v>
      </c>
      <c r="AB29" s="1553"/>
      <c r="AC29" s="1553"/>
      <c r="AD29" s="1553"/>
      <c r="AE29" s="1553"/>
      <c r="AF29" s="1553"/>
      <c r="AG29" s="1625"/>
      <c r="AH29" s="1624" t="s">
        <v>339</v>
      </c>
      <c r="AI29" s="1553"/>
      <c r="AJ29" s="1625"/>
      <c r="AK29" s="1624" t="s">
        <v>340</v>
      </c>
      <c r="AL29" s="1553"/>
      <c r="AM29" s="1625"/>
      <c r="AN29" s="378"/>
      <c r="AO29" s="1624" t="s">
        <v>341</v>
      </c>
      <c r="AP29" s="1553"/>
      <c r="AQ29" s="1553"/>
      <c r="AR29" s="1625"/>
      <c r="AS29" s="1632" t="s">
        <v>342</v>
      </c>
      <c r="AT29" s="1553"/>
      <c r="AU29" s="1553"/>
      <c r="AV29" s="1553"/>
      <c r="AW29" s="1625"/>
      <c r="AX29" s="1624" t="s">
        <v>339</v>
      </c>
      <c r="AY29" s="1553"/>
      <c r="AZ29" s="1553"/>
      <c r="BA29" s="1625"/>
    </row>
    <row r="30" spans="1:53" ht="15.75" customHeight="1">
      <c r="A30" s="1626"/>
      <c r="B30" s="1627"/>
      <c r="C30" s="1626"/>
      <c r="D30" s="1535"/>
      <c r="E30" s="1535"/>
      <c r="F30" s="1627"/>
      <c r="G30" s="1626"/>
      <c r="H30" s="1535"/>
      <c r="I30" s="1627"/>
      <c r="J30" s="1626"/>
      <c r="K30" s="1535"/>
      <c r="L30" s="1535"/>
      <c r="M30" s="1627"/>
      <c r="N30" s="1626"/>
      <c r="O30" s="1535"/>
      <c r="P30" s="1627"/>
      <c r="Q30" s="1626"/>
      <c r="R30" s="1535"/>
      <c r="S30" s="1627"/>
      <c r="T30" s="1626"/>
      <c r="U30" s="1535"/>
      <c r="V30" s="1627"/>
      <c r="W30" s="1626"/>
      <c r="X30" s="1535"/>
      <c r="Y30" s="1627"/>
      <c r="Z30" s="372"/>
      <c r="AA30" s="1626"/>
      <c r="AB30" s="1535"/>
      <c r="AC30" s="1535"/>
      <c r="AD30" s="1535"/>
      <c r="AE30" s="1535"/>
      <c r="AF30" s="1535"/>
      <c r="AG30" s="1627"/>
      <c r="AH30" s="1626"/>
      <c r="AI30" s="1535"/>
      <c r="AJ30" s="1627"/>
      <c r="AK30" s="1626"/>
      <c r="AL30" s="1535"/>
      <c r="AM30" s="1627"/>
      <c r="AN30" s="378"/>
      <c r="AO30" s="1626"/>
      <c r="AP30" s="1535"/>
      <c r="AQ30" s="1535"/>
      <c r="AR30" s="1627"/>
      <c r="AS30" s="1626"/>
      <c r="AT30" s="1535"/>
      <c r="AU30" s="1535"/>
      <c r="AV30" s="1535"/>
      <c r="AW30" s="1627"/>
      <c r="AX30" s="1626"/>
      <c r="AY30" s="1535"/>
      <c r="AZ30" s="1535"/>
      <c r="BA30" s="1627"/>
    </row>
    <row r="31" spans="1:53" ht="42" customHeight="1">
      <c r="A31" s="1628"/>
      <c r="B31" s="1629"/>
      <c r="C31" s="1628"/>
      <c r="D31" s="1630"/>
      <c r="E31" s="1630"/>
      <c r="F31" s="1629"/>
      <c r="G31" s="1628"/>
      <c r="H31" s="1630"/>
      <c r="I31" s="1629"/>
      <c r="J31" s="1628"/>
      <c r="K31" s="1630"/>
      <c r="L31" s="1630"/>
      <c r="M31" s="1629"/>
      <c r="N31" s="1628"/>
      <c r="O31" s="1630"/>
      <c r="P31" s="1629"/>
      <c r="Q31" s="1628"/>
      <c r="R31" s="1630"/>
      <c r="S31" s="1629"/>
      <c r="T31" s="1628"/>
      <c r="U31" s="1630"/>
      <c r="V31" s="1629"/>
      <c r="W31" s="1628"/>
      <c r="X31" s="1630"/>
      <c r="Y31" s="1629"/>
      <c r="Z31" s="372"/>
      <c r="AA31" s="1628"/>
      <c r="AB31" s="1630"/>
      <c r="AC31" s="1630"/>
      <c r="AD31" s="1630"/>
      <c r="AE31" s="1630"/>
      <c r="AF31" s="1630"/>
      <c r="AG31" s="1629"/>
      <c r="AH31" s="1628"/>
      <c r="AI31" s="1630"/>
      <c r="AJ31" s="1629"/>
      <c r="AK31" s="1628"/>
      <c r="AL31" s="1630"/>
      <c r="AM31" s="1629"/>
      <c r="AN31" s="378"/>
      <c r="AO31" s="1626"/>
      <c r="AP31" s="1535"/>
      <c r="AQ31" s="1535"/>
      <c r="AR31" s="1627"/>
      <c r="AS31" s="1626"/>
      <c r="AT31" s="1535"/>
      <c r="AU31" s="1535"/>
      <c r="AV31" s="1535"/>
      <c r="AW31" s="1627"/>
      <c r="AX31" s="1626"/>
      <c r="AY31" s="1535"/>
      <c r="AZ31" s="1535"/>
      <c r="BA31" s="1627"/>
    </row>
    <row r="32" spans="1:53" ht="26.25" customHeight="1">
      <c r="A32" s="1633">
        <v>1</v>
      </c>
      <c r="B32" s="1531"/>
      <c r="C32" s="1634">
        <f>COUNTIF($B19:$AO19,$B$19)</f>
        <v>33</v>
      </c>
      <c r="D32" s="1530"/>
      <c r="E32" s="1530"/>
      <c r="F32" s="1531"/>
      <c r="G32" s="1634">
        <v>5</v>
      </c>
      <c r="H32" s="1530"/>
      <c r="I32" s="1531"/>
      <c r="J32" s="1634"/>
      <c r="K32" s="1530"/>
      <c r="L32" s="1530"/>
      <c r="M32" s="1531"/>
      <c r="N32" s="1634"/>
      <c r="O32" s="1530"/>
      <c r="P32" s="1531"/>
      <c r="Q32" s="1639"/>
      <c r="R32" s="1530"/>
      <c r="S32" s="1531"/>
      <c r="T32" s="1634">
        <v>14</v>
      </c>
      <c r="U32" s="1530"/>
      <c r="V32" s="1531"/>
      <c r="W32" s="1634">
        <f t="shared" ref="W32:W33" si="0">C32+G32+J32+N32+Q32+T32</f>
        <v>52</v>
      </c>
      <c r="X32" s="1530"/>
      <c r="Y32" s="1531"/>
      <c r="Z32" s="372"/>
      <c r="AA32" s="1646" t="s">
        <v>343</v>
      </c>
      <c r="AB32" s="1553"/>
      <c r="AC32" s="1553"/>
      <c r="AD32" s="1553"/>
      <c r="AE32" s="1553"/>
      <c r="AF32" s="1553"/>
      <c r="AG32" s="1625"/>
      <c r="AH32" s="1644">
        <v>4</v>
      </c>
      <c r="AI32" s="1553"/>
      <c r="AJ32" s="1625"/>
      <c r="AK32" s="1644">
        <v>4</v>
      </c>
      <c r="AL32" s="1553"/>
      <c r="AM32" s="1625"/>
      <c r="AN32" s="378"/>
      <c r="AO32" s="1628"/>
      <c r="AP32" s="1630"/>
      <c r="AQ32" s="1630"/>
      <c r="AR32" s="1629"/>
      <c r="AS32" s="1628"/>
      <c r="AT32" s="1630"/>
      <c r="AU32" s="1630"/>
      <c r="AV32" s="1630"/>
      <c r="AW32" s="1629"/>
      <c r="AX32" s="1628"/>
      <c r="AY32" s="1630"/>
      <c r="AZ32" s="1630"/>
      <c r="BA32" s="1629"/>
    </row>
    <row r="33" spans="1:53" ht="27" customHeight="1">
      <c r="A33" s="1633">
        <v>2</v>
      </c>
      <c r="B33" s="1531"/>
      <c r="C33" s="1634">
        <v>28</v>
      </c>
      <c r="D33" s="1530"/>
      <c r="E33" s="1530"/>
      <c r="F33" s="1531"/>
      <c r="G33" s="1634">
        <v>4</v>
      </c>
      <c r="H33" s="1530"/>
      <c r="I33" s="1531"/>
      <c r="J33" s="1634">
        <v>4</v>
      </c>
      <c r="K33" s="1530"/>
      <c r="L33" s="1530"/>
      <c r="M33" s="1531"/>
      <c r="N33" s="1634">
        <v>2</v>
      </c>
      <c r="O33" s="1530"/>
      <c r="P33" s="1531"/>
      <c r="Q33" s="1634">
        <v>2</v>
      </c>
      <c r="R33" s="1530"/>
      <c r="S33" s="1531"/>
      <c r="T33" s="1634">
        <v>2</v>
      </c>
      <c r="U33" s="1530"/>
      <c r="V33" s="1531"/>
      <c r="W33" s="1634">
        <f t="shared" si="0"/>
        <v>42</v>
      </c>
      <c r="X33" s="1530"/>
      <c r="Y33" s="1531"/>
      <c r="Z33" s="372"/>
      <c r="AA33" s="1626"/>
      <c r="AB33" s="1535"/>
      <c r="AC33" s="1535"/>
      <c r="AD33" s="1535"/>
      <c r="AE33" s="1535"/>
      <c r="AF33" s="1535"/>
      <c r="AG33" s="1627"/>
      <c r="AH33" s="1626"/>
      <c r="AI33" s="1535"/>
      <c r="AJ33" s="1627"/>
      <c r="AK33" s="1626"/>
      <c r="AL33" s="1535"/>
      <c r="AM33" s="1627"/>
      <c r="AN33" s="378"/>
      <c r="AO33" s="1644" t="s">
        <v>96</v>
      </c>
      <c r="AP33" s="1553"/>
      <c r="AQ33" s="1553"/>
      <c r="AR33" s="1625"/>
      <c r="AS33" s="1644" t="s">
        <v>344</v>
      </c>
      <c r="AT33" s="1553"/>
      <c r="AU33" s="1553"/>
      <c r="AV33" s="1553"/>
      <c r="AW33" s="1625"/>
      <c r="AX33" s="1644">
        <v>4</v>
      </c>
      <c r="AY33" s="1553"/>
      <c r="AZ33" s="1553"/>
      <c r="BA33" s="1625"/>
    </row>
    <row r="34" spans="1:53" ht="21.75" customHeight="1">
      <c r="A34" s="1633"/>
      <c r="B34" s="1531"/>
      <c r="C34" s="1634"/>
      <c r="D34" s="1530"/>
      <c r="E34" s="1530"/>
      <c r="F34" s="1531"/>
      <c r="G34" s="1634"/>
      <c r="H34" s="1530"/>
      <c r="I34" s="1531"/>
      <c r="J34" s="1634"/>
      <c r="K34" s="1530"/>
      <c r="L34" s="1530"/>
      <c r="M34" s="1531"/>
      <c r="N34" s="1634"/>
      <c r="O34" s="1530"/>
      <c r="P34" s="1531"/>
      <c r="Q34" s="1639"/>
      <c r="R34" s="1530"/>
      <c r="S34" s="1531"/>
      <c r="T34" s="1634"/>
      <c r="U34" s="1530"/>
      <c r="V34" s="1531"/>
      <c r="W34" s="1634"/>
      <c r="X34" s="1530"/>
      <c r="Y34" s="1531"/>
      <c r="Z34" s="372"/>
      <c r="AA34" s="1628"/>
      <c r="AB34" s="1630"/>
      <c r="AC34" s="1630"/>
      <c r="AD34" s="1630"/>
      <c r="AE34" s="1630"/>
      <c r="AF34" s="1630"/>
      <c r="AG34" s="1629"/>
      <c r="AH34" s="1628"/>
      <c r="AI34" s="1630"/>
      <c r="AJ34" s="1629"/>
      <c r="AK34" s="1628"/>
      <c r="AL34" s="1630"/>
      <c r="AM34" s="1629"/>
      <c r="AN34" s="378"/>
      <c r="AO34" s="1626"/>
      <c r="AP34" s="1535"/>
      <c r="AQ34" s="1535"/>
      <c r="AR34" s="1627"/>
      <c r="AS34" s="1626"/>
      <c r="AT34" s="1535"/>
      <c r="AU34" s="1535"/>
      <c r="AV34" s="1535"/>
      <c r="AW34" s="1627"/>
      <c r="AX34" s="1626"/>
      <c r="AY34" s="1535"/>
      <c r="AZ34" s="1535"/>
      <c r="BA34" s="1627"/>
    </row>
    <row r="35" spans="1:53" ht="25.5" customHeight="1">
      <c r="A35" s="1633"/>
      <c r="B35" s="1531"/>
      <c r="C35" s="1634"/>
      <c r="D35" s="1530"/>
      <c r="E35" s="1530"/>
      <c r="F35" s="1531"/>
      <c r="G35" s="1634"/>
      <c r="H35" s="1530"/>
      <c r="I35" s="1531"/>
      <c r="J35" s="1634"/>
      <c r="K35" s="1530"/>
      <c r="L35" s="1530"/>
      <c r="M35" s="1531"/>
      <c r="N35" s="1634"/>
      <c r="O35" s="1530"/>
      <c r="P35" s="1531"/>
      <c r="Q35" s="1634"/>
      <c r="R35" s="1530"/>
      <c r="S35" s="1531"/>
      <c r="T35" s="1634"/>
      <c r="U35" s="1530"/>
      <c r="V35" s="1531"/>
      <c r="W35" s="1634"/>
      <c r="X35" s="1530"/>
      <c r="Y35" s="1531"/>
      <c r="Z35" s="372"/>
      <c r="AA35" s="1646" t="s">
        <v>95</v>
      </c>
      <c r="AB35" s="1553"/>
      <c r="AC35" s="1553"/>
      <c r="AD35" s="1553"/>
      <c r="AE35" s="1553"/>
      <c r="AF35" s="1553"/>
      <c r="AG35" s="1625"/>
      <c r="AH35" s="1644">
        <v>4</v>
      </c>
      <c r="AI35" s="1553"/>
      <c r="AJ35" s="1625"/>
      <c r="AK35" s="1644">
        <v>2</v>
      </c>
      <c r="AL35" s="1553"/>
      <c r="AM35" s="1625"/>
      <c r="AN35" s="379"/>
      <c r="AO35" s="1626"/>
      <c r="AP35" s="1535"/>
      <c r="AQ35" s="1535"/>
      <c r="AR35" s="1627"/>
      <c r="AS35" s="1626"/>
      <c r="AT35" s="1535"/>
      <c r="AU35" s="1535"/>
      <c r="AV35" s="1535"/>
      <c r="AW35" s="1627"/>
      <c r="AX35" s="1626"/>
      <c r="AY35" s="1535"/>
      <c r="AZ35" s="1535"/>
      <c r="BA35" s="1627"/>
    </row>
    <row r="36" spans="1:53" ht="34.5" customHeight="1">
      <c r="A36" s="1634" t="s">
        <v>35</v>
      </c>
      <c r="B36" s="1531"/>
      <c r="C36" s="1634">
        <f>SUM(C32:F35)</f>
        <v>61</v>
      </c>
      <c r="D36" s="1530"/>
      <c r="E36" s="1530"/>
      <c r="F36" s="1531"/>
      <c r="G36" s="1634">
        <f>SUM(G32:I35)</f>
        <v>9</v>
      </c>
      <c r="H36" s="1530"/>
      <c r="I36" s="1531"/>
      <c r="J36" s="1647">
        <f>SUM(J32:M35)</f>
        <v>4</v>
      </c>
      <c r="K36" s="1530"/>
      <c r="L36" s="1530"/>
      <c r="M36" s="1531"/>
      <c r="N36" s="1647">
        <f>SUM(N32:P35)</f>
        <v>2</v>
      </c>
      <c r="O36" s="1530"/>
      <c r="P36" s="1531"/>
      <c r="Q36" s="1634">
        <f>SUM(Q32:S35)</f>
        <v>2</v>
      </c>
      <c r="R36" s="1530"/>
      <c r="S36" s="1531"/>
      <c r="T36" s="1634">
        <f>SUM(T32:V35)</f>
        <v>16</v>
      </c>
      <c r="U36" s="1530"/>
      <c r="V36" s="1531"/>
      <c r="W36" s="1634">
        <f>SUM(W32:Y35)</f>
        <v>94</v>
      </c>
      <c r="X36" s="1530"/>
      <c r="Y36" s="1531"/>
      <c r="Z36" s="372"/>
      <c r="AA36" s="1628"/>
      <c r="AB36" s="1630"/>
      <c r="AC36" s="1630"/>
      <c r="AD36" s="1630"/>
      <c r="AE36" s="1630"/>
      <c r="AF36" s="1630"/>
      <c r="AG36" s="1629"/>
      <c r="AH36" s="1628"/>
      <c r="AI36" s="1630"/>
      <c r="AJ36" s="1629"/>
      <c r="AK36" s="1628"/>
      <c r="AL36" s="1630"/>
      <c r="AM36" s="1629"/>
      <c r="AN36" s="380"/>
      <c r="AO36" s="1628"/>
      <c r="AP36" s="1630"/>
      <c r="AQ36" s="1630"/>
      <c r="AR36" s="1629"/>
      <c r="AS36" s="1628"/>
      <c r="AT36" s="1630"/>
      <c r="AU36" s="1630"/>
      <c r="AV36" s="1630"/>
      <c r="AW36" s="1629"/>
      <c r="AX36" s="1628"/>
      <c r="AY36" s="1630"/>
      <c r="AZ36" s="1630"/>
      <c r="BA36" s="1629"/>
    </row>
    <row r="37" spans="1:53" ht="15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346"/>
    </row>
    <row r="38" spans="1:53" ht="15.75" customHeight="1">
      <c r="A38" s="346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  <c r="AS38" s="346"/>
      <c r="AT38" s="346"/>
      <c r="AU38" s="346"/>
      <c r="AV38" s="346"/>
      <c r="AW38" s="346"/>
      <c r="AX38" s="346"/>
      <c r="AY38" s="346"/>
      <c r="AZ38" s="346"/>
      <c r="BA38" s="346"/>
    </row>
    <row r="39" spans="1:53" ht="15.75" customHeight="1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</row>
    <row r="40" spans="1:53" ht="15.75" customHeight="1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</row>
    <row r="41" spans="1:53" ht="15.75" customHeight="1">
      <c r="A41" s="346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</row>
    <row r="42" spans="1:53" ht="15.75" customHeight="1">
      <c r="A42" s="346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  <c r="AV42" s="346"/>
      <c r="AW42" s="346"/>
      <c r="AX42" s="346"/>
      <c r="AY42" s="346"/>
      <c r="AZ42" s="346"/>
      <c r="BA42" s="346"/>
    </row>
    <row r="43" spans="1:53" ht="15.75" customHeight="1">
      <c r="A43" s="346"/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  <c r="AV43" s="346"/>
      <c r="AW43" s="346"/>
      <c r="AX43" s="346"/>
      <c r="AY43" s="346"/>
      <c r="AZ43" s="346"/>
      <c r="BA43" s="346"/>
    </row>
    <row r="44" spans="1:53" ht="15.75" customHeight="1">
      <c r="A44" s="346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6"/>
      <c r="AW44" s="346"/>
      <c r="AX44" s="346"/>
      <c r="AY44" s="346"/>
      <c r="AZ44" s="346"/>
      <c r="BA44" s="346"/>
    </row>
    <row r="45" spans="1:53" ht="15.75" customHeight="1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</row>
    <row r="46" spans="1:53" ht="15.75" customHeight="1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  <c r="AW46" s="346"/>
      <c r="AX46" s="346"/>
      <c r="AY46" s="346"/>
      <c r="AZ46" s="346"/>
      <c r="BA46" s="346"/>
    </row>
    <row r="47" spans="1:53" ht="15.75" customHeight="1">
      <c r="A47" s="346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</row>
    <row r="48" spans="1:53" ht="15.75" customHeight="1">
      <c r="A48" s="346"/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  <c r="AW48" s="346"/>
      <c r="AX48" s="346"/>
      <c r="AY48" s="346"/>
      <c r="AZ48" s="346"/>
      <c r="BA48" s="346"/>
    </row>
    <row r="49" spans="1:53" ht="15.75" customHeight="1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  <c r="AW49" s="346"/>
      <c r="AX49" s="346"/>
      <c r="AY49" s="346"/>
      <c r="AZ49" s="346"/>
      <c r="BA49" s="346"/>
    </row>
    <row r="50" spans="1:53" ht="15.75" customHeight="1">
      <c r="A50" s="346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</row>
    <row r="51" spans="1:53" ht="15.75" customHeight="1">
      <c r="A51" s="346"/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</row>
    <row r="52" spans="1:53" ht="15.75" customHeight="1">
      <c r="A52" s="346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</row>
    <row r="53" spans="1:53" ht="15.75" customHeight="1">
      <c r="A53" s="346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  <c r="AX53" s="346"/>
      <c r="AY53" s="346"/>
      <c r="AZ53" s="346"/>
      <c r="BA53" s="346"/>
    </row>
    <row r="54" spans="1:53" ht="15.75" customHeight="1">
      <c r="A54" s="346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  <c r="AX54" s="346"/>
      <c r="AY54" s="346"/>
      <c r="AZ54" s="346"/>
      <c r="BA54" s="346"/>
    </row>
    <row r="55" spans="1:53" ht="15.75" customHeight="1">
      <c r="A55" s="346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  <c r="AX55" s="346"/>
      <c r="AY55" s="346"/>
      <c r="AZ55" s="346"/>
      <c r="BA55" s="346"/>
    </row>
    <row r="56" spans="1:53" ht="15.75" customHeight="1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  <c r="AW56" s="346"/>
      <c r="AX56" s="346"/>
      <c r="AY56" s="346"/>
      <c r="AZ56" s="346"/>
      <c r="BA56" s="346"/>
    </row>
    <row r="57" spans="1:53" ht="15.75" customHeight="1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  <c r="AW57" s="346"/>
      <c r="AX57" s="346"/>
      <c r="AY57" s="346"/>
      <c r="AZ57" s="346"/>
      <c r="BA57" s="346"/>
    </row>
    <row r="58" spans="1:53" ht="15.75" customHeight="1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  <c r="AW58" s="346"/>
      <c r="AX58" s="346"/>
      <c r="AY58" s="346"/>
      <c r="AZ58" s="346"/>
      <c r="BA58" s="346"/>
    </row>
    <row r="59" spans="1:53" ht="15.75" customHeight="1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  <c r="AW59" s="346"/>
      <c r="AX59" s="346"/>
      <c r="AY59" s="346"/>
      <c r="AZ59" s="346"/>
      <c r="BA59" s="346"/>
    </row>
    <row r="60" spans="1:53" ht="15.75" customHeight="1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</row>
    <row r="61" spans="1:53" ht="15.75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  <c r="AW61" s="346"/>
      <c r="AX61" s="346"/>
      <c r="AY61" s="346"/>
      <c r="AZ61" s="346"/>
      <c r="BA61" s="346"/>
    </row>
    <row r="62" spans="1:53" ht="15.75" customHeight="1">
      <c r="A62" s="346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346"/>
    </row>
    <row r="63" spans="1:53" ht="15.75" customHeight="1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6"/>
    </row>
    <row r="64" spans="1:53" ht="15.75" customHeight="1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346"/>
    </row>
    <row r="65" spans="1:53" ht="15.75" customHeight="1">
      <c r="A65" s="346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6"/>
      <c r="BA65" s="346"/>
    </row>
    <row r="66" spans="1:53" ht="15.75" customHeight="1">
      <c r="A66" s="346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6"/>
      <c r="BA66" s="346"/>
    </row>
    <row r="67" spans="1:53" ht="15.75" customHeight="1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6"/>
      <c r="BA67" s="346"/>
    </row>
    <row r="68" spans="1:53" ht="15.75" customHeight="1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6"/>
      <c r="BA68" s="346"/>
    </row>
    <row r="69" spans="1:53" ht="15.75" customHeight="1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6"/>
      <c r="BA69" s="346"/>
    </row>
    <row r="70" spans="1:53" ht="15.75" customHeight="1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6"/>
      <c r="BA70" s="346"/>
    </row>
    <row r="71" spans="1:53" ht="15.75" customHeight="1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6"/>
      <c r="BA71" s="346"/>
    </row>
    <row r="72" spans="1:53" ht="15.75" customHeight="1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  <c r="AW72" s="346"/>
      <c r="AX72" s="346"/>
      <c r="AY72" s="346"/>
      <c r="AZ72" s="346"/>
      <c r="BA72" s="346"/>
    </row>
    <row r="73" spans="1:53" ht="15.75" customHeight="1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  <c r="AW73" s="346"/>
      <c r="AX73" s="346"/>
      <c r="AY73" s="346"/>
      <c r="AZ73" s="346"/>
      <c r="BA73" s="346"/>
    </row>
    <row r="74" spans="1:53" ht="15.75" customHeight="1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</row>
    <row r="75" spans="1:53" ht="15.75" customHeight="1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</row>
    <row r="76" spans="1:53" ht="15.75" customHeight="1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</row>
    <row r="77" spans="1:53" ht="15.75" customHeight="1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346"/>
    </row>
    <row r="78" spans="1:53" ht="15.75" customHeight="1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346"/>
    </row>
    <row r="79" spans="1:53" ht="15.75" customHeight="1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  <c r="AS79" s="346"/>
      <c r="AT79" s="346"/>
      <c r="AU79" s="346"/>
      <c r="AV79" s="346"/>
      <c r="AW79" s="346"/>
      <c r="AX79" s="346"/>
      <c r="AY79" s="346"/>
      <c r="AZ79" s="346"/>
      <c r="BA79" s="346"/>
    </row>
    <row r="80" spans="1:53" ht="15.75" customHeight="1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  <c r="AS80" s="346"/>
      <c r="AT80" s="346"/>
      <c r="AU80" s="346"/>
      <c r="AV80" s="346"/>
      <c r="AW80" s="346"/>
      <c r="AX80" s="346"/>
      <c r="AY80" s="346"/>
      <c r="AZ80" s="346"/>
      <c r="BA80" s="346"/>
    </row>
    <row r="81" spans="1:53" ht="15.75" customHeight="1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6"/>
      <c r="AW81" s="346"/>
      <c r="AX81" s="346"/>
      <c r="AY81" s="346"/>
      <c r="AZ81" s="346"/>
      <c r="BA81" s="346"/>
    </row>
    <row r="82" spans="1:53" ht="15.75" customHeight="1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6"/>
      <c r="BA82" s="346"/>
    </row>
    <row r="83" spans="1:53" ht="15.75" customHeight="1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6"/>
      <c r="BA83" s="346"/>
    </row>
    <row r="84" spans="1:53" ht="15.75" customHeight="1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6"/>
      <c r="BA84" s="346"/>
    </row>
    <row r="85" spans="1:53" ht="15.75" customHeight="1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6"/>
      <c r="BA85" s="346"/>
    </row>
    <row r="86" spans="1:53" ht="15.75" customHeight="1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  <c r="AS86" s="346"/>
      <c r="AT86" s="346"/>
      <c r="AU86" s="346"/>
      <c r="AV86" s="346"/>
      <c r="AW86" s="346"/>
      <c r="AX86" s="346"/>
      <c r="AY86" s="346"/>
      <c r="AZ86" s="346"/>
      <c r="BA86" s="346"/>
    </row>
    <row r="87" spans="1:53" ht="15.75" customHeight="1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6"/>
      <c r="BA87" s="346"/>
    </row>
    <row r="88" spans="1:53" ht="15.75" customHeight="1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6"/>
      <c r="BA88" s="346"/>
    </row>
    <row r="89" spans="1:53" ht="15.75" customHeight="1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  <c r="AS89" s="346"/>
      <c r="AT89" s="346"/>
      <c r="AU89" s="346"/>
      <c r="AV89" s="346"/>
      <c r="AW89" s="346"/>
      <c r="AX89" s="346"/>
      <c r="AY89" s="346"/>
      <c r="AZ89" s="346"/>
      <c r="BA89" s="346"/>
    </row>
    <row r="90" spans="1:53" ht="15.75" customHeight="1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  <c r="AS90" s="346"/>
      <c r="AT90" s="346"/>
      <c r="AU90" s="346"/>
      <c r="AV90" s="346"/>
      <c r="AW90" s="346"/>
      <c r="AX90" s="346"/>
      <c r="AY90" s="346"/>
      <c r="AZ90" s="346"/>
      <c r="BA90" s="346"/>
    </row>
    <row r="91" spans="1:53" ht="15.75" customHeight="1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  <c r="AS91" s="346"/>
      <c r="AT91" s="346"/>
      <c r="AU91" s="346"/>
      <c r="AV91" s="346"/>
      <c r="AW91" s="346"/>
      <c r="AX91" s="346"/>
      <c r="AY91" s="346"/>
      <c r="AZ91" s="346"/>
      <c r="BA91" s="346"/>
    </row>
    <row r="92" spans="1:53" ht="15.75" customHeight="1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  <c r="AS92" s="346"/>
      <c r="AT92" s="346"/>
      <c r="AU92" s="346"/>
      <c r="AV92" s="346"/>
      <c r="AW92" s="346"/>
      <c r="AX92" s="346"/>
      <c r="AY92" s="346"/>
      <c r="AZ92" s="346"/>
      <c r="BA92" s="346"/>
    </row>
    <row r="93" spans="1:53" ht="15.75" customHeight="1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6"/>
      <c r="AW93" s="346"/>
      <c r="AX93" s="346"/>
      <c r="AY93" s="346"/>
      <c r="AZ93" s="346"/>
      <c r="BA93" s="346"/>
    </row>
    <row r="94" spans="1:53" ht="15.75" customHeight="1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  <c r="AS94" s="346"/>
      <c r="AT94" s="346"/>
      <c r="AU94" s="346"/>
      <c r="AV94" s="346"/>
      <c r="AW94" s="346"/>
      <c r="AX94" s="346"/>
      <c r="AY94" s="346"/>
      <c r="AZ94" s="346"/>
      <c r="BA94" s="346"/>
    </row>
    <row r="95" spans="1:53" ht="15.75" customHeight="1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6"/>
      <c r="AW95" s="346"/>
      <c r="AX95" s="346"/>
      <c r="AY95" s="346"/>
      <c r="AZ95" s="346"/>
      <c r="BA95" s="346"/>
    </row>
    <row r="96" spans="1:53" ht="15.75" customHeight="1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6"/>
      <c r="AW96" s="346"/>
      <c r="AX96" s="346"/>
      <c r="AY96" s="346"/>
      <c r="AZ96" s="346"/>
      <c r="BA96" s="346"/>
    </row>
    <row r="97" spans="1:53" ht="15.75" customHeight="1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6"/>
      <c r="AW97" s="346"/>
      <c r="AX97" s="346"/>
      <c r="AY97" s="346"/>
      <c r="AZ97" s="346"/>
      <c r="BA97" s="346"/>
    </row>
    <row r="98" spans="1:53" ht="15.75" customHeight="1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  <c r="AS98" s="346"/>
      <c r="AT98" s="346"/>
      <c r="AU98" s="346"/>
      <c r="AV98" s="346"/>
      <c r="AW98" s="346"/>
      <c r="AX98" s="346"/>
      <c r="AY98" s="346"/>
      <c r="AZ98" s="346"/>
      <c r="BA98" s="346"/>
    </row>
    <row r="99" spans="1:53" ht="15.75" customHeight="1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  <c r="AS99" s="346"/>
      <c r="AT99" s="346"/>
      <c r="AU99" s="346"/>
      <c r="AV99" s="346"/>
      <c r="AW99" s="346"/>
      <c r="AX99" s="346"/>
      <c r="AY99" s="346"/>
      <c r="AZ99" s="346"/>
      <c r="BA99" s="346"/>
    </row>
    <row r="100" spans="1:53" ht="15.75" customHeight="1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  <c r="AS100" s="346"/>
      <c r="AT100" s="346"/>
      <c r="AU100" s="346"/>
      <c r="AV100" s="346"/>
      <c r="AW100" s="346"/>
      <c r="AX100" s="346"/>
      <c r="AY100" s="346"/>
      <c r="AZ100" s="346"/>
      <c r="BA100" s="346"/>
    </row>
    <row r="101" spans="1:53" ht="15.75" customHeight="1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  <c r="AL101" s="346"/>
      <c r="AM101" s="346"/>
      <c r="AN101" s="346"/>
      <c r="AO101" s="346"/>
      <c r="AP101" s="346"/>
      <c r="AQ101" s="346"/>
      <c r="AR101" s="346"/>
      <c r="AS101" s="346"/>
      <c r="AT101" s="346"/>
      <c r="AU101" s="346"/>
      <c r="AV101" s="346"/>
      <c r="AW101" s="346"/>
      <c r="AX101" s="346"/>
      <c r="AY101" s="346"/>
      <c r="AZ101" s="346"/>
      <c r="BA101" s="346"/>
    </row>
    <row r="102" spans="1:53" ht="15.75" customHeight="1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</row>
    <row r="103" spans="1:53" ht="15.75" customHeight="1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</row>
    <row r="104" spans="1:53" ht="15.75" customHeight="1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</row>
    <row r="105" spans="1:53" ht="15.75" customHeight="1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  <c r="AL105" s="346"/>
      <c r="AM105" s="346"/>
      <c r="AN105" s="346"/>
      <c r="AO105" s="346"/>
      <c r="AP105" s="346"/>
      <c r="AQ105" s="346"/>
      <c r="AR105" s="346"/>
      <c r="AS105" s="346"/>
      <c r="AT105" s="346"/>
      <c r="AU105" s="346"/>
      <c r="AV105" s="346"/>
      <c r="AW105" s="346"/>
      <c r="AX105" s="346"/>
      <c r="AY105" s="346"/>
      <c r="AZ105" s="346"/>
      <c r="BA105" s="346"/>
    </row>
    <row r="106" spans="1:53" ht="15.75" customHeight="1">
      <c r="A106" s="346"/>
      <c r="B106" s="346"/>
      <c r="C106" s="346"/>
      <c r="D106" s="346"/>
      <c r="E106" s="346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6"/>
      <c r="AY106" s="346"/>
      <c r="AZ106" s="346"/>
      <c r="BA106" s="346"/>
    </row>
    <row r="107" spans="1:53" ht="15.75" customHeight="1">
      <c r="A107" s="346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  <c r="AL107" s="346"/>
      <c r="AM107" s="346"/>
      <c r="AN107" s="346"/>
      <c r="AO107" s="346"/>
      <c r="AP107" s="346"/>
      <c r="AQ107" s="346"/>
      <c r="AR107" s="346"/>
      <c r="AS107" s="346"/>
      <c r="AT107" s="346"/>
      <c r="AU107" s="346"/>
      <c r="AV107" s="346"/>
      <c r="AW107" s="346"/>
      <c r="AX107" s="346"/>
      <c r="AY107" s="346"/>
      <c r="AZ107" s="346"/>
      <c r="BA107" s="346"/>
    </row>
    <row r="108" spans="1:53" ht="15.75" customHeight="1">
      <c r="A108" s="346"/>
      <c r="B108" s="346"/>
      <c r="C108" s="346"/>
      <c r="D108" s="346"/>
      <c r="E108" s="346"/>
      <c r="F108" s="346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  <c r="AL108" s="346"/>
      <c r="AM108" s="346"/>
      <c r="AN108" s="346"/>
      <c r="AO108" s="346"/>
      <c r="AP108" s="346"/>
      <c r="AQ108" s="346"/>
      <c r="AR108" s="346"/>
      <c r="AS108" s="346"/>
      <c r="AT108" s="346"/>
      <c r="AU108" s="346"/>
      <c r="AV108" s="346"/>
      <c r="AW108" s="346"/>
      <c r="AX108" s="346"/>
      <c r="AY108" s="346"/>
      <c r="AZ108" s="346"/>
      <c r="BA108" s="346"/>
    </row>
    <row r="109" spans="1:53" ht="15.75" customHeight="1">
      <c r="A109" s="346"/>
      <c r="B109" s="346"/>
      <c r="C109" s="346"/>
      <c r="D109" s="346"/>
      <c r="E109" s="346"/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  <c r="AL109" s="346"/>
      <c r="AM109" s="346"/>
      <c r="AN109" s="346"/>
      <c r="AO109" s="346"/>
      <c r="AP109" s="346"/>
      <c r="AQ109" s="346"/>
      <c r="AR109" s="346"/>
      <c r="AS109" s="346"/>
      <c r="AT109" s="346"/>
      <c r="AU109" s="346"/>
      <c r="AV109" s="346"/>
      <c r="AW109" s="346"/>
      <c r="AX109" s="346"/>
      <c r="AY109" s="346"/>
      <c r="AZ109" s="346"/>
      <c r="BA109" s="346"/>
    </row>
    <row r="110" spans="1:53" ht="15.75" customHeight="1">
      <c r="A110" s="346"/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  <c r="AL110" s="346"/>
      <c r="AM110" s="346"/>
      <c r="AN110" s="346"/>
      <c r="AO110" s="346"/>
      <c r="AP110" s="346"/>
      <c r="AQ110" s="346"/>
      <c r="AR110" s="346"/>
      <c r="AS110" s="346"/>
      <c r="AT110" s="346"/>
      <c r="AU110" s="346"/>
      <c r="AV110" s="346"/>
      <c r="AW110" s="346"/>
      <c r="AX110" s="346"/>
      <c r="AY110" s="346"/>
      <c r="AZ110" s="346"/>
      <c r="BA110" s="346"/>
    </row>
    <row r="111" spans="1:53" ht="15.75" customHeight="1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6"/>
      <c r="AW111" s="346"/>
      <c r="AX111" s="346"/>
      <c r="AY111" s="346"/>
      <c r="AZ111" s="346"/>
      <c r="BA111" s="346"/>
    </row>
    <row r="112" spans="1:53" ht="15.75" customHeight="1">
      <c r="A112" s="346"/>
      <c r="B112" s="346"/>
      <c r="C112" s="346"/>
      <c r="D112" s="346"/>
      <c r="E112" s="346"/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  <c r="AL112" s="346"/>
      <c r="AM112" s="346"/>
      <c r="AN112" s="346"/>
      <c r="AO112" s="346"/>
      <c r="AP112" s="346"/>
      <c r="AQ112" s="346"/>
      <c r="AR112" s="346"/>
      <c r="AS112" s="346"/>
      <c r="AT112" s="346"/>
      <c r="AU112" s="346"/>
      <c r="AV112" s="346"/>
      <c r="AW112" s="346"/>
      <c r="AX112" s="346"/>
      <c r="AY112" s="346"/>
      <c r="AZ112" s="346"/>
      <c r="BA112" s="346"/>
    </row>
    <row r="113" spans="1:53" ht="15.75" customHeight="1">
      <c r="A113" s="346"/>
      <c r="B113" s="346"/>
      <c r="C113" s="346"/>
      <c r="D113" s="346"/>
      <c r="E113" s="346"/>
      <c r="F113" s="346"/>
      <c r="G113" s="346"/>
      <c r="H113" s="346"/>
      <c r="I113" s="346"/>
      <c r="J113" s="346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46"/>
      <c r="AS113" s="346"/>
      <c r="AT113" s="346"/>
      <c r="AU113" s="346"/>
      <c r="AV113" s="346"/>
      <c r="AW113" s="346"/>
      <c r="AX113" s="346"/>
      <c r="AY113" s="346"/>
      <c r="AZ113" s="346"/>
      <c r="BA113" s="346"/>
    </row>
    <row r="114" spans="1:53" ht="15.75" customHeight="1">
      <c r="A114" s="346"/>
      <c r="B114" s="346"/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46"/>
      <c r="AU114" s="346"/>
      <c r="AV114" s="346"/>
      <c r="AW114" s="346"/>
      <c r="AX114" s="346"/>
      <c r="AY114" s="346"/>
      <c r="AZ114" s="346"/>
      <c r="BA114" s="346"/>
    </row>
    <row r="115" spans="1:53" ht="15.75" customHeight="1">
      <c r="A115" s="346"/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46"/>
      <c r="AS115" s="346"/>
      <c r="AT115" s="346"/>
      <c r="AU115" s="346"/>
      <c r="AV115" s="346"/>
      <c r="AW115" s="346"/>
      <c r="AX115" s="346"/>
      <c r="AY115" s="346"/>
      <c r="AZ115" s="346"/>
      <c r="BA115" s="346"/>
    </row>
    <row r="116" spans="1:53" ht="15.75" customHeight="1">
      <c r="A116" s="346"/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  <c r="AX116" s="346"/>
      <c r="AY116" s="346"/>
      <c r="AZ116" s="346"/>
      <c r="BA116" s="346"/>
    </row>
    <row r="117" spans="1:53" ht="15.75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46"/>
      <c r="AS117" s="346"/>
      <c r="AT117" s="346"/>
      <c r="AU117" s="346"/>
      <c r="AV117" s="346"/>
      <c r="AW117" s="346"/>
      <c r="AX117" s="346"/>
      <c r="AY117" s="346"/>
      <c r="AZ117" s="346"/>
      <c r="BA117" s="346"/>
    </row>
    <row r="118" spans="1:53" ht="15.75" customHeight="1">
      <c r="A118" s="346"/>
      <c r="B118" s="346"/>
      <c r="C118" s="346"/>
      <c r="D118" s="346"/>
      <c r="E118" s="346"/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  <c r="AT118" s="346"/>
      <c r="AU118" s="346"/>
      <c r="AV118" s="346"/>
      <c r="AW118" s="346"/>
      <c r="AX118" s="346"/>
      <c r="AY118" s="346"/>
      <c r="AZ118" s="346"/>
      <c r="BA118" s="346"/>
    </row>
    <row r="119" spans="1:53" ht="15.75" customHeight="1">
      <c r="A119" s="346"/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  <c r="AL119" s="346"/>
      <c r="AM119" s="346"/>
      <c r="AN119" s="346"/>
      <c r="AO119" s="346"/>
      <c r="AP119" s="346"/>
      <c r="AQ119" s="346"/>
      <c r="AR119" s="346"/>
      <c r="AS119" s="346"/>
      <c r="AT119" s="346"/>
      <c r="AU119" s="346"/>
      <c r="AV119" s="346"/>
      <c r="AW119" s="346"/>
      <c r="AX119" s="346"/>
      <c r="AY119" s="346"/>
      <c r="AZ119" s="346"/>
      <c r="BA119" s="346"/>
    </row>
    <row r="120" spans="1:53" ht="15.75" customHeight="1">
      <c r="A120" s="346"/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  <c r="AX120" s="346"/>
      <c r="AY120" s="346"/>
      <c r="AZ120" s="346"/>
      <c r="BA120" s="346"/>
    </row>
    <row r="121" spans="1:53" ht="15.75" customHeight="1">
      <c r="A121" s="346"/>
      <c r="B121" s="346"/>
      <c r="C121" s="346"/>
      <c r="D121" s="346"/>
      <c r="E121" s="346"/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46"/>
      <c r="AS121" s="346"/>
      <c r="AT121" s="346"/>
      <c r="AU121" s="346"/>
      <c r="AV121" s="346"/>
      <c r="AW121" s="346"/>
      <c r="AX121" s="346"/>
      <c r="AY121" s="346"/>
      <c r="AZ121" s="346"/>
      <c r="BA121" s="346"/>
    </row>
    <row r="122" spans="1:53" ht="15.75" customHeight="1">
      <c r="A122" s="346"/>
      <c r="B122" s="346"/>
      <c r="C122" s="346"/>
      <c r="D122" s="346"/>
      <c r="E122" s="346"/>
      <c r="F122" s="346"/>
      <c r="G122" s="346"/>
      <c r="H122" s="346"/>
      <c r="I122" s="346"/>
      <c r="J122" s="346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46"/>
      <c r="AS122" s="346"/>
      <c r="AT122" s="346"/>
      <c r="AU122" s="346"/>
      <c r="AV122" s="346"/>
      <c r="AW122" s="346"/>
      <c r="AX122" s="346"/>
      <c r="AY122" s="346"/>
      <c r="AZ122" s="346"/>
      <c r="BA122" s="346"/>
    </row>
    <row r="123" spans="1:53" ht="15.75" customHeight="1">
      <c r="A123" s="346"/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46"/>
      <c r="AS123" s="346"/>
      <c r="AT123" s="346"/>
      <c r="AU123" s="346"/>
      <c r="AV123" s="346"/>
      <c r="AW123" s="346"/>
      <c r="AX123" s="346"/>
      <c r="AY123" s="346"/>
      <c r="AZ123" s="346"/>
      <c r="BA123" s="346"/>
    </row>
    <row r="124" spans="1:53" ht="15.75" customHeight="1">
      <c r="A124" s="346"/>
      <c r="B124" s="346"/>
      <c r="C124" s="346"/>
      <c r="D124" s="346"/>
      <c r="E124" s="346"/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346"/>
    </row>
    <row r="125" spans="1:53" ht="15.75" customHeight="1">
      <c r="A125" s="346"/>
      <c r="B125" s="346"/>
      <c r="C125" s="346"/>
      <c r="D125" s="346"/>
      <c r="E125" s="346"/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  <c r="AL125" s="346"/>
      <c r="AM125" s="346"/>
      <c r="AN125" s="346"/>
      <c r="AO125" s="346"/>
      <c r="AP125" s="346"/>
      <c r="AQ125" s="346"/>
      <c r="AR125" s="346"/>
      <c r="AS125" s="346"/>
      <c r="AT125" s="346"/>
      <c r="AU125" s="346"/>
      <c r="AV125" s="346"/>
      <c r="AW125" s="346"/>
      <c r="AX125" s="346"/>
      <c r="AY125" s="346"/>
      <c r="AZ125" s="346"/>
      <c r="BA125" s="346"/>
    </row>
    <row r="126" spans="1:53" ht="15.75" customHeight="1">
      <c r="A126" s="346"/>
      <c r="B126" s="346"/>
      <c r="C126" s="346"/>
      <c r="D126" s="346"/>
      <c r="E126" s="346"/>
      <c r="F126" s="346"/>
      <c r="G126" s="346"/>
      <c r="H126" s="346"/>
      <c r="I126" s="346"/>
      <c r="J126" s="346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46"/>
      <c r="AS126" s="346"/>
      <c r="AT126" s="346"/>
      <c r="AU126" s="346"/>
      <c r="AV126" s="346"/>
      <c r="AW126" s="346"/>
      <c r="AX126" s="346"/>
      <c r="AY126" s="346"/>
      <c r="AZ126" s="346"/>
      <c r="BA126" s="346"/>
    </row>
    <row r="127" spans="1:53" ht="15.75" customHeight="1">
      <c r="A127" s="346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46"/>
      <c r="AS127" s="346"/>
      <c r="AT127" s="346"/>
      <c r="AU127" s="346"/>
      <c r="AV127" s="346"/>
      <c r="AW127" s="346"/>
      <c r="AX127" s="346"/>
      <c r="AY127" s="346"/>
      <c r="AZ127" s="346"/>
      <c r="BA127" s="346"/>
    </row>
    <row r="128" spans="1:53" ht="15.75" customHeight="1">
      <c r="A128" s="346"/>
      <c r="B128" s="346"/>
      <c r="C128" s="346"/>
      <c r="D128" s="346"/>
      <c r="E128" s="346"/>
      <c r="F128" s="346"/>
      <c r="G128" s="346"/>
      <c r="H128" s="346"/>
      <c r="I128" s="346"/>
      <c r="J128" s="346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</row>
    <row r="129" spans="1:53" ht="15.75" customHeight="1">
      <c r="A129" s="346"/>
      <c r="B129" s="346"/>
      <c r="C129" s="346"/>
      <c r="D129" s="346"/>
      <c r="E129" s="346"/>
      <c r="F129" s="346"/>
      <c r="G129" s="346"/>
      <c r="H129" s="346"/>
      <c r="I129" s="346"/>
      <c r="J129" s="346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  <c r="AL129" s="346"/>
      <c r="AM129" s="346"/>
      <c r="AN129" s="346"/>
      <c r="AO129" s="346"/>
      <c r="AP129" s="346"/>
      <c r="AQ129" s="346"/>
      <c r="AR129" s="346"/>
      <c r="AS129" s="346"/>
      <c r="AT129" s="346"/>
      <c r="AU129" s="346"/>
      <c r="AV129" s="346"/>
      <c r="AW129" s="346"/>
      <c r="AX129" s="346"/>
      <c r="AY129" s="346"/>
      <c r="AZ129" s="346"/>
      <c r="BA129" s="346"/>
    </row>
    <row r="130" spans="1:53" ht="15.75" customHeight="1">
      <c r="A130" s="346"/>
      <c r="B130" s="346"/>
      <c r="C130" s="346"/>
      <c r="D130" s="346"/>
      <c r="E130" s="346"/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46"/>
      <c r="AS130" s="346"/>
      <c r="AT130" s="346"/>
      <c r="AU130" s="346"/>
      <c r="AV130" s="346"/>
      <c r="AW130" s="346"/>
      <c r="AX130" s="346"/>
      <c r="AY130" s="346"/>
      <c r="AZ130" s="346"/>
      <c r="BA130" s="346"/>
    </row>
    <row r="131" spans="1:53" ht="15.75" customHeight="1">
      <c r="A131" s="346"/>
      <c r="B131" s="346"/>
      <c r="C131" s="346"/>
      <c r="D131" s="346"/>
      <c r="E131" s="346"/>
      <c r="F131" s="346"/>
      <c r="G131" s="346"/>
      <c r="H131" s="346"/>
      <c r="I131" s="346"/>
      <c r="J131" s="346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346"/>
    </row>
    <row r="132" spans="1:53" ht="15.75" customHeight="1">
      <c r="A132" s="346"/>
      <c r="B132" s="346"/>
      <c r="C132" s="346"/>
      <c r="D132" s="346"/>
      <c r="E132" s="346"/>
      <c r="F132" s="346"/>
      <c r="G132" s="346"/>
      <c r="H132" s="346"/>
      <c r="I132" s="346"/>
      <c r="J132" s="346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46"/>
      <c r="AS132" s="346"/>
      <c r="AT132" s="346"/>
      <c r="AU132" s="346"/>
      <c r="AV132" s="346"/>
      <c r="AW132" s="346"/>
      <c r="AX132" s="346"/>
      <c r="AY132" s="346"/>
      <c r="AZ132" s="346"/>
      <c r="BA132" s="346"/>
    </row>
    <row r="133" spans="1:53" ht="15.75" customHeight="1">
      <c r="A133" s="346"/>
      <c r="B133" s="346"/>
      <c r="C133" s="346"/>
      <c r="D133" s="346"/>
      <c r="E133" s="346"/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  <c r="AL133" s="346"/>
      <c r="AM133" s="346"/>
      <c r="AN133" s="346"/>
      <c r="AO133" s="346"/>
      <c r="AP133" s="346"/>
      <c r="AQ133" s="346"/>
      <c r="AR133" s="346"/>
      <c r="AS133" s="346"/>
      <c r="AT133" s="346"/>
      <c r="AU133" s="346"/>
      <c r="AV133" s="346"/>
      <c r="AW133" s="346"/>
      <c r="AX133" s="346"/>
      <c r="AY133" s="346"/>
      <c r="AZ133" s="346"/>
      <c r="BA133" s="346"/>
    </row>
    <row r="134" spans="1:53" ht="15.75" customHeight="1">
      <c r="A134" s="346"/>
      <c r="B134" s="346"/>
      <c r="C134" s="346"/>
      <c r="D134" s="346"/>
      <c r="E134" s="346"/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46"/>
      <c r="AS134" s="346"/>
      <c r="AT134" s="346"/>
      <c r="AU134" s="346"/>
      <c r="AV134" s="346"/>
      <c r="AW134" s="346"/>
      <c r="AX134" s="346"/>
      <c r="AY134" s="346"/>
      <c r="AZ134" s="346"/>
      <c r="BA134" s="346"/>
    </row>
    <row r="135" spans="1:53" ht="15.75" customHeight="1">
      <c r="A135" s="346"/>
      <c r="B135" s="346"/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46"/>
      <c r="AS135" s="346"/>
      <c r="AT135" s="346"/>
      <c r="AU135" s="346"/>
      <c r="AV135" s="346"/>
      <c r="AW135" s="346"/>
      <c r="AX135" s="346"/>
      <c r="AY135" s="346"/>
      <c r="AZ135" s="346"/>
      <c r="BA135" s="346"/>
    </row>
    <row r="136" spans="1:53" ht="15.75" customHeight="1">
      <c r="A136" s="346"/>
      <c r="B136" s="346"/>
      <c r="C136" s="346"/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  <c r="AY136" s="346"/>
      <c r="AZ136" s="346"/>
      <c r="BA136" s="346"/>
    </row>
    <row r="137" spans="1:53" ht="15.75" customHeight="1">
      <c r="A137" s="346"/>
      <c r="B137" s="346"/>
      <c r="C137" s="346"/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  <c r="AL137" s="346"/>
      <c r="AM137" s="346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  <c r="AY137" s="346"/>
      <c r="AZ137" s="346"/>
      <c r="BA137" s="346"/>
    </row>
    <row r="138" spans="1:53" ht="15.75" customHeight="1">
      <c r="A138" s="346"/>
      <c r="B138" s="346"/>
      <c r="C138" s="346"/>
      <c r="D138" s="346"/>
      <c r="E138" s="346"/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</row>
    <row r="139" spans="1:53" ht="15.75" customHeight="1">
      <c r="A139" s="346"/>
      <c r="B139" s="346"/>
      <c r="C139" s="346"/>
      <c r="D139" s="346"/>
      <c r="E139" s="346"/>
      <c r="F139" s="346"/>
      <c r="G139" s="346"/>
      <c r="H139" s="346"/>
      <c r="I139" s="346"/>
      <c r="J139" s="346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</row>
    <row r="140" spans="1:53" ht="15.75" customHeight="1">
      <c r="A140" s="346"/>
      <c r="B140" s="346"/>
      <c r="C140" s="346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46"/>
      <c r="AS140" s="346"/>
      <c r="AT140" s="346"/>
      <c r="AU140" s="346"/>
      <c r="AV140" s="346"/>
      <c r="AW140" s="346"/>
      <c r="AX140" s="346"/>
      <c r="AY140" s="346"/>
      <c r="AZ140" s="346"/>
      <c r="BA140" s="346"/>
    </row>
    <row r="141" spans="1:53" ht="15.75" customHeight="1">
      <c r="A141" s="346"/>
      <c r="B141" s="346"/>
      <c r="C141" s="346"/>
      <c r="D141" s="346"/>
      <c r="E141" s="346"/>
      <c r="F141" s="346"/>
      <c r="G141" s="346"/>
      <c r="H141" s="346"/>
      <c r="I141" s="346"/>
      <c r="J141" s="346"/>
      <c r="K141" s="346"/>
      <c r="L141" s="346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  <c r="AL141" s="346"/>
      <c r="AM141" s="346"/>
      <c r="AN141" s="346"/>
      <c r="AO141" s="346"/>
      <c r="AP141" s="346"/>
      <c r="AQ141" s="346"/>
      <c r="AR141" s="346"/>
      <c r="AS141" s="346"/>
      <c r="AT141" s="346"/>
      <c r="AU141" s="346"/>
      <c r="AV141" s="346"/>
      <c r="AW141" s="346"/>
      <c r="AX141" s="346"/>
      <c r="AY141" s="346"/>
      <c r="AZ141" s="346"/>
      <c r="BA141" s="346"/>
    </row>
    <row r="142" spans="1:53" ht="15.75" customHeight="1">
      <c r="A142" s="346"/>
      <c r="B142" s="346"/>
      <c r="C142" s="346"/>
      <c r="D142" s="346"/>
      <c r="E142" s="346"/>
      <c r="F142" s="346"/>
      <c r="G142" s="346"/>
      <c r="H142" s="346"/>
      <c r="I142" s="346"/>
      <c r="J142" s="346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46"/>
      <c r="AS142" s="346"/>
      <c r="AT142" s="346"/>
      <c r="AU142" s="346"/>
      <c r="AV142" s="346"/>
      <c r="AW142" s="346"/>
      <c r="AX142" s="346"/>
      <c r="AY142" s="346"/>
      <c r="AZ142" s="346"/>
      <c r="BA142" s="346"/>
    </row>
    <row r="143" spans="1:53" ht="15.75" customHeight="1">
      <c r="A143" s="346"/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6"/>
      <c r="AX143" s="346"/>
      <c r="AY143" s="346"/>
      <c r="AZ143" s="346"/>
      <c r="BA143" s="346"/>
    </row>
    <row r="144" spans="1:53" ht="15.75" customHeight="1">
      <c r="A144" s="346"/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46"/>
      <c r="AS144" s="346"/>
      <c r="AT144" s="346"/>
      <c r="AU144" s="346"/>
      <c r="AV144" s="346"/>
      <c r="AW144" s="346"/>
      <c r="AX144" s="346"/>
      <c r="AY144" s="346"/>
      <c r="AZ144" s="346"/>
      <c r="BA144" s="346"/>
    </row>
    <row r="145" spans="1:53" ht="15.75" customHeight="1">
      <c r="A145" s="346"/>
      <c r="B145" s="346"/>
      <c r="C145" s="346"/>
      <c r="D145" s="346"/>
      <c r="E145" s="346"/>
      <c r="F145" s="346"/>
      <c r="G145" s="346"/>
      <c r="H145" s="346"/>
      <c r="I145" s="346"/>
      <c r="J145" s="346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  <c r="AL145" s="346"/>
      <c r="AM145" s="346"/>
      <c r="AN145" s="346"/>
      <c r="AO145" s="346"/>
      <c r="AP145" s="346"/>
      <c r="AQ145" s="346"/>
      <c r="AR145" s="346"/>
      <c r="AS145" s="346"/>
      <c r="AT145" s="346"/>
      <c r="AU145" s="346"/>
      <c r="AV145" s="346"/>
      <c r="AW145" s="346"/>
      <c r="AX145" s="346"/>
      <c r="AY145" s="346"/>
      <c r="AZ145" s="346"/>
      <c r="BA145" s="346"/>
    </row>
    <row r="146" spans="1:53" ht="15.75" customHeight="1">
      <c r="A146" s="346"/>
      <c r="B146" s="346"/>
      <c r="C146" s="346"/>
      <c r="D146" s="346"/>
      <c r="E146" s="346"/>
      <c r="F146" s="346"/>
      <c r="G146" s="346"/>
      <c r="H146" s="346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</row>
    <row r="147" spans="1:53" ht="15.75" customHeight="1">
      <c r="A147" s="346"/>
      <c r="B147" s="346"/>
      <c r="C147" s="346"/>
      <c r="D147" s="346"/>
      <c r="E147" s="346"/>
      <c r="F147" s="346"/>
      <c r="G147" s="346"/>
      <c r="H147" s="346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  <c r="AL147" s="346"/>
      <c r="AM147" s="346"/>
      <c r="AN147" s="346"/>
      <c r="AO147" s="346"/>
      <c r="AP147" s="346"/>
      <c r="AQ147" s="346"/>
      <c r="AR147" s="346"/>
      <c r="AS147" s="346"/>
      <c r="AT147" s="346"/>
      <c r="AU147" s="346"/>
      <c r="AV147" s="346"/>
      <c r="AW147" s="346"/>
      <c r="AX147" s="346"/>
      <c r="AY147" s="346"/>
      <c r="AZ147" s="346"/>
      <c r="BA147" s="346"/>
    </row>
    <row r="148" spans="1:53" ht="15.75" customHeight="1">
      <c r="A148" s="346"/>
      <c r="B148" s="346"/>
      <c r="C148" s="346"/>
      <c r="D148" s="346"/>
      <c r="E148" s="346"/>
      <c r="F148" s="346"/>
      <c r="G148" s="346"/>
      <c r="H148" s="346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  <c r="AL148" s="346"/>
      <c r="AM148" s="346"/>
      <c r="AN148" s="346"/>
      <c r="AO148" s="346"/>
      <c r="AP148" s="346"/>
      <c r="AQ148" s="346"/>
      <c r="AR148" s="346"/>
      <c r="AS148" s="346"/>
      <c r="AT148" s="346"/>
      <c r="AU148" s="346"/>
      <c r="AV148" s="346"/>
      <c r="AW148" s="346"/>
      <c r="AX148" s="346"/>
      <c r="AY148" s="346"/>
      <c r="AZ148" s="346"/>
      <c r="BA148" s="346"/>
    </row>
    <row r="149" spans="1:53" ht="15.75" customHeight="1">
      <c r="A149" s="346"/>
      <c r="B149" s="346"/>
      <c r="C149" s="346"/>
      <c r="D149" s="346"/>
      <c r="E149" s="346"/>
      <c r="F149" s="346"/>
      <c r="G149" s="346"/>
      <c r="H149" s="346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  <c r="AL149" s="346"/>
      <c r="AM149" s="346"/>
      <c r="AN149" s="346"/>
      <c r="AO149" s="346"/>
      <c r="AP149" s="346"/>
      <c r="AQ149" s="346"/>
      <c r="AR149" s="346"/>
      <c r="AS149" s="346"/>
      <c r="AT149" s="346"/>
      <c r="AU149" s="346"/>
      <c r="AV149" s="346"/>
      <c r="AW149" s="346"/>
      <c r="AX149" s="346"/>
      <c r="AY149" s="346"/>
      <c r="AZ149" s="346"/>
      <c r="BA149" s="346"/>
    </row>
    <row r="150" spans="1:53" ht="15.75" customHeight="1">
      <c r="A150" s="346"/>
      <c r="B150" s="346"/>
      <c r="C150" s="346"/>
      <c r="D150" s="346"/>
      <c r="E150" s="346"/>
      <c r="F150" s="346"/>
      <c r="G150" s="346"/>
      <c r="H150" s="346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  <c r="AL150" s="346"/>
      <c r="AM150" s="346"/>
      <c r="AN150" s="346"/>
      <c r="AO150" s="346"/>
      <c r="AP150" s="346"/>
      <c r="AQ150" s="346"/>
      <c r="AR150" s="346"/>
      <c r="AS150" s="346"/>
      <c r="AT150" s="346"/>
      <c r="AU150" s="346"/>
      <c r="AV150" s="346"/>
      <c r="AW150" s="346"/>
      <c r="AX150" s="346"/>
      <c r="AY150" s="346"/>
      <c r="AZ150" s="346"/>
      <c r="BA150" s="346"/>
    </row>
    <row r="151" spans="1:53" ht="15.75" customHeight="1">
      <c r="A151" s="346"/>
      <c r="B151" s="346"/>
      <c r="C151" s="346"/>
      <c r="D151" s="346"/>
      <c r="E151" s="346"/>
      <c r="F151" s="346"/>
      <c r="G151" s="346"/>
      <c r="H151" s="346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  <c r="AL151" s="346"/>
      <c r="AM151" s="346"/>
      <c r="AN151" s="346"/>
      <c r="AO151" s="346"/>
      <c r="AP151" s="346"/>
      <c r="AQ151" s="346"/>
      <c r="AR151" s="346"/>
      <c r="AS151" s="346"/>
      <c r="AT151" s="346"/>
      <c r="AU151" s="346"/>
      <c r="AV151" s="346"/>
      <c r="AW151" s="346"/>
      <c r="AX151" s="346"/>
      <c r="AY151" s="346"/>
      <c r="AZ151" s="346"/>
      <c r="BA151" s="346"/>
    </row>
    <row r="152" spans="1:53" ht="15.75" customHeight="1">
      <c r="A152" s="346"/>
      <c r="B152" s="346"/>
      <c r="C152" s="346"/>
      <c r="D152" s="346"/>
      <c r="E152" s="346"/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  <c r="AL152" s="346"/>
      <c r="AM152" s="346"/>
      <c r="AN152" s="346"/>
      <c r="AO152" s="346"/>
      <c r="AP152" s="346"/>
      <c r="AQ152" s="346"/>
      <c r="AR152" s="346"/>
      <c r="AS152" s="346"/>
      <c r="AT152" s="346"/>
      <c r="AU152" s="346"/>
      <c r="AV152" s="346"/>
      <c r="AW152" s="346"/>
      <c r="AX152" s="346"/>
      <c r="AY152" s="346"/>
      <c r="AZ152" s="346"/>
      <c r="BA152" s="346"/>
    </row>
    <row r="153" spans="1:53" ht="15.75" customHeight="1">
      <c r="A153" s="346"/>
      <c r="B153" s="346"/>
      <c r="C153" s="346"/>
      <c r="D153" s="346"/>
      <c r="E153" s="346"/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  <c r="AL153" s="346"/>
      <c r="AM153" s="346"/>
      <c r="AN153" s="346"/>
      <c r="AO153" s="346"/>
      <c r="AP153" s="346"/>
      <c r="AQ153" s="346"/>
      <c r="AR153" s="346"/>
      <c r="AS153" s="346"/>
      <c r="AT153" s="346"/>
      <c r="AU153" s="346"/>
      <c r="AV153" s="346"/>
      <c r="AW153" s="346"/>
      <c r="AX153" s="346"/>
      <c r="AY153" s="346"/>
      <c r="AZ153" s="346"/>
      <c r="BA153" s="346"/>
    </row>
    <row r="154" spans="1:53" ht="15.75" customHeight="1">
      <c r="A154" s="346"/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46"/>
      <c r="AS154" s="346"/>
      <c r="AT154" s="346"/>
      <c r="AU154" s="346"/>
      <c r="AV154" s="346"/>
      <c r="AW154" s="346"/>
      <c r="AX154" s="346"/>
      <c r="AY154" s="346"/>
      <c r="AZ154" s="346"/>
      <c r="BA154" s="346"/>
    </row>
    <row r="155" spans="1:53" ht="15.7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  <c r="AL155" s="346"/>
      <c r="AM155" s="346"/>
      <c r="AN155" s="346"/>
      <c r="AO155" s="346"/>
      <c r="AP155" s="346"/>
      <c r="AQ155" s="346"/>
      <c r="AR155" s="346"/>
      <c r="AS155" s="346"/>
      <c r="AT155" s="346"/>
      <c r="AU155" s="346"/>
      <c r="AV155" s="346"/>
      <c r="AW155" s="346"/>
      <c r="AX155" s="346"/>
      <c r="AY155" s="346"/>
      <c r="AZ155" s="346"/>
      <c r="BA155" s="346"/>
    </row>
    <row r="156" spans="1:53" ht="15.7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46"/>
      <c r="AS156" s="346"/>
      <c r="AT156" s="346"/>
      <c r="AU156" s="346"/>
      <c r="AV156" s="346"/>
      <c r="AW156" s="346"/>
      <c r="AX156" s="346"/>
      <c r="AY156" s="346"/>
      <c r="AZ156" s="346"/>
      <c r="BA156" s="346"/>
    </row>
    <row r="157" spans="1:53" ht="15.75" customHeight="1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  <c r="AL157" s="346"/>
      <c r="AM157" s="346"/>
      <c r="AN157" s="346"/>
      <c r="AO157" s="346"/>
      <c r="AP157" s="346"/>
      <c r="AQ157" s="346"/>
      <c r="AR157" s="346"/>
      <c r="AS157" s="346"/>
      <c r="AT157" s="346"/>
      <c r="AU157" s="346"/>
      <c r="AV157" s="346"/>
      <c r="AW157" s="346"/>
      <c r="AX157" s="346"/>
      <c r="AY157" s="346"/>
      <c r="AZ157" s="346"/>
      <c r="BA157" s="346"/>
    </row>
    <row r="158" spans="1:53" ht="15.75" customHeight="1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  <c r="AL158" s="346"/>
      <c r="AM158" s="346"/>
      <c r="AN158" s="346"/>
      <c r="AO158" s="346"/>
      <c r="AP158" s="346"/>
      <c r="AQ158" s="346"/>
      <c r="AR158" s="346"/>
      <c r="AS158" s="346"/>
      <c r="AT158" s="346"/>
      <c r="AU158" s="346"/>
      <c r="AV158" s="346"/>
      <c r="AW158" s="346"/>
      <c r="AX158" s="346"/>
      <c r="AY158" s="346"/>
      <c r="AZ158" s="346"/>
      <c r="BA158" s="346"/>
    </row>
    <row r="159" spans="1:53" ht="15.75" customHeight="1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  <c r="AL159" s="346"/>
      <c r="AM159" s="346"/>
      <c r="AN159" s="346"/>
      <c r="AO159" s="346"/>
      <c r="AP159" s="346"/>
      <c r="AQ159" s="346"/>
      <c r="AR159" s="346"/>
      <c r="AS159" s="346"/>
      <c r="AT159" s="346"/>
      <c r="AU159" s="346"/>
      <c r="AV159" s="346"/>
      <c r="AW159" s="346"/>
      <c r="AX159" s="346"/>
      <c r="AY159" s="346"/>
      <c r="AZ159" s="346"/>
      <c r="BA159" s="346"/>
    </row>
    <row r="160" spans="1:53" ht="15.75" customHeight="1">
      <c r="A160" s="346"/>
      <c r="B160" s="346"/>
      <c r="C160" s="346"/>
      <c r="D160" s="346"/>
      <c r="E160" s="346"/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346"/>
      <c r="AR160" s="346"/>
      <c r="AS160" s="346"/>
      <c r="AT160" s="346"/>
      <c r="AU160" s="346"/>
      <c r="AV160" s="346"/>
      <c r="AW160" s="346"/>
      <c r="AX160" s="346"/>
      <c r="AY160" s="346"/>
      <c r="AZ160" s="346"/>
      <c r="BA160" s="346"/>
    </row>
    <row r="161" spans="1:53" ht="15.75" customHeight="1">
      <c r="A161" s="346"/>
      <c r="B161" s="346"/>
      <c r="C161" s="346"/>
      <c r="D161" s="346"/>
      <c r="E161" s="346"/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346"/>
      <c r="AR161" s="346"/>
      <c r="AS161" s="346"/>
      <c r="AT161" s="346"/>
      <c r="AU161" s="346"/>
      <c r="AV161" s="346"/>
      <c r="AW161" s="346"/>
      <c r="AX161" s="346"/>
      <c r="AY161" s="346"/>
      <c r="AZ161" s="346"/>
      <c r="BA161" s="346"/>
    </row>
    <row r="162" spans="1:53" ht="15.75" customHeight="1">
      <c r="A162" s="346"/>
      <c r="B162" s="346"/>
      <c r="C162" s="346"/>
      <c r="D162" s="346"/>
      <c r="E162" s="346"/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  <c r="AL162" s="346"/>
      <c r="AM162" s="346"/>
      <c r="AN162" s="346"/>
      <c r="AO162" s="346"/>
      <c r="AP162" s="346"/>
      <c r="AQ162" s="346"/>
      <c r="AR162" s="346"/>
      <c r="AS162" s="346"/>
      <c r="AT162" s="346"/>
      <c r="AU162" s="346"/>
      <c r="AV162" s="346"/>
      <c r="AW162" s="346"/>
      <c r="AX162" s="346"/>
      <c r="AY162" s="346"/>
      <c r="AZ162" s="346"/>
      <c r="BA162" s="346"/>
    </row>
    <row r="163" spans="1:53" ht="15.75" customHeight="1">
      <c r="A163" s="346"/>
      <c r="B163" s="346"/>
      <c r="C163" s="346"/>
      <c r="D163" s="346"/>
      <c r="E163" s="346"/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  <c r="AN163" s="346"/>
      <c r="AO163" s="346"/>
      <c r="AP163" s="346"/>
      <c r="AQ163" s="346"/>
      <c r="AR163" s="346"/>
      <c r="AS163" s="346"/>
      <c r="AT163" s="346"/>
      <c r="AU163" s="346"/>
      <c r="AV163" s="346"/>
      <c r="AW163" s="346"/>
      <c r="AX163" s="346"/>
      <c r="AY163" s="346"/>
      <c r="AZ163" s="346"/>
      <c r="BA163" s="346"/>
    </row>
    <row r="164" spans="1:53" ht="15.75" customHeight="1">
      <c r="A164" s="346"/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46"/>
      <c r="AS164" s="346"/>
      <c r="AT164" s="346"/>
      <c r="AU164" s="346"/>
      <c r="AV164" s="346"/>
      <c r="AW164" s="346"/>
      <c r="AX164" s="346"/>
      <c r="AY164" s="346"/>
      <c r="AZ164" s="346"/>
      <c r="BA164" s="346"/>
    </row>
    <row r="165" spans="1:53" ht="15.75" customHeight="1">
      <c r="A165" s="346"/>
      <c r="B165" s="346"/>
      <c r="C165" s="346"/>
      <c r="D165" s="346"/>
      <c r="E165" s="346"/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  <c r="AL165" s="346"/>
      <c r="AM165" s="346"/>
      <c r="AN165" s="346"/>
      <c r="AO165" s="346"/>
      <c r="AP165" s="346"/>
      <c r="AQ165" s="346"/>
      <c r="AR165" s="346"/>
      <c r="AS165" s="346"/>
      <c r="AT165" s="346"/>
      <c r="AU165" s="346"/>
      <c r="AV165" s="346"/>
      <c r="AW165" s="346"/>
      <c r="AX165" s="346"/>
      <c r="AY165" s="346"/>
      <c r="AZ165" s="346"/>
      <c r="BA165" s="346"/>
    </row>
    <row r="166" spans="1:53" ht="15.75" customHeight="1">
      <c r="A166" s="346"/>
      <c r="B166" s="346"/>
      <c r="C166" s="346"/>
      <c r="D166" s="346"/>
      <c r="E166" s="346"/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  <c r="AL166" s="346"/>
      <c r="AM166" s="346"/>
      <c r="AN166" s="346"/>
      <c r="AO166" s="346"/>
      <c r="AP166" s="346"/>
      <c r="AQ166" s="346"/>
      <c r="AR166" s="346"/>
      <c r="AS166" s="346"/>
      <c r="AT166" s="346"/>
      <c r="AU166" s="346"/>
      <c r="AV166" s="346"/>
      <c r="AW166" s="346"/>
      <c r="AX166" s="346"/>
      <c r="AY166" s="346"/>
      <c r="AZ166" s="346"/>
      <c r="BA166" s="346"/>
    </row>
    <row r="167" spans="1:53" ht="15.75" customHeight="1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46"/>
      <c r="AS167" s="346"/>
      <c r="AT167" s="346"/>
      <c r="AU167" s="346"/>
      <c r="AV167" s="346"/>
      <c r="AW167" s="346"/>
      <c r="AX167" s="346"/>
      <c r="AY167" s="346"/>
      <c r="AZ167" s="346"/>
      <c r="BA167" s="346"/>
    </row>
    <row r="168" spans="1:53" ht="15.75" customHeight="1">
      <c r="A168" s="346"/>
      <c r="B168" s="346"/>
      <c r="C168" s="346"/>
      <c r="D168" s="346"/>
      <c r="E168" s="346"/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  <c r="AL168" s="346"/>
      <c r="AM168" s="346"/>
      <c r="AN168" s="346"/>
      <c r="AO168" s="346"/>
      <c r="AP168" s="346"/>
      <c r="AQ168" s="346"/>
      <c r="AR168" s="346"/>
      <c r="AS168" s="346"/>
      <c r="AT168" s="346"/>
      <c r="AU168" s="346"/>
      <c r="AV168" s="346"/>
      <c r="AW168" s="346"/>
      <c r="AX168" s="346"/>
      <c r="AY168" s="346"/>
      <c r="AZ168" s="346"/>
      <c r="BA168" s="346"/>
    </row>
    <row r="169" spans="1:53" ht="15.75" customHeight="1">
      <c r="A169" s="346"/>
      <c r="B169" s="346"/>
      <c r="C169" s="346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  <c r="AL169" s="346"/>
      <c r="AM169" s="346"/>
      <c r="AN169" s="346"/>
      <c r="AO169" s="346"/>
      <c r="AP169" s="346"/>
      <c r="AQ169" s="346"/>
      <c r="AR169" s="346"/>
      <c r="AS169" s="346"/>
      <c r="AT169" s="346"/>
      <c r="AU169" s="346"/>
      <c r="AV169" s="346"/>
      <c r="AW169" s="346"/>
      <c r="AX169" s="346"/>
      <c r="AY169" s="346"/>
      <c r="AZ169" s="346"/>
      <c r="BA169" s="346"/>
    </row>
    <row r="170" spans="1:53" ht="15.75" customHeight="1">
      <c r="A170" s="346"/>
      <c r="B170" s="346"/>
      <c r="C170" s="346"/>
      <c r="D170" s="346"/>
      <c r="E170" s="346"/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  <c r="AL170" s="346"/>
      <c r="AM170" s="346"/>
      <c r="AN170" s="346"/>
      <c r="AO170" s="346"/>
      <c r="AP170" s="346"/>
      <c r="AQ170" s="346"/>
      <c r="AR170" s="346"/>
      <c r="AS170" s="346"/>
      <c r="AT170" s="346"/>
      <c r="AU170" s="346"/>
      <c r="AV170" s="346"/>
      <c r="AW170" s="346"/>
      <c r="AX170" s="346"/>
      <c r="AY170" s="346"/>
      <c r="AZ170" s="346"/>
      <c r="BA170" s="346"/>
    </row>
    <row r="171" spans="1:53" ht="15.75" customHeight="1">
      <c r="A171" s="346"/>
      <c r="B171" s="346"/>
      <c r="C171" s="346"/>
      <c r="D171" s="346"/>
      <c r="E171" s="346"/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  <c r="AL171" s="346"/>
      <c r="AM171" s="346"/>
      <c r="AN171" s="346"/>
      <c r="AO171" s="346"/>
      <c r="AP171" s="346"/>
      <c r="AQ171" s="346"/>
      <c r="AR171" s="346"/>
      <c r="AS171" s="346"/>
      <c r="AT171" s="346"/>
      <c r="AU171" s="346"/>
      <c r="AV171" s="346"/>
      <c r="AW171" s="346"/>
      <c r="AX171" s="346"/>
      <c r="AY171" s="346"/>
      <c r="AZ171" s="346"/>
      <c r="BA171" s="346"/>
    </row>
    <row r="172" spans="1:53" ht="15.75" customHeight="1">
      <c r="A172" s="346"/>
      <c r="B172" s="346"/>
      <c r="C172" s="346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  <c r="AL172" s="346"/>
      <c r="AM172" s="346"/>
      <c r="AN172" s="346"/>
      <c r="AO172" s="346"/>
      <c r="AP172" s="346"/>
      <c r="AQ172" s="346"/>
      <c r="AR172" s="346"/>
      <c r="AS172" s="346"/>
      <c r="AT172" s="346"/>
      <c r="AU172" s="346"/>
      <c r="AV172" s="346"/>
      <c r="AW172" s="346"/>
      <c r="AX172" s="346"/>
      <c r="AY172" s="346"/>
      <c r="AZ172" s="346"/>
      <c r="BA172" s="346"/>
    </row>
    <row r="173" spans="1:53" ht="15.75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46"/>
      <c r="AS173" s="346"/>
      <c r="AT173" s="346"/>
      <c r="AU173" s="346"/>
      <c r="AV173" s="346"/>
      <c r="AW173" s="346"/>
      <c r="AX173" s="346"/>
      <c r="AY173" s="346"/>
      <c r="AZ173" s="346"/>
      <c r="BA173" s="346"/>
    </row>
    <row r="174" spans="1:53" ht="15.75" customHeight="1">
      <c r="A174" s="346"/>
      <c r="B174" s="346"/>
      <c r="C174" s="346"/>
      <c r="D174" s="346"/>
      <c r="E174" s="346"/>
      <c r="F174" s="346"/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  <c r="AL174" s="346"/>
      <c r="AM174" s="346"/>
      <c r="AN174" s="346"/>
      <c r="AO174" s="346"/>
      <c r="AP174" s="346"/>
      <c r="AQ174" s="346"/>
      <c r="AR174" s="346"/>
      <c r="AS174" s="346"/>
      <c r="AT174" s="346"/>
      <c r="AU174" s="346"/>
      <c r="AV174" s="346"/>
      <c r="AW174" s="346"/>
      <c r="AX174" s="346"/>
      <c r="AY174" s="346"/>
      <c r="AZ174" s="346"/>
      <c r="BA174" s="346"/>
    </row>
    <row r="175" spans="1:53" ht="15.75" customHeight="1">
      <c r="A175" s="346"/>
      <c r="B175" s="346"/>
      <c r="C175" s="346"/>
      <c r="D175" s="346"/>
      <c r="E175" s="346"/>
      <c r="F175" s="346"/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  <c r="AL175" s="346"/>
      <c r="AM175" s="346"/>
      <c r="AN175" s="346"/>
      <c r="AO175" s="346"/>
      <c r="AP175" s="346"/>
      <c r="AQ175" s="346"/>
      <c r="AR175" s="346"/>
      <c r="AS175" s="346"/>
      <c r="AT175" s="346"/>
      <c r="AU175" s="346"/>
      <c r="AV175" s="346"/>
      <c r="AW175" s="346"/>
      <c r="AX175" s="346"/>
      <c r="AY175" s="346"/>
      <c r="AZ175" s="346"/>
      <c r="BA175" s="346"/>
    </row>
    <row r="176" spans="1:53" ht="15.75" customHeight="1">
      <c r="A176" s="346"/>
      <c r="B176" s="346"/>
      <c r="C176" s="346"/>
      <c r="D176" s="346"/>
      <c r="E176" s="346"/>
      <c r="F176" s="346"/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  <c r="AL176" s="346"/>
      <c r="AM176" s="346"/>
      <c r="AN176" s="346"/>
      <c r="AO176" s="346"/>
      <c r="AP176" s="346"/>
      <c r="AQ176" s="346"/>
      <c r="AR176" s="346"/>
      <c r="AS176" s="346"/>
      <c r="AT176" s="346"/>
      <c r="AU176" s="346"/>
      <c r="AV176" s="346"/>
      <c r="AW176" s="346"/>
      <c r="AX176" s="346"/>
      <c r="AY176" s="346"/>
      <c r="AZ176" s="346"/>
      <c r="BA176" s="346"/>
    </row>
    <row r="177" spans="1:53" ht="15.75" customHeight="1">
      <c r="A177" s="346"/>
      <c r="B177" s="346"/>
      <c r="C177" s="346"/>
      <c r="D177" s="346"/>
      <c r="E177" s="346"/>
      <c r="F177" s="346"/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  <c r="AL177" s="346"/>
      <c r="AM177" s="346"/>
      <c r="AN177" s="346"/>
      <c r="AO177" s="346"/>
      <c r="AP177" s="346"/>
      <c r="AQ177" s="346"/>
      <c r="AR177" s="346"/>
      <c r="AS177" s="346"/>
      <c r="AT177" s="346"/>
      <c r="AU177" s="346"/>
      <c r="AV177" s="346"/>
      <c r="AW177" s="346"/>
      <c r="AX177" s="346"/>
      <c r="AY177" s="346"/>
      <c r="AZ177" s="346"/>
      <c r="BA177" s="346"/>
    </row>
    <row r="178" spans="1:53" ht="15.75" customHeight="1">
      <c r="A178" s="346"/>
      <c r="B178" s="346"/>
      <c r="C178" s="346"/>
      <c r="D178" s="346"/>
      <c r="E178" s="346"/>
      <c r="F178" s="346"/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  <c r="AL178" s="346"/>
      <c r="AM178" s="346"/>
      <c r="AN178" s="346"/>
      <c r="AO178" s="346"/>
      <c r="AP178" s="346"/>
      <c r="AQ178" s="346"/>
      <c r="AR178" s="346"/>
      <c r="AS178" s="346"/>
      <c r="AT178" s="346"/>
      <c r="AU178" s="346"/>
      <c r="AV178" s="346"/>
      <c r="AW178" s="346"/>
      <c r="AX178" s="346"/>
      <c r="AY178" s="346"/>
      <c r="AZ178" s="346"/>
      <c r="BA178" s="346"/>
    </row>
    <row r="179" spans="1:53" ht="15.75" customHeight="1">
      <c r="A179" s="346"/>
      <c r="B179" s="346"/>
      <c r="C179" s="346"/>
      <c r="D179" s="346"/>
      <c r="E179" s="346"/>
      <c r="F179" s="346"/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  <c r="AL179" s="346"/>
      <c r="AM179" s="346"/>
      <c r="AN179" s="346"/>
      <c r="AO179" s="346"/>
      <c r="AP179" s="346"/>
      <c r="AQ179" s="346"/>
      <c r="AR179" s="346"/>
      <c r="AS179" s="346"/>
      <c r="AT179" s="346"/>
      <c r="AU179" s="346"/>
      <c r="AV179" s="346"/>
      <c r="AW179" s="346"/>
      <c r="AX179" s="346"/>
      <c r="AY179" s="346"/>
      <c r="AZ179" s="346"/>
      <c r="BA179" s="346"/>
    </row>
    <row r="180" spans="1:53" ht="15.75" customHeight="1">
      <c r="A180" s="346"/>
      <c r="B180" s="346"/>
      <c r="C180" s="346"/>
      <c r="D180" s="346"/>
      <c r="E180" s="346"/>
      <c r="F180" s="346"/>
      <c r="G180" s="346"/>
      <c r="H180" s="346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  <c r="AL180" s="346"/>
      <c r="AM180" s="346"/>
      <c r="AN180" s="346"/>
      <c r="AO180" s="346"/>
      <c r="AP180" s="346"/>
      <c r="AQ180" s="346"/>
      <c r="AR180" s="346"/>
      <c r="AS180" s="346"/>
      <c r="AT180" s="346"/>
      <c r="AU180" s="346"/>
      <c r="AV180" s="346"/>
      <c r="AW180" s="346"/>
      <c r="AX180" s="346"/>
      <c r="AY180" s="346"/>
      <c r="AZ180" s="346"/>
      <c r="BA180" s="346"/>
    </row>
    <row r="181" spans="1:53" ht="15.75" customHeight="1">
      <c r="A181" s="346"/>
      <c r="B181" s="346"/>
      <c r="C181" s="346"/>
      <c r="D181" s="346"/>
      <c r="E181" s="346"/>
      <c r="F181" s="346"/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  <c r="AL181" s="346"/>
      <c r="AM181" s="346"/>
      <c r="AN181" s="346"/>
      <c r="AO181" s="346"/>
      <c r="AP181" s="346"/>
      <c r="AQ181" s="346"/>
      <c r="AR181" s="346"/>
      <c r="AS181" s="346"/>
      <c r="AT181" s="346"/>
      <c r="AU181" s="346"/>
      <c r="AV181" s="346"/>
      <c r="AW181" s="346"/>
      <c r="AX181" s="346"/>
      <c r="AY181" s="346"/>
      <c r="AZ181" s="346"/>
      <c r="BA181" s="346"/>
    </row>
    <row r="182" spans="1:53" ht="15.75" customHeight="1">
      <c r="A182" s="346"/>
      <c r="B182" s="346"/>
      <c r="C182" s="346"/>
      <c r="D182" s="346"/>
      <c r="E182" s="346"/>
      <c r="F182" s="346"/>
      <c r="G182" s="346"/>
      <c r="H182" s="346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  <c r="AL182" s="346"/>
      <c r="AM182" s="346"/>
      <c r="AN182" s="346"/>
      <c r="AO182" s="346"/>
      <c r="AP182" s="346"/>
      <c r="AQ182" s="346"/>
      <c r="AR182" s="346"/>
      <c r="AS182" s="346"/>
      <c r="AT182" s="346"/>
      <c r="AU182" s="346"/>
      <c r="AV182" s="346"/>
      <c r="AW182" s="346"/>
      <c r="AX182" s="346"/>
      <c r="AY182" s="346"/>
      <c r="AZ182" s="346"/>
      <c r="BA182" s="346"/>
    </row>
    <row r="183" spans="1:53" ht="15.75" customHeight="1">
      <c r="A183" s="346"/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  <c r="AL183" s="346"/>
      <c r="AM183" s="346"/>
      <c r="AN183" s="346"/>
      <c r="AO183" s="346"/>
      <c r="AP183" s="346"/>
      <c r="AQ183" s="346"/>
      <c r="AR183" s="346"/>
      <c r="AS183" s="346"/>
      <c r="AT183" s="346"/>
      <c r="AU183" s="346"/>
      <c r="AV183" s="346"/>
      <c r="AW183" s="346"/>
      <c r="AX183" s="346"/>
      <c r="AY183" s="346"/>
      <c r="AZ183" s="346"/>
      <c r="BA183" s="346"/>
    </row>
    <row r="184" spans="1:53" ht="15.75" customHeight="1">
      <c r="A184" s="346"/>
      <c r="B184" s="346"/>
      <c r="C184" s="346"/>
      <c r="D184" s="346"/>
      <c r="E184" s="346"/>
      <c r="F184" s="346"/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  <c r="AL184" s="346"/>
      <c r="AM184" s="346"/>
      <c r="AN184" s="346"/>
      <c r="AO184" s="346"/>
      <c r="AP184" s="346"/>
      <c r="AQ184" s="346"/>
      <c r="AR184" s="346"/>
      <c r="AS184" s="346"/>
      <c r="AT184" s="346"/>
      <c r="AU184" s="346"/>
      <c r="AV184" s="346"/>
      <c r="AW184" s="346"/>
      <c r="AX184" s="346"/>
      <c r="AY184" s="346"/>
      <c r="AZ184" s="346"/>
      <c r="BA184" s="346"/>
    </row>
    <row r="185" spans="1:53" ht="15.75" customHeight="1">
      <c r="A185" s="346"/>
      <c r="B185" s="346"/>
      <c r="C185" s="346"/>
      <c r="D185" s="346"/>
      <c r="E185" s="346"/>
      <c r="F185" s="346"/>
      <c r="G185" s="346"/>
      <c r="H185" s="346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  <c r="AL185" s="346"/>
      <c r="AM185" s="346"/>
      <c r="AN185" s="346"/>
      <c r="AO185" s="346"/>
      <c r="AP185" s="346"/>
      <c r="AQ185" s="346"/>
      <c r="AR185" s="346"/>
      <c r="AS185" s="346"/>
      <c r="AT185" s="346"/>
      <c r="AU185" s="346"/>
      <c r="AV185" s="346"/>
      <c r="AW185" s="346"/>
      <c r="AX185" s="346"/>
      <c r="AY185" s="346"/>
      <c r="AZ185" s="346"/>
      <c r="BA185" s="346"/>
    </row>
    <row r="186" spans="1:53" ht="15.75" customHeight="1">
      <c r="A186" s="346"/>
      <c r="B186" s="346"/>
      <c r="C186" s="346"/>
      <c r="D186" s="346"/>
      <c r="E186" s="346"/>
      <c r="F186" s="346"/>
      <c r="G186" s="346"/>
      <c r="H186" s="346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6"/>
      <c r="U186" s="346"/>
      <c r="V186" s="346"/>
      <c r="W186" s="346"/>
      <c r="X186" s="346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  <c r="AL186" s="346"/>
      <c r="AM186" s="346"/>
      <c r="AN186" s="346"/>
      <c r="AO186" s="346"/>
      <c r="AP186" s="346"/>
      <c r="AQ186" s="346"/>
      <c r="AR186" s="346"/>
      <c r="AS186" s="346"/>
      <c r="AT186" s="346"/>
      <c r="AU186" s="346"/>
      <c r="AV186" s="346"/>
      <c r="AW186" s="346"/>
      <c r="AX186" s="346"/>
      <c r="AY186" s="346"/>
      <c r="AZ186" s="346"/>
      <c r="BA186" s="346"/>
    </row>
    <row r="187" spans="1:53" ht="15.75" customHeight="1">
      <c r="A187" s="346"/>
      <c r="B187" s="346"/>
      <c r="C187" s="346"/>
      <c r="D187" s="346"/>
      <c r="E187" s="346"/>
      <c r="F187" s="346"/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  <c r="AL187" s="346"/>
      <c r="AM187" s="346"/>
      <c r="AN187" s="346"/>
      <c r="AO187" s="346"/>
      <c r="AP187" s="346"/>
      <c r="AQ187" s="346"/>
      <c r="AR187" s="346"/>
      <c r="AS187" s="346"/>
      <c r="AT187" s="346"/>
      <c r="AU187" s="346"/>
      <c r="AV187" s="346"/>
      <c r="AW187" s="346"/>
      <c r="AX187" s="346"/>
      <c r="AY187" s="346"/>
      <c r="AZ187" s="346"/>
      <c r="BA187" s="346"/>
    </row>
    <row r="188" spans="1:53" ht="15.75" customHeight="1">
      <c r="A188" s="346"/>
      <c r="B188" s="346"/>
      <c r="C188" s="346"/>
      <c r="D188" s="346"/>
      <c r="E188" s="346"/>
      <c r="F188" s="346"/>
      <c r="G188" s="346"/>
      <c r="H188" s="346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  <c r="AL188" s="346"/>
      <c r="AM188" s="346"/>
      <c r="AN188" s="346"/>
      <c r="AO188" s="346"/>
      <c r="AP188" s="346"/>
      <c r="AQ188" s="346"/>
      <c r="AR188" s="346"/>
      <c r="AS188" s="346"/>
      <c r="AT188" s="346"/>
      <c r="AU188" s="346"/>
      <c r="AV188" s="346"/>
      <c r="AW188" s="346"/>
      <c r="AX188" s="346"/>
      <c r="AY188" s="346"/>
      <c r="AZ188" s="346"/>
      <c r="BA188" s="346"/>
    </row>
    <row r="189" spans="1:53" ht="15.75" customHeight="1">
      <c r="A189" s="346"/>
      <c r="B189" s="346"/>
      <c r="C189" s="346"/>
      <c r="D189" s="346"/>
      <c r="E189" s="346"/>
      <c r="F189" s="346"/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6"/>
      <c r="U189" s="346"/>
      <c r="V189" s="346"/>
      <c r="W189" s="346"/>
      <c r="X189" s="346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  <c r="AL189" s="346"/>
      <c r="AM189" s="346"/>
      <c r="AN189" s="346"/>
      <c r="AO189" s="346"/>
      <c r="AP189" s="346"/>
      <c r="AQ189" s="346"/>
      <c r="AR189" s="346"/>
      <c r="AS189" s="346"/>
      <c r="AT189" s="346"/>
      <c r="AU189" s="346"/>
      <c r="AV189" s="346"/>
      <c r="AW189" s="346"/>
      <c r="AX189" s="346"/>
      <c r="AY189" s="346"/>
      <c r="AZ189" s="346"/>
      <c r="BA189" s="346"/>
    </row>
    <row r="190" spans="1:53" ht="15.75" customHeight="1">
      <c r="A190" s="346"/>
      <c r="B190" s="346"/>
      <c r="C190" s="346"/>
      <c r="D190" s="346"/>
      <c r="E190" s="346"/>
      <c r="F190" s="346"/>
      <c r="G190" s="346"/>
      <c r="H190" s="346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  <c r="AL190" s="346"/>
      <c r="AM190" s="346"/>
      <c r="AN190" s="346"/>
      <c r="AO190" s="346"/>
      <c r="AP190" s="346"/>
      <c r="AQ190" s="346"/>
      <c r="AR190" s="346"/>
      <c r="AS190" s="346"/>
      <c r="AT190" s="346"/>
      <c r="AU190" s="346"/>
      <c r="AV190" s="346"/>
      <c r="AW190" s="346"/>
      <c r="AX190" s="346"/>
      <c r="AY190" s="346"/>
      <c r="AZ190" s="346"/>
      <c r="BA190" s="346"/>
    </row>
    <row r="191" spans="1:53" ht="15.75" customHeight="1">
      <c r="A191" s="346"/>
      <c r="B191" s="346"/>
      <c r="C191" s="346"/>
      <c r="D191" s="346"/>
      <c r="E191" s="346"/>
      <c r="F191" s="346"/>
      <c r="G191" s="346"/>
      <c r="H191" s="346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  <c r="AL191" s="346"/>
      <c r="AM191" s="346"/>
      <c r="AN191" s="346"/>
      <c r="AO191" s="346"/>
      <c r="AP191" s="346"/>
      <c r="AQ191" s="346"/>
      <c r="AR191" s="346"/>
      <c r="AS191" s="346"/>
      <c r="AT191" s="346"/>
      <c r="AU191" s="346"/>
      <c r="AV191" s="346"/>
      <c r="AW191" s="346"/>
      <c r="AX191" s="346"/>
      <c r="AY191" s="346"/>
      <c r="AZ191" s="346"/>
      <c r="BA191" s="346"/>
    </row>
    <row r="192" spans="1:53" ht="15.75" customHeight="1">
      <c r="A192" s="346"/>
      <c r="B192" s="346"/>
      <c r="C192" s="346"/>
      <c r="D192" s="346"/>
      <c r="E192" s="346"/>
      <c r="F192" s="346"/>
      <c r="G192" s="346"/>
      <c r="H192" s="346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  <c r="AL192" s="346"/>
      <c r="AM192" s="346"/>
      <c r="AN192" s="346"/>
      <c r="AO192" s="346"/>
      <c r="AP192" s="346"/>
      <c r="AQ192" s="346"/>
      <c r="AR192" s="346"/>
      <c r="AS192" s="346"/>
      <c r="AT192" s="346"/>
      <c r="AU192" s="346"/>
      <c r="AV192" s="346"/>
      <c r="AW192" s="346"/>
      <c r="AX192" s="346"/>
      <c r="AY192" s="346"/>
      <c r="AZ192" s="346"/>
      <c r="BA192" s="346"/>
    </row>
    <row r="193" spans="1:53" ht="15.75" customHeight="1">
      <c r="A193" s="346"/>
      <c r="B193" s="346"/>
      <c r="C193" s="346"/>
      <c r="D193" s="346"/>
      <c r="E193" s="346"/>
      <c r="F193" s="346"/>
      <c r="G193" s="346"/>
      <c r="H193" s="346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  <c r="AL193" s="346"/>
      <c r="AM193" s="346"/>
      <c r="AN193" s="346"/>
      <c r="AO193" s="346"/>
      <c r="AP193" s="346"/>
      <c r="AQ193" s="346"/>
      <c r="AR193" s="346"/>
      <c r="AS193" s="346"/>
      <c r="AT193" s="346"/>
      <c r="AU193" s="346"/>
      <c r="AV193" s="346"/>
      <c r="AW193" s="346"/>
      <c r="AX193" s="346"/>
      <c r="AY193" s="346"/>
      <c r="AZ193" s="346"/>
      <c r="BA193" s="346"/>
    </row>
    <row r="194" spans="1:53" ht="15.75" customHeight="1">
      <c r="A194" s="346"/>
      <c r="B194" s="346"/>
      <c r="C194" s="346"/>
      <c r="D194" s="346"/>
      <c r="E194" s="346"/>
      <c r="F194" s="346"/>
      <c r="G194" s="346"/>
      <c r="H194" s="346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6"/>
      <c r="U194" s="346"/>
      <c r="V194" s="346"/>
      <c r="W194" s="346"/>
      <c r="X194" s="346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  <c r="AL194" s="346"/>
      <c r="AM194" s="346"/>
      <c r="AN194" s="346"/>
      <c r="AO194" s="346"/>
      <c r="AP194" s="346"/>
      <c r="AQ194" s="346"/>
      <c r="AR194" s="346"/>
      <c r="AS194" s="346"/>
      <c r="AT194" s="346"/>
      <c r="AU194" s="346"/>
      <c r="AV194" s="346"/>
      <c r="AW194" s="346"/>
      <c r="AX194" s="346"/>
      <c r="AY194" s="346"/>
      <c r="AZ194" s="346"/>
      <c r="BA194" s="346"/>
    </row>
    <row r="195" spans="1:53" ht="15.75" customHeight="1">
      <c r="A195" s="346"/>
      <c r="B195" s="346"/>
      <c r="C195" s="346"/>
      <c r="D195" s="346"/>
      <c r="E195" s="346"/>
      <c r="F195" s="346"/>
      <c r="G195" s="346"/>
      <c r="H195" s="346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6"/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  <c r="AL195" s="346"/>
      <c r="AM195" s="346"/>
      <c r="AN195" s="346"/>
      <c r="AO195" s="346"/>
      <c r="AP195" s="346"/>
      <c r="AQ195" s="346"/>
      <c r="AR195" s="346"/>
      <c r="AS195" s="346"/>
      <c r="AT195" s="346"/>
      <c r="AU195" s="346"/>
      <c r="AV195" s="346"/>
      <c r="AW195" s="346"/>
      <c r="AX195" s="346"/>
      <c r="AY195" s="346"/>
      <c r="AZ195" s="346"/>
      <c r="BA195" s="346"/>
    </row>
    <row r="196" spans="1:53" ht="15.75" customHeight="1">
      <c r="A196" s="346"/>
      <c r="B196" s="346"/>
      <c r="C196" s="346"/>
      <c r="D196" s="346"/>
      <c r="E196" s="346"/>
      <c r="F196" s="346"/>
      <c r="G196" s="346"/>
      <c r="H196" s="346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  <c r="AL196" s="346"/>
      <c r="AM196" s="346"/>
      <c r="AN196" s="346"/>
      <c r="AO196" s="346"/>
      <c r="AP196" s="346"/>
      <c r="AQ196" s="346"/>
      <c r="AR196" s="346"/>
      <c r="AS196" s="346"/>
      <c r="AT196" s="346"/>
      <c r="AU196" s="346"/>
      <c r="AV196" s="346"/>
      <c r="AW196" s="346"/>
      <c r="AX196" s="346"/>
      <c r="AY196" s="346"/>
      <c r="AZ196" s="346"/>
      <c r="BA196" s="346"/>
    </row>
    <row r="197" spans="1:53" ht="15.75" customHeight="1">
      <c r="A197" s="346"/>
      <c r="B197" s="346"/>
      <c r="C197" s="346"/>
      <c r="D197" s="346"/>
      <c r="E197" s="346"/>
      <c r="F197" s="346"/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  <c r="AL197" s="346"/>
      <c r="AM197" s="346"/>
      <c r="AN197" s="346"/>
      <c r="AO197" s="346"/>
      <c r="AP197" s="346"/>
      <c r="AQ197" s="346"/>
      <c r="AR197" s="346"/>
      <c r="AS197" s="346"/>
      <c r="AT197" s="346"/>
      <c r="AU197" s="346"/>
      <c r="AV197" s="346"/>
      <c r="AW197" s="346"/>
      <c r="AX197" s="346"/>
      <c r="AY197" s="346"/>
      <c r="AZ197" s="346"/>
      <c r="BA197" s="346"/>
    </row>
    <row r="198" spans="1:53" ht="15.75" customHeight="1">
      <c r="A198" s="346"/>
      <c r="B198" s="346"/>
      <c r="C198" s="346"/>
      <c r="D198" s="346"/>
      <c r="E198" s="346"/>
      <c r="F198" s="346"/>
      <c r="G198" s="346"/>
      <c r="H198" s="346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6"/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  <c r="AL198" s="346"/>
      <c r="AM198" s="346"/>
      <c r="AN198" s="346"/>
      <c r="AO198" s="346"/>
      <c r="AP198" s="346"/>
      <c r="AQ198" s="346"/>
      <c r="AR198" s="346"/>
      <c r="AS198" s="346"/>
      <c r="AT198" s="346"/>
      <c r="AU198" s="346"/>
      <c r="AV198" s="346"/>
      <c r="AW198" s="346"/>
      <c r="AX198" s="346"/>
      <c r="AY198" s="346"/>
      <c r="AZ198" s="346"/>
      <c r="BA198" s="346"/>
    </row>
    <row r="199" spans="1:53" ht="15.75" customHeight="1">
      <c r="A199" s="346"/>
      <c r="B199" s="346"/>
      <c r="C199" s="346"/>
      <c r="D199" s="346"/>
      <c r="E199" s="346"/>
      <c r="F199" s="346"/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  <c r="AL199" s="346"/>
      <c r="AM199" s="346"/>
      <c r="AN199" s="346"/>
      <c r="AO199" s="346"/>
      <c r="AP199" s="346"/>
      <c r="AQ199" s="346"/>
      <c r="AR199" s="346"/>
      <c r="AS199" s="346"/>
      <c r="AT199" s="346"/>
      <c r="AU199" s="346"/>
      <c r="AV199" s="346"/>
      <c r="AW199" s="346"/>
      <c r="AX199" s="346"/>
      <c r="AY199" s="346"/>
      <c r="AZ199" s="346"/>
      <c r="BA199" s="346"/>
    </row>
    <row r="200" spans="1:53" ht="15.75" customHeight="1">
      <c r="A200" s="346"/>
      <c r="B200" s="346"/>
      <c r="C200" s="346"/>
      <c r="D200" s="346"/>
      <c r="E200" s="346"/>
      <c r="F200" s="346"/>
      <c r="G200" s="346"/>
      <c r="H200" s="346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  <c r="AL200" s="346"/>
      <c r="AM200" s="346"/>
      <c r="AN200" s="346"/>
      <c r="AO200" s="346"/>
      <c r="AP200" s="346"/>
      <c r="AQ200" s="346"/>
      <c r="AR200" s="346"/>
      <c r="AS200" s="346"/>
      <c r="AT200" s="346"/>
      <c r="AU200" s="346"/>
      <c r="AV200" s="346"/>
      <c r="AW200" s="346"/>
      <c r="AX200" s="346"/>
      <c r="AY200" s="346"/>
      <c r="AZ200" s="346"/>
      <c r="BA200" s="346"/>
    </row>
    <row r="201" spans="1:53" ht="15.75" customHeight="1">
      <c r="A201" s="346"/>
      <c r="B201" s="346"/>
      <c r="C201" s="346"/>
      <c r="D201" s="346"/>
      <c r="E201" s="346"/>
      <c r="F201" s="346"/>
      <c r="G201" s="346"/>
      <c r="H201" s="346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6"/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  <c r="AL201" s="346"/>
      <c r="AM201" s="346"/>
      <c r="AN201" s="346"/>
      <c r="AO201" s="346"/>
      <c r="AP201" s="346"/>
      <c r="AQ201" s="346"/>
      <c r="AR201" s="346"/>
      <c r="AS201" s="346"/>
      <c r="AT201" s="346"/>
      <c r="AU201" s="346"/>
      <c r="AV201" s="346"/>
      <c r="AW201" s="346"/>
      <c r="AX201" s="346"/>
      <c r="AY201" s="346"/>
      <c r="AZ201" s="346"/>
      <c r="BA201" s="346"/>
    </row>
    <row r="202" spans="1:53" ht="15.75" customHeight="1">
      <c r="A202" s="346"/>
      <c r="B202" s="346"/>
      <c r="C202" s="346"/>
      <c r="D202" s="346"/>
      <c r="E202" s="346"/>
      <c r="F202" s="346"/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  <c r="AL202" s="346"/>
      <c r="AM202" s="346"/>
      <c r="AN202" s="346"/>
      <c r="AO202" s="346"/>
      <c r="AP202" s="346"/>
      <c r="AQ202" s="346"/>
      <c r="AR202" s="346"/>
      <c r="AS202" s="346"/>
      <c r="AT202" s="346"/>
      <c r="AU202" s="346"/>
      <c r="AV202" s="346"/>
      <c r="AW202" s="346"/>
      <c r="AX202" s="346"/>
      <c r="AY202" s="346"/>
      <c r="AZ202" s="346"/>
      <c r="BA202" s="346"/>
    </row>
    <row r="203" spans="1:53" ht="15.75" customHeight="1">
      <c r="A203" s="346"/>
      <c r="B203" s="346"/>
      <c r="C203" s="346"/>
      <c r="D203" s="346"/>
      <c r="E203" s="346"/>
      <c r="F203" s="346"/>
      <c r="G203" s="346"/>
      <c r="H203" s="346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  <c r="AL203" s="346"/>
      <c r="AM203" s="346"/>
      <c r="AN203" s="346"/>
      <c r="AO203" s="346"/>
      <c r="AP203" s="346"/>
      <c r="AQ203" s="346"/>
      <c r="AR203" s="346"/>
      <c r="AS203" s="346"/>
      <c r="AT203" s="346"/>
      <c r="AU203" s="346"/>
      <c r="AV203" s="346"/>
      <c r="AW203" s="346"/>
      <c r="AX203" s="346"/>
      <c r="AY203" s="346"/>
      <c r="AZ203" s="346"/>
      <c r="BA203" s="346"/>
    </row>
    <row r="204" spans="1:53" ht="15.75" customHeight="1">
      <c r="A204" s="346"/>
      <c r="B204" s="346"/>
      <c r="C204" s="346"/>
      <c r="D204" s="346"/>
      <c r="E204" s="346"/>
      <c r="F204" s="346"/>
      <c r="G204" s="346"/>
      <c r="H204" s="346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  <c r="AL204" s="346"/>
      <c r="AM204" s="346"/>
      <c r="AN204" s="346"/>
      <c r="AO204" s="346"/>
      <c r="AP204" s="346"/>
      <c r="AQ204" s="346"/>
      <c r="AR204" s="346"/>
      <c r="AS204" s="346"/>
      <c r="AT204" s="346"/>
      <c r="AU204" s="346"/>
      <c r="AV204" s="346"/>
      <c r="AW204" s="346"/>
      <c r="AX204" s="346"/>
      <c r="AY204" s="346"/>
      <c r="AZ204" s="346"/>
      <c r="BA204" s="346"/>
    </row>
    <row r="205" spans="1:53" ht="15.75" customHeight="1">
      <c r="A205" s="346"/>
      <c r="B205" s="346"/>
      <c r="C205" s="346"/>
      <c r="D205" s="346"/>
      <c r="E205" s="346"/>
      <c r="F205" s="346"/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  <c r="AL205" s="346"/>
      <c r="AM205" s="346"/>
      <c r="AN205" s="346"/>
      <c r="AO205" s="346"/>
      <c r="AP205" s="346"/>
      <c r="AQ205" s="346"/>
      <c r="AR205" s="346"/>
      <c r="AS205" s="346"/>
      <c r="AT205" s="346"/>
      <c r="AU205" s="346"/>
      <c r="AV205" s="346"/>
      <c r="AW205" s="346"/>
      <c r="AX205" s="346"/>
      <c r="AY205" s="346"/>
      <c r="AZ205" s="346"/>
      <c r="BA205" s="346"/>
    </row>
    <row r="206" spans="1:53" ht="15.75" customHeight="1">
      <c r="A206" s="346"/>
      <c r="B206" s="346"/>
      <c r="C206" s="346"/>
      <c r="D206" s="346"/>
      <c r="E206" s="346"/>
      <c r="F206" s="346"/>
      <c r="G206" s="346"/>
      <c r="H206" s="346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  <c r="AL206" s="346"/>
      <c r="AM206" s="346"/>
      <c r="AN206" s="346"/>
      <c r="AO206" s="346"/>
      <c r="AP206" s="346"/>
      <c r="AQ206" s="346"/>
      <c r="AR206" s="346"/>
      <c r="AS206" s="346"/>
      <c r="AT206" s="346"/>
      <c r="AU206" s="346"/>
      <c r="AV206" s="346"/>
      <c r="AW206" s="346"/>
      <c r="AX206" s="346"/>
      <c r="AY206" s="346"/>
      <c r="AZ206" s="346"/>
      <c r="BA206" s="346"/>
    </row>
    <row r="207" spans="1:53" ht="15.75" customHeight="1">
      <c r="A207" s="346"/>
      <c r="B207" s="346"/>
      <c r="C207" s="346"/>
      <c r="D207" s="346"/>
      <c r="E207" s="346"/>
      <c r="F207" s="346"/>
      <c r="G207" s="346"/>
      <c r="H207" s="346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  <c r="AL207" s="346"/>
      <c r="AM207" s="346"/>
      <c r="AN207" s="346"/>
      <c r="AO207" s="346"/>
      <c r="AP207" s="346"/>
      <c r="AQ207" s="346"/>
      <c r="AR207" s="346"/>
      <c r="AS207" s="346"/>
      <c r="AT207" s="346"/>
      <c r="AU207" s="346"/>
      <c r="AV207" s="346"/>
      <c r="AW207" s="346"/>
      <c r="AX207" s="346"/>
      <c r="AY207" s="346"/>
      <c r="AZ207" s="346"/>
      <c r="BA207" s="346"/>
    </row>
    <row r="208" spans="1:53" ht="15.75" customHeight="1">
      <c r="A208" s="346"/>
      <c r="B208" s="346"/>
      <c r="C208" s="346"/>
      <c r="D208" s="346"/>
      <c r="E208" s="346"/>
      <c r="F208" s="346"/>
      <c r="G208" s="346"/>
      <c r="H208" s="346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  <c r="AL208" s="346"/>
      <c r="AM208" s="346"/>
      <c r="AN208" s="346"/>
      <c r="AO208" s="346"/>
      <c r="AP208" s="346"/>
      <c r="AQ208" s="346"/>
      <c r="AR208" s="346"/>
      <c r="AS208" s="346"/>
      <c r="AT208" s="346"/>
      <c r="AU208" s="346"/>
      <c r="AV208" s="346"/>
      <c r="AW208" s="346"/>
      <c r="AX208" s="346"/>
      <c r="AY208" s="346"/>
      <c r="AZ208" s="346"/>
      <c r="BA208" s="346"/>
    </row>
    <row r="209" spans="1:53" ht="15.75" customHeight="1">
      <c r="A209" s="346"/>
      <c r="B209" s="346"/>
      <c r="C209" s="346"/>
      <c r="D209" s="346"/>
      <c r="E209" s="346"/>
      <c r="F209" s="346"/>
      <c r="G209" s="346"/>
      <c r="H209" s="346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  <c r="AL209" s="346"/>
      <c r="AM209" s="346"/>
      <c r="AN209" s="346"/>
      <c r="AO209" s="346"/>
      <c r="AP209" s="346"/>
      <c r="AQ209" s="346"/>
      <c r="AR209" s="346"/>
      <c r="AS209" s="346"/>
      <c r="AT209" s="346"/>
      <c r="AU209" s="346"/>
      <c r="AV209" s="346"/>
      <c r="AW209" s="346"/>
      <c r="AX209" s="346"/>
      <c r="AY209" s="346"/>
      <c r="AZ209" s="346"/>
      <c r="BA209" s="346"/>
    </row>
    <row r="210" spans="1:53" ht="15.75" customHeight="1">
      <c r="A210" s="346"/>
      <c r="B210" s="346"/>
      <c r="C210" s="346"/>
      <c r="D210" s="346"/>
      <c r="E210" s="346"/>
      <c r="F210" s="346"/>
      <c r="G210" s="346"/>
      <c r="H210" s="346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  <c r="AL210" s="346"/>
      <c r="AM210" s="346"/>
      <c r="AN210" s="346"/>
      <c r="AO210" s="346"/>
      <c r="AP210" s="346"/>
      <c r="AQ210" s="346"/>
      <c r="AR210" s="346"/>
      <c r="AS210" s="346"/>
      <c r="AT210" s="346"/>
      <c r="AU210" s="346"/>
      <c r="AV210" s="346"/>
      <c r="AW210" s="346"/>
      <c r="AX210" s="346"/>
      <c r="AY210" s="346"/>
      <c r="AZ210" s="346"/>
      <c r="BA210" s="346"/>
    </row>
    <row r="211" spans="1:53" ht="15.75" customHeight="1">
      <c r="A211" s="346"/>
      <c r="B211" s="346"/>
      <c r="C211" s="346"/>
      <c r="D211" s="346"/>
      <c r="E211" s="346"/>
      <c r="F211" s="346"/>
      <c r="G211" s="346"/>
      <c r="H211" s="346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  <c r="AL211" s="346"/>
      <c r="AM211" s="346"/>
      <c r="AN211" s="346"/>
      <c r="AO211" s="346"/>
      <c r="AP211" s="346"/>
      <c r="AQ211" s="346"/>
      <c r="AR211" s="346"/>
      <c r="AS211" s="346"/>
      <c r="AT211" s="346"/>
      <c r="AU211" s="346"/>
      <c r="AV211" s="346"/>
      <c r="AW211" s="346"/>
      <c r="AX211" s="346"/>
      <c r="AY211" s="346"/>
      <c r="AZ211" s="346"/>
      <c r="BA211" s="346"/>
    </row>
    <row r="212" spans="1:53" ht="15.75" customHeight="1">
      <c r="A212" s="346"/>
      <c r="B212" s="346"/>
      <c r="C212" s="346"/>
      <c r="D212" s="346"/>
      <c r="E212" s="346"/>
      <c r="F212" s="346"/>
      <c r="G212" s="346"/>
      <c r="H212" s="346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46"/>
      <c r="AS212" s="346"/>
      <c r="AT212" s="346"/>
      <c r="AU212" s="346"/>
      <c r="AV212" s="346"/>
      <c r="AW212" s="346"/>
      <c r="AX212" s="346"/>
      <c r="AY212" s="346"/>
      <c r="AZ212" s="346"/>
      <c r="BA212" s="346"/>
    </row>
    <row r="213" spans="1:53" ht="15.75" customHeight="1">
      <c r="A213" s="346"/>
      <c r="B213" s="346"/>
      <c r="C213" s="346"/>
      <c r="D213" s="346"/>
      <c r="E213" s="346"/>
      <c r="F213" s="346"/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  <c r="AL213" s="346"/>
      <c r="AM213" s="346"/>
      <c r="AN213" s="346"/>
      <c r="AO213" s="346"/>
      <c r="AP213" s="346"/>
      <c r="AQ213" s="346"/>
      <c r="AR213" s="346"/>
      <c r="AS213" s="346"/>
      <c r="AT213" s="346"/>
      <c r="AU213" s="346"/>
      <c r="AV213" s="346"/>
      <c r="AW213" s="346"/>
      <c r="AX213" s="346"/>
      <c r="AY213" s="346"/>
      <c r="AZ213" s="346"/>
      <c r="BA213" s="346"/>
    </row>
    <row r="214" spans="1:53" ht="15.75" customHeight="1">
      <c r="A214" s="346"/>
      <c r="B214" s="346"/>
      <c r="C214" s="346"/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  <c r="AL214" s="346"/>
      <c r="AM214" s="346"/>
      <c r="AN214" s="346"/>
      <c r="AO214" s="346"/>
      <c r="AP214" s="346"/>
      <c r="AQ214" s="346"/>
      <c r="AR214" s="346"/>
      <c r="AS214" s="346"/>
      <c r="AT214" s="346"/>
      <c r="AU214" s="346"/>
      <c r="AV214" s="346"/>
      <c r="AW214" s="346"/>
      <c r="AX214" s="346"/>
      <c r="AY214" s="346"/>
      <c r="AZ214" s="346"/>
      <c r="BA214" s="346"/>
    </row>
    <row r="215" spans="1:53" ht="15.75" customHeight="1">
      <c r="A215" s="346"/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  <c r="AL215" s="346"/>
      <c r="AM215" s="346"/>
      <c r="AN215" s="346"/>
      <c r="AO215" s="346"/>
      <c r="AP215" s="346"/>
      <c r="AQ215" s="346"/>
      <c r="AR215" s="346"/>
      <c r="AS215" s="346"/>
      <c r="AT215" s="346"/>
      <c r="AU215" s="346"/>
      <c r="AV215" s="346"/>
      <c r="AW215" s="346"/>
      <c r="AX215" s="346"/>
      <c r="AY215" s="346"/>
      <c r="AZ215" s="346"/>
      <c r="BA215" s="346"/>
    </row>
    <row r="216" spans="1:53" ht="15.75" customHeight="1">
      <c r="A216" s="346"/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  <c r="AL216" s="346"/>
      <c r="AM216" s="346"/>
      <c r="AN216" s="346"/>
      <c r="AO216" s="346"/>
      <c r="AP216" s="346"/>
      <c r="AQ216" s="346"/>
      <c r="AR216" s="346"/>
      <c r="AS216" s="346"/>
      <c r="AT216" s="346"/>
      <c r="AU216" s="346"/>
      <c r="AV216" s="346"/>
      <c r="AW216" s="346"/>
      <c r="AX216" s="346"/>
      <c r="AY216" s="346"/>
      <c r="AZ216" s="346"/>
      <c r="BA216" s="346"/>
    </row>
    <row r="217" spans="1:53" ht="15.75" customHeight="1">
      <c r="A217" s="346"/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  <c r="AL217" s="346"/>
      <c r="AM217" s="346"/>
      <c r="AN217" s="346"/>
      <c r="AO217" s="346"/>
      <c r="AP217" s="346"/>
      <c r="AQ217" s="346"/>
      <c r="AR217" s="346"/>
      <c r="AS217" s="346"/>
      <c r="AT217" s="346"/>
      <c r="AU217" s="346"/>
      <c r="AV217" s="346"/>
      <c r="AW217" s="346"/>
      <c r="AX217" s="346"/>
      <c r="AY217" s="346"/>
      <c r="AZ217" s="346"/>
      <c r="BA217" s="346"/>
    </row>
    <row r="218" spans="1:53" ht="15.75" customHeight="1">
      <c r="A218" s="346"/>
      <c r="B218" s="346"/>
      <c r="C218" s="346"/>
      <c r="D218" s="346"/>
      <c r="E218" s="346"/>
      <c r="F218" s="346"/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  <c r="AL218" s="346"/>
      <c r="AM218" s="346"/>
      <c r="AN218" s="346"/>
      <c r="AO218" s="346"/>
      <c r="AP218" s="346"/>
      <c r="AQ218" s="346"/>
      <c r="AR218" s="346"/>
      <c r="AS218" s="346"/>
      <c r="AT218" s="346"/>
      <c r="AU218" s="346"/>
      <c r="AV218" s="346"/>
      <c r="AW218" s="346"/>
      <c r="AX218" s="346"/>
      <c r="AY218" s="346"/>
      <c r="AZ218" s="346"/>
      <c r="BA218" s="346"/>
    </row>
    <row r="219" spans="1:53" ht="15.75" customHeight="1">
      <c r="A219" s="346"/>
      <c r="B219" s="346"/>
      <c r="C219" s="346"/>
      <c r="D219" s="346"/>
      <c r="E219" s="346"/>
      <c r="F219" s="346"/>
      <c r="G219" s="346"/>
      <c r="H219" s="346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  <c r="AL219" s="346"/>
      <c r="AM219" s="346"/>
      <c r="AN219" s="346"/>
      <c r="AO219" s="346"/>
      <c r="AP219" s="346"/>
      <c r="AQ219" s="346"/>
      <c r="AR219" s="346"/>
      <c r="AS219" s="346"/>
      <c r="AT219" s="346"/>
      <c r="AU219" s="346"/>
      <c r="AV219" s="346"/>
      <c r="AW219" s="346"/>
      <c r="AX219" s="346"/>
      <c r="AY219" s="346"/>
      <c r="AZ219" s="346"/>
      <c r="BA219" s="346"/>
    </row>
    <row r="220" spans="1:53" ht="15.75" customHeight="1">
      <c r="A220" s="346"/>
      <c r="B220" s="346"/>
      <c r="C220" s="346"/>
      <c r="D220" s="346"/>
      <c r="E220" s="346"/>
      <c r="F220" s="346"/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  <c r="AL220" s="346"/>
      <c r="AM220" s="346"/>
      <c r="AN220" s="346"/>
      <c r="AO220" s="346"/>
      <c r="AP220" s="346"/>
      <c r="AQ220" s="346"/>
      <c r="AR220" s="346"/>
      <c r="AS220" s="346"/>
      <c r="AT220" s="346"/>
      <c r="AU220" s="346"/>
      <c r="AV220" s="346"/>
      <c r="AW220" s="346"/>
      <c r="AX220" s="346"/>
      <c r="AY220" s="346"/>
      <c r="AZ220" s="346"/>
      <c r="BA220" s="346"/>
    </row>
    <row r="221" spans="1:53" ht="15.75" customHeight="1">
      <c r="A221" s="346"/>
      <c r="B221" s="346"/>
      <c r="C221" s="346"/>
      <c r="D221" s="346"/>
      <c r="E221" s="346"/>
      <c r="F221" s="346"/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  <c r="AL221" s="346"/>
      <c r="AM221" s="346"/>
      <c r="AN221" s="346"/>
      <c r="AO221" s="346"/>
      <c r="AP221" s="346"/>
      <c r="AQ221" s="346"/>
      <c r="AR221" s="346"/>
      <c r="AS221" s="346"/>
      <c r="AT221" s="346"/>
      <c r="AU221" s="346"/>
      <c r="AV221" s="346"/>
      <c r="AW221" s="346"/>
      <c r="AX221" s="346"/>
      <c r="AY221" s="346"/>
      <c r="AZ221" s="346"/>
      <c r="BA221" s="346"/>
    </row>
    <row r="222" spans="1:53" ht="15.75" customHeight="1">
      <c r="A222" s="346"/>
      <c r="B222" s="346"/>
      <c r="C222" s="346"/>
      <c r="D222" s="346"/>
      <c r="E222" s="346"/>
      <c r="F222" s="346"/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  <c r="AL222" s="346"/>
      <c r="AM222" s="346"/>
      <c r="AN222" s="346"/>
      <c r="AO222" s="346"/>
      <c r="AP222" s="346"/>
      <c r="AQ222" s="346"/>
      <c r="AR222" s="346"/>
      <c r="AS222" s="346"/>
      <c r="AT222" s="346"/>
      <c r="AU222" s="346"/>
      <c r="AV222" s="346"/>
      <c r="AW222" s="346"/>
      <c r="AX222" s="346"/>
      <c r="AY222" s="346"/>
      <c r="AZ222" s="346"/>
      <c r="BA222" s="346"/>
    </row>
    <row r="223" spans="1:53" ht="15.75" customHeight="1">
      <c r="A223" s="346"/>
      <c r="B223" s="346"/>
      <c r="C223" s="346"/>
      <c r="D223" s="346"/>
      <c r="E223" s="346"/>
      <c r="F223" s="346"/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  <c r="AL223" s="346"/>
      <c r="AM223" s="346"/>
      <c r="AN223" s="346"/>
      <c r="AO223" s="346"/>
      <c r="AP223" s="346"/>
      <c r="AQ223" s="346"/>
      <c r="AR223" s="346"/>
      <c r="AS223" s="346"/>
      <c r="AT223" s="346"/>
      <c r="AU223" s="346"/>
      <c r="AV223" s="346"/>
      <c r="AW223" s="346"/>
      <c r="AX223" s="346"/>
      <c r="AY223" s="346"/>
      <c r="AZ223" s="346"/>
      <c r="BA223" s="346"/>
    </row>
    <row r="224" spans="1:53" ht="15.75" customHeight="1">
      <c r="A224" s="346"/>
      <c r="B224" s="346"/>
      <c r="C224" s="346"/>
      <c r="D224" s="346"/>
      <c r="E224" s="346"/>
      <c r="F224" s="346"/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  <c r="AL224" s="346"/>
      <c r="AM224" s="346"/>
      <c r="AN224" s="346"/>
      <c r="AO224" s="346"/>
      <c r="AP224" s="346"/>
      <c r="AQ224" s="346"/>
      <c r="AR224" s="346"/>
      <c r="AS224" s="346"/>
      <c r="AT224" s="346"/>
      <c r="AU224" s="346"/>
      <c r="AV224" s="346"/>
      <c r="AW224" s="346"/>
      <c r="AX224" s="346"/>
      <c r="AY224" s="346"/>
      <c r="AZ224" s="346"/>
      <c r="BA224" s="346"/>
    </row>
    <row r="225" spans="1:53" ht="15.75" customHeight="1">
      <c r="A225" s="346"/>
      <c r="B225" s="346"/>
      <c r="C225" s="346"/>
      <c r="D225" s="346"/>
      <c r="E225" s="346"/>
      <c r="F225" s="346"/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  <c r="AL225" s="346"/>
      <c r="AM225" s="346"/>
      <c r="AN225" s="346"/>
      <c r="AO225" s="346"/>
      <c r="AP225" s="346"/>
      <c r="AQ225" s="346"/>
      <c r="AR225" s="346"/>
      <c r="AS225" s="346"/>
      <c r="AT225" s="346"/>
      <c r="AU225" s="346"/>
      <c r="AV225" s="346"/>
      <c r="AW225" s="346"/>
      <c r="AX225" s="346"/>
      <c r="AY225" s="346"/>
      <c r="AZ225" s="346"/>
      <c r="BA225" s="346"/>
    </row>
    <row r="226" spans="1:53" ht="15.75" customHeight="1">
      <c r="A226" s="346"/>
      <c r="B226" s="346"/>
      <c r="C226" s="346"/>
      <c r="D226" s="346"/>
      <c r="E226" s="346"/>
      <c r="F226" s="346"/>
      <c r="G226" s="346"/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  <c r="AL226" s="346"/>
      <c r="AM226" s="346"/>
      <c r="AN226" s="346"/>
      <c r="AO226" s="346"/>
      <c r="AP226" s="346"/>
      <c r="AQ226" s="346"/>
      <c r="AR226" s="346"/>
      <c r="AS226" s="346"/>
      <c r="AT226" s="346"/>
      <c r="AU226" s="346"/>
      <c r="AV226" s="346"/>
      <c r="AW226" s="346"/>
      <c r="AX226" s="346"/>
      <c r="AY226" s="346"/>
      <c r="AZ226" s="346"/>
      <c r="BA226" s="346"/>
    </row>
    <row r="227" spans="1:53" ht="15.75" customHeight="1">
      <c r="A227" s="346"/>
      <c r="B227" s="346"/>
      <c r="C227" s="346"/>
      <c r="D227" s="346"/>
      <c r="E227" s="346"/>
      <c r="F227" s="346"/>
      <c r="G227" s="346"/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  <c r="AL227" s="346"/>
      <c r="AM227" s="346"/>
      <c r="AN227" s="346"/>
      <c r="AO227" s="346"/>
      <c r="AP227" s="346"/>
      <c r="AQ227" s="346"/>
      <c r="AR227" s="346"/>
      <c r="AS227" s="346"/>
      <c r="AT227" s="346"/>
      <c r="AU227" s="346"/>
      <c r="AV227" s="346"/>
      <c r="AW227" s="346"/>
      <c r="AX227" s="346"/>
      <c r="AY227" s="346"/>
      <c r="AZ227" s="346"/>
      <c r="BA227" s="346"/>
    </row>
    <row r="228" spans="1:53" ht="15.75" customHeight="1">
      <c r="A228" s="346"/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  <c r="AL228" s="346"/>
      <c r="AM228" s="346"/>
      <c r="AN228" s="346"/>
      <c r="AO228" s="346"/>
      <c r="AP228" s="346"/>
      <c r="AQ228" s="346"/>
      <c r="AR228" s="346"/>
      <c r="AS228" s="346"/>
      <c r="AT228" s="346"/>
      <c r="AU228" s="346"/>
      <c r="AV228" s="346"/>
      <c r="AW228" s="346"/>
      <c r="AX228" s="346"/>
      <c r="AY228" s="346"/>
      <c r="AZ228" s="346"/>
      <c r="BA228" s="346"/>
    </row>
    <row r="229" spans="1:53" ht="15.75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  <c r="AL229" s="346"/>
      <c r="AM229" s="346"/>
      <c r="AN229" s="346"/>
      <c r="AO229" s="346"/>
      <c r="AP229" s="346"/>
      <c r="AQ229" s="346"/>
      <c r="AR229" s="346"/>
      <c r="AS229" s="346"/>
      <c r="AT229" s="346"/>
      <c r="AU229" s="346"/>
      <c r="AV229" s="346"/>
      <c r="AW229" s="346"/>
      <c r="AX229" s="346"/>
      <c r="AY229" s="346"/>
      <c r="AZ229" s="346"/>
      <c r="BA229" s="346"/>
    </row>
    <row r="230" spans="1:53" ht="15.75" customHeight="1">
      <c r="A230" s="346"/>
      <c r="B230" s="346"/>
      <c r="C230" s="346"/>
      <c r="D230" s="346"/>
      <c r="E230" s="346"/>
      <c r="F230" s="346"/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  <c r="AL230" s="346"/>
      <c r="AM230" s="346"/>
      <c r="AN230" s="346"/>
      <c r="AO230" s="346"/>
      <c r="AP230" s="346"/>
      <c r="AQ230" s="346"/>
      <c r="AR230" s="346"/>
      <c r="AS230" s="346"/>
      <c r="AT230" s="346"/>
      <c r="AU230" s="346"/>
      <c r="AV230" s="346"/>
      <c r="AW230" s="346"/>
      <c r="AX230" s="346"/>
      <c r="AY230" s="346"/>
      <c r="AZ230" s="346"/>
      <c r="BA230" s="346"/>
    </row>
    <row r="231" spans="1:53" ht="15.75" customHeight="1">
      <c r="A231" s="346"/>
      <c r="B231" s="346"/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  <c r="AL231" s="346"/>
      <c r="AM231" s="346"/>
      <c r="AN231" s="346"/>
      <c r="AO231" s="346"/>
      <c r="AP231" s="346"/>
      <c r="AQ231" s="346"/>
      <c r="AR231" s="346"/>
      <c r="AS231" s="346"/>
      <c r="AT231" s="346"/>
      <c r="AU231" s="346"/>
      <c r="AV231" s="346"/>
      <c r="AW231" s="346"/>
      <c r="AX231" s="346"/>
      <c r="AY231" s="346"/>
      <c r="AZ231" s="346"/>
      <c r="BA231" s="346"/>
    </row>
    <row r="232" spans="1:53" ht="15.75" customHeight="1">
      <c r="A232" s="346"/>
      <c r="B232" s="346"/>
      <c r="C232" s="346"/>
      <c r="D232" s="346"/>
      <c r="E232" s="346"/>
      <c r="F232" s="346"/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  <c r="AL232" s="346"/>
      <c r="AM232" s="346"/>
      <c r="AN232" s="346"/>
      <c r="AO232" s="346"/>
      <c r="AP232" s="346"/>
      <c r="AQ232" s="346"/>
      <c r="AR232" s="346"/>
      <c r="AS232" s="346"/>
      <c r="AT232" s="346"/>
      <c r="AU232" s="346"/>
      <c r="AV232" s="346"/>
      <c r="AW232" s="346"/>
      <c r="AX232" s="346"/>
      <c r="AY232" s="346"/>
      <c r="AZ232" s="346"/>
      <c r="BA232" s="346"/>
    </row>
    <row r="233" spans="1:53" ht="15.75" customHeight="1">
      <c r="A233" s="346"/>
      <c r="B233" s="346"/>
      <c r="C233" s="346"/>
      <c r="D233" s="346"/>
      <c r="E233" s="346"/>
      <c r="F233" s="346"/>
      <c r="G233" s="346"/>
      <c r="H233" s="346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  <c r="AL233" s="346"/>
      <c r="AM233" s="346"/>
      <c r="AN233" s="346"/>
      <c r="AO233" s="346"/>
      <c r="AP233" s="346"/>
      <c r="AQ233" s="346"/>
      <c r="AR233" s="346"/>
      <c r="AS233" s="346"/>
      <c r="AT233" s="346"/>
      <c r="AU233" s="346"/>
      <c r="AV233" s="346"/>
      <c r="AW233" s="346"/>
      <c r="AX233" s="346"/>
      <c r="AY233" s="346"/>
      <c r="AZ233" s="346"/>
      <c r="BA233" s="346"/>
    </row>
    <row r="234" spans="1:53" ht="15.75" customHeight="1">
      <c r="A234" s="346"/>
      <c r="B234" s="346"/>
      <c r="C234" s="346"/>
      <c r="D234" s="346"/>
      <c r="E234" s="346"/>
      <c r="F234" s="346"/>
      <c r="G234" s="346"/>
      <c r="H234" s="346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  <c r="AL234" s="346"/>
      <c r="AM234" s="346"/>
      <c r="AN234" s="346"/>
      <c r="AO234" s="346"/>
      <c r="AP234" s="346"/>
      <c r="AQ234" s="346"/>
      <c r="AR234" s="346"/>
      <c r="AS234" s="346"/>
      <c r="AT234" s="346"/>
      <c r="AU234" s="346"/>
      <c r="AV234" s="346"/>
      <c r="AW234" s="346"/>
      <c r="AX234" s="346"/>
      <c r="AY234" s="346"/>
      <c r="AZ234" s="346"/>
      <c r="BA234" s="346"/>
    </row>
    <row r="235" spans="1:53" ht="15.75" customHeight="1">
      <c r="A235" s="346"/>
      <c r="B235" s="346"/>
      <c r="C235" s="346"/>
      <c r="D235" s="346"/>
      <c r="E235" s="346"/>
      <c r="F235" s="346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  <c r="AL235" s="346"/>
      <c r="AM235" s="346"/>
      <c r="AN235" s="346"/>
      <c r="AO235" s="346"/>
      <c r="AP235" s="346"/>
      <c r="AQ235" s="346"/>
      <c r="AR235" s="346"/>
      <c r="AS235" s="346"/>
      <c r="AT235" s="346"/>
      <c r="AU235" s="346"/>
      <c r="AV235" s="346"/>
      <c r="AW235" s="346"/>
      <c r="AX235" s="346"/>
      <c r="AY235" s="346"/>
      <c r="AZ235" s="346"/>
      <c r="BA235" s="346"/>
    </row>
    <row r="236" spans="1:53" ht="15.75" customHeight="1">
      <c r="A236" s="346"/>
      <c r="B236" s="346"/>
      <c r="C236" s="346"/>
      <c r="D236" s="346"/>
      <c r="E236" s="346"/>
      <c r="F236" s="346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  <c r="AL236" s="346"/>
      <c r="AM236" s="346"/>
      <c r="AN236" s="346"/>
      <c r="AO236" s="346"/>
      <c r="AP236" s="346"/>
      <c r="AQ236" s="346"/>
      <c r="AR236" s="346"/>
      <c r="AS236" s="346"/>
      <c r="AT236" s="346"/>
      <c r="AU236" s="346"/>
      <c r="AV236" s="346"/>
      <c r="AW236" s="346"/>
      <c r="AX236" s="346"/>
      <c r="AY236" s="346"/>
      <c r="AZ236" s="346"/>
      <c r="BA236" s="346"/>
    </row>
    <row r="237" spans="1:53" ht="15.75" customHeight="1">
      <c r="A237" s="346"/>
      <c r="B237" s="346"/>
      <c r="C237" s="346"/>
      <c r="D237" s="346"/>
      <c r="E237" s="346"/>
      <c r="F237" s="346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  <c r="AL237" s="346"/>
      <c r="AM237" s="346"/>
      <c r="AN237" s="346"/>
      <c r="AO237" s="346"/>
      <c r="AP237" s="346"/>
      <c r="AQ237" s="346"/>
      <c r="AR237" s="346"/>
      <c r="AS237" s="346"/>
      <c r="AT237" s="346"/>
      <c r="AU237" s="346"/>
      <c r="AV237" s="346"/>
      <c r="AW237" s="346"/>
      <c r="AX237" s="346"/>
      <c r="AY237" s="346"/>
      <c r="AZ237" s="346"/>
      <c r="BA237" s="346"/>
    </row>
    <row r="238" spans="1:53" ht="15.75" customHeight="1">
      <c r="A238" s="346"/>
      <c r="B238" s="346"/>
      <c r="C238" s="346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  <c r="AL238" s="346"/>
      <c r="AM238" s="346"/>
      <c r="AN238" s="346"/>
      <c r="AO238" s="346"/>
      <c r="AP238" s="346"/>
      <c r="AQ238" s="346"/>
      <c r="AR238" s="346"/>
      <c r="AS238" s="346"/>
      <c r="AT238" s="346"/>
      <c r="AU238" s="346"/>
      <c r="AV238" s="346"/>
      <c r="AW238" s="346"/>
      <c r="AX238" s="346"/>
      <c r="AY238" s="346"/>
      <c r="AZ238" s="346"/>
      <c r="BA238" s="346"/>
    </row>
    <row r="239" spans="1:53" ht="15.75" customHeight="1">
      <c r="A239" s="346"/>
      <c r="B239" s="346"/>
      <c r="C239" s="346"/>
      <c r="D239" s="346"/>
      <c r="E239" s="346"/>
      <c r="F239" s="346"/>
      <c r="G239" s="346"/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  <c r="AL239" s="346"/>
      <c r="AM239" s="346"/>
      <c r="AN239" s="346"/>
      <c r="AO239" s="346"/>
      <c r="AP239" s="346"/>
      <c r="AQ239" s="346"/>
      <c r="AR239" s="346"/>
      <c r="AS239" s="346"/>
      <c r="AT239" s="346"/>
      <c r="AU239" s="346"/>
      <c r="AV239" s="346"/>
      <c r="AW239" s="346"/>
      <c r="AX239" s="346"/>
      <c r="AY239" s="346"/>
      <c r="AZ239" s="346"/>
      <c r="BA239" s="346"/>
    </row>
    <row r="240" spans="1:53" ht="15.75" customHeight="1">
      <c r="A240" s="346"/>
      <c r="B240" s="346"/>
      <c r="C240" s="346"/>
      <c r="D240" s="346"/>
      <c r="E240" s="346"/>
      <c r="F240" s="346"/>
      <c r="G240" s="346"/>
      <c r="H240" s="346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46"/>
      <c r="AS240" s="346"/>
      <c r="AT240" s="346"/>
      <c r="AU240" s="346"/>
      <c r="AV240" s="346"/>
      <c r="AW240" s="346"/>
      <c r="AX240" s="346"/>
      <c r="AY240" s="346"/>
      <c r="AZ240" s="346"/>
      <c r="BA240" s="346"/>
    </row>
    <row r="241" spans="1:53" ht="15.75" customHeight="1">
      <c r="A241" s="346"/>
      <c r="B241" s="346"/>
      <c r="C241" s="346"/>
      <c r="D241" s="346"/>
      <c r="E241" s="346"/>
      <c r="F241" s="346"/>
      <c r="G241" s="346"/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  <c r="AL241" s="346"/>
      <c r="AM241" s="346"/>
      <c r="AN241" s="346"/>
      <c r="AO241" s="346"/>
      <c r="AP241" s="346"/>
      <c r="AQ241" s="346"/>
      <c r="AR241" s="346"/>
      <c r="AS241" s="346"/>
      <c r="AT241" s="346"/>
      <c r="AU241" s="346"/>
      <c r="AV241" s="346"/>
      <c r="AW241" s="346"/>
      <c r="AX241" s="346"/>
      <c r="AY241" s="346"/>
      <c r="AZ241" s="346"/>
      <c r="BA241" s="346"/>
    </row>
    <row r="242" spans="1:53" ht="15.75" customHeight="1">
      <c r="A242" s="346"/>
      <c r="B242" s="346"/>
      <c r="C242" s="346"/>
      <c r="D242" s="346"/>
      <c r="E242" s="346"/>
      <c r="F242" s="346"/>
      <c r="G242" s="346"/>
      <c r="H242" s="346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  <c r="AL242" s="346"/>
      <c r="AM242" s="346"/>
      <c r="AN242" s="346"/>
      <c r="AO242" s="346"/>
      <c r="AP242" s="346"/>
      <c r="AQ242" s="346"/>
      <c r="AR242" s="346"/>
      <c r="AS242" s="346"/>
      <c r="AT242" s="346"/>
      <c r="AU242" s="346"/>
      <c r="AV242" s="346"/>
      <c r="AW242" s="346"/>
      <c r="AX242" s="346"/>
      <c r="AY242" s="346"/>
      <c r="AZ242" s="346"/>
      <c r="BA242" s="346"/>
    </row>
    <row r="243" spans="1:53" ht="15.75" customHeight="1">
      <c r="A243" s="346"/>
      <c r="B243" s="346"/>
      <c r="C243" s="346"/>
      <c r="D243" s="346"/>
      <c r="E243" s="346"/>
      <c r="F243" s="346"/>
      <c r="G243" s="346"/>
      <c r="H243" s="346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346"/>
      <c r="X243" s="346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  <c r="AL243" s="346"/>
      <c r="AM243" s="346"/>
      <c r="AN243" s="346"/>
      <c r="AO243" s="346"/>
      <c r="AP243" s="346"/>
      <c r="AQ243" s="346"/>
      <c r="AR243" s="346"/>
      <c r="AS243" s="346"/>
      <c r="AT243" s="346"/>
      <c r="AU243" s="346"/>
      <c r="AV243" s="346"/>
      <c r="AW243" s="346"/>
      <c r="AX243" s="346"/>
      <c r="AY243" s="346"/>
      <c r="AZ243" s="346"/>
      <c r="BA243" s="346"/>
    </row>
    <row r="244" spans="1:53" ht="15.75" customHeight="1">
      <c r="A244" s="346"/>
      <c r="B244" s="346"/>
      <c r="C244" s="346"/>
      <c r="D244" s="346"/>
      <c r="E244" s="346"/>
      <c r="F244" s="346"/>
      <c r="G244" s="346"/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  <c r="AL244" s="346"/>
      <c r="AM244" s="346"/>
      <c r="AN244" s="346"/>
      <c r="AO244" s="346"/>
      <c r="AP244" s="346"/>
      <c r="AQ244" s="346"/>
      <c r="AR244" s="346"/>
      <c r="AS244" s="346"/>
      <c r="AT244" s="346"/>
      <c r="AU244" s="346"/>
      <c r="AV244" s="346"/>
      <c r="AW244" s="346"/>
      <c r="AX244" s="346"/>
      <c r="AY244" s="346"/>
      <c r="AZ244" s="346"/>
      <c r="BA244" s="346"/>
    </row>
    <row r="245" spans="1:53" ht="15.75" customHeight="1">
      <c r="A245" s="346"/>
      <c r="B245" s="346"/>
      <c r="C245" s="346"/>
      <c r="D245" s="346"/>
      <c r="E245" s="346"/>
      <c r="F245" s="346"/>
      <c r="G245" s="346"/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46"/>
      <c r="AS245" s="346"/>
      <c r="AT245" s="346"/>
      <c r="AU245" s="346"/>
      <c r="AV245" s="346"/>
      <c r="AW245" s="346"/>
      <c r="AX245" s="346"/>
      <c r="AY245" s="346"/>
      <c r="AZ245" s="346"/>
      <c r="BA245" s="346"/>
    </row>
    <row r="246" spans="1:53" ht="15.75" customHeight="1">
      <c r="A246" s="346"/>
      <c r="B246" s="346"/>
      <c r="C246" s="346"/>
      <c r="D246" s="346"/>
      <c r="E246" s="346"/>
      <c r="F246" s="346"/>
      <c r="G246" s="346"/>
      <c r="H246" s="346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  <c r="AL246" s="346"/>
      <c r="AM246" s="346"/>
      <c r="AN246" s="346"/>
      <c r="AO246" s="346"/>
      <c r="AP246" s="346"/>
      <c r="AQ246" s="346"/>
      <c r="AR246" s="346"/>
      <c r="AS246" s="346"/>
      <c r="AT246" s="346"/>
      <c r="AU246" s="346"/>
      <c r="AV246" s="346"/>
      <c r="AW246" s="346"/>
      <c r="AX246" s="346"/>
      <c r="AY246" s="346"/>
      <c r="AZ246" s="346"/>
      <c r="BA246" s="346"/>
    </row>
    <row r="247" spans="1:53" ht="15.75" customHeight="1">
      <c r="A247" s="346"/>
      <c r="B247" s="346"/>
      <c r="C247" s="346"/>
      <c r="D247" s="346"/>
      <c r="E247" s="346"/>
      <c r="F247" s="346"/>
      <c r="G247" s="346"/>
      <c r="H247" s="346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  <c r="AL247" s="346"/>
      <c r="AM247" s="346"/>
      <c r="AN247" s="346"/>
      <c r="AO247" s="346"/>
      <c r="AP247" s="346"/>
      <c r="AQ247" s="346"/>
      <c r="AR247" s="346"/>
      <c r="AS247" s="346"/>
      <c r="AT247" s="346"/>
      <c r="AU247" s="346"/>
      <c r="AV247" s="346"/>
      <c r="AW247" s="346"/>
      <c r="AX247" s="346"/>
      <c r="AY247" s="346"/>
      <c r="AZ247" s="346"/>
      <c r="BA247" s="346"/>
    </row>
    <row r="248" spans="1:53" ht="15.75" customHeight="1">
      <c r="A248" s="346"/>
      <c r="B248" s="346"/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  <c r="AL248" s="346"/>
      <c r="AM248" s="346"/>
      <c r="AN248" s="346"/>
      <c r="AO248" s="346"/>
      <c r="AP248" s="346"/>
      <c r="AQ248" s="346"/>
      <c r="AR248" s="346"/>
      <c r="AS248" s="346"/>
      <c r="AT248" s="346"/>
      <c r="AU248" s="346"/>
      <c r="AV248" s="346"/>
      <c r="AW248" s="346"/>
      <c r="AX248" s="346"/>
      <c r="AY248" s="346"/>
      <c r="AZ248" s="346"/>
      <c r="BA248" s="346"/>
    </row>
    <row r="249" spans="1:53" ht="15.75" customHeight="1">
      <c r="A249" s="346"/>
      <c r="B249" s="346"/>
      <c r="C249" s="346"/>
      <c r="D249" s="346"/>
      <c r="E249" s="346"/>
      <c r="F249" s="346"/>
      <c r="G249" s="346"/>
      <c r="H249" s="346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  <c r="AL249" s="346"/>
      <c r="AM249" s="346"/>
      <c r="AN249" s="346"/>
      <c r="AO249" s="346"/>
      <c r="AP249" s="346"/>
      <c r="AQ249" s="346"/>
      <c r="AR249" s="346"/>
      <c r="AS249" s="346"/>
      <c r="AT249" s="346"/>
      <c r="AU249" s="346"/>
      <c r="AV249" s="346"/>
      <c r="AW249" s="346"/>
      <c r="AX249" s="346"/>
      <c r="AY249" s="346"/>
      <c r="AZ249" s="346"/>
      <c r="BA249" s="346"/>
    </row>
    <row r="250" spans="1:53" ht="15.75" customHeight="1">
      <c r="A250" s="346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346"/>
      <c r="P250" s="346"/>
      <c r="Q250" s="346"/>
      <c r="R250" s="346"/>
      <c r="S250" s="346"/>
      <c r="T250" s="346"/>
      <c r="U250" s="346"/>
      <c r="V250" s="346"/>
      <c r="W250" s="346"/>
      <c r="X250" s="346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  <c r="AL250" s="346"/>
      <c r="AM250" s="346"/>
      <c r="AN250" s="346"/>
      <c r="AO250" s="346"/>
      <c r="AP250" s="346"/>
      <c r="AQ250" s="346"/>
      <c r="AR250" s="346"/>
      <c r="AS250" s="346"/>
      <c r="AT250" s="346"/>
      <c r="AU250" s="346"/>
      <c r="AV250" s="346"/>
      <c r="AW250" s="346"/>
      <c r="AX250" s="346"/>
      <c r="AY250" s="346"/>
      <c r="AZ250" s="346"/>
      <c r="BA250" s="346"/>
    </row>
    <row r="251" spans="1:53" ht="15.75" customHeight="1">
      <c r="A251" s="346"/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  <c r="AL251" s="346"/>
      <c r="AM251" s="346"/>
      <c r="AN251" s="346"/>
      <c r="AO251" s="346"/>
      <c r="AP251" s="346"/>
      <c r="AQ251" s="346"/>
      <c r="AR251" s="346"/>
      <c r="AS251" s="346"/>
      <c r="AT251" s="346"/>
      <c r="AU251" s="346"/>
      <c r="AV251" s="346"/>
      <c r="AW251" s="346"/>
      <c r="AX251" s="346"/>
      <c r="AY251" s="346"/>
      <c r="AZ251" s="346"/>
      <c r="BA251" s="346"/>
    </row>
    <row r="252" spans="1:53" ht="15.75" customHeight="1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  <c r="AL252" s="346"/>
      <c r="AM252" s="346"/>
      <c r="AN252" s="346"/>
      <c r="AO252" s="346"/>
      <c r="AP252" s="346"/>
      <c r="AQ252" s="346"/>
      <c r="AR252" s="346"/>
      <c r="AS252" s="346"/>
      <c r="AT252" s="346"/>
      <c r="AU252" s="346"/>
      <c r="AV252" s="346"/>
      <c r="AW252" s="346"/>
      <c r="AX252" s="346"/>
      <c r="AY252" s="346"/>
      <c r="AZ252" s="346"/>
      <c r="BA252" s="346"/>
    </row>
    <row r="253" spans="1:53" ht="15.75" customHeight="1">
      <c r="A253" s="346"/>
      <c r="B253" s="346"/>
      <c r="C253" s="346"/>
      <c r="D253" s="346"/>
      <c r="E253" s="346"/>
      <c r="F253" s="346"/>
      <c r="G253" s="346"/>
      <c r="H253" s="346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  <c r="AL253" s="346"/>
      <c r="AM253" s="346"/>
      <c r="AN253" s="346"/>
      <c r="AO253" s="346"/>
      <c r="AP253" s="346"/>
      <c r="AQ253" s="346"/>
      <c r="AR253" s="346"/>
      <c r="AS253" s="346"/>
      <c r="AT253" s="346"/>
      <c r="AU253" s="346"/>
      <c r="AV253" s="346"/>
      <c r="AW253" s="346"/>
      <c r="AX253" s="346"/>
      <c r="AY253" s="346"/>
      <c r="AZ253" s="346"/>
      <c r="BA253" s="346"/>
    </row>
    <row r="254" spans="1:53" ht="15.75" customHeight="1">
      <c r="A254" s="346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  <c r="AL254" s="346"/>
      <c r="AM254" s="346"/>
      <c r="AN254" s="346"/>
      <c r="AO254" s="346"/>
      <c r="AP254" s="346"/>
      <c r="AQ254" s="346"/>
      <c r="AR254" s="346"/>
      <c r="AS254" s="346"/>
      <c r="AT254" s="346"/>
      <c r="AU254" s="346"/>
      <c r="AV254" s="346"/>
      <c r="AW254" s="346"/>
      <c r="AX254" s="346"/>
      <c r="AY254" s="346"/>
      <c r="AZ254" s="346"/>
      <c r="BA254" s="346"/>
    </row>
    <row r="255" spans="1:53" ht="15.75" customHeight="1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  <c r="AL255" s="346"/>
      <c r="AM255" s="346"/>
      <c r="AN255" s="346"/>
      <c r="AO255" s="346"/>
      <c r="AP255" s="346"/>
      <c r="AQ255" s="346"/>
      <c r="AR255" s="346"/>
      <c r="AS255" s="346"/>
      <c r="AT255" s="346"/>
      <c r="AU255" s="346"/>
      <c r="AV255" s="346"/>
      <c r="AW255" s="346"/>
      <c r="AX255" s="346"/>
      <c r="AY255" s="346"/>
      <c r="AZ255" s="346"/>
      <c r="BA255" s="346"/>
    </row>
    <row r="256" spans="1:53" ht="15.75" customHeight="1">
      <c r="A256" s="346"/>
      <c r="B256" s="346"/>
      <c r="C256" s="346"/>
      <c r="D256" s="346"/>
      <c r="E256" s="346"/>
      <c r="F256" s="346"/>
      <c r="G256" s="346"/>
      <c r="H256" s="346"/>
      <c r="I256" s="346"/>
      <c r="J256" s="346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  <c r="AL256" s="346"/>
      <c r="AM256" s="346"/>
      <c r="AN256" s="346"/>
      <c r="AO256" s="346"/>
      <c r="AP256" s="346"/>
      <c r="AQ256" s="346"/>
      <c r="AR256" s="346"/>
      <c r="AS256" s="346"/>
      <c r="AT256" s="346"/>
      <c r="AU256" s="346"/>
      <c r="AV256" s="346"/>
      <c r="AW256" s="346"/>
      <c r="AX256" s="346"/>
      <c r="AY256" s="346"/>
      <c r="AZ256" s="346"/>
      <c r="BA256" s="346"/>
    </row>
    <row r="257" spans="1:53" ht="15.75" customHeight="1">
      <c r="A257" s="346"/>
      <c r="B257" s="346"/>
      <c r="C257" s="346"/>
      <c r="D257" s="346"/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  <c r="AL257" s="346"/>
      <c r="AM257" s="346"/>
      <c r="AN257" s="346"/>
      <c r="AO257" s="346"/>
      <c r="AP257" s="346"/>
      <c r="AQ257" s="346"/>
      <c r="AR257" s="346"/>
      <c r="AS257" s="346"/>
      <c r="AT257" s="346"/>
      <c r="AU257" s="346"/>
      <c r="AV257" s="346"/>
      <c r="AW257" s="346"/>
      <c r="AX257" s="346"/>
      <c r="AY257" s="346"/>
      <c r="AZ257" s="346"/>
      <c r="BA257" s="346"/>
    </row>
    <row r="258" spans="1:53" ht="15.75" customHeight="1">
      <c r="A258" s="346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346"/>
      <c r="P258" s="346"/>
      <c r="Q258" s="346"/>
      <c r="R258" s="346"/>
      <c r="S258" s="346"/>
      <c r="T258" s="346"/>
      <c r="U258" s="346"/>
      <c r="V258" s="346"/>
      <c r="W258" s="346"/>
      <c r="X258" s="346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  <c r="AL258" s="346"/>
      <c r="AM258" s="346"/>
      <c r="AN258" s="346"/>
      <c r="AO258" s="346"/>
      <c r="AP258" s="346"/>
      <c r="AQ258" s="346"/>
      <c r="AR258" s="346"/>
      <c r="AS258" s="346"/>
      <c r="AT258" s="346"/>
      <c r="AU258" s="346"/>
      <c r="AV258" s="346"/>
      <c r="AW258" s="346"/>
      <c r="AX258" s="346"/>
      <c r="AY258" s="346"/>
      <c r="AZ258" s="346"/>
      <c r="BA258" s="346"/>
    </row>
    <row r="259" spans="1:53" ht="15.75" customHeight="1">
      <c r="A259" s="346"/>
      <c r="B259" s="346"/>
      <c r="C259" s="346"/>
      <c r="D259" s="346"/>
      <c r="E259" s="346"/>
      <c r="F259" s="346"/>
      <c r="G259" s="346"/>
      <c r="H259" s="346"/>
      <c r="I259" s="346"/>
      <c r="J259" s="346"/>
      <c r="K259" s="346"/>
      <c r="L259" s="346"/>
      <c r="M259" s="346"/>
      <c r="N259" s="346"/>
      <c r="O259" s="346"/>
      <c r="P259" s="346"/>
      <c r="Q259" s="346"/>
      <c r="R259" s="346"/>
      <c r="S259" s="346"/>
      <c r="T259" s="346"/>
      <c r="U259" s="346"/>
      <c r="V259" s="346"/>
      <c r="W259" s="346"/>
      <c r="X259" s="346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  <c r="AL259" s="346"/>
      <c r="AM259" s="346"/>
      <c r="AN259" s="346"/>
      <c r="AO259" s="346"/>
      <c r="AP259" s="346"/>
      <c r="AQ259" s="346"/>
      <c r="AR259" s="346"/>
      <c r="AS259" s="346"/>
      <c r="AT259" s="346"/>
      <c r="AU259" s="346"/>
      <c r="AV259" s="346"/>
      <c r="AW259" s="346"/>
      <c r="AX259" s="346"/>
      <c r="AY259" s="346"/>
      <c r="AZ259" s="346"/>
      <c r="BA259" s="346"/>
    </row>
    <row r="260" spans="1:53" ht="15.75" customHeight="1">
      <c r="A260" s="346"/>
      <c r="B260" s="346"/>
      <c r="C260" s="346"/>
      <c r="D260" s="346"/>
      <c r="E260" s="346"/>
      <c r="F260" s="346"/>
      <c r="G260" s="346"/>
      <c r="H260" s="346"/>
      <c r="I260" s="346"/>
      <c r="J260" s="346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  <c r="AL260" s="346"/>
      <c r="AM260" s="346"/>
      <c r="AN260" s="346"/>
      <c r="AO260" s="346"/>
      <c r="AP260" s="346"/>
      <c r="AQ260" s="346"/>
      <c r="AR260" s="346"/>
      <c r="AS260" s="346"/>
      <c r="AT260" s="346"/>
      <c r="AU260" s="346"/>
      <c r="AV260" s="346"/>
      <c r="AW260" s="346"/>
      <c r="AX260" s="346"/>
      <c r="AY260" s="346"/>
      <c r="AZ260" s="346"/>
      <c r="BA260" s="346"/>
    </row>
    <row r="261" spans="1:53" ht="15.75" customHeight="1">
      <c r="A261" s="346"/>
      <c r="B261" s="346"/>
      <c r="C261" s="346"/>
      <c r="D261" s="346"/>
      <c r="E261" s="346"/>
      <c r="F261" s="346"/>
      <c r="G261" s="346"/>
      <c r="H261" s="346"/>
      <c r="I261" s="346"/>
      <c r="J261" s="346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  <c r="AL261" s="346"/>
      <c r="AM261" s="346"/>
      <c r="AN261" s="346"/>
      <c r="AO261" s="346"/>
      <c r="AP261" s="346"/>
      <c r="AQ261" s="346"/>
      <c r="AR261" s="346"/>
      <c r="AS261" s="346"/>
      <c r="AT261" s="346"/>
      <c r="AU261" s="346"/>
      <c r="AV261" s="346"/>
      <c r="AW261" s="346"/>
      <c r="AX261" s="346"/>
      <c r="AY261" s="346"/>
      <c r="AZ261" s="346"/>
      <c r="BA261" s="346"/>
    </row>
    <row r="262" spans="1:53" ht="15.75" customHeight="1">
      <c r="A262" s="346"/>
      <c r="B262" s="346"/>
      <c r="C262" s="346"/>
      <c r="D262" s="346"/>
      <c r="E262" s="346"/>
      <c r="F262" s="346"/>
      <c r="G262" s="346"/>
      <c r="H262" s="346"/>
      <c r="I262" s="346"/>
      <c r="J262" s="346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  <c r="AL262" s="346"/>
      <c r="AM262" s="346"/>
      <c r="AN262" s="346"/>
      <c r="AO262" s="346"/>
      <c r="AP262" s="346"/>
      <c r="AQ262" s="346"/>
      <c r="AR262" s="346"/>
      <c r="AS262" s="346"/>
      <c r="AT262" s="346"/>
      <c r="AU262" s="346"/>
      <c r="AV262" s="346"/>
      <c r="AW262" s="346"/>
      <c r="AX262" s="346"/>
      <c r="AY262" s="346"/>
      <c r="AZ262" s="346"/>
      <c r="BA262" s="346"/>
    </row>
    <row r="263" spans="1:53" ht="15.75" customHeight="1">
      <c r="A263" s="346"/>
      <c r="B263" s="346"/>
      <c r="C263" s="346"/>
      <c r="D263" s="346"/>
      <c r="E263" s="346"/>
      <c r="F263" s="346"/>
      <c r="G263" s="346"/>
      <c r="H263" s="346"/>
      <c r="I263" s="346"/>
      <c r="J263" s="346"/>
      <c r="K263" s="346"/>
      <c r="L263" s="346"/>
      <c r="M263" s="346"/>
      <c r="N263" s="346"/>
      <c r="O263" s="346"/>
      <c r="P263" s="346"/>
      <c r="Q263" s="346"/>
      <c r="R263" s="346"/>
      <c r="S263" s="346"/>
      <c r="T263" s="346"/>
      <c r="U263" s="346"/>
      <c r="V263" s="346"/>
      <c r="W263" s="346"/>
      <c r="X263" s="346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  <c r="AL263" s="346"/>
      <c r="AM263" s="346"/>
      <c r="AN263" s="346"/>
      <c r="AO263" s="346"/>
      <c r="AP263" s="346"/>
      <c r="AQ263" s="346"/>
      <c r="AR263" s="346"/>
      <c r="AS263" s="346"/>
      <c r="AT263" s="346"/>
      <c r="AU263" s="346"/>
      <c r="AV263" s="346"/>
      <c r="AW263" s="346"/>
      <c r="AX263" s="346"/>
      <c r="AY263" s="346"/>
      <c r="AZ263" s="346"/>
      <c r="BA263" s="346"/>
    </row>
    <row r="264" spans="1:53" ht="15.75" customHeight="1">
      <c r="A264" s="346"/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6"/>
      <c r="U264" s="346"/>
      <c r="V264" s="346"/>
      <c r="W264" s="346"/>
      <c r="X264" s="346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  <c r="AL264" s="346"/>
      <c r="AM264" s="346"/>
      <c r="AN264" s="346"/>
      <c r="AO264" s="346"/>
      <c r="AP264" s="346"/>
      <c r="AQ264" s="346"/>
      <c r="AR264" s="346"/>
      <c r="AS264" s="346"/>
      <c r="AT264" s="346"/>
      <c r="AU264" s="346"/>
      <c r="AV264" s="346"/>
      <c r="AW264" s="346"/>
      <c r="AX264" s="346"/>
      <c r="AY264" s="346"/>
      <c r="AZ264" s="346"/>
      <c r="BA264" s="346"/>
    </row>
    <row r="265" spans="1:53" ht="15.75" customHeight="1">
      <c r="A265" s="346"/>
      <c r="B265" s="346"/>
      <c r="C265" s="346"/>
      <c r="D265" s="346"/>
      <c r="E265" s="346"/>
      <c r="F265" s="346"/>
      <c r="G265" s="346"/>
      <c r="H265" s="346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  <c r="AL265" s="346"/>
      <c r="AM265" s="346"/>
      <c r="AN265" s="346"/>
      <c r="AO265" s="346"/>
      <c r="AP265" s="346"/>
      <c r="AQ265" s="346"/>
      <c r="AR265" s="346"/>
      <c r="AS265" s="346"/>
      <c r="AT265" s="346"/>
      <c r="AU265" s="346"/>
      <c r="AV265" s="346"/>
      <c r="AW265" s="346"/>
      <c r="AX265" s="346"/>
      <c r="AY265" s="346"/>
      <c r="AZ265" s="346"/>
      <c r="BA265" s="346"/>
    </row>
    <row r="266" spans="1:53" ht="15.75" customHeight="1">
      <c r="A266" s="346"/>
      <c r="B266" s="346"/>
      <c r="C266" s="346"/>
      <c r="D266" s="346"/>
      <c r="E266" s="346"/>
      <c r="F266" s="346"/>
      <c r="G266" s="346"/>
      <c r="H266" s="346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  <c r="AL266" s="346"/>
      <c r="AM266" s="346"/>
      <c r="AN266" s="346"/>
      <c r="AO266" s="346"/>
      <c r="AP266" s="346"/>
      <c r="AQ266" s="346"/>
      <c r="AR266" s="346"/>
      <c r="AS266" s="346"/>
      <c r="AT266" s="346"/>
      <c r="AU266" s="346"/>
      <c r="AV266" s="346"/>
      <c r="AW266" s="346"/>
      <c r="AX266" s="346"/>
      <c r="AY266" s="346"/>
      <c r="AZ266" s="346"/>
      <c r="BA266" s="346"/>
    </row>
    <row r="267" spans="1:53" ht="15.75" customHeight="1">
      <c r="A267" s="346"/>
      <c r="B267" s="346"/>
      <c r="C267" s="346"/>
      <c r="D267" s="346"/>
      <c r="E267" s="346"/>
      <c r="F267" s="346"/>
      <c r="G267" s="346"/>
      <c r="H267" s="346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  <c r="AL267" s="346"/>
      <c r="AM267" s="346"/>
      <c r="AN267" s="346"/>
      <c r="AO267" s="346"/>
      <c r="AP267" s="346"/>
      <c r="AQ267" s="346"/>
      <c r="AR267" s="346"/>
      <c r="AS267" s="346"/>
      <c r="AT267" s="346"/>
      <c r="AU267" s="346"/>
      <c r="AV267" s="346"/>
      <c r="AW267" s="346"/>
      <c r="AX267" s="346"/>
      <c r="AY267" s="346"/>
      <c r="AZ267" s="346"/>
      <c r="BA267" s="346"/>
    </row>
    <row r="268" spans="1:53" ht="15.75" customHeight="1">
      <c r="A268" s="346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6"/>
      <c r="U268" s="346"/>
      <c r="V268" s="346"/>
      <c r="W268" s="346"/>
      <c r="X268" s="346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  <c r="AL268" s="346"/>
      <c r="AM268" s="346"/>
      <c r="AN268" s="346"/>
      <c r="AO268" s="346"/>
      <c r="AP268" s="346"/>
      <c r="AQ268" s="346"/>
      <c r="AR268" s="346"/>
      <c r="AS268" s="346"/>
      <c r="AT268" s="346"/>
      <c r="AU268" s="346"/>
      <c r="AV268" s="346"/>
      <c r="AW268" s="346"/>
      <c r="AX268" s="346"/>
      <c r="AY268" s="346"/>
      <c r="AZ268" s="346"/>
      <c r="BA268" s="346"/>
    </row>
    <row r="269" spans="1:53" ht="15.75" customHeight="1">
      <c r="A269" s="346"/>
      <c r="B269" s="346"/>
      <c r="C269" s="346"/>
      <c r="D269" s="346"/>
      <c r="E269" s="346"/>
      <c r="F269" s="346"/>
      <c r="G269" s="346"/>
      <c r="H269" s="346"/>
      <c r="I269" s="346"/>
      <c r="J269" s="346"/>
      <c r="K269" s="346"/>
      <c r="L269" s="346"/>
      <c r="M269" s="346"/>
      <c r="N269" s="346"/>
      <c r="O269" s="346"/>
      <c r="P269" s="346"/>
      <c r="Q269" s="346"/>
      <c r="R269" s="346"/>
      <c r="S269" s="346"/>
      <c r="T269" s="346"/>
      <c r="U269" s="346"/>
      <c r="V269" s="346"/>
      <c r="W269" s="346"/>
      <c r="X269" s="346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  <c r="AL269" s="346"/>
      <c r="AM269" s="346"/>
      <c r="AN269" s="346"/>
      <c r="AO269" s="346"/>
      <c r="AP269" s="346"/>
      <c r="AQ269" s="346"/>
      <c r="AR269" s="346"/>
      <c r="AS269" s="346"/>
      <c r="AT269" s="346"/>
      <c r="AU269" s="346"/>
      <c r="AV269" s="346"/>
      <c r="AW269" s="346"/>
      <c r="AX269" s="346"/>
      <c r="AY269" s="346"/>
      <c r="AZ269" s="346"/>
      <c r="BA269" s="346"/>
    </row>
    <row r="270" spans="1:53" ht="15.75" customHeight="1">
      <c r="A270" s="346"/>
      <c r="B270" s="346"/>
      <c r="C270" s="346"/>
      <c r="D270" s="346"/>
      <c r="E270" s="346"/>
      <c r="F270" s="346"/>
      <c r="G270" s="346"/>
      <c r="H270" s="346"/>
      <c r="I270" s="346"/>
      <c r="J270" s="346"/>
      <c r="K270" s="346"/>
      <c r="L270" s="346"/>
      <c r="M270" s="346"/>
      <c r="N270" s="346"/>
      <c r="O270" s="346"/>
      <c r="P270" s="346"/>
      <c r="Q270" s="346"/>
      <c r="R270" s="346"/>
      <c r="S270" s="346"/>
      <c r="T270" s="346"/>
      <c r="U270" s="346"/>
      <c r="V270" s="346"/>
      <c r="W270" s="346"/>
      <c r="X270" s="346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  <c r="AL270" s="346"/>
      <c r="AM270" s="346"/>
      <c r="AN270" s="346"/>
      <c r="AO270" s="346"/>
      <c r="AP270" s="346"/>
      <c r="AQ270" s="346"/>
      <c r="AR270" s="346"/>
      <c r="AS270" s="346"/>
      <c r="AT270" s="346"/>
      <c r="AU270" s="346"/>
      <c r="AV270" s="346"/>
      <c r="AW270" s="346"/>
      <c r="AX270" s="346"/>
      <c r="AY270" s="346"/>
      <c r="AZ270" s="346"/>
      <c r="BA270" s="346"/>
    </row>
    <row r="271" spans="1:53" ht="15.75" customHeight="1">
      <c r="A271" s="346"/>
      <c r="B271" s="346"/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  <c r="AL271" s="346"/>
      <c r="AM271" s="346"/>
      <c r="AN271" s="346"/>
      <c r="AO271" s="346"/>
      <c r="AP271" s="346"/>
      <c r="AQ271" s="346"/>
      <c r="AR271" s="346"/>
      <c r="AS271" s="346"/>
      <c r="AT271" s="346"/>
      <c r="AU271" s="346"/>
      <c r="AV271" s="346"/>
      <c r="AW271" s="346"/>
      <c r="AX271" s="346"/>
      <c r="AY271" s="346"/>
      <c r="AZ271" s="346"/>
      <c r="BA271" s="346"/>
    </row>
    <row r="272" spans="1:53" ht="15.75" customHeight="1">
      <c r="A272" s="346"/>
      <c r="B272" s="346"/>
      <c r="C272" s="346"/>
      <c r="D272" s="346"/>
      <c r="E272" s="346"/>
      <c r="F272" s="346"/>
      <c r="G272" s="346"/>
      <c r="H272" s="346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  <c r="AL272" s="346"/>
      <c r="AM272" s="346"/>
      <c r="AN272" s="346"/>
      <c r="AO272" s="346"/>
      <c r="AP272" s="346"/>
      <c r="AQ272" s="346"/>
      <c r="AR272" s="346"/>
      <c r="AS272" s="346"/>
      <c r="AT272" s="346"/>
      <c r="AU272" s="346"/>
      <c r="AV272" s="346"/>
      <c r="AW272" s="346"/>
      <c r="AX272" s="346"/>
      <c r="AY272" s="346"/>
      <c r="AZ272" s="346"/>
      <c r="BA272" s="346"/>
    </row>
    <row r="273" spans="1:53" ht="15.75" customHeight="1">
      <c r="A273" s="346"/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  <c r="AL273" s="346"/>
      <c r="AM273" s="346"/>
      <c r="AN273" s="346"/>
      <c r="AO273" s="346"/>
      <c r="AP273" s="346"/>
      <c r="AQ273" s="346"/>
      <c r="AR273" s="346"/>
      <c r="AS273" s="346"/>
      <c r="AT273" s="346"/>
      <c r="AU273" s="346"/>
      <c r="AV273" s="346"/>
      <c r="AW273" s="346"/>
      <c r="AX273" s="346"/>
      <c r="AY273" s="346"/>
      <c r="AZ273" s="346"/>
      <c r="BA273" s="346"/>
    </row>
    <row r="274" spans="1:53" ht="15.75" customHeight="1">
      <c r="A274" s="346"/>
      <c r="B274" s="346"/>
      <c r="C274" s="346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  <c r="AL274" s="346"/>
      <c r="AM274" s="346"/>
      <c r="AN274" s="346"/>
      <c r="AO274" s="346"/>
      <c r="AP274" s="346"/>
      <c r="AQ274" s="346"/>
      <c r="AR274" s="346"/>
      <c r="AS274" s="346"/>
      <c r="AT274" s="346"/>
      <c r="AU274" s="346"/>
      <c r="AV274" s="346"/>
      <c r="AW274" s="346"/>
      <c r="AX274" s="346"/>
      <c r="AY274" s="346"/>
      <c r="AZ274" s="346"/>
      <c r="BA274" s="346"/>
    </row>
    <row r="275" spans="1:53" ht="15.75" customHeight="1">
      <c r="A275" s="346"/>
      <c r="B275" s="346"/>
      <c r="C275" s="346"/>
      <c r="D275" s="346"/>
      <c r="E275" s="346"/>
      <c r="F275" s="346"/>
      <c r="G275" s="346"/>
      <c r="H275" s="346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6"/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  <c r="AL275" s="346"/>
      <c r="AM275" s="346"/>
      <c r="AN275" s="346"/>
      <c r="AO275" s="346"/>
      <c r="AP275" s="346"/>
      <c r="AQ275" s="346"/>
      <c r="AR275" s="346"/>
      <c r="AS275" s="346"/>
      <c r="AT275" s="346"/>
      <c r="AU275" s="346"/>
      <c r="AV275" s="346"/>
      <c r="AW275" s="346"/>
      <c r="AX275" s="346"/>
      <c r="AY275" s="346"/>
      <c r="AZ275" s="346"/>
      <c r="BA275" s="346"/>
    </row>
    <row r="276" spans="1:53" ht="15.75" customHeight="1">
      <c r="A276" s="346"/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O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  <c r="AL276" s="346"/>
      <c r="AM276" s="346"/>
      <c r="AN276" s="346"/>
      <c r="AO276" s="346"/>
      <c r="AP276" s="346"/>
      <c r="AQ276" s="346"/>
      <c r="AR276" s="346"/>
      <c r="AS276" s="346"/>
      <c r="AT276" s="346"/>
      <c r="AU276" s="346"/>
      <c r="AV276" s="346"/>
      <c r="AW276" s="346"/>
      <c r="AX276" s="346"/>
      <c r="AY276" s="346"/>
      <c r="AZ276" s="346"/>
      <c r="BA276" s="346"/>
    </row>
    <row r="277" spans="1:53" ht="15.75" customHeight="1">
      <c r="A277" s="346"/>
      <c r="B277" s="346"/>
      <c r="C277" s="346"/>
      <c r="D277" s="346"/>
      <c r="E277" s="346"/>
      <c r="F277" s="346"/>
      <c r="G277" s="346"/>
      <c r="H277" s="346"/>
      <c r="I277" s="346"/>
      <c r="J277" s="346"/>
      <c r="K277" s="346"/>
      <c r="L277" s="346"/>
      <c r="M277" s="346"/>
      <c r="N277" s="346"/>
      <c r="O277" s="346"/>
      <c r="P277" s="346"/>
      <c r="Q277" s="346"/>
      <c r="R277" s="346"/>
      <c r="S277" s="346"/>
      <c r="T277" s="346"/>
      <c r="U277" s="346"/>
      <c r="V277" s="346"/>
      <c r="W277" s="346"/>
      <c r="X277" s="346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  <c r="AL277" s="346"/>
      <c r="AM277" s="346"/>
      <c r="AN277" s="346"/>
      <c r="AO277" s="346"/>
      <c r="AP277" s="346"/>
      <c r="AQ277" s="346"/>
      <c r="AR277" s="346"/>
      <c r="AS277" s="346"/>
      <c r="AT277" s="346"/>
      <c r="AU277" s="346"/>
      <c r="AV277" s="346"/>
      <c r="AW277" s="346"/>
      <c r="AX277" s="346"/>
      <c r="AY277" s="346"/>
      <c r="AZ277" s="346"/>
      <c r="BA277" s="346"/>
    </row>
    <row r="278" spans="1:53" ht="15.75" customHeight="1">
      <c r="A278" s="346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  <c r="AL278" s="346"/>
      <c r="AM278" s="346"/>
      <c r="AN278" s="346"/>
      <c r="AO278" s="346"/>
      <c r="AP278" s="346"/>
      <c r="AQ278" s="346"/>
      <c r="AR278" s="346"/>
      <c r="AS278" s="346"/>
      <c r="AT278" s="346"/>
      <c r="AU278" s="346"/>
      <c r="AV278" s="346"/>
      <c r="AW278" s="346"/>
      <c r="AX278" s="346"/>
      <c r="AY278" s="346"/>
      <c r="AZ278" s="346"/>
      <c r="BA278" s="346"/>
    </row>
    <row r="279" spans="1:53" ht="15.75" customHeight="1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  <c r="AL279" s="346"/>
      <c r="AM279" s="346"/>
      <c r="AN279" s="346"/>
      <c r="AO279" s="346"/>
      <c r="AP279" s="346"/>
      <c r="AQ279" s="346"/>
      <c r="AR279" s="346"/>
      <c r="AS279" s="346"/>
      <c r="AT279" s="346"/>
      <c r="AU279" s="346"/>
      <c r="AV279" s="346"/>
      <c r="AW279" s="346"/>
      <c r="AX279" s="346"/>
      <c r="AY279" s="346"/>
      <c r="AZ279" s="346"/>
      <c r="BA279" s="346"/>
    </row>
    <row r="280" spans="1:53" ht="15.75" customHeight="1">
      <c r="A280" s="346"/>
      <c r="B280" s="346"/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  <c r="AL280" s="346"/>
      <c r="AM280" s="346"/>
      <c r="AN280" s="346"/>
      <c r="AO280" s="346"/>
      <c r="AP280" s="346"/>
      <c r="AQ280" s="346"/>
      <c r="AR280" s="346"/>
      <c r="AS280" s="346"/>
      <c r="AT280" s="346"/>
      <c r="AU280" s="346"/>
      <c r="AV280" s="346"/>
      <c r="AW280" s="346"/>
      <c r="AX280" s="346"/>
      <c r="AY280" s="346"/>
      <c r="AZ280" s="346"/>
      <c r="BA280" s="346"/>
    </row>
    <row r="281" spans="1:53" ht="15.75" customHeight="1">
      <c r="A281" s="346"/>
      <c r="B281" s="346"/>
      <c r="C281" s="346"/>
      <c r="D281" s="346"/>
      <c r="E281" s="346"/>
      <c r="F281" s="346"/>
      <c r="G281" s="346"/>
      <c r="H281" s="346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  <c r="AL281" s="346"/>
      <c r="AM281" s="346"/>
      <c r="AN281" s="346"/>
      <c r="AO281" s="346"/>
      <c r="AP281" s="346"/>
      <c r="AQ281" s="346"/>
      <c r="AR281" s="346"/>
      <c r="AS281" s="346"/>
      <c r="AT281" s="346"/>
      <c r="AU281" s="346"/>
      <c r="AV281" s="346"/>
      <c r="AW281" s="346"/>
      <c r="AX281" s="346"/>
      <c r="AY281" s="346"/>
      <c r="AZ281" s="346"/>
      <c r="BA281" s="346"/>
    </row>
    <row r="282" spans="1:53" ht="15.75" customHeight="1">
      <c r="A282" s="346"/>
      <c r="B282" s="346"/>
      <c r="C282" s="346"/>
      <c r="D282" s="346"/>
      <c r="E282" s="346"/>
      <c r="F282" s="346"/>
      <c r="G282" s="346"/>
      <c r="H282" s="346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6"/>
      <c r="U282" s="346"/>
      <c r="V282" s="346"/>
      <c r="W282" s="346"/>
      <c r="X282" s="346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  <c r="AL282" s="346"/>
      <c r="AM282" s="346"/>
      <c r="AN282" s="346"/>
      <c r="AO282" s="346"/>
      <c r="AP282" s="346"/>
      <c r="AQ282" s="346"/>
      <c r="AR282" s="346"/>
      <c r="AS282" s="346"/>
      <c r="AT282" s="346"/>
      <c r="AU282" s="346"/>
      <c r="AV282" s="346"/>
      <c r="AW282" s="346"/>
      <c r="AX282" s="346"/>
      <c r="AY282" s="346"/>
      <c r="AZ282" s="346"/>
      <c r="BA282" s="346"/>
    </row>
    <row r="283" spans="1:53" ht="15.75" customHeight="1">
      <c r="A283" s="346"/>
      <c r="B283" s="346"/>
      <c r="C283" s="346"/>
      <c r="D283" s="346"/>
      <c r="E283" s="346"/>
      <c r="F283" s="346"/>
      <c r="G283" s="346"/>
      <c r="H283" s="346"/>
      <c r="I283" s="346"/>
      <c r="J283" s="346"/>
      <c r="K283" s="346"/>
      <c r="L283" s="346"/>
      <c r="M283" s="346"/>
      <c r="N283" s="346"/>
      <c r="O283" s="346"/>
      <c r="P283" s="346"/>
      <c r="Q283" s="346"/>
      <c r="R283" s="346"/>
      <c r="S283" s="346"/>
      <c r="T283" s="346"/>
      <c r="U283" s="346"/>
      <c r="V283" s="346"/>
      <c r="W283" s="346"/>
      <c r="X283" s="346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  <c r="AL283" s="346"/>
      <c r="AM283" s="346"/>
      <c r="AN283" s="346"/>
      <c r="AO283" s="346"/>
      <c r="AP283" s="346"/>
      <c r="AQ283" s="346"/>
      <c r="AR283" s="346"/>
      <c r="AS283" s="346"/>
      <c r="AT283" s="346"/>
      <c r="AU283" s="346"/>
      <c r="AV283" s="346"/>
      <c r="AW283" s="346"/>
      <c r="AX283" s="346"/>
      <c r="AY283" s="346"/>
      <c r="AZ283" s="346"/>
      <c r="BA283" s="346"/>
    </row>
    <row r="284" spans="1:53" ht="15.75" customHeight="1">
      <c r="A284" s="346"/>
      <c r="B284" s="346"/>
      <c r="C284" s="346"/>
      <c r="D284" s="346"/>
      <c r="E284" s="346"/>
      <c r="F284" s="346"/>
      <c r="G284" s="346"/>
      <c r="H284" s="346"/>
      <c r="I284" s="346"/>
      <c r="J284" s="346"/>
      <c r="K284" s="346"/>
      <c r="L284" s="346"/>
      <c r="M284" s="346"/>
      <c r="N284" s="346"/>
      <c r="O284" s="346"/>
      <c r="P284" s="346"/>
      <c r="Q284" s="346"/>
      <c r="R284" s="346"/>
      <c r="S284" s="346"/>
      <c r="T284" s="346"/>
      <c r="U284" s="346"/>
      <c r="V284" s="346"/>
      <c r="W284" s="346"/>
      <c r="X284" s="346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  <c r="AL284" s="346"/>
      <c r="AM284" s="346"/>
      <c r="AN284" s="346"/>
      <c r="AO284" s="346"/>
      <c r="AP284" s="346"/>
      <c r="AQ284" s="346"/>
      <c r="AR284" s="346"/>
      <c r="AS284" s="346"/>
      <c r="AT284" s="346"/>
      <c r="AU284" s="346"/>
      <c r="AV284" s="346"/>
      <c r="AW284" s="346"/>
      <c r="AX284" s="346"/>
      <c r="AY284" s="346"/>
      <c r="AZ284" s="346"/>
      <c r="BA284" s="346"/>
    </row>
    <row r="285" spans="1:53" ht="15.75" customHeight="1">
      <c r="A285" s="346"/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</row>
    <row r="286" spans="1:53" ht="15.75" customHeight="1">
      <c r="A286" s="346"/>
      <c r="B286" s="346"/>
      <c r="C286" s="346"/>
      <c r="D286" s="346"/>
      <c r="E286" s="346"/>
      <c r="F286" s="346"/>
      <c r="G286" s="346"/>
      <c r="H286" s="346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  <c r="AL286" s="346"/>
      <c r="AM286" s="346"/>
      <c r="AN286" s="346"/>
      <c r="AO286" s="346"/>
      <c r="AP286" s="346"/>
      <c r="AQ286" s="346"/>
      <c r="AR286" s="346"/>
      <c r="AS286" s="346"/>
      <c r="AT286" s="346"/>
      <c r="AU286" s="346"/>
      <c r="AV286" s="346"/>
      <c r="AW286" s="346"/>
      <c r="AX286" s="346"/>
      <c r="AY286" s="346"/>
      <c r="AZ286" s="346"/>
      <c r="BA286" s="346"/>
    </row>
    <row r="287" spans="1:53" ht="15.75" customHeight="1">
      <c r="A287" s="346"/>
      <c r="B287" s="346"/>
      <c r="C287" s="346"/>
      <c r="D287" s="346"/>
      <c r="E287" s="346"/>
      <c r="F287" s="346"/>
      <c r="G287" s="346"/>
      <c r="H287" s="346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6"/>
      <c r="U287" s="346"/>
      <c r="V287" s="346"/>
      <c r="W287" s="346"/>
      <c r="X287" s="346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  <c r="AL287" s="346"/>
      <c r="AM287" s="346"/>
      <c r="AN287" s="346"/>
      <c r="AO287" s="346"/>
      <c r="AP287" s="346"/>
      <c r="AQ287" s="346"/>
      <c r="AR287" s="346"/>
      <c r="AS287" s="346"/>
      <c r="AT287" s="346"/>
      <c r="AU287" s="346"/>
      <c r="AV287" s="346"/>
      <c r="AW287" s="346"/>
      <c r="AX287" s="346"/>
      <c r="AY287" s="346"/>
      <c r="AZ287" s="346"/>
      <c r="BA287" s="346"/>
    </row>
    <row r="288" spans="1:53" ht="15.75" customHeight="1">
      <c r="A288" s="346"/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46"/>
      <c r="AS288" s="346"/>
      <c r="AT288" s="346"/>
      <c r="AU288" s="346"/>
      <c r="AV288" s="346"/>
      <c r="AW288" s="346"/>
      <c r="AX288" s="346"/>
      <c r="AY288" s="346"/>
      <c r="AZ288" s="346"/>
      <c r="BA288" s="346"/>
    </row>
    <row r="289" spans="1:53" ht="15.75" customHeight="1">
      <c r="A289" s="346"/>
      <c r="B289" s="346"/>
      <c r="C289" s="346"/>
      <c r="D289" s="346"/>
      <c r="E289" s="346"/>
      <c r="F289" s="346"/>
      <c r="G289" s="346"/>
      <c r="H289" s="346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  <c r="AL289" s="346"/>
      <c r="AM289" s="346"/>
      <c r="AN289" s="346"/>
      <c r="AO289" s="346"/>
      <c r="AP289" s="346"/>
      <c r="AQ289" s="346"/>
      <c r="AR289" s="346"/>
      <c r="AS289" s="346"/>
      <c r="AT289" s="346"/>
      <c r="AU289" s="346"/>
      <c r="AV289" s="346"/>
      <c r="AW289" s="346"/>
      <c r="AX289" s="346"/>
      <c r="AY289" s="346"/>
      <c r="AZ289" s="346"/>
      <c r="BA289" s="346"/>
    </row>
    <row r="290" spans="1:53" ht="15.75" customHeight="1">
      <c r="A290" s="346"/>
      <c r="B290" s="346"/>
      <c r="C290" s="346"/>
      <c r="D290" s="346"/>
      <c r="E290" s="346"/>
      <c r="F290" s="346"/>
      <c r="G290" s="346"/>
      <c r="H290" s="346"/>
      <c r="I290" s="346"/>
      <c r="J290" s="346"/>
      <c r="K290" s="346"/>
      <c r="L290" s="346"/>
      <c r="M290" s="346"/>
      <c r="N290" s="346"/>
      <c r="O290" s="346"/>
      <c r="P290" s="346"/>
      <c r="Q290" s="346"/>
      <c r="R290" s="346"/>
      <c r="S290" s="346"/>
      <c r="T290" s="346"/>
      <c r="U290" s="346"/>
      <c r="V290" s="346"/>
      <c r="W290" s="346"/>
      <c r="X290" s="346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  <c r="AL290" s="346"/>
      <c r="AM290" s="346"/>
      <c r="AN290" s="346"/>
      <c r="AO290" s="346"/>
      <c r="AP290" s="346"/>
      <c r="AQ290" s="346"/>
      <c r="AR290" s="346"/>
      <c r="AS290" s="346"/>
      <c r="AT290" s="346"/>
      <c r="AU290" s="346"/>
      <c r="AV290" s="346"/>
      <c r="AW290" s="346"/>
      <c r="AX290" s="346"/>
      <c r="AY290" s="346"/>
      <c r="AZ290" s="346"/>
      <c r="BA290" s="346"/>
    </row>
    <row r="291" spans="1:53" ht="15.75" customHeight="1">
      <c r="A291" s="346"/>
      <c r="B291" s="346"/>
      <c r="C291" s="346"/>
      <c r="D291" s="346"/>
      <c r="E291" s="346"/>
      <c r="F291" s="346"/>
      <c r="G291" s="346"/>
      <c r="H291" s="346"/>
      <c r="I291" s="346"/>
      <c r="J291" s="346"/>
      <c r="K291" s="346"/>
      <c r="L291" s="346"/>
      <c r="M291" s="346"/>
      <c r="N291" s="346"/>
      <c r="O291" s="346"/>
      <c r="P291" s="346"/>
      <c r="Q291" s="346"/>
      <c r="R291" s="346"/>
      <c r="S291" s="346"/>
      <c r="T291" s="346"/>
      <c r="U291" s="346"/>
      <c r="V291" s="346"/>
      <c r="W291" s="346"/>
      <c r="X291" s="346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  <c r="AL291" s="346"/>
      <c r="AM291" s="346"/>
      <c r="AN291" s="346"/>
      <c r="AO291" s="346"/>
      <c r="AP291" s="346"/>
      <c r="AQ291" s="346"/>
      <c r="AR291" s="346"/>
      <c r="AS291" s="346"/>
      <c r="AT291" s="346"/>
      <c r="AU291" s="346"/>
      <c r="AV291" s="346"/>
      <c r="AW291" s="346"/>
      <c r="AX291" s="346"/>
      <c r="AY291" s="346"/>
      <c r="AZ291" s="346"/>
      <c r="BA291" s="346"/>
    </row>
    <row r="292" spans="1:53" ht="15.75" customHeight="1">
      <c r="A292" s="346"/>
      <c r="B292" s="346"/>
      <c r="C292" s="346"/>
      <c r="D292" s="346"/>
      <c r="E292" s="346"/>
      <c r="F292" s="346"/>
      <c r="G292" s="346"/>
      <c r="H292" s="346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  <c r="AL292" s="346"/>
      <c r="AM292" s="346"/>
      <c r="AN292" s="346"/>
      <c r="AO292" s="346"/>
      <c r="AP292" s="346"/>
      <c r="AQ292" s="346"/>
      <c r="AR292" s="346"/>
      <c r="AS292" s="346"/>
      <c r="AT292" s="346"/>
      <c r="AU292" s="346"/>
      <c r="AV292" s="346"/>
      <c r="AW292" s="346"/>
      <c r="AX292" s="346"/>
      <c r="AY292" s="346"/>
      <c r="AZ292" s="346"/>
      <c r="BA292" s="346"/>
    </row>
    <row r="293" spans="1:53" ht="15.75" customHeight="1">
      <c r="A293" s="346"/>
      <c r="B293" s="346"/>
      <c r="C293" s="346"/>
      <c r="D293" s="346"/>
      <c r="E293" s="346"/>
      <c r="F293" s="346"/>
      <c r="G293" s="346"/>
      <c r="H293" s="346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6"/>
      <c r="U293" s="346"/>
      <c r="V293" s="346"/>
      <c r="W293" s="346"/>
      <c r="X293" s="346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  <c r="AL293" s="346"/>
      <c r="AM293" s="346"/>
      <c r="AN293" s="346"/>
      <c r="AO293" s="346"/>
      <c r="AP293" s="346"/>
      <c r="AQ293" s="346"/>
      <c r="AR293" s="346"/>
      <c r="AS293" s="346"/>
      <c r="AT293" s="346"/>
      <c r="AU293" s="346"/>
      <c r="AV293" s="346"/>
      <c r="AW293" s="346"/>
      <c r="AX293" s="346"/>
      <c r="AY293" s="346"/>
      <c r="AZ293" s="346"/>
      <c r="BA293" s="346"/>
    </row>
    <row r="294" spans="1:53" ht="15.75" customHeight="1">
      <c r="A294" s="346"/>
      <c r="B294" s="346"/>
      <c r="C294" s="346"/>
      <c r="D294" s="346"/>
      <c r="E294" s="346"/>
      <c r="F294" s="346"/>
      <c r="G294" s="346"/>
      <c r="H294" s="346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6"/>
      <c r="U294" s="346"/>
      <c r="V294" s="346"/>
      <c r="W294" s="346"/>
      <c r="X294" s="346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  <c r="AL294" s="346"/>
      <c r="AM294" s="346"/>
      <c r="AN294" s="346"/>
      <c r="AO294" s="346"/>
      <c r="AP294" s="346"/>
      <c r="AQ294" s="346"/>
      <c r="AR294" s="346"/>
      <c r="AS294" s="346"/>
      <c r="AT294" s="346"/>
      <c r="AU294" s="346"/>
      <c r="AV294" s="346"/>
      <c r="AW294" s="346"/>
      <c r="AX294" s="346"/>
      <c r="AY294" s="346"/>
      <c r="AZ294" s="346"/>
      <c r="BA294" s="346"/>
    </row>
    <row r="295" spans="1:53" ht="15.75" customHeight="1">
      <c r="A295" s="346"/>
      <c r="B295" s="346"/>
      <c r="C295" s="346"/>
      <c r="D295" s="346"/>
      <c r="E295" s="346"/>
      <c r="F295" s="346"/>
      <c r="G295" s="346"/>
      <c r="H295" s="346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  <c r="AL295" s="346"/>
      <c r="AM295" s="346"/>
      <c r="AN295" s="346"/>
      <c r="AO295" s="346"/>
      <c r="AP295" s="346"/>
      <c r="AQ295" s="346"/>
      <c r="AR295" s="346"/>
      <c r="AS295" s="346"/>
      <c r="AT295" s="346"/>
      <c r="AU295" s="346"/>
      <c r="AV295" s="346"/>
      <c r="AW295" s="346"/>
      <c r="AX295" s="346"/>
      <c r="AY295" s="346"/>
      <c r="AZ295" s="346"/>
      <c r="BA295" s="346"/>
    </row>
    <row r="296" spans="1:53" ht="15.75" customHeight="1">
      <c r="A296" s="346"/>
      <c r="B296" s="346"/>
      <c r="C296" s="346"/>
      <c r="D296" s="346"/>
      <c r="E296" s="346"/>
      <c r="F296" s="346"/>
      <c r="G296" s="346"/>
      <c r="H296" s="346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  <c r="AL296" s="346"/>
      <c r="AM296" s="346"/>
      <c r="AN296" s="346"/>
      <c r="AO296" s="346"/>
      <c r="AP296" s="346"/>
      <c r="AQ296" s="346"/>
      <c r="AR296" s="346"/>
      <c r="AS296" s="346"/>
      <c r="AT296" s="346"/>
      <c r="AU296" s="346"/>
      <c r="AV296" s="346"/>
      <c r="AW296" s="346"/>
      <c r="AX296" s="346"/>
      <c r="AY296" s="346"/>
      <c r="AZ296" s="346"/>
      <c r="BA296" s="346"/>
    </row>
    <row r="297" spans="1:53" ht="15.75" customHeight="1">
      <c r="A297" s="346"/>
      <c r="B297" s="346"/>
      <c r="C297" s="346"/>
      <c r="D297" s="346"/>
      <c r="E297" s="346"/>
      <c r="F297" s="346"/>
      <c r="G297" s="346"/>
      <c r="H297" s="346"/>
      <c r="I297" s="346"/>
      <c r="J297" s="346"/>
      <c r="K297" s="346"/>
      <c r="L297" s="346"/>
      <c r="M297" s="346"/>
      <c r="N297" s="346"/>
      <c r="O297" s="346"/>
      <c r="P297" s="346"/>
      <c r="Q297" s="346"/>
      <c r="R297" s="346"/>
      <c r="S297" s="346"/>
      <c r="T297" s="346"/>
      <c r="U297" s="346"/>
      <c r="V297" s="346"/>
      <c r="W297" s="346"/>
      <c r="X297" s="346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  <c r="AL297" s="346"/>
      <c r="AM297" s="346"/>
      <c r="AN297" s="346"/>
      <c r="AO297" s="346"/>
      <c r="AP297" s="346"/>
      <c r="AQ297" s="346"/>
      <c r="AR297" s="346"/>
      <c r="AS297" s="346"/>
      <c r="AT297" s="346"/>
      <c r="AU297" s="346"/>
      <c r="AV297" s="346"/>
      <c r="AW297" s="346"/>
      <c r="AX297" s="346"/>
      <c r="AY297" s="346"/>
      <c r="AZ297" s="346"/>
      <c r="BA297" s="346"/>
    </row>
    <row r="298" spans="1:53" ht="15.75" customHeight="1">
      <c r="A298" s="346"/>
      <c r="B298" s="346"/>
      <c r="C298" s="346"/>
      <c r="D298" s="346"/>
      <c r="E298" s="346"/>
      <c r="F298" s="346"/>
      <c r="G298" s="346"/>
      <c r="H298" s="346"/>
      <c r="I298" s="346"/>
      <c r="J298" s="346"/>
      <c r="K298" s="346"/>
      <c r="L298" s="346"/>
      <c r="M298" s="346"/>
      <c r="N298" s="346"/>
      <c r="O298" s="346"/>
      <c r="P298" s="346"/>
      <c r="Q298" s="346"/>
      <c r="R298" s="346"/>
      <c r="S298" s="346"/>
      <c r="T298" s="346"/>
      <c r="U298" s="346"/>
      <c r="V298" s="346"/>
      <c r="W298" s="346"/>
      <c r="X298" s="346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  <c r="AL298" s="346"/>
      <c r="AM298" s="346"/>
      <c r="AN298" s="346"/>
      <c r="AO298" s="346"/>
      <c r="AP298" s="346"/>
      <c r="AQ298" s="346"/>
      <c r="AR298" s="346"/>
      <c r="AS298" s="346"/>
      <c r="AT298" s="346"/>
      <c r="AU298" s="346"/>
      <c r="AV298" s="346"/>
      <c r="AW298" s="346"/>
      <c r="AX298" s="346"/>
      <c r="AY298" s="346"/>
      <c r="AZ298" s="346"/>
      <c r="BA298" s="346"/>
    </row>
    <row r="299" spans="1:53" ht="15.75" customHeight="1">
      <c r="A299" s="346"/>
      <c r="B299" s="346"/>
      <c r="C299" s="346"/>
      <c r="D299" s="346"/>
      <c r="E299" s="346"/>
      <c r="F299" s="346"/>
      <c r="G299" s="346"/>
      <c r="H299" s="346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  <c r="AL299" s="346"/>
      <c r="AM299" s="346"/>
      <c r="AN299" s="346"/>
      <c r="AO299" s="346"/>
      <c r="AP299" s="346"/>
      <c r="AQ299" s="346"/>
      <c r="AR299" s="346"/>
      <c r="AS299" s="346"/>
      <c r="AT299" s="346"/>
      <c r="AU299" s="346"/>
      <c r="AV299" s="346"/>
      <c r="AW299" s="346"/>
      <c r="AX299" s="346"/>
      <c r="AY299" s="346"/>
      <c r="AZ299" s="346"/>
      <c r="BA299" s="346"/>
    </row>
    <row r="300" spans="1:53" ht="15.75" customHeight="1">
      <c r="A300" s="346"/>
      <c r="B300" s="346"/>
      <c r="C300" s="346"/>
      <c r="D300" s="346"/>
      <c r="E300" s="346"/>
      <c r="F300" s="346"/>
      <c r="G300" s="346"/>
      <c r="H300" s="346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  <c r="AL300" s="346"/>
      <c r="AM300" s="346"/>
      <c r="AN300" s="346"/>
      <c r="AO300" s="346"/>
      <c r="AP300" s="346"/>
      <c r="AQ300" s="346"/>
      <c r="AR300" s="346"/>
      <c r="AS300" s="346"/>
      <c r="AT300" s="346"/>
      <c r="AU300" s="346"/>
      <c r="AV300" s="346"/>
      <c r="AW300" s="346"/>
      <c r="AX300" s="346"/>
      <c r="AY300" s="346"/>
      <c r="AZ300" s="346"/>
      <c r="BA300" s="346"/>
    </row>
    <row r="301" spans="1:53" ht="15.75" customHeight="1">
      <c r="A301" s="346"/>
      <c r="B301" s="346"/>
      <c r="C301" s="346"/>
      <c r="D301" s="346"/>
      <c r="E301" s="346"/>
      <c r="F301" s="346"/>
      <c r="G301" s="346"/>
      <c r="H301" s="346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  <c r="AL301" s="346"/>
      <c r="AM301" s="346"/>
      <c r="AN301" s="346"/>
      <c r="AO301" s="346"/>
      <c r="AP301" s="346"/>
      <c r="AQ301" s="346"/>
      <c r="AR301" s="346"/>
      <c r="AS301" s="346"/>
      <c r="AT301" s="346"/>
      <c r="AU301" s="346"/>
      <c r="AV301" s="346"/>
      <c r="AW301" s="346"/>
      <c r="AX301" s="346"/>
      <c r="AY301" s="346"/>
      <c r="AZ301" s="346"/>
      <c r="BA301" s="346"/>
    </row>
    <row r="302" spans="1:53" ht="15.75" customHeight="1">
      <c r="A302" s="346"/>
      <c r="B302" s="346"/>
      <c r="C302" s="346"/>
      <c r="D302" s="346"/>
      <c r="E302" s="346"/>
      <c r="F302" s="346"/>
      <c r="G302" s="346"/>
      <c r="H302" s="346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  <c r="AL302" s="346"/>
      <c r="AM302" s="346"/>
      <c r="AN302" s="346"/>
      <c r="AO302" s="346"/>
      <c r="AP302" s="346"/>
      <c r="AQ302" s="346"/>
      <c r="AR302" s="346"/>
      <c r="AS302" s="346"/>
      <c r="AT302" s="346"/>
      <c r="AU302" s="346"/>
      <c r="AV302" s="346"/>
      <c r="AW302" s="346"/>
      <c r="AX302" s="346"/>
      <c r="AY302" s="346"/>
      <c r="AZ302" s="346"/>
      <c r="BA302" s="346"/>
    </row>
    <row r="303" spans="1:53" ht="15.75" customHeight="1">
      <c r="A303" s="346"/>
      <c r="B303" s="346"/>
      <c r="C303" s="346"/>
      <c r="D303" s="346"/>
      <c r="E303" s="346"/>
      <c r="F303" s="346"/>
      <c r="G303" s="346"/>
      <c r="H303" s="346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  <c r="AL303" s="346"/>
      <c r="AM303" s="346"/>
      <c r="AN303" s="346"/>
      <c r="AO303" s="346"/>
      <c r="AP303" s="346"/>
      <c r="AQ303" s="346"/>
      <c r="AR303" s="346"/>
      <c r="AS303" s="346"/>
      <c r="AT303" s="346"/>
      <c r="AU303" s="346"/>
      <c r="AV303" s="346"/>
      <c r="AW303" s="346"/>
      <c r="AX303" s="346"/>
      <c r="AY303" s="346"/>
      <c r="AZ303" s="346"/>
      <c r="BA303" s="346"/>
    </row>
    <row r="304" spans="1:53" ht="15.75" customHeight="1">
      <c r="A304" s="346"/>
      <c r="B304" s="346"/>
      <c r="C304" s="346"/>
      <c r="D304" s="346"/>
      <c r="E304" s="346"/>
      <c r="F304" s="346"/>
      <c r="G304" s="346"/>
      <c r="H304" s="346"/>
      <c r="I304" s="346"/>
      <c r="J304" s="346"/>
      <c r="K304" s="346"/>
      <c r="L304" s="346"/>
      <c r="M304" s="346"/>
      <c r="N304" s="346"/>
      <c r="O304" s="346"/>
      <c r="P304" s="346"/>
      <c r="Q304" s="346"/>
      <c r="R304" s="346"/>
      <c r="S304" s="346"/>
      <c r="T304" s="346"/>
      <c r="U304" s="346"/>
      <c r="V304" s="346"/>
      <c r="W304" s="346"/>
      <c r="X304" s="346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46"/>
      <c r="AM304" s="346"/>
      <c r="AN304" s="346"/>
      <c r="AO304" s="346"/>
      <c r="AP304" s="346"/>
      <c r="AQ304" s="346"/>
      <c r="AR304" s="346"/>
      <c r="AS304" s="346"/>
      <c r="AT304" s="346"/>
      <c r="AU304" s="346"/>
      <c r="AV304" s="346"/>
      <c r="AW304" s="346"/>
      <c r="AX304" s="346"/>
      <c r="AY304" s="346"/>
      <c r="AZ304" s="346"/>
      <c r="BA304" s="346"/>
    </row>
    <row r="305" spans="1:53" ht="15.75" customHeight="1">
      <c r="A305" s="346"/>
      <c r="B305" s="346"/>
      <c r="C305" s="346"/>
      <c r="D305" s="346"/>
      <c r="E305" s="346"/>
      <c r="F305" s="346"/>
      <c r="G305" s="346"/>
      <c r="H305" s="346"/>
      <c r="I305" s="346"/>
      <c r="J305" s="346"/>
      <c r="K305" s="346"/>
      <c r="L305" s="346"/>
      <c r="M305" s="346"/>
      <c r="N305" s="346"/>
      <c r="O305" s="346"/>
      <c r="P305" s="346"/>
      <c r="Q305" s="346"/>
      <c r="R305" s="346"/>
      <c r="S305" s="346"/>
      <c r="T305" s="346"/>
      <c r="U305" s="346"/>
      <c r="V305" s="346"/>
      <c r="W305" s="346"/>
      <c r="X305" s="346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  <c r="AL305" s="346"/>
      <c r="AM305" s="346"/>
      <c r="AN305" s="346"/>
      <c r="AO305" s="346"/>
      <c r="AP305" s="346"/>
      <c r="AQ305" s="346"/>
      <c r="AR305" s="346"/>
      <c r="AS305" s="346"/>
      <c r="AT305" s="346"/>
      <c r="AU305" s="346"/>
      <c r="AV305" s="346"/>
      <c r="AW305" s="346"/>
      <c r="AX305" s="346"/>
      <c r="AY305" s="346"/>
      <c r="AZ305" s="346"/>
      <c r="BA305" s="346"/>
    </row>
    <row r="306" spans="1:53" ht="15.75" customHeight="1">
      <c r="A306" s="346"/>
      <c r="B306" s="346"/>
      <c r="C306" s="346"/>
      <c r="D306" s="346"/>
      <c r="E306" s="346"/>
      <c r="F306" s="346"/>
      <c r="G306" s="346"/>
      <c r="H306" s="346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  <c r="AL306" s="346"/>
      <c r="AM306" s="346"/>
      <c r="AN306" s="346"/>
      <c r="AO306" s="346"/>
      <c r="AP306" s="346"/>
      <c r="AQ306" s="346"/>
      <c r="AR306" s="346"/>
      <c r="AS306" s="346"/>
      <c r="AT306" s="346"/>
      <c r="AU306" s="346"/>
      <c r="AV306" s="346"/>
      <c r="AW306" s="346"/>
      <c r="AX306" s="346"/>
      <c r="AY306" s="346"/>
      <c r="AZ306" s="346"/>
      <c r="BA306" s="346"/>
    </row>
    <row r="307" spans="1:53" ht="15.75" customHeight="1">
      <c r="A307" s="346"/>
      <c r="B307" s="346"/>
      <c r="C307" s="346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  <c r="AL307" s="346"/>
      <c r="AM307" s="346"/>
      <c r="AN307" s="346"/>
      <c r="AO307" s="346"/>
      <c r="AP307" s="346"/>
      <c r="AQ307" s="346"/>
      <c r="AR307" s="346"/>
      <c r="AS307" s="346"/>
      <c r="AT307" s="346"/>
      <c r="AU307" s="346"/>
      <c r="AV307" s="346"/>
      <c r="AW307" s="346"/>
      <c r="AX307" s="346"/>
      <c r="AY307" s="346"/>
      <c r="AZ307" s="346"/>
      <c r="BA307" s="346"/>
    </row>
    <row r="308" spans="1:53" ht="15.75" customHeight="1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6"/>
      <c r="U308" s="346"/>
      <c r="V308" s="346"/>
      <c r="W308" s="346"/>
      <c r="X308" s="346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  <c r="AL308" s="346"/>
      <c r="AM308" s="346"/>
      <c r="AN308" s="346"/>
      <c r="AO308" s="346"/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</row>
    <row r="309" spans="1:53" ht="15.75" customHeight="1">
      <c r="A309" s="346"/>
      <c r="B309" s="346"/>
      <c r="C309" s="346"/>
      <c r="D309" s="346"/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6"/>
      <c r="U309" s="346"/>
      <c r="V309" s="346"/>
      <c r="W309" s="346"/>
      <c r="X309" s="346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  <c r="AL309" s="346"/>
      <c r="AM309" s="346"/>
      <c r="AN309" s="346"/>
      <c r="AO309" s="346"/>
      <c r="AP309" s="346"/>
      <c r="AQ309" s="346"/>
      <c r="AR309" s="346"/>
      <c r="AS309" s="346"/>
      <c r="AT309" s="346"/>
      <c r="AU309" s="346"/>
      <c r="AV309" s="346"/>
      <c r="AW309" s="346"/>
      <c r="AX309" s="346"/>
      <c r="AY309" s="346"/>
      <c r="AZ309" s="346"/>
      <c r="BA309" s="346"/>
    </row>
    <row r="310" spans="1:53" ht="15.75" customHeight="1">
      <c r="A310" s="346"/>
      <c r="B310" s="346"/>
      <c r="C310" s="346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  <c r="AL310" s="346"/>
      <c r="AM310" s="346"/>
      <c r="AN310" s="346"/>
      <c r="AO310" s="346"/>
      <c r="AP310" s="346"/>
      <c r="AQ310" s="346"/>
      <c r="AR310" s="346"/>
      <c r="AS310" s="346"/>
      <c r="AT310" s="346"/>
      <c r="AU310" s="346"/>
      <c r="AV310" s="346"/>
      <c r="AW310" s="346"/>
      <c r="AX310" s="346"/>
      <c r="AY310" s="346"/>
      <c r="AZ310" s="346"/>
      <c r="BA310" s="346"/>
    </row>
    <row r="311" spans="1:53" ht="15.75" customHeight="1">
      <c r="A311" s="346"/>
      <c r="B311" s="346"/>
      <c r="C311" s="346"/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/>
      <c r="P311" s="346"/>
      <c r="Q311" s="346"/>
      <c r="R311" s="346"/>
      <c r="S311" s="346"/>
      <c r="T311" s="346"/>
      <c r="U311" s="346"/>
      <c r="V311" s="346"/>
      <c r="W311" s="346"/>
      <c r="X311" s="346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  <c r="AL311" s="346"/>
      <c r="AM311" s="346"/>
      <c r="AN311" s="346"/>
      <c r="AO311" s="346"/>
      <c r="AP311" s="346"/>
      <c r="AQ311" s="346"/>
      <c r="AR311" s="346"/>
      <c r="AS311" s="346"/>
      <c r="AT311" s="346"/>
      <c r="AU311" s="346"/>
      <c r="AV311" s="346"/>
      <c r="AW311" s="346"/>
      <c r="AX311" s="346"/>
      <c r="AY311" s="346"/>
      <c r="AZ311" s="346"/>
      <c r="BA311" s="346"/>
    </row>
    <row r="312" spans="1:53" ht="15.75" customHeight="1">
      <c r="A312" s="346"/>
      <c r="B312" s="346"/>
      <c r="C312" s="346"/>
      <c r="D312" s="346"/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  <c r="AL312" s="346"/>
      <c r="AM312" s="346"/>
      <c r="AN312" s="346"/>
      <c r="AO312" s="346"/>
      <c r="AP312" s="346"/>
      <c r="AQ312" s="346"/>
      <c r="AR312" s="346"/>
      <c r="AS312" s="346"/>
      <c r="AT312" s="346"/>
      <c r="AU312" s="346"/>
      <c r="AV312" s="346"/>
      <c r="AW312" s="346"/>
      <c r="AX312" s="346"/>
      <c r="AY312" s="346"/>
      <c r="AZ312" s="346"/>
      <c r="BA312" s="346"/>
    </row>
    <row r="313" spans="1:53" ht="15.75" customHeight="1">
      <c r="A313" s="346"/>
      <c r="B313" s="346"/>
      <c r="C313" s="346"/>
      <c r="D313" s="346"/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  <c r="AL313" s="346"/>
      <c r="AM313" s="346"/>
      <c r="AN313" s="346"/>
      <c r="AO313" s="346"/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</row>
    <row r="314" spans="1:53" ht="15.75" customHeight="1">
      <c r="A314" s="346"/>
      <c r="B314" s="346"/>
      <c r="C314" s="346"/>
      <c r="D314" s="346"/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/>
      <c r="R314" s="346"/>
      <c r="S314" s="346"/>
      <c r="T314" s="346"/>
      <c r="U314" s="346"/>
      <c r="V314" s="346"/>
      <c r="W314" s="346"/>
      <c r="X314" s="346"/>
      <c r="Y314" s="346"/>
      <c r="Z314" s="346"/>
      <c r="AA314" s="346"/>
      <c r="AB314" s="346"/>
      <c r="AC314" s="346"/>
      <c r="AD314" s="346"/>
      <c r="AE314" s="346"/>
      <c r="AF314" s="346"/>
      <c r="AG314" s="346"/>
      <c r="AH314" s="346"/>
      <c r="AI314" s="346"/>
      <c r="AJ314" s="346"/>
      <c r="AK314" s="346"/>
      <c r="AL314" s="346"/>
      <c r="AM314" s="346"/>
      <c r="AN314" s="346"/>
      <c r="AO314" s="346"/>
      <c r="AP314" s="346"/>
      <c r="AQ314" s="346"/>
      <c r="AR314" s="346"/>
      <c r="AS314" s="346"/>
      <c r="AT314" s="346"/>
      <c r="AU314" s="346"/>
      <c r="AV314" s="346"/>
      <c r="AW314" s="346"/>
      <c r="AX314" s="346"/>
      <c r="AY314" s="346"/>
      <c r="AZ314" s="346"/>
      <c r="BA314" s="346"/>
    </row>
    <row r="315" spans="1:53" ht="15.75" customHeight="1">
      <c r="A315" s="346"/>
      <c r="B315" s="346"/>
      <c r="C315" s="346"/>
      <c r="D315" s="346"/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/>
      <c r="R315" s="346"/>
      <c r="S315" s="346"/>
      <c r="T315" s="346"/>
      <c r="U315" s="346"/>
      <c r="V315" s="346"/>
      <c r="W315" s="346"/>
      <c r="X315" s="346"/>
      <c r="Y315" s="346"/>
      <c r="Z315" s="346"/>
      <c r="AA315" s="346"/>
      <c r="AB315" s="346"/>
      <c r="AC315" s="346"/>
      <c r="AD315" s="346"/>
      <c r="AE315" s="346"/>
      <c r="AF315" s="346"/>
      <c r="AG315" s="346"/>
      <c r="AH315" s="346"/>
      <c r="AI315" s="346"/>
      <c r="AJ315" s="346"/>
      <c r="AK315" s="346"/>
      <c r="AL315" s="346"/>
      <c r="AM315" s="346"/>
      <c r="AN315" s="346"/>
      <c r="AO315" s="346"/>
      <c r="AP315" s="346"/>
      <c r="AQ315" s="346"/>
      <c r="AR315" s="346"/>
      <c r="AS315" s="346"/>
      <c r="AT315" s="346"/>
      <c r="AU315" s="346"/>
      <c r="AV315" s="346"/>
      <c r="AW315" s="346"/>
      <c r="AX315" s="346"/>
      <c r="AY315" s="346"/>
      <c r="AZ315" s="346"/>
      <c r="BA315" s="346"/>
    </row>
    <row r="316" spans="1:53" ht="15.75" customHeight="1">
      <c r="A316" s="346"/>
      <c r="B316" s="346"/>
      <c r="C316" s="346"/>
      <c r="D316" s="346"/>
      <c r="E316" s="346"/>
      <c r="F316" s="346"/>
      <c r="G316" s="346"/>
      <c r="H316" s="346"/>
      <c r="I316" s="346"/>
      <c r="J316" s="346"/>
      <c r="K316" s="346"/>
      <c r="L316" s="346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/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346"/>
      <c r="AL316" s="346"/>
      <c r="AM316" s="346"/>
      <c r="AN316" s="346"/>
      <c r="AO316" s="346"/>
      <c r="AP316" s="346"/>
      <c r="AQ316" s="346"/>
      <c r="AR316" s="346"/>
      <c r="AS316" s="346"/>
      <c r="AT316" s="346"/>
      <c r="AU316" s="346"/>
      <c r="AV316" s="346"/>
      <c r="AW316" s="346"/>
      <c r="AX316" s="346"/>
      <c r="AY316" s="346"/>
      <c r="AZ316" s="346"/>
      <c r="BA316" s="346"/>
    </row>
    <row r="317" spans="1:53" ht="15.75" customHeight="1">
      <c r="A317" s="346"/>
      <c r="B317" s="346"/>
      <c r="C317" s="346"/>
      <c r="D317" s="346"/>
      <c r="E317" s="346"/>
      <c r="F317" s="346"/>
      <c r="G317" s="346"/>
      <c r="H317" s="346"/>
      <c r="I317" s="346"/>
      <c r="J317" s="346"/>
      <c r="K317" s="346"/>
      <c r="L317" s="346"/>
      <c r="M317" s="346"/>
      <c r="N317" s="346"/>
      <c r="O317" s="346"/>
      <c r="P317" s="346"/>
      <c r="Q317" s="346"/>
      <c r="R317" s="346"/>
      <c r="S317" s="346"/>
      <c r="T317" s="346"/>
      <c r="U317" s="346"/>
      <c r="V317" s="346"/>
      <c r="W317" s="346"/>
      <c r="X317" s="346"/>
      <c r="Y317" s="346"/>
      <c r="Z317" s="346"/>
      <c r="AA317" s="346"/>
      <c r="AB317" s="346"/>
      <c r="AC317" s="346"/>
      <c r="AD317" s="346"/>
      <c r="AE317" s="346"/>
      <c r="AF317" s="346"/>
      <c r="AG317" s="346"/>
      <c r="AH317" s="346"/>
      <c r="AI317" s="346"/>
      <c r="AJ317" s="346"/>
      <c r="AK317" s="346"/>
      <c r="AL317" s="346"/>
      <c r="AM317" s="346"/>
      <c r="AN317" s="346"/>
      <c r="AO317" s="346"/>
      <c r="AP317" s="346"/>
      <c r="AQ317" s="346"/>
      <c r="AR317" s="346"/>
      <c r="AS317" s="346"/>
      <c r="AT317" s="346"/>
      <c r="AU317" s="346"/>
      <c r="AV317" s="346"/>
      <c r="AW317" s="346"/>
      <c r="AX317" s="346"/>
      <c r="AY317" s="346"/>
      <c r="AZ317" s="346"/>
      <c r="BA317" s="346"/>
    </row>
    <row r="318" spans="1:53" ht="15.75" customHeight="1">
      <c r="A318" s="346"/>
      <c r="B318" s="346"/>
      <c r="C318" s="346"/>
      <c r="D318" s="346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</row>
    <row r="319" spans="1:53" ht="15.75" customHeight="1">
      <c r="A319" s="346"/>
      <c r="B319" s="346"/>
      <c r="C319" s="346"/>
      <c r="D319" s="346"/>
      <c r="E319" s="346"/>
      <c r="F319" s="346"/>
      <c r="G319" s="346"/>
      <c r="H319" s="346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346"/>
      <c r="AC319" s="346"/>
      <c r="AD319" s="346"/>
      <c r="AE319" s="346"/>
      <c r="AF319" s="346"/>
      <c r="AG319" s="346"/>
      <c r="AH319" s="346"/>
      <c r="AI319" s="346"/>
      <c r="AJ319" s="346"/>
      <c r="AK319" s="346"/>
      <c r="AL319" s="346"/>
      <c r="AM319" s="346"/>
      <c r="AN319" s="346"/>
      <c r="AO319" s="346"/>
      <c r="AP319" s="346"/>
      <c r="AQ319" s="346"/>
      <c r="AR319" s="346"/>
      <c r="AS319" s="346"/>
      <c r="AT319" s="346"/>
      <c r="AU319" s="346"/>
      <c r="AV319" s="346"/>
      <c r="AW319" s="346"/>
      <c r="AX319" s="346"/>
      <c r="AY319" s="346"/>
      <c r="AZ319" s="346"/>
      <c r="BA319" s="346"/>
    </row>
    <row r="320" spans="1:53" ht="15.75" customHeight="1">
      <c r="A320" s="346"/>
      <c r="B320" s="346"/>
      <c r="C320" s="346"/>
      <c r="D320" s="346"/>
      <c r="E320" s="346"/>
      <c r="F320" s="346"/>
      <c r="G320" s="346"/>
      <c r="H320" s="346"/>
      <c r="I320" s="346"/>
      <c r="J320" s="346"/>
      <c r="K320" s="346"/>
      <c r="L320" s="346"/>
      <c r="M320" s="346"/>
      <c r="N320" s="346"/>
      <c r="O320" s="346"/>
      <c r="P320" s="346"/>
      <c r="Q320" s="346"/>
      <c r="R320" s="346"/>
      <c r="S320" s="346"/>
      <c r="T320" s="346"/>
      <c r="U320" s="346"/>
      <c r="V320" s="346"/>
      <c r="W320" s="346"/>
      <c r="X320" s="346"/>
      <c r="Y320" s="346"/>
      <c r="Z320" s="346"/>
      <c r="AA320" s="346"/>
      <c r="AB320" s="346"/>
      <c r="AC320" s="346"/>
      <c r="AD320" s="346"/>
      <c r="AE320" s="346"/>
      <c r="AF320" s="346"/>
      <c r="AG320" s="346"/>
      <c r="AH320" s="346"/>
      <c r="AI320" s="346"/>
      <c r="AJ320" s="346"/>
      <c r="AK320" s="346"/>
      <c r="AL320" s="346"/>
      <c r="AM320" s="346"/>
      <c r="AN320" s="346"/>
      <c r="AO320" s="346"/>
      <c r="AP320" s="346"/>
      <c r="AQ320" s="346"/>
      <c r="AR320" s="346"/>
      <c r="AS320" s="346"/>
      <c r="AT320" s="346"/>
      <c r="AU320" s="346"/>
      <c r="AV320" s="346"/>
      <c r="AW320" s="346"/>
      <c r="AX320" s="346"/>
      <c r="AY320" s="346"/>
      <c r="AZ320" s="346"/>
      <c r="BA320" s="346"/>
    </row>
    <row r="321" spans="1:53" ht="15.75" customHeight="1">
      <c r="A321" s="346"/>
      <c r="B321" s="346"/>
      <c r="C321" s="346"/>
      <c r="D321" s="346"/>
      <c r="E321" s="346"/>
      <c r="F321" s="346"/>
      <c r="G321" s="346"/>
      <c r="H321" s="346"/>
      <c r="I321" s="346"/>
      <c r="J321" s="346"/>
      <c r="K321" s="346"/>
      <c r="L321" s="346"/>
      <c r="M321" s="346"/>
      <c r="N321" s="346"/>
      <c r="O321" s="346"/>
      <c r="P321" s="346"/>
      <c r="Q321" s="346"/>
      <c r="R321" s="346"/>
      <c r="S321" s="346"/>
      <c r="T321" s="346"/>
      <c r="U321" s="346"/>
      <c r="V321" s="346"/>
      <c r="W321" s="346"/>
      <c r="X321" s="346"/>
      <c r="Y321" s="346"/>
      <c r="Z321" s="346"/>
      <c r="AA321" s="346"/>
      <c r="AB321" s="346"/>
      <c r="AC321" s="346"/>
      <c r="AD321" s="346"/>
      <c r="AE321" s="346"/>
      <c r="AF321" s="346"/>
      <c r="AG321" s="346"/>
      <c r="AH321" s="346"/>
      <c r="AI321" s="346"/>
      <c r="AJ321" s="346"/>
      <c r="AK321" s="346"/>
      <c r="AL321" s="346"/>
      <c r="AM321" s="346"/>
      <c r="AN321" s="346"/>
      <c r="AO321" s="346"/>
      <c r="AP321" s="346"/>
      <c r="AQ321" s="346"/>
      <c r="AR321" s="346"/>
      <c r="AS321" s="346"/>
      <c r="AT321" s="346"/>
      <c r="AU321" s="346"/>
      <c r="AV321" s="346"/>
      <c r="AW321" s="346"/>
      <c r="AX321" s="346"/>
      <c r="AY321" s="346"/>
      <c r="AZ321" s="346"/>
      <c r="BA321" s="346"/>
    </row>
    <row r="322" spans="1:53" ht="15.75" customHeight="1">
      <c r="A322" s="346"/>
      <c r="B322" s="346"/>
      <c r="C322" s="346"/>
      <c r="D322" s="346"/>
      <c r="E322" s="346"/>
      <c r="F322" s="346"/>
      <c r="G322" s="346"/>
      <c r="H322" s="346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  <c r="AG322" s="346"/>
      <c r="AH322" s="346"/>
      <c r="AI322" s="346"/>
      <c r="AJ322" s="346"/>
      <c r="AK322" s="346"/>
      <c r="AL322" s="346"/>
      <c r="AM322" s="346"/>
      <c r="AN322" s="346"/>
      <c r="AO322" s="346"/>
      <c r="AP322" s="346"/>
      <c r="AQ322" s="346"/>
      <c r="AR322" s="346"/>
      <c r="AS322" s="346"/>
      <c r="AT322" s="346"/>
      <c r="AU322" s="346"/>
      <c r="AV322" s="346"/>
      <c r="AW322" s="346"/>
      <c r="AX322" s="346"/>
      <c r="AY322" s="346"/>
      <c r="AZ322" s="346"/>
      <c r="BA322" s="346"/>
    </row>
    <row r="323" spans="1:53" ht="15.75" customHeight="1">
      <c r="A323" s="346"/>
      <c r="B323" s="346"/>
      <c r="C323" s="346"/>
      <c r="D323" s="346"/>
      <c r="E323" s="346"/>
      <c r="F323" s="346"/>
      <c r="G323" s="346"/>
      <c r="H323" s="346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  <c r="AG323" s="346"/>
      <c r="AH323" s="346"/>
      <c r="AI323" s="346"/>
      <c r="AJ323" s="346"/>
      <c r="AK323" s="346"/>
      <c r="AL323" s="346"/>
      <c r="AM323" s="346"/>
      <c r="AN323" s="346"/>
      <c r="AO323" s="346"/>
      <c r="AP323" s="346"/>
      <c r="AQ323" s="346"/>
      <c r="AR323" s="346"/>
      <c r="AS323" s="346"/>
      <c r="AT323" s="346"/>
      <c r="AU323" s="346"/>
      <c r="AV323" s="346"/>
      <c r="AW323" s="346"/>
      <c r="AX323" s="346"/>
      <c r="AY323" s="346"/>
      <c r="AZ323" s="346"/>
      <c r="BA323" s="346"/>
    </row>
    <row r="324" spans="1:53" ht="15.75" customHeight="1">
      <c r="A324" s="346"/>
      <c r="B324" s="346"/>
      <c r="C324" s="346"/>
      <c r="D324" s="346"/>
      <c r="E324" s="346"/>
      <c r="F324" s="346"/>
      <c r="G324" s="346"/>
      <c r="H324" s="346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6"/>
      <c r="U324" s="346"/>
      <c r="V324" s="346"/>
      <c r="W324" s="346"/>
      <c r="X324" s="346"/>
      <c r="Y324" s="346"/>
      <c r="Z324" s="346"/>
      <c r="AA324" s="346"/>
      <c r="AB324" s="346"/>
      <c r="AC324" s="346"/>
      <c r="AD324" s="346"/>
      <c r="AE324" s="346"/>
      <c r="AF324" s="346"/>
      <c r="AG324" s="346"/>
      <c r="AH324" s="346"/>
      <c r="AI324" s="346"/>
      <c r="AJ324" s="346"/>
      <c r="AK324" s="346"/>
      <c r="AL324" s="346"/>
      <c r="AM324" s="346"/>
      <c r="AN324" s="346"/>
      <c r="AO324" s="346"/>
      <c r="AP324" s="346"/>
      <c r="AQ324" s="346"/>
      <c r="AR324" s="346"/>
      <c r="AS324" s="346"/>
      <c r="AT324" s="346"/>
      <c r="AU324" s="346"/>
      <c r="AV324" s="346"/>
      <c r="AW324" s="346"/>
      <c r="AX324" s="346"/>
      <c r="AY324" s="346"/>
      <c r="AZ324" s="346"/>
      <c r="BA324" s="346"/>
    </row>
    <row r="325" spans="1:53" ht="15.75" customHeight="1">
      <c r="A325" s="346"/>
      <c r="B325" s="346"/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6"/>
      <c r="U325" s="346"/>
      <c r="V325" s="346"/>
      <c r="W325" s="346"/>
      <c r="X325" s="346"/>
      <c r="Y325" s="346"/>
      <c r="Z325" s="346"/>
      <c r="AA325" s="346"/>
      <c r="AB325" s="346"/>
      <c r="AC325" s="346"/>
      <c r="AD325" s="346"/>
      <c r="AE325" s="346"/>
      <c r="AF325" s="346"/>
      <c r="AG325" s="346"/>
      <c r="AH325" s="346"/>
      <c r="AI325" s="346"/>
      <c r="AJ325" s="346"/>
      <c r="AK325" s="346"/>
      <c r="AL325" s="346"/>
      <c r="AM325" s="346"/>
      <c r="AN325" s="346"/>
      <c r="AO325" s="346"/>
      <c r="AP325" s="346"/>
      <c r="AQ325" s="346"/>
      <c r="AR325" s="346"/>
      <c r="AS325" s="346"/>
      <c r="AT325" s="346"/>
      <c r="AU325" s="346"/>
      <c r="AV325" s="346"/>
      <c r="AW325" s="346"/>
      <c r="AX325" s="346"/>
      <c r="AY325" s="346"/>
      <c r="AZ325" s="346"/>
      <c r="BA325" s="346"/>
    </row>
    <row r="326" spans="1:53" ht="15.75" customHeight="1">
      <c r="A326" s="346"/>
      <c r="B326" s="346"/>
      <c r="C326" s="346"/>
      <c r="D326" s="346"/>
      <c r="E326" s="346"/>
      <c r="F326" s="346"/>
      <c r="G326" s="346"/>
      <c r="H326" s="346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  <c r="AG326" s="346"/>
      <c r="AH326" s="346"/>
      <c r="AI326" s="346"/>
      <c r="AJ326" s="346"/>
      <c r="AK326" s="346"/>
      <c r="AL326" s="346"/>
      <c r="AM326" s="346"/>
      <c r="AN326" s="346"/>
      <c r="AO326" s="346"/>
      <c r="AP326" s="346"/>
      <c r="AQ326" s="346"/>
      <c r="AR326" s="346"/>
      <c r="AS326" s="346"/>
      <c r="AT326" s="346"/>
      <c r="AU326" s="346"/>
      <c r="AV326" s="346"/>
      <c r="AW326" s="346"/>
      <c r="AX326" s="346"/>
      <c r="AY326" s="346"/>
      <c r="AZ326" s="346"/>
      <c r="BA326" s="346"/>
    </row>
    <row r="327" spans="1:53" ht="15.75" customHeight="1">
      <c r="A327" s="346"/>
      <c r="B327" s="346"/>
      <c r="C327" s="346"/>
      <c r="D327" s="346"/>
      <c r="E327" s="346"/>
      <c r="F327" s="346"/>
      <c r="G327" s="346"/>
      <c r="H327" s="346"/>
      <c r="I327" s="346"/>
      <c r="J327" s="346"/>
      <c r="K327" s="346"/>
      <c r="L327" s="346"/>
      <c r="M327" s="346"/>
      <c r="N327" s="346"/>
      <c r="O327" s="346"/>
      <c r="P327" s="346"/>
      <c r="Q327" s="346"/>
      <c r="R327" s="346"/>
      <c r="S327" s="346"/>
      <c r="T327" s="346"/>
      <c r="U327" s="346"/>
      <c r="V327" s="346"/>
      <c r="W327" s="346"/>
      <c r="X327" s="346"/>
      <c r="Y327" s="346"/>
      <c r="Z327" s="346"/>
      <c r="AA327" s="346"/>
      <c r="AB327" s="346"/>
      <c r="AC327" s="346"/>
      <c r="AD327" s="346"/>
      <c r="AE327" s="346"/>
      <c r="AF327" s="346"/>
      <c r="AG327" s="346"/>
      <c r="AH327" s="346"/>
      <c r="AI327" s="346"/>
      <c r="AJ327" s="346"/>
      <c r="AK327" s="346"/>
      <c r="AL327" s="346"/>
      <c r="AM327" s="346"/>
      <c r="AN327" s="346"/>
      <c r="AO327" s="346"/>
      <c r="AP327" s="346"/>
      <c r="AQ327" s="346"/>
      <c r="AR327" s="346"/>
      <c r="AS327" s="346"/>
      <c r="AT327" s="346"/>
      <c r="AU327" s="346"/>
      <c r="AV327" s="346"/>
      <c r="AW327" s="346"/>
      <c r="AX327" s="346"/>
      <c r="AY327" s="346"/>
      <c r="AZ327" s="346"/>
      <c r="BA327" s="346"/>
    </row>
    <row r="328" spans="1:53" ht="15.75" customHeight="1">
      <c r="A328" s="346"/>
      <c r="B328" s="346"/>
      <c r="C328" s="346"/>
      <c r="D328" s="346"/>
      <c r="E328" s="346"/>
      <c r="F328" s="346"/>
      <c r="G328" s="346"/>
      <c r="H328" s="346"/>
      <c r="I328" s="346"/>
      <c r="J328" s="346"/>
      <c r="K328" s="346"/>
      <c r="L328" s="346"/>
      <c r="M328" s="346"/>
      <c r="N328" s="346"/>
      <c r="O328" s="346"/>
      <c r="P328" s="346"/>
      <c r="Q328" s="346"/>
      <c r="R328" s="346"/>
      <c r="S328" s="346"/>
      <c r="T328" s="346"/>
      <c r="U328" s="346"/>
      <c r="V328" s="346"/>
      <c r="W328" s="346"/>
      <c r="X328" s="346"/>
      <c r="Y328" s="346"/>
      <c r="Z328" s="346"/>
      <c r="AA328" s="346"/>
      <c r="AB328" s="346"/>
      <c r="AC328" s="346"/>
      <c r="AD328" s="346"/>
      <c r="AE328" s="346"/>
      <c r="AF328" s="346"/>
      <c r="AG328" s="346"/>
      <c r="AH328" s="346"/>
      <c r="AI328" s="346"/>
      <c r="AJ328" s="346"/>
      <c r="AK328" s="346"/>
      <c r="AL328" s="346"/>
      <c r="AM328" s="346"/>
      <c r="AN328" s="346"/>
      <c r="AO328" s="346"/>
      <c r="AP328" s="346"/>
      <c r="AQ328" s="346"/>
      <c r="AR328" s="346"/>
      <c r="AS328" s="346"/>
      <c r="AT328" s="346"/>
      <c r="AU328" s="346"/>
      <c r="AV328" s="346"/>
      <c r="AW328" s="346"/>
      <c r="AX328" s="346"/>
      <c r="AY328" s="346"/>
      <c r="AZ328" s="346"/>
      <c r="BA328" s="346"/>
    </row>
    <row r="329" spans="1:53" ht="15.75" customHeight="1">
      <c r="A329" s="346"/>
      <c r="B329" s="346"/>
      <c r="C329" s="346"/>
      <c r="D329" s="346"/>
      <c r="E329" s="346"/>
      <c r="F329" s="346"/>
      <c r="G329" s="346"/>
      <c r="H329" s="346"/>
      <c r="I329" s="346"/>
      <c r="J329" s="346"/>
      <c r="K329" s="346"/>
      <c r="L329" s="346"/>
      <c r="M329" s="346"/>
      <c r="N329" s="346"/>
      <c r="O329" s="346"/>
      <c r="P329" s="346"/>
      <c r="Q329" s="346"/>
      <c r="R329" s="346"/>
      <c r="S329" s="346"/>
      <c r="T329" s="346"/>
      <c r="U329" s="346"/>
      <c r="V329" s="346"/>
      <c r="W329" s="346"/>
      <c r="X329" s="346"/>
      <c r="Y329" s="346"/>
      <c r="Z329" s="346"/>
      <c r="AA329" s="346"/>
      <c r="AB329" s="346"/>
      <c r="AC329" s="346"/>
      <c r="AD329" s="346"/>
      <c r="AE329" s="346"/>
      <c r="AF329" s="346"/>
      <c r="AG329" s="346"/>
      <c r="AH329" s="346"/>
      <c r="AI329" s="346"/>
      <c r="AJ329" s="346"/>
      <c r="AK329" s="346"/>
      <c r="AL329" s="346"/>
      <c r="AM329" s="346"/>
      <c r="AN329" s="346"/>
      <c r="AO329" s="346"/>
      <c r="AP329" s="346"/>
      <c r="AQ329" s="346"/>
      <c r="AR329" s="346"/>
      <c r="AS329" s="346"/>
      <c r="AT329" s="346"/>
      <c r="AU329" s="346"/>
      <c r="AV329" s="346"/>
      <c r="AW329" s="346"/>
      <c r="AX329" s="346"/>
      <c r="AY329" s="346"/>
      <c r="AZ329" s="346"/>
      <c r="BA329" s="346"/>
    </row>
    <row r="330" spans="1:53" ht="15.75" customHeight="1">
      <c r="A330" s="346"/>
      <c r="B330" s="346"/>
      <c r="C330" s="346"/>
      <c r="D330" s="346"/>
      <c r="E330" s="346"/>
      <c r="F330" s="346"/>
      <c r="G330" s="346"/>
      <c r="H330" s="346"/>
      <c r="I330" s="346"/>
      <c r="J330" s="346"/>
      <c r="K330" s="346"/>
      <c r="L330" s="346"/>
      <c r="M330" s="346"/>
      <c r="N330" s="346"/>
      <c r="O330" s="346"/>
      <c r="P330" s="346"/>
      <c r="Q330" s="346"/>
      <c r="R330" s="346"/>
      <c r="S330" s="346"/>
      <c r="T330" s="346"/>
      <c r="U330" s="346"/>
      <c r="V330" s="346"/>
      <c r="W330" s="346"/>
      <c r="X330" s="346"/>
      <c r="Y330" s="346"/>
      <c r="Z330" s="346"/>
      <c r="AA330" s="346"/>
      <c r="AB330" s="346"/>
      <c r="AC330" s="346"/>
      <c r="AD330" s="346"/>
      <c r="AE330" s="346"/>
      <c r="AF330" s="346"/>
      <c r="AG330" s="346"/>
      <c r="AH330" s="346"/>
      <c r="AI330" s="346"/>
      <c r="AJ330" s="346"/>
      <c r="AK330" s="346"/>
      <c r="AL330" s="346"/>
      <c r="AM330" s="346"/>
      <c r="AN330" s="346"/>
      <c r="AO330" s="346"/>
      <c r="AP330" s="346"/>
      <c r="AQ330" s="346"/>
      <c r="AR330" s="346"/>
      <c r="AS330" s="346"/>
      <c r="AT330" s="346"/>
      <c r="AU330" s="346"/>
      <c r="AV330" s="346"/>
      <c r="AW330" s="346"/>
      <c r="AX330" s="346"/>
      <c r="AY330" s="346"/>
      <c r="AZ330" s="346"/>
      <c r="BA330" s="346"/>
    </row>
    <row r="331" spans="1:53" ht="15.75" customHeight="1">
      <c r="A331" s="346"/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  <c r="AG331" s="346"/>
      <c r="AH331" s="346"/>
      <c r="AI331" s="346"/>
      <c r="AJ331" s="346"/>
      <c r="AK331" s="346"/>
      <c r="AL331" s="346"/>
      <c r="AM331" s="346"/>
      <c r="AN331" s="346"/>
      <c r="AO331" s="346"/>
      <c r="AP331" s="346"/>
      <c r="AQ331" s="346"/>
      <c r="AR331" s="346"/>
      <c r="AS331" s="346"/>
      <c r="AT331" s="346"/>
      <c r="AU331" s="346"/>
      <c r="AV331" s="346"/>
      <c r="AW331" s="346"/>
      <c r="AX331" s="346"/>
      <c r="AY331" s="346"/>
      <c r="AZ331" s="346"/>
      <c r="BA331" s="346"/>
    </row>
    <row r="332" spans="1:53" ht="15.75" customHeight="1">
      <c r="A332" s="346"/>
      <c r="B332" s="346"/>
      <c r="C332" s="346"/>
      <c r="D332" s="346"/>
      <c r="E332" s="346"/>
      <c r="F332" s="346"/>
      <c r="G332" s="346"/>
      <c r="H332" s="346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  <c r="AG332" s="346"/>
      <c r="AH332" s="346"/>
      <c r="AI332" s="346"/>
      <c r="AJ332" s="346"/>
      <c r="AK332" s="346"/>
      <c r="AL332" s="346"/>
      <c r="AM332" s="346"/>
      <c r="AN332" s="346"/>
      <c r="AO332" s="346"/>
      <c r="AP332" s="346"/>
      <c r="AQ332" s="346"/>
      <c r="AR332" s="346"/>
      <c r="AS332" s="346"/>
      <c r="AT332" s="346"/>
      <c r="AU332" s="346"/>
      <c r="AV332" s="346"/>
      <c r="AW332" s="346"/>
      <c r="AX332" s="346"/>
      <c r="AY332" s="346"/>
      <c r="AZ332" s="346"/>
      <c r="BA332" s="346"/>
    </row>
    <row r="333" spans="1:53" ht="15.75" customHeight="1">
      <c r="A333" s="346"/>
      <c r="B333" s="346"/>
      <c r="C333" s="346"/>
      <c r="D333" s="346"/>
      <c r="E333" s="346"/>
      <c r="F333" s="346"/>
      <c r="G333" s="346"/>
      <c r="H333" s="346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  <c r="AG333" s="346"/>
      <c r="AH333" s="346"/>
      <c r="AI333" s="346"/>
      <c r="AJ333" s="346"/>
      <c r="AK333" s="346"/>
      <c r="AL333" s="346"/>
      <c r="AM333" s="346"/>
      <c r="AN333" s="346"/>
      <c r="AO333" s="346"/>
      <c r="AP333" s="346"/>
      <c r="AQ333" s="346"/>
      <c r="AR333" s="346"/>
      <c r="AS333" s="346"/>
      <c r="AT333" s="346"/>
      <c r="AU333" s="346"/>
      <c r="AV333" s="346"/>
      <c r="AW333" s="346"/>
      <c r="AX333" s="346"/>
      <c r="AY333" s="346"/>
      <c r="AZ333" s="346"/>
      <c r="BA333" s="346"/>
    </row>
    <row r="334" spans="1:53" ht="15.75" customHeight="1">
      <c r="A334" s="346"/>
      <c r="B334" s="346"/>
      <c r="C334" s="346"/>
      <c r="D334" s="346"/>
      <c r="E334" s="346"/>
      <c r="F334" s="346"/>
      <c r="G334" s="346"/>
      <c r="H334" s="346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  <c r="AG334" s="346"/>
      <c r="AH334" s="346"/>
      <c r="AI334" s="346"/>
      <c r="AJ334" s="346"/>
      <c r="AK334" s="346"/>
      <c r="AL334" s="346"/>
      <c r="AM334" s="346"/>
      <c r="AN334" s="346"/>
      <c r="AO334" s="346"/>
      <c r="AP334" s="346"/>
      <c r="AQ334" s="346"/>
      <c r="AR334" s="346"/>
      <c r="AS334" s="346"/>
      <c r="AT334" s="346"/>
      <c r="AU334" s="346"/>
      <c r="AV334" s="346"/>
      <c r="AW334" s="346"/>
      <c r="AX334" s="346"/>
      <c r="AY334" s="346"/>
      <c r="AZ334" s="346"/>
      <c r="BA334" s="346"/>
    </row>
    <row r="335" spans="1:53" ht="15.75" customHeight="1">
      <c r="A335" s="346"/>
      <c r="B335" s="346"/>
      <c r="C335" s="346"/>
      <c r="D335" s="346"/>
      <c r="E335" s="346"/>
      <c r="F335" s="346"/>
      <c r="G335" s="346"/>
      <c r="H335" s="346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  <c r="AG335" s="346"/>
      <c r="AH335" s="346"/>
      <c r="AI335" s="346"/>
      <c r="AJ335" s="346"/>
      <c r="AK335" s="346"/>
      <c r="AL335" s="346"/>
      <c r="AM335" s="346"/>
      <c r="AN335" s="346"/>
      <c r="AO335" s="346"/>
      <c r="AP335" s="346"/>
      <c r="AQ335" s="346"/>
      <c r="AR335" s="346"/>
      <c r="AS335" s="346"/>
      <c r="AT335" s="346"/>
      <c r="AU335" s="346"/>
      <c r="AV335" s="346"/>
      <c r="AW335" s="346"/>
      <c r="AX335" s="346"/>
      <c r="AY335" s="346"/>
      <c r="AZ335" s="346"/>
      <c r="BA335" s="346"/>
    </row>
    <row r="336" spans="1:53" ht="15.75" customHeight="1">
      <c r="A336" s="346"/>
      <c r="B336" s="346"/>
      <c r="C336" s="346"/>
      <c r="D336" s="346"/>
      <c r="E336" s="346"/>
      <c r="F336" s="346"/>
      <c r="G336" s="346"/>
      <c r="H336" s="346"/>
      <c r="I336" s="346"/>
      <c r="J336" s="346"/>
      <c r="K336" s="346"/>
      <c r="L336" s="346"/>
      <c r="M336" s="346"/>
      <c r="N336" s="346"/>
      <c r="O336" s="346"/>
      <c r="P336" s="346"/>
      <c r="Q336" s="346"/>
      <c r="R336" s="346"/>
      <c r="S336" s="346"/>
      <c r="T336" s="346"/>
      <c r="U336" s="346"/>
      <c r="V336" s="346"/>
      <c r="W336" s="346"/>
      <c r="X336" s="346"/>
      <c r="Y336" s="346"/>
      <c r="Z336" s="346"/>
      <c r="AA336" s="346"/>
      <c r="AB336" s="346"/>
      <c r="AC336" s="346"/>
      <c r="AD336" s="346"/>
      <c r="AE336" s="346"/>
      <c r="AF336" s="346"/>
      <c r="AG336" s="346"/>
      <c r="AH336" s="346"/>
      <c r="AI336" s="346"/>
      <c r="AJ336" s="346"/>
      <c r="AK336" s="346"/>
      <c r="AL336" s="346"/>
      <c r="AM336" s="346"/>
      <c r="AN336" s="346"/>
      <c r="AO336" s="346"/>
      <c r="AP336" s="346"/>
      <c r="AQ336" s="346"/>
      <c r="AR336" s="346"/>
      <c r="AS336" s="346"/>
      <c r="AT336" s="346"/>
      <c r="AU336" s="346"/>
      <c r="AV336" s="346"/>
      <c r="AW336" s="346"/>
      <c r="AX336" s="346"/>
      <c r="AY336" s="346"/>
      <c r="AZ336" s="346"/>
      <c r="BA336" s="346"/>
    </row>
    <row r="337" spans="1:53" ht="15.75" customHeight="1">
      <c r="A337" s="346"/>
      <c r="B337" s="346"/>
      <c r="C337" s="346"/>
      <c r="D337" s="346"/>
      <c r="E337" s="346"/>
      <c r="F337" s="346"/>
      <c r="G337" s="346"/>
      <c r="H337" s="346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6"/>
      <c r="U337" s="346"/>
      <c r="V337" s="346"/>
      <c r="W337" s="346"/>
      <c r="X337" s="346"/>
      <c r="Y337" s="346"/>
      <c r="Z337" s="346"/>
      <c r="AA337" s="346"/>
      <c r="AB337" s="346"/>
      <c r="AC337" s="346"/>
      <c r="AD337" s="346"/>
      <c r="AE337" s="346"/>
      <c r="AF337" s="346"/>
      <c r="AG337" s="346"/>
      <c r="AH337" s="346"/>
      <c r="AI337" s="346"/>
      <c r="AJ337" s="346"/>
      <c r="AK337" s="346"/>
      <c r="AL337" s="346"/>
      <c r="AM337" s="346"/>
      <c r="AN337" s="346"/>
      <c r="AO337" s="346"/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</row>
    <row r="338" spans="1:53" ht="15.75" customHeight="1">
      <c r="A338" s="346"/>
      <c r="B338" s="346"/>
      <c r="C338" s="346"/>
      <c r="D338" s="346"/>
      <c r="E338" s="346"/>
      <c r="F338" s="346"/>
      <c r="G338" s="346"/>
      <c r="H338" s="346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  <c r="AG338" s="346"/>
      <c r="AH338" s="346"/>
      <c r="AI338" s="346"/>
      <c r="AJ338" s="346"/>
      <c r="AK338" s="346"/>
      <c r="AL338" s="346"/>
      <c r="AM338" s="346"/>
      <c r="AN338" s="346"/>
      <c r="AO338" s="346"/>
      <c r="AP338" s="346"/>
      <c r="AQ338" s="346"/>
      <c r="AR338" s="346"/>
      <c r="AS338" s="346"/>
      <c r="AT338" s="346"/>
      <c r="AU338" s="346"/>
      <c r="AV338" s="346"/>
      <c r="AW338" s="346"/>
      <c r="AX338" s="346"/>
      <c r="AY338" s="346"/>
      <c r="AZ338" s="346"/>
      <c r="BA338" s="346"/>
    </row>
    <row r="339" spans="1:53" ht="15.75" customHeight="1">
      <c r="A339" s="346"/>
      <c r="B339" s="346"/>
      <c r="C339" s="346"/>
      <c r="D339" s="346"/>
      <c r="E339" s="346"/>
      <c r="F339" s="346"/>
      <c r="G339" s="346"/>
      <c r="H339" s="346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  <c r="AG339" s="346"/>
      <c r="AH339" s="346"/>
      <c r="AI339" s="346"/>
      <c r="AJ339" s="346"/>
      <c r="AK339" s="346"/>
      <c r="AL339" s="346"/>
      <c r="AM339" s="346"/>
      <c r="AN339" s="346"/>
      <c r="AO339" s="346"/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</row>
    <row r="340" spans="1:53" ht="15.75" customHeight="1">
      <c r="A340" s="346"/>
      <c r="B340" s="346"/>
      <c r="C340" s="346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346"/>
      <c r="AL340" s="346"/>
      <c r="AM340" s="346"/>
      <c r="AN340" s="346"/>
      <c r="AO340" s="346"/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</row>
    <row r="341" spans="1:53" ht="15.75" customHeight="1">
      <c r="A341" s="346"/>
      <c r="B341" s="346"/>
      <c r="C341" s="346"/>
      <c r="D341" s="346"/>
      <c r="E341" s="346"/>
      <c r="F341" s="346"/>
      <c r="G341" s="346"/>
      <c r="H341" s="346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6"/>
      <c r="U341" s="346"/>
      <c r="V341" s="346"/>
      <c r="W341" s="346"/>
      <c r="X341" s="346"/>
      <c r="Y341" s="346"/>
      <c r="Z341" s="346"/>
      <c r="AA341" s="346"/>
      <c r="AB341" s="346"/>
      <c r="AC341" s="346"/>
      <c r="AD341" s="346"/>
      <c r="AE341" s="346"/>
      <c r="AF341" s="346"/>
      <c r="AG341" s="346"/>
      <c r="AH341" s="346"/>
      <c r="AI341" s="346"/>
      <c r="AJ341" s="346"/>
      <c r="AK341" s="346"/>
      <c r="AL341" s="346"/>
      <c r="AM341" s="346"/>
      <c r="AN341" s="346"/>
      <c r="AO341" s="346"/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</row>
    <row r="342" spans="1:53" ht="15.75" customHeight="1">
      <c r="A342" s="346"/>
      <c r="B342" s="346"/>
      <c r="C342" s="346"/>
      <c r="D342" s="346"/>
      <c r="E342" s="346"/>
      <c r="F342" s="346"/>
      <c r="G342" s="346"/>
      <c r="H342" s="346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  <c r="AG342" s="346"/>
      <c r="AH342" s="346"/>
      <c r="AI342" s="346"/>
      <c r="AJ342" s="346"/>
      <c r="AK342" s="346"/>
      <c r="AL342" s="346"/>
      <c r="AM342" s="346"/>
      <c r="AN342" s="346"/>
      <c r="AO342" s="346"/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</row>
    <row r="343" spans="1:53" ht="15.75" customHeight="1">
      <c r="A343" s="346"/>
      <c r="B343" s="346"/>
      <c r="C343" s="346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6"/>
      <c r="U343" s="346"/>
      <c r="V343" s="346"/>
      <c r="W343" s="346"/>
      <c r="X343" s="346"/>
      <c r="Y343" s="346"/>
      <c r="Z343" s="346"/>
      <c r="AA343" s="346"/>
      <c r="AB343" s="346"/>
      <c r="AC343" s="346"/>
      <c r="AD343" s="346"/>
      <c r="AE343" s="346"/>
      <c r="AF343" s="346"/>
      <c r="AG343" s="346"/>
      <c r="AH343" s="346"/>
      <c r="AI343" s="346"/>
      <c r="AJ343" s="346"/>
      <c r="AK343" s="346"/>
      <c r="AL343" s="346"/>
      <c r="AM343" s="346"/>
      <c r="AN343" s="346"/>
      <c r="AO343" s="346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</row>
    <row r="344" spans="1:53" ht="15.75" customHeight="1">
      <c r="A344" s="346"/>
      <c r="B344" s="346"/>
      <c r="C344" s="346"/>
      <c r="D344" s="346"/>
      <c r="E344" s="346"/>
      <c r="F344" s="346"/>
      <c r="G344" s="346"/>
      <c r="H344" s="346"/>
      <c r="I344" s="346"/>
      <c r="J344" s="346"/>
      <c r="K344" s="346"/>
      <c r="L344" s="346"/>
      <c r="M344" s="346"/>
      <c r="N344" s="346"/>
      <c r="O344" s="346"/>
      <c r="P344" s="346"/>
      <c r="Q344" s="346"/>
      <c r="R344" s="346"/>
      <c r="S344" s="346"/>
      <c r="T344" s="346"/>
      <c r="U344" s="346"/>
      <c r="V344" s="346"/>
      <c r="W344" s="346"/>
      <c r="X344" s="346"/>
      <c r="Y344" s="346"/>
      <c r="Z344" s="346"/>
      <c r="AA344" s="346"/>
      <c r="AB344" s="346"/>
      <c r="AC344" s="346"/>
      <c r="AD344" s="346"/>
      <c r="AE344" s="346"/>
      <c r="AF344" s="346"/>
      <c r="AG344" s="346"/>
      <c r="AH344" s="346"/>
      <c r="AI344" s="346"/>
      <c r="AJ344" s="346"/>
      <c r="AK344" s="346"/>
      <c r="AL344" s="346"/>
      <c r="AM344" s="346"/>
      <c r="AN344" s="346"/>
      <c r="AO344" s="346"/>
      <c r="AP344" s="346"/>
      <c r="AQ344" s="346"/>
      <c r="AR344" s="346"/>
      <c r="AS344" s="346"/>
      <c r="AT344" s="346"/>
      <c r="AU344" s="346"/>
      <c r="AV344" s="346"/>
      <c r="AW344" s="346"/>
      <c r="AX344" s="346"/>
      <c r="AY344" s="346"/>
      <c r="AZ344" s="346"/>
      <c r="BA344" s="346"/>
    </row>
    <row r="345" spans="1:53" ht="15.75" customHeight="1">
      <c r="A345" s="346"/>
      <c r="B345" s="346"/>
      <c r="C345" s="346"/>
      <c r="D345" s="346"/>
      <c r="E345" s="346"/>
      <c r="F345" s="346"/>
      <c r="G345" s="346"/>
      <c r="H345" s="346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  <c r="AG345" s="346"/>
      <c r="AH345" s="346"/>
      <c r="AI345" s="346"/>
      <c r="AJ345" s="346"/>
      <c r="AK345" s="346"/>
      <c r="AL345" s="346"/>
      <c r="AM345" s="346"/>
      <c r="AN345" s="346"/>
      <c r="AO345" s="346"/>
      <c r="AP345" s="346"/>
      <c r="AQ345" s="346"/>
      <c r="AR345" s="346"/>
      <c r="AS345" s="346"/>
      <c r="AT345" s="346"/>
      <c r="AU345" s="346"/>
      <c r="AV345" s="346"/>
      <c r="AW345" s="346"/>
      <c r="AX345" s="346"/>
      <c r="AY345" s="346"/>
      <c r="AZ345" s="346"/>
      <c r="BA345" s="346"/>
    </row>
    <row r="346" spans="1:53" ht="15.75" customHeight="1">
      <c r="A346" s="346"/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  <c r="AG346" s="346"/>
      <c r="AH346" s="346"/>
      <c r="AI346" s="346"/>
      <c r="AJ346" s="346"/>
      <c r="AK346" s="346"/>
      <c r="AL346" s="346"/>
      <c r="AM346" s="346"/>
      <c r="AN346" s="346"/>
      <c r="AO346" s="346"/>
      <c r="AP346" s="346"/>
      <c r="AQ346" s="346"/>
      <c r="AR346" s="346"/>
      <c r="AS346" s="346"/>
      <c r="AT346" s="346"/>
      <c r="AU346" s="346"/>
      <c r="AV346" s="346"/>
      <c r="AW346" s="346"/>
      <c r="AX346" s="346"/>
      <c r="AY346" s="346"/>
      <c r="AZ346" s="346"/>
      <c r="BA346" s="346"/>
    </row>
    <row r="347" spans="1:53" ht="15.75" customHeight="1">
      <c r="A347" s="346"/>
      <c r="B347" s="346"/>
      <c r="C347" s="346"/>
      <c r="D347" s="346"/>
      <c r="E347" s="346"/>
      <c r="F347" s="346"/>
      <c r="G347" s="346"/>
      <c r="H347" s="346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  <c r="AG347" s="346"/>
      <c r="AH347" s="346"/>
      <c r="AI347" s="346"/>
      <c r="AJ347" s="346"/>
      <c r="AK347" s="346"/>
      <c r="AL347" s="346"/>
      <c r="AM347" s="346"/>
      <c r="AN347" s="346"/>
      <c r="AO347" s="346"/>
      <c r="AP347" s="346"/>
      <c r="AQ347" s="346"/>
      <c r="AR347" s="346"/>
      <c r="AS347" s="346"/>
      <c r="AT347" s="346"/>
      <c r="AU347" s="346"/>
      <c r="AV347" s="346"/>
      <c r="AW347" s="346"/>
      <c r="AX347" s="346"/>
      <c r="AY347" s="346"/>
      <c r="AZ347" s="346"/>
      <c r="BA347" s="346"/>
    </row>
    <row r="348" spans="1:53" ht="15.75" customHeight="1">
      <c r="A348" s="346"/>
      <c r="B348" s="346"/>
      <c r="C348" s="346"/>
      <c r="D348" s="346"/>
      <c r="E348" s="346"/>
      <c r="F348" s="346"/>
      <c r="G348" s="346"/>
      <c r="H348" s="346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6"/>
      <c r="U348" s="346"/>
      <c r="V348" s="346"/>
      <c r="W348" s="346"/>
      <c r="X348" s="346"/>
      <c r="Y348" s="346"/>
      <c r="Z348" s="346"/>
      <c r="AA348" s="346"/>
      <c r="AB348" s="346"/>
      <c r="AC348" s="346"/>
      <c r="AD348" s="346"/>
      <c r="AE348" s="346"/>
      <c r="AF348" s="346"/>
      <c r="AG348" s="346"/>
      <c r="AH348" s="346"/>
      <c r="AI348" s="346"/>
      <c r="AJ348" s="346"/>
      <c r="AK348" s="346"/>
      <c r="AL348" s="346"/>
      <c r="AM348" s="346"/>
      <c r="AN348" s="346"/>
      <c r="AO348" s="346"/>
      <c r="AP348" s="346"/>
      <c r="AQ348" s="346"/>
      <c r="AR348" s="346"/>
      <c r="AS348" s="346"/>
      <c r="AT348" s="346"/>
      <c r="AU348" s="346"/>
      <c r="AV348" s="346"/>
      <c r="AW348" s="346"/>
      <c r="AX348" s="346"/>
      <c r="AY348" s="346"/>
      <c r="AZ348" s="346"/>
      <c r="BA348" s="346"/>
    </row>
    <row r="349" spans="1:53" ht="15.75" customHeight="1">
      <c r="A349" s="346"/>
      <c r="B349" s="346"/>
      <c r="C349" s="346"/>
      <c r="D349" s="346"/>
      <c r="E349" s="346"/>
      <c r="F349" s="346"/>
      <c r="G349" s="346"/>
      <c r="H349" s="346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  <c r="AG349" s="346"/>
      <c r="AH349" s="346"/>
      <c r="AI349" s="346"/>
      <c r="AJ349" s="346"/>
      <c r="AK349" s="346"/>
      <c r="AL349" s="346"/>
      <c r="AM349" s="346"/>
      <c r="AN349" s="346"/>
      <c r="AO349" s="346"/>
      <c r="AP349" s="346"/>
      <c r="AQ349" s="346"/>
      <c r="AR349" s="346"/>
      <c r="AS349" s="346"/>
      <c r="AT349" s="346"/>
      <c r="AU349" s="346"/>
      <c r="AV349" s="346"/>
      <c r="AW349" s="346"/>
      <c r="AX349" s="346"/>
      <c r="AY349" s="346"/>
      <c r="AZ349" s="346"/>
      <c r="BA349" s="346"/>
    </row>
    <row r="350" spans="1:53" ht="15.75" customHeight="1">
      <c r="A350" s="346"/>
      <c r="B350" s="346"/>
      <c r="C350" s="346"/>
      <c r="D350" s="346"/>
      <c r="E350" s="346"/>
      <c r="F350" s="346"/>
      <c r="G350" s="346"/>
      <c r="H350" s="346"/>
      <c r="I350" s="346"/>
      <c r="J350" s="346"/>
      <c r="K350" s="346"/>
      <c r="L350" s="346"/>
      <c r="M350" s="346"/>
      <c r="N350" s="346"/>
      <c r="O350" s="346"/>
      <c r="P350" s="346"/>
      <c r="Q350" s="346"/>
      <c r="R350" s="346"/>
      <c r="S350" s="346"/>
      <c r="T350" s="346"/>
      <c r="U350" s="346"/>
      <c r="V350" s="346"/>
      <c r="W350" s="346"/>
      <c r="X350" s="346"/>
      <c r="Y350" s="346"/>
      <c r="Z350" s="346"/>
      <c r="AA350" s="346"/>
      <c r="AB350" s="346"/>
      <c r="AC350" s="346"/>
      <c r="AD350" s="346"/>
      <c r="AE350" s="346"/>
      <c r="AF350" s="346"/>
      <c r="AG350" s="346"/>
      <c r="AH350" s="346"/>
      <c r="AI350" s="346"/>
      <c r="AJ350" s="346"/>
      <c r="AK350" s="346"/>
      <c r="AL350" s="346"/>
      <c r="AM350" s="346"/>
      <c r="AN350" s="346"/>
      <c r="AO350" s="346"/>
      <c r="AP350" s="346"/>
      <c r="AQ350" s="346"/>
      <c r="AR350" s="346"/>
      <c r="AS350" s="346"/>
      <c r="AT350" s="346"/>
      <c r="AU350" s="346"/>
      <c r="AV350" s="346"/>
      <c r="AW350" s="346"/>
      <c r="AX350" s="346"/>
      <c r="AY350" s="346"/>
      <c r="AZ350" s="346"/>
      <c r="BA350" s="346"/>
    </row>
    <row r="351" spans="1:53" ht="15.75" customHeight="1">
      <c r="A351" s="346"/>
      <c r="B351" s="346"/>
      <c r="C351" s="346"/>
      <c r="D351" s="346"/>
      <c r="E351" s="346"/>
      <c r="F351" s="346"/>
      <c r="G351" s="346"/>
      <c r="H351" s="346"/>
      <c r="I351" s="346"/>
      <c r="J351" s="346"/>
      <c r="K351" s="346"/>
      <c r="L351" s="346"/>
      <c r="M351" s="346"/>
      <c r="N351" s="346"/>
      <c r="O351" s="346"/>
      <c r="P351" s="346"/>
      <c r="Q351" s="346"/>
      <c r="R351" s="346"/>
      <c r="S351" s="346"/>
      <c r="T351" s="346"/>
      <c r="U351" s="346"/>
      <c r="V351" s="346"/>
      <c r="W351" s="346"/>
      <c r="X351" s="346"/>
      <c r="Y351" s="346"/>
      <c r="Z351" s="346"/>
      <c r="AA351" s="346"/>
      <c r="AB351" s="346"/>
      <c r="AC351" s="346"/>
      <c r="AD351" s="346"/>
      <c r="AE351" s="346"/>
      <c r="AF351" s="346"/>
      <c r="AG351" s="346"/>
      <c r="AH351" s="346"/>
      <c r="AI351" s="346"/>
      <c r="AJ351" s="346"/>
      <c r="AK351" s="346"/>
      <c r="AL351" s="346"/>
      <c r="AM351" s="346"/>
      <c r="AN351" s="346"/>
      <c r="AO351" s="346"/>
      <c r="AP351" s="346"/>
      <c r="AQ351" s="346"/>
      <c r="AR351" s="346"/>
      <c r="AS351" s="346"/>
      <c r="AT351" s="346"/>
      <c r="AU351" s="346"/>
      <c r="AV351" s="346"/>
      <c r="AW351" s="346"/>
      <c r="AX351" s="346"/>
      <c r="AY351" s="346"/>
      <c r="AZ351" s="346"/>
      <c r="BA351" s="346"/>
    </row>
    <row r="352" spans="1:53" ht="15.75" customHeight="1">
      <c r="A352" s="346"/>
      <c r="B352" s="346"/>
      <c r="C352" s="346"/>
      <c r="D352" s="346"/>
      <c r="E352" s="346"/>
      <c r="F352" s="346"/>
      <c r="G352" s="346"/>
      <c r="H352" s="346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6"/>
      <c r="U352" s="346"/>
      <c r="V352" s="346"/>
      <c r="W352" s="346"/>
      <c r="X352" s="346"/>
      <c r="Y352" s="346"/>
      <c r="Z352" s="346"/>
      <c r="AA352" s="346"/>
      <c r="AB352" s="346"/>
      <c r="AC352" s="346"/>
      <c r="AD352" s="346"/>
      <c r="AE352" s="346"/>
      <c r="AF352" s="346"/>
      <c r="AG352" s="346"/>
      <c r="AH352" s="346"/>
      <c r="AI352" s="346"/>
      <c r="AJ352" s="346"/>
      <c r="AK352" s="346"/>
      <c r="AL352" s="346"/>
      <c r="AM352" s="346"/>
      <c r="AN352" s="346"/>
      <c r="AO352" s="346"/>
      <c r="AP352" s="346"/>
      <c r="AQ352" s="346"/>
      <c r="AR352" s="346"/>
      <c r="AS352" s="346"/>
      <c r="AT352" s="346"/>
      <c r="AU352" s="346"/>
      <c r="AV352" s="346"/>
      <c r="AW352" s="346"/>
      <c r="AX352" s="346"/>
      <c r="AY352" s="346"/>
      <c r="AZ352" s="346"/>
      <c r="BA352" s="346"/>
    </row>
    <row r="353" spans="1:53" ht="15.75" customHeight="1">
      <c r="A353" s="346"/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46"/>
      <c r="AJ353" s="346"/>
      <c r="AK353" s="346"/>
      <c r="AL353" s="346"/>
      <c r="AM353" s="346"/>
      <c r="AN353" s="346"/>
      <c r="AO353" s="346"/>
      <c r="AP353" s="346"/>
      <c r="AQ353" s="346"/>
      <c r="AR353" s="346"/>
      <c r="AS353" s="346"/>
      <c r="AT353" s="346"/>
      <c r="AU353" s="346"/>
      <c r="AV353" s="346"/>
      <c r="AW353" s="346"/>
      <c r="AX353" s="346"/>
      <c r="AY353" s="346"/>
      <c r="AZ353" s="346"/>
      <c r="BA353" s="346"/>
    </row>
    <row r="354" spans="1:53" ht="15.75" customHeight="1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  <c r="AG354" s="346"/>
      <c r="AH354" s="346"/>
      <c r="AI354" s="346"/>
      <c r="AJ354" s="346"/>
      <c r="AK354" s="346"/>
      <c r="AL354" s="346"/>
      <c r="AM354" s="346"/>
      <c r="AN354" s="346"/>
      <c r="AO354" s="346"/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</row>
    <row r="355" spans="1:53" ht="15.75" customHeight="1">
      <c r="A355" s="346"/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  <c r="AG355" s="346"/>
      <c r="AH355" s="346"/>
      <c r="AI355" s="346"/>
      <c r="AJ355" s="346"/>
      <c r="AK355" s="346"/>
      <c r="AL355" s="346"/>
      <c r="AM355" s="346"/>
      <c r="AN355" s="346"/>
      <c r="AO355" s="346"/>
      <c r="AP355" s="346"/>
      <c r="AQ355" s="346"/>
      <c r="AR355" s="346"/>
      <c r="AS355" s="346"/>
      <c r="AT355" s="346"/>
      <c r="AU355" s="346"/>
      <c r="AV355" s="346"/>
      <c r="AW355" s="346"/>
      <c r="AX355" s="346"/>
      <c r="AY355" s="346"/>
      <c r="AZ355" s="346"/>
      <c r="BA355" s="346"/>
    </row>
    <row r="356" spans="1:53" ht="15.75" customHeight="1">
      <c r="A356" s="346"/>
      <c r="B356" s="346"/>
      <c r="C356" s="346"/>
      <c r="D356" s="346"/>
      <c r="E356" s="346"/>
      <c r="F356" s="346"/>
      <c r="G356" s="346"/>
      <c r="H356" s="346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6"/>
      <c r="U356" s="346"/>
      <c r="V356" s="346"/>
      <c r="W356" s="346"/>
      <c r="X356" s="346"/>
      <c r="Y356" s="346"/>
      <c r="Z356" s="346"/>
      <c r="AA356" s="346"/>
      <c r="AB356" s="346"/>
      <c r="AC356" s="346"/>
      <c r="AD356" s="346"/>
      <c r="AE356" s="346"/>
      <c r="AF356" s="346"/>
      <c r="AG356" s="346"/>
      <c r="AH356" s="346"/>
      <c r="AI356" s="346"/>
      <c r="AJ356" s="346"/>
      <c r="AK356" s="346"/>
      <c r="AL356" s="346"/>
      <c r="AM356" s="346"/>
      <c r="AN356" s="346"/>
      <c r="AO356" s="346"/>
      <c r="AP356" s="346"/>
      <c r="AQ356" s="346"/>
      <c r="AR356" s="346"/>
      <c r="AS356" s="346"/>
      <c r="AT356" s="346"/>
      <c r="AU356" s="346"/>
      <c r="AV356" s="346"/>
      <c r="AW356" s="346"/>
      <c r="AX356" s="346"/>
      <c r="AY356" s="346"/>
      <c r="AZ356" s="346"/>
      <c r="BA356" s="346"/>
    </row>
    <row r="357" spans="1:53" ht="15.75" customHeight="1">
      <c r="A357" s="346"/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346"/>
      <c r="M357" s="346"/>
      <c r="N357" s="346"/>
      <c r="O357" s="346"/>
      <c r="P357" s="346"/>
      <c r="Q357" s="346"/>
      <c r="R357" s="346"/>
      <c r="S357" s="346"/>
      <c r="T357" s="346"/>
      <c r="U357" s="346"/>
      <c r="V357" s="346"/>
      <c r="W357" s="346"/>
      <c r="X357" s="346"/>
      <c r="Y357" s="346"/>
      <c r="Z357" s="346"/>
      <c r="AA357" s="346"/>
      <c r="AB357" s="346"/>
      <c r="AC357" s="346"/>
      <c r="AD357" s="346"/>
      <c r="AE357" s="346"/>
      <c r="AF357" s="346"/>
      <c r="AG357" s="346"/>
      <c r="AH357" s="346"/>
      <c r="AI357" s="346"/>
      <c r="AJ357" s="346"/>
      <c r="AK357" s="346"/>
      <c r="AL357" s="346"/>
      <c r="AM357" s="346"/>
      <c r="AN357" s="346"/>
      <c r="AO357" s="346"/>
      <c r="AP357" s="346"/>
      <c r="AQ357" s="346"/>
      <c r="AR357" s="346"/>
      <c r="AS357" s="346"/>
      <c r="AT357" s="346"/>
      <c r="AU357" s="346"/>
      <c r="AV357" s="346"/>
      <c r="AW357" s="346"/>
      <c r="AX357" s="346"/>
      <c r="AY357" s="346"/>
      <c r="AZ357" s="346"/>
      <c r="BA357" s="346"/>
    </row>
    <row r="358" spans="1:53" ht="15.75" customHeight="1">
      <c r="A358" s="346"/>
      <c r="B358" s="346"/>
      <c r="C358" s="346"/>
      <c r="D358" s="346"/>
      <c r="E358" s="346"/>
      <c r="F358" s="346"/>
      <c r="G358" s="346"/>
      <c r="H358" s="346"/>
      <c r="I358" s="346"/>
      <c r="J358" s="346"/>
      <c r="K358" s="346"/>
      <c r="L358" s="346"/>
      <c r="M358" s="346"/>
      <c r="N358" s="346"/>
      <c r="O358" s="346"/>
      <c r="P358" s="346"/>
      <c r="Q358" s="346"/>
      <c r="R358" s="346"/>
      <c r="S358" s="346"/>
      <c r="T358" s="346"/>
      <c r="U358" s="346"/>
      <c r="V358" s="346"/>
      <c r="W358" s="346"/>
      <c r="X358" s="346"/>
      <c r="Y358" s="346"/>
      <c r="Z358" s="346"/>
      <c r="AA358" s="346"/>
      <c r="AB358" s="346"/>
      <c r="AC358" s="346"/>
      <c r="AD358" s="346"/>
      <c r="AE358" s="346"/>
      <c r="AF358" s="346"/>
      <c r="AG358" s="346"/>
      <c r="AH358" s="346"/>
      <c r="AI358" s="346"/>
      <c r="AJ358" s="346"/>
      <c r="AK358" s="346"/>
      <c r="AL358" s="346"/>
      <c r="AM358" s="346"/>
      <c r="AN358" s="346"/>
      <c r="AO358" s="346"/>
      <c r="AP358" s="346"/>
      <c r="AQ358" s="346"/>
      <c r="AR358" s="346"/>
      <c r="AS358" s="346"/>
      <c r="AT358" s="346"/>
      <c r="AU358" s="346"/>
      <c r="AV358" s="346"/>
      <c r="AW358" s="346"/>
      <c r="AX358" s="346"/>
      <c r="AY358" s="346"/>
      <c r="AZ358" s="346"/>
      <c r="BA358" s="346"/>
    </row>
    <row r="359" spans="1:53" ht="15.75" customHeight="1">
      <c r="A359" s="346"/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  <c r="AG359" s="346"/>
      <c r="AH359" s="346"/>
      <c r="AI359" s="346"/>
      <c r="AJ359" s="346"/>
      <c r="AK359" s="346"/>
      <c r="AL359" s="346"/>
      <c r="AM359" s="346"/>
      <c r="AN359" s="346"/>
      <c r="AO359" s="346"/>
      <c r="AP359" s="346"/>
      <c r="AQ359" s="346"/>
      <c r="AR359" s="346"/>
      <c r="AS359" s="346"/>
      <c r="AT359" s="346"/>
      <c r="AU359" s="346"/>
      <c r="AV359" s="346"/>
      <c r="AW359" s="346"/>
      <c r="AX359" s="346"/>
      <c r="AY359" s="346"/>
      <c r="AZ359" s="346"/>
      <c r="BA359" s="346"/>
    </row>
    <row r="360" spans="1:53" ht="15.75" customHeight="1">
      <c r="A360" s="346"/>
      <c r="B360" s="346"/>
      <c r="C360" s="346"/>
      <c r="D360" s="346"/>
      <c r="E360" s="346"/>
      <c r="F360" s="346"/>
      <c r="G360" s="346"/>
      <c r="H360" s="346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  <c r="AG360" s="346"/>
      <c r="AH360" s="346"/>
      <c r="AI360" s="346"/>
      <c r="AJ360" s="346"/>
      <c r="AK360" s="346"/>
      <c r="AL360" s="346"/>
      <c r="AM360" s="346"/>
      <c r="AN360" s="346"/>
      <c r="AO360" s="346"/>
      <c r="AP360" s="346"/>
      <c r="AQ360" s="346"/>
      <c r="AR360" s="346"/>
      <c r="AS360" s="346"/>
      <c r="AT360" s="346"/>
      <c r="AU360" s="346"/>
      <c r="AV360" s="346"/>
      <c r="AW360" s="346"/>
      <c r="AX360" s="346"/>
      <c r="AY360" s="346"/>
      <c r="AZ360" s="346"/>
      <c r="BA360" s="346"/>
    </row>
    <row r="361" spans="1:53" ht="15.75" customHeight="1">
      <c r="A361" s="346"/>
      <c r="B361" s="346"/>
      <c r="C361" s="346"/>
      <c r="D361" s="346"/>
      <c r="E361" s="346"/>
      <c r="F361" s="346"/>
      <c r="G361" s="346"/>
      <c r="H361" s="346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  <c r="AG361" s="346"/>
      <c r="AH361" s="346"/>
      <c r="AI361" s="346"/>
      <c r="AJ361" s="346"/>
      <c r="AK361" s="346"/>
      <c r="AL361" s="346"/>
      <c r="AM361" s="346"/>
      <c r="AN361" s="346"/>
      <c r="AO361" s="346"/>
      <c r="AP361" s="346"/>
      <c r="AQ361" s="346"/>
      <c r="AR361" s="346"/>
      <c r="AS361" s="346"/>
      <c r="AT361" s="346"/>
      <c r="AU361" s="346"/>
      <c r="AV361" s="346"/>
      <c r="AW361" s="346"/>
      <c r="AX361" s="346"/>
      <c r="AY361" s="346"/>
      <c r="AZ361" s="346"/>
      <c r="BA361" s="346"/>
    </row>
    <row r="362" spans="1:53" ht="15.75" customHeight="1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6"/>
      <c r="U362" s="346"/>
      <c r="V362" s="346"/>
      <c r="W362" s="346"/>
      <c r="X362" s="346"/>
      <c r="Y362" s="346"/>
      <c r="Z362" s="346"/>
      <c r="AA362" s="346"/>
      <c r="AB362" s="346"/>
      <c r="AC362" s="346"/>
      <c r="AD362" s="346"/>
      <c r="AE362" s="346"/>
      <c r="AF362" s="346"/>
      <c r="AG362" s="346"/>
      <c r="AH362" s="346"/>
      <c r="AI362" s="346"/>
      <c r="AJ362" s="346"/>
      <c r="AK362" s="346"/>
      <c r="AL362" s="346"/>
      <c r="AM362" s="346"/>
      <c r="AN362" s="346"/>
      <c r="AO362" s="346"/>
      <c r="AP362" s="346"/>
      <c r="AQ362" s="346"/>
      <c r="AR362" s="346"/>
      <c r="AS362" s="346"/>
      <c r="AT362" s="346"/>
      <c r="AU362" s="346"/>
      <c r="AV362" s="346"/>
      <c r="AW362" s="346"/>
      <c r="AX362" s="346"/>
      <c r="AY362" s="346"/>
      <c r="AZ362" s="346"/>
      <c r="BA362" s="346"/>
    </row>
    <row r="363" spans="1:53" ht="15.75" customHeight="1">
      <c r="A363" s="346"/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  <c r="AG363" s="346"/>
      <c r="AH363" s="346"/>
      <c r="AI363" s="346"/>
      <c r="AJ363" s="346"/>
      <c r="AK363" s="346"/>
      <c r="AL363" s="346"/>
      <c r="AM363" s="346"/>
      <c r="AN363" s="346"/>
      <c r="AO363" s="346"/>
      <c r="AP363" s="346"/>
      <c r="AQ363" s="346"/>
      <c r="AR363" s="346"/>
      <c r="AS363" s="346"/>
      <c r="AT363" s="346"/>
      <c r="AU363" s="346"/>
      <c r="AV363" s="346"/>
      <c r="AW363" s="346"/>
      <c r="AX363" s="346"/>
      <c r="AY363" s="346"/>
      <c r="AZ363" s="346"/>
      <c r="BA363" s="346"/>
    </row>
    <row r="364" spans="1:53" ht="15.75" customHeight="1">
      <c r="A364" s="346"/>
      <c r="B364" s="346"/>
      <c r="C364" s="346"/>
      <c r="D364" s="346"/>
      <c r="E364" s="346"/>
      <c r="F364" s="346"/>
      <c r="G364" s="346"/>
      <c r="H364" s="346"/>
      <c r="I364" s="346"/>
      <c r="J364" s="346"/>
      <c r="K364" s="346"/>
      <c r="L364" s="346"/>
      <c r="M364" s="346"/>
      <c r="N364" s="346"/>
      <c r="O364" s="346"/>
      <c r="P364" s="346"/>
      <c r="Q364" s="346"/>
      <c r="R364" s="346"/>
      <c r="S364" s="346"/>
      <c r="T364" s="346"/>
      <c r="U364" s="346"/>
      <c r="V364" s="346"/>
      <c r="W364" s="346"/>
      <c r="X364" s="346"/>
      <c r="Y364" s="346"/>
      <c r="Z364" s="346"/>
      <c r="AA364" s="346"/>
      <c r="AB364" s="346"/>
      <c r="AC364" s="346"/>
      <c r="AD364" s="346"/>
      <c r="AE364" s="346"/>
      <c r="AF364" s="346"/>
      <c r="AG364" s="346"/>
      <c r="AH364" s="346"/>
      <c r="AI364" s="346"/>
      <c r="AJ364" s="346"/>
      <c r="AK364" s="346"/>
      <c r="AL364" s="346"/>
      <c r="AM364" s="346"/>
      <c r="AN364" s="346"/>
      <c r="AO364" s="346"/>
      <c r="AP364" s="346"/>
      <c r="AQ364" s="346"/>
      <c r="AR364" s="346"/>
      <c r="AS364" s="346"/>
      <c r="AT364" s="346"/>
      <c r="AU364" s="346"/>
      <c r="AV364" s="346"/>
      <c r="AW364" s="346"/>
      <c r="AX364" s="346"/>
      <c r="AY364" s="346"/>
      <c r="AZ364" s="346"/>
      <c r="BA364" s="346"/>
    </row>
    <row r="365" spans="1:53" ht="15.75" customHeight="1">
      <c r="A365" s="346"/>
      <c r="B365" s="346"/>
      <c r="C365" s="346"/>
      <c r="D365" s="346"/>
      <c r="E365" s="346"/>
      <c r="F365" s="346"/>
      <c r="G365" s="346"/>
      <c r="H365" s="346"/>
      <c r="I365" s="346"/>
      <c r="J365" s="346"/>
      <c r="K365" s="346"/>
      <c r="L365" s="346"/>
      <c r="M365" s="346"/>
      <c r="N365" s="346"/>
      <c r="O365" s="346"/>
      <c r="P365" s="346"/>
      <c r="Q365" s="346"/>
      <c r="R365" s="346"/>
      <c r="S365" s="346"/>
      <c r="T365" s="346"/>
      <c r="U365" s="346"/>
      <c r="V365" s="346"/>
      <c r="W365" s="346"/>
      <c r="X365" s="346"/>
      <c r="Y365" s="346"/>
      <c r="Z365" s="346"/>
      <c r="AA365" s="346"/>
      <c r="AB365" s="346"/>
      <c r="AC365" s="346"/>
      <c r="AD365" s="346"/>
      <c r="AE365" s="346"/>
      <c r="AF365" s="346"/>
      <c r="AG365" s="346"/>
      <c r="AH365" s="346"/>
      <c r="AI365" s="346"/>
      <c r="AJ365" s="346"/>
      <c r="AK365" s="346"/>
      <c r="AL365" s="346"/>
      <c r="AM365" s="346"/>
      <c r="AN365" s="346"/>
      <c r="AO365" s="346"/>
      <c r="AP365" s="346"/>
      <c r="AQ365" s="346"/>
      <c r="AR365" s="346"/>
      <c r="AS365" s="346"/>
      <c r="AT365" s="346"/>
      <c r="AU365" s="346"/>
      <c r="AV365" s="346"/>
      <c r="AW365" s="346"/>
      <c r="AX365" s="346"/>
      <c r="AY365" s="346"/>
      <c r="AZ365" s="346"/>
      <c r="BA365" s="346"/>
    </row>
    <row r="366" spans="1:53" ht="15.75" customHeight="1">
      <c r="A366" s="346"/>
      <c r="B366" s="346"/>
      <c r="C366" s="346"/>
      <c r="D366" s="346"/>
      <c r="E366" s="346"/>
      <c r="F366" s="346"/>
      <c r="G366" s="346"/>
      <c r="H366" s="346"/>
      <c r="I366" s="346"/>
      <c r="J366" s="346"/>
      <c r="K366" s="346"/>
      <c r="L366" s="346"/>
      <c r="M366" s="346"/>
      <c r="N366" s="346"/>
      <c r="O366" s="346"/>
      <c r="P366" s="346"/>
      <c r="Q366" s="346"/>
      <c r="R366" s="346"/>
      <c r="S366" s="346"/>
      <c r="T366" s="346"/>
      <c r="U366" s="346"/>
      <c r="V366" s="346"/>
      <c r="W366" s="346"/>
      <c r="X366" s="346"/>
      <c r="Y366" s="346"/>
      <c r="Z366" s="346"/>
      <c r="AA366" s="346"/>
      <c r="AB366" s="346"/>
      <c r="AC366" s="346"/>
      <c r="AD366" s="346"/>
      <c r="AE366" s="346"/>
      <c r="AF366" s="346"/>
      <c r="AG366" s="346"/>
      <c r="AH366" s="346"/>
      <c r="AI366" s="346"/>
      <c r="AJ366" s="346"/>
      <c r="AK366" s="346"/>
      <c r="AL366" s="346"/>
      <c r="AM366" s="346"/>
      <c r="AN366" s="346"/>
      <c r="AO366" s="346"/>
      <c r="AP366" s="346"/>
      <c r="AQ366" s="346"/>
      <c r="AR366" s="346"/>
      <c r="AS366" s="346"/>
      <c r="AT366" s="346"/>
      <c r="AU366" s="346"/>
      <c r="AV366" s="346"/>
      <c r="AW366" s="346"/>
      <c r="AX366" s="346"/>
      <c r="AY366" s="346"/>
      <c r="AZ366" s="346"/>
      <c r="BA366" s="346"/>
    </row>
    <row r="367" spans="1:53" ht="15.75" customHeight="1">
      <c r="A367" s="346"/>
      <c r="B367" s="346"/>
      <c r="C367" s="346"/>
      <c r="D367" s="346"/>
      <c r="E367" s="346"/>
      <c r="F367" s="346"/>
      <c r="G367" s="346"/>
      <c r="H367" s="346"/>
      <c r="I367" s="346"/>
      <c r="J367" s="346"/>
      <c r="K367" s="346"/>
      <c r="L367" s="346"/>
      <c r="M367" s="346"/>
      <c r="N367" s="346"/>
      <c r="O367" s="346"/>
      <c r="P367" s="346"/>
      <c r="Q367" s="346"/>
      <c r="R367" s="346"/>
      <c r="S367" s="346"/>
      <c r="T367" s="346"/>
      <c r="U367" s="346"/>
      <c r="V367" s="346"/>
      <c r="W367" s="346"/>
      <c r="X367" s="346"/>
      <c r="Y367" s="346"/>
      <c r="Z367" s="346"/>
      <c r="AA367" s="346"/>
      <c r="AB367" s="346"/>
      <c r="AC367" s="346"/>
      <c r="AD367" s="346"/>
      <c r="AE367" s="346"/>
      <c r="AF367" s="346"/>
      <c r="AG367" s="346"/>
      <c r="AH367" s="346"/>
      <c r="AI367" s="346"/>
      <c r="AJ367" s="346"/>
      <c r="AK367" s="346"/>
      <c r="AL367" s="346"/>
      <c r="AM367" s="346"/>
      <c r="AN367" s="346"/>
      <c r="AO367" s="346"/>
      <c r="AP367" s="346"/>
      <c r="AQ367" s="346"/>
      <c r="AR367" s="346"/>
      <c r="AS367" s="346"/>
      <c r="AT367" s="346"/>
      <c r="AU367" s="346"/>
      <c r="AV367" s="346"/>
      <c r="AW367" s="346"/>
      <c r="AX367" s="346"/>
      <c r="AY367" s="346"/>
      <c r="AZ367" s="346"/>
      <c r="BA367" s="346"/>
    </row>
    <row r="368" spans="1:53" ht="15.75" customHeight="1">
      <c r="A368" s="346"/>
      <c r="B368" s="346"/>
      <c r="C368" s="346"/>
      <c r="D368" s="346"/>
      <c r="E368" s="346"/>
      <c r="F368" s="346"/>
      <c r="G368" s="346"/>
      <c r="H368" s="346"/>
      <c r="I368" s="346"/>
      <c r="J368" s="346"/>
      <c r="K368" s="346"/>
      <c r="L368" s="346"/>
      <c r="M368" s="346"/>
      <c r="N368" s="346"/>
      <c r="O368" s="346"/>
      <c r="P368" s="346"/>
      <c r="Q368" s="346"/>
      <c r="R368" s="346"/>
      <c r="S368" s="346"/>
      <c r="T368" s="346"/>
      <c r="U368" s="346"/>
      <c r="V368" s="346"/>
      <c r="W368" s="346"/>
      <c r="X368" s="346"/>
      <c r="Y368" s="346"/>
      <c r="Z368" s="346"/>
      <c r="AA368" s="346"/>
      <c r="AB368" s="346"/>
      <c r="AC368" s="346"/>
      <c r="AD368" s="346"/>
      <c r="AE368" s="346"/>
      <c r="AF368" s="346"/>
      <c r="AG368" s="346"/>
      <c r="AH368" s="346"/>
      <c r="AI368" s="346"/>
      <c r="AJ368" s="346"/>
      <c r="AK368" s="346"/>
      <c r="AL368" s="346"/>
      <c r="AM368" s="346"/>
      <c r="AN368" s="346"/>
      <c r="AO368" s="346"/>
      <c r="AP368" s="346"/>
      <c r="AQ368" s="346"/>
      <c r="AR368" s="346"/>
      <c r="AS368" s="346"/>
      <c r="AT368" s="346"/>
      <c r="AU368" s="346"/>
      <c r="AV368" s="346"/>
      <c r="AW368" s="346"/>
      <c r="AX368" s="346"/>
      <c r="AY368" s="346"/>
      <c r="AZ368" s="346"/>
      <c r="BA368" s="346"/>
    </row>
    <row r="369" spans="1:53" ht="15.75" customHeight="1">
      <c r="A369" s="346"/>
      <c r="B369" s="346"/>
      <c r="C369" s="346"/>
      <c r="D369" s="346"/>
      <c r="E369" s="346"/>
      <c r="F369" s="346"/>
      <c r="G369" s="346"/>
      <c r="H369" s="346"/>
      <c r="I369" s="346"/>
      <c r="J369" s="346"/>
      <c r="K369" s="346"/>
      <c r="L369" s="346"/>
      <c r="M369" s="346"/>
      <c r="N369" s="346"/>
      <c r="O369" s="346"/>
      <c r="P369" s="346"/>
      <c r="Q369" s="346"/>
      <c r="R369" s="346"/>
      <c r="S369" s="346"/>
      <c r="T369" s="346"/>
      <c r="U369" s="346"/>
      <c r="V369" s="346"/>
      <c r="W369" s="346"/>
      <c r="X369" s="346"/>
      <c r="Y369" s="346"/>
      <c r="Z369" s="346"/>
      <c r="AA369" s="346"/>
      <c r="AB369" s="346"/>
      <c r="AC369" s="346"/>
      <c r="AD369" s="346"/>
      <c r="AE369" s="346"/>
      <c r="AF369" s="346"/>
      <c r="AG369" s="346"/>
      <c r="AH369" s="346"/>
      <c r="AI369" s="346"/>
      <c r="AJ369" s="346"/>
      <c r="AK369" s="346"/>
      <c r="AL369" s="346"/>
      <c r="AM369" s="346"/>
      <c r="AN369" s="346"/>
      <c r="AO369" s="346"/>
      <c r="AP369" s="346"/>
      <c r="AQ369" s="346"/>
      <c r="AR369" s="346"/>
      <c r="AS369" s="346"/>
      <c r="AT369" s="346"/>
      <c r="AU369" s="346"/>
      <c r="AV369" s="346"/>
      <c r="AW369" s="346"/>
      <c r="AX369" s="346"/>
      <c r="AY369" s="346"/>
      <c r="AZ369" s="346"/>
      <c r="BA369" s="346"/>
    </row>
    <row r="370" spans="1:53" ht="15.75" customHeight="1">
      <c r="A370" s="346"/>
      <c r="B370" s="346"/>
      <c r="C370" s="346"/>
      <c r="D370" s="346"/>
      <c r="E370" s="346"/>
      <c r="F370" s="346"/>
      <c r="G370" s="346"/>
      <c r="H370" s="346"/>
      <c r="I370" s="346"/>
      <c r="J370" s="346"/>
      <c r="K370" s="346"/>
      <c r="L370" s="346"/>
      <c r="M370" s="346"/>
      <c r="N370" s="346"/>
      <c r="O370" s="346"/>
      <c r="P370" s="346"/>
      <c r="Q370" s="346"/>
      <c r="R370" s="346"/>
      <c r="S370" s="346"/>
      <c r="T370" s="346"/>
      <c r="U370" s="346"/>
      <c r="V370" s="346"/>
      <c r="W370" s="346"/>
      <c r="X370" s="346"/>
      <c r="Y370" s="346"/>
      <c r="Z370" s="346"/>
      <c r="AA370" s="346"/>
      <c r="AB370" s="346"/>
      <c r="AC370" s="346"/>
      <c r="AD370" s="346"/>
      <c r="AE370" s="346"/>
      <c r="AF370" s="346"/>
      <c r="AG370" s="346"/>
      <c r="AH370" s="346"/>
      <c r="AI370" s="346"/>
      <c r="AJ370" s="346"/>
      <c r="AK370" s="346"/>
      <c r="AL370" s="346"/>
      <c r="AM370" s="346"/>
      <c r="AN370" s="346"/>
      <c r="AO370" s="346"/>
      <c r="AP370" s="346"/>
      <c r="AQ370" s="346"/>
      <c r="AR370" s="346"/>
      <c r="AS370" s="346"/>
      <c r="AT370" s="346"/>
      <c r="AU370" s="346"/>
      <c r="AV370" s="346"/>
      <c r="AW370" s="346"/>
      <c r="AX370" s="346"/>
      <c r="AY370" s="346"/>
      <c r="AZ370" s="346"/>
      <c r="BA370" s="346"/>
    </row>
    <row r="371" spans="1:53" ht="15.75" customHeight="1">
      <c r="A371" s="346"/>
      <c r="B371" s="346"/>
      <c r="C371" s="346"/>
      <c r="D371" s="346"/>
      <c r="E371" s="346"/>
      <c r="F371" s="346"/>
      <c r="G371" s="346"/>
      <c r="H371" s="346"/>
      <c r="I371" s="346"/>
      <c r="J371" s="346"/>
      <c r="K371" s="346"/>
      <c r="L371" s="346"/>
      <c r="M371" s="346"/>
      <c r="N371" s="346"/>
      <c r="O371" s="346"/>
      <c r="P371" s="346"/>
      <c r="Q371" s="346"/>
      <c r="R371" s="346"/>
      <c r="S371" s="346"/>
      <c r="T371" s="346"/>
      <c r="U371" s="346"/>
      <c r="V371" s="346"/>
      <c r="W371" s="346"/>
      <c r="X371" s="346"/>
      <c r="Y371" s="346"/>
      <c r="Z371" s="346"/>
      <c r="AA371" s="346"/>
      <c r="AB371" s="346"/>
      <c r="AC371" s="346"/>
      <c r="AD371" s="346"/>
      <c r="AE371" s="346"/>
      <c r="AF371" s="346"/>
      <c r="AG371" s="346"/>
      <c r="AH371" s="346"/>
      <c r="AI371" s="346"/>
      <c r="AJ371" s="346"/>
      <c r="AK371" s="346"/>
      <c r="AL371" s="346"/>
      <c r="AM371" s="346"/>
      <c r="AN371" s="346"/>
      <c r="AO371" s="346"/>
      <c r="AP371" s="346"/>
      <c r="AQ371" s="346"/>
      <c r="AR371" s="346"/>
      <c r="AS371" s="346"/>
      <c r="AT371" s="346"/>
      <c r="AU371" s="346"/>
      <c r="AV371" s="346"/>
      <c r="AW371" s="346"/>
      <c r="AX371" s="346"/>
      <c r="AY371" s="346"/>
      <c r="AZ371" s="346"/>
      <c r="BA371" s="346"/>
    </row>
    <row r="372" spans="1:53" ht="15.75" customHeight="1">
      <c r="A372" s="346"/>
      <c r="B372" s="346"/>
      <c r="C372" s="346"/>
      <c r="D372" s="346"/>
      <c r="E372" s="346"/>
      <c r="F372" s="346"/>
      <c r="G372" s="346"/>
      <c r="H372" s="346"/>
      <c r="I372" s="346"/>
      <c r="J372" s="346"/>
      <c r="K372" s="346"/>
      <c r="L372" s="346"/>
      <c r="M372" s="346"/>
      <c r="N372" s="346"/>
      <c r="O372" s="346"/>
      <c r="P372" s="346"/>
      <c r="Q372" s="346"/>
      <c r="R372" s="346"/>
      <c r="S372" s="346"/>
      <c r="T372" s="346"/>
      <c r="U372" s="346"/>
      <c r="V372" s="346"/>
      <c r="W372" s="346"/>
      <c r="X372" s="346"/>
      <c r="Y372" s="346"/>
      <c r="Z372" s="346"/>
      <c r="AA372" s="346"/>
      <c r="AB372" s="346"/>
      <c r="AC372" s="346"/>
      <c r="AD372" s="346"/>
      <c r="AE372" s="346"/>
      <c r="AF372" s="346"/>
      <c r="AG372" s="346"/>
      <c r="AH372" s="346"/>
      <c r="AI372" s="346"/>
      <c r="AJ372" s="346"/>
      <c r="AK372" s="346"/>
      <c r="AL372" s="346"/>
      <c r="AM372" s="346"/>
      <c r="AN372" s="346"/>
      <c r="AO372" s="346"/>
      <c r="AP372" s="346"/>
      <c r="AQ372" s="346"/>
      <c r="AR372" s="346"/>
      <c r="AS372" s="346"/>
      <c r="AT372" s="346"/>
      <c r="AU372" s="346"/>
      <c r="AV372" s="346"/>
      <c r="AW372" s="346"/>
      <c r="AX372" s="346"/>
      <c r="AY372" s="346"/>
      <c r="AZ372" s="346"/>
      <c r="BA372" s="346"/>
    </row>
    <row r="373" spans="1:53" ht="15.75" customHeight="1">
      <c r="A373" s="346"/>
      <c r="B373" s="346"/>
      <c r="C373" s="346"/>
      <c r="D373" s="346"/>
      <c r="E373" s="346"/>
      <c r="F373" s="346"/>
      <c r="G373" s="346"/>
      <c r="H373" s="346"/>
      <c r="I373" s="346"/>
      <c r="J373" s="346"/>
      <c r="K373" s="346"/>
      <c r="L373" s="346"/>
      <c r="M373" s="346"/>
      <c r="N373" s="346"/>
      <c r="O373" s="346"/>
      <c r="P373" s="346"/>
      <c r="Q373" s="346"/>
      <c r="R373" s="346"/>
      <c r="S373" s="346"/>
      <c r="T373" s="346"/>
      <c r="U373" s="346"/>
      <c r="V373" s="346"/>
      <c r="W373" s="346"/>
      <c r="X373" s="346"/>
      <c r="Y373" s="346"/>
      <c r="Z373" s="346"/>
      <c r="AA373" s="346"/>
      <c r="AB373" s="346"/>
      <c r="AC373" s="346"/>
      <c r="AD373" s="346"/>
      <c r="AE373" s="346"/>
      <c r="AF373" s="346"/>
      <c r="AG373" s="346"/>
      <c r="AH373" s="346"/>
      <c r="AI373" s="346"/>
      <c r="AJ373" s="346"/>
      <c r="AK373" s="346"/>
      <c r="AL373" s="346"/>
      <c r="AM373" s="346"/>
      <c r="AN373" s="346"/>
      <c r="AO373" s="346"/>
      <c r="AP373" s="346"/>
      <c r="AQ373" s="346"/>
      <c r="AR373" s="346"/>
      <c r="AS373" s="346"/>
      <c r="AT373" s="346"/>
      <c r="AU373" s="346"/>
      <c r="AV373" s="346"/>
      <c r="AW373" s="346"/>
      <c r="AX373" s="346"/>
      <c r="AY373" s="346"/>
      <c r="AZ373" s="346"/>
      <c r="BA373" s="346"/>
    </row>
    <row r="374" spans="1:53" ht="15.75" customHeight="1">
      <c r="A374" s="346"/>
      <c r="B374" s="346"/>
      <c r="C374" s="346"/>
      <c r="D374" s="346"/>
      <c r="E374" s="346"/>
      <c r="F374" s="346"/>
      <c r="G374" s="346"/>
      <c r="H374" s="346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  <c r="U374" s="346"/>
      <c r="V374" s="346"/>
      <c r="W374" s="346"/>
      <c r="X374" s="346"/>
      <c r="Y374" s="346"/>
      <c r="Z374" s="346"/>
      <c r="AA374" s="346"/>
      <c r="AB374" s="346"/>
      <c r="AC374" s="346"/>
      <c r="AD374" s="346"/>
      <c r="AE374" s="346"/>
      <c r="AF374" s="346"/>
      <c r="AG374" s="346"/>
      <c r="AH374" s="346"/>
      <c r="AI374" s="346"/>
      <c r="AJ374" s="346"/>
      <c r="AK374" s="346"/>
      <c r="AL374" s="346"/>
      <c r="AM374" s="346"/>
      <c r="AN374" s="346"/>
      <c r="AO374" s="346"/>
      <c r="AP374" s="346"/>
      <c r="AQ374" s="346"/>
      <c r="AR374" s="346"/>
      <c r="AS374" s="346"/>
      <c r="AT374" s="346"/>
      <c r="AU374" s="346"/>
      <c r="AV374" s="346"/>
      <c r="AW374" s="346"/>
      <c r="AX374" s="346"/>
      <c r="AY374" s="346"/>
      <c r="AZ374" s="346"/>
      <c r="BA374" s="346"/>
    </row>
    <row r="375" spans="1:53" ht="15.75" customHeight="1">
      <c r="A375" s="346"/>
      <c r="B375" s="346"/>
      <c r="C375" s="346"/>
      <c r="D375" s="346"/>
      <c r="E375" s="346"/>
      <c r="F375" s="346"/>
      <c r="G375" s="346"/>
      <c r="H375" s="346"/>
      <c r="I375" s="346"/>
      <c r="J375" s="346"/>
      <c r="K375" s="346"/>
      <c r="L375" s="346"/>
      <c r="M375" s="346"/>
      <c r="N375" s="346"/>
      <c r="O375" s="346"/>
      <c r="P375" s="346"/>
      <c r="Q375" s="346"/>
      <c r="R375" s="346"/>
      <c r="S375" s="346"/>
      <c r="T375" s="346"/>
      <c r="U375" s="346"/>
      <c r="V375" s="346"/>
      <c r="W375" s="346"/>
      <c r="X375" s="346"/>
      <c r="Y375" s="346"/>
      <c r="Z375" s="346"/>
      <c r="AA375" s="346"/>
      <c r="AB375" s="346"/>
      <c r="AC375" s="346"/>
      <c r="AD375" s="346"/>
      <c r="AE375" s="346"/>
      <c r="AF375" s="346"/>
      <c r="AG375" s="346"/>
      <c r="AH375" s="346"/>
      <c r="AI375" s="346"/>
      <c r="AJ375" s="346"/>
      <c r="AK375" s="346"/>
      <c r="AL375" s="346"/>
      <c r="AM375" s="346"/>
      <c r="AN375" s="346"/>
      <c r="AO375" s="346"/>
      <c r="AP375" s="346"/>
      <c r="AQ375" s="346"/>
      <c r="AR375" s="346"/>
      <c r="AS375" s="346"/>
      <c r="AT375" s="346"/>
      <c r="AU375" s="346"/>
      <c r="AV375" s="346"/>
      <c r="AW375" s="346"/>
      <c r="AX375" s="346"/>
      <c r="AY375" s="346"/>
      <c r="AZ375" s="346"/>
      <c r="BA375" s="346"/>
    </row>
    <row r="376" spans="1:53" ht="15.75" customHeight="1">
      <c r="A376" s="346"/>
      <c r="B376" s="346"/>
      <c r="C376" s="346"/>
      <c r="D376" s="346"/>
      <c r="E376" s="346"/>
      <c r="F376" s="346"/>
      <c r="G376" s="346"/>
      <c r="H376" s="346"/>
      <c r="I376" s="346"/>
      <c r="J376" s="346"/>
      <c r="K376" s="346"/>
      <c r="L376" s="346"/>
      <c r="M376" s="346"/>
      <c r="N376" s="346"/>
      <c r="O376" s="346"/>
      <c r="P376" s="346"/>
      <c r="Q376" s="346"/>
      <c r="R376" s="346"/>
      <c r="S376" s="346"/>
      <c r="T376" s="346"/>
      <c r="U376" s="346"/>
      <c r="V376" s="346"/>
      <c r="W376" s="346"/>
      <c r="X376" s="346"/>
      <c r="Y376" s="346"/>
      <c r="Z376" s="346"/>
      <c r="AA376" s="346"/>
      <c r="AB376" s="346"/>
      <c r="AC376" s="346"/>
      <c r="AD376" s="346"/>
      <c r="AE376" s="346"/>
      <c r="AF376" s="346"/>
      <c r="AG376" s="346"/>
      <c r="AH376" s="346"/>
      <c r="AI376" s="346"/>
      <c r="AJ376" s="346"/>
      <c r="AK376" s="346"/>
      <c r="AL376" s="346"/>
      <c r="AM376" s="346"/>
      <c r="AN376" s="346"/>
      <c r="AO376" s="346"/>
      <c r="AP376" s="346"/>
      <c r="AQ376" s="346"/>
      <c r="AR376" s="346"/>
      <c r="AS376" s="346"/>
      <c r="AT376" s="346"/>
      <c r="AU376" s="346"/>
      <c r="AV376" s="346"/>
      <c r="AW376" s="346"/>
      <c r="AX376" s="346"/>
      <c r="AY376" s="346"/>
      <c r="AZ376" s="346"/>
      <c r="BA376" s="346"/>
    </row>
    <row r="377" spans="1:53" ht="15.75" customHeight="1">
      <c r="A377" s="346"/>
      <c r="B377" s="346"/>
      <c r="C377" s="346"/>
      <c r="D377" s="346"/>
      <c r="E377" s="346"/>
      <c r="F377" s="346"/>
      <c r="G377" s="346"/>
      <c r="H377" s="346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  <c r="AG377" s="346"/>
      <c r="AH377" s="346"/>
      <c r="AI377" s="346"/>
      <c r="AJ377" s="346"/>
      <c r="AK377" s="346"/>
      <c r="AL377" s="346"/>
      <c r="AM377" s="346"/>
      <c r="AN377" s="346"/>
      <c r="AO377" s="346"/>
      <c r="AP377" s="346"/>
      <c r="AQ377" s="346"/>
      <c r="AR377" s="346"/>
      <c r="AS377" s="346"/>
      <c r="AT377" s="346"/>
      <c r="AU377" s="346"/>
      <c r="AV377" s="346"/>
      <c r="AW377" s="346"/>
      <c r="AX377" s="346"/>
      <c r="AY377" s="346"/>
      <c r="AZ377" s="346"/>
      <c r="BA377" s="346"/>
    </row>
    <row r="378" spans="1:53" ht="15.75" customHeight="1">
      <c r="A378" s="346"/>
      <c r="B378" s="346"/>
      <c r="C378" s="346"/>
      <c r="D378" s="346"/>
      <c r="E378" s="346"/>
      <c r="F378" s="346"/>
      <c r="G378" s="346"/>
      <c r="H378" s="346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  <c r="AG378" s="346"/>
      <c r="AH378" s="346"/>
      <c r="AI378" s="346"/>
      <c r="AJ378" s="346"/>
      <c r="AK378" s="346"/>
      <c r="AL378" s="346"/>
      <c r="AM378" s="346"/>
      <c r="AN378" s="346"/>
      <c r="AO378" s="346"/>
      <c r="AP378" s="346"/>
      <c r="AQ378" s="346"/>
      <c r="AR378" s="346"/>
      <c r="AS378" s="346"/>
      <c r="AT378" s="346"/>
      <c r="AU378" s="346"/>
      <c r="AV378" s="346"/>
      <c r="AW378" s="346"/>
      <c r="AX378" s="346"/>
      <c r="AY378" s="346"/>
      <c r="AZ378" s="346"/>
      <c r="BA378" s="346"/>
    </row>
    <row r="379" spans="1:53" ht="15.75" customHeight="1">
      <c r="A379" s="346"/>
      <c r="B379" s="346"/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</row>
    <row r="380" spans="1:53" ht="15.75" customHeight="1">
      <c r="A380" s="346"/>
      <c r="B380" s="346"/>
      <c r="C380" s="346"/>
      <c r="D380" s="346"/>
      <c r="E380" s="346"/>
      <c r="F380" s="346"/>
      <c r="G380" s="346"/>
      <c r="H380" s="346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  <c r="AG380" s="346"/>
      <c r="AH380" s="346"/>
      <c r="AI380" s="346"/>
      <c r="AJ380" s="346"/>
      <c r="AK380" s="346"/>
      <c r="AL380" s="346"/>
      <c r="AM380" s="346"/>
      <c r="AN380" s="346"/>
      <c r="AO380" s="346"/>
      <c r="AP380" s="346"/>
      <c r="AQ380" s="346"/>
      <c r="AR380" s="346"/>
      <c r="AS380" s="346"/>
      <c r="AT380" s="346"/>
      <c r="AU380" s="346"/>
      <c r="AV380" s="346"/>
      <c r="AW380" s="346"/>
      <c r="AX380" s="346"/>
      <c r="AY380" s="346"/>
      <c r="AZ380" s="346"/>
      <c r="BA380" s="346"/>
    </row>
    <row r="381" spans="1:53" ht="15.75" customHeight="1">
      <c r="A381" s="346"/>
      <c r="B381" s="346"/>
      <c r="C381" s="346"/>
      <c r="D381" s="346"/>
      <c r="E381" s="346"/>
      <c r="F381" s="346"/>
      <c r="G381" s="346"/>
      <c r="H381" s="346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  <c r="AG381" s="346"/>
      <c r="AH381" s="346"/>
      <c r="AI381" s="346"/>
      <c r="AJ381" s="346"/>
      <c r="AK381" s="346"/>
      <c r="AL381" s="346"/>
      <c r="AM381" s="346"/>
      <c r="AN381" s="346"/>
      <c r="AO381" s="346"/>
      <c r="AP381" s="346"/>
      <c r="AQ381" s="346"/>
      <c r="AR381" s="346"/>
      <c r="AS381" s="346"/>
      <c r="AT381" s="346"/>
      <c r="AU381" s="346"/>
      <c r="AV381" s="346"/>
      <c r="AW381" s="346"/>
      <c r="AX381" s="346"/>
      <c r="AY381" s="346"/>
      <c r="AZ381" s="346"/>
      <c r="BA381" s="346"/>
    </row>
    <row r="382" spans="1:53" ht="15.75" customHeight="1">
      <c r="A382" s="346"/>
      <c r="B382" s="346"/>
      <c r="C382" s="346"/>
      <c r="D382" s="346"/>
      <c r="E382" s="346"/>
      <c r="F382" s="346"/>
      <c r="G382" s="346"/>
      <c r="H382" s="346"/>
      <c r="I382" s="346"/>
      <c r="J382" s="346"/>
      <c r="K382" s="346"/>
      <c r="L382" s="346"/>
      <c r="M382" s="346"/>
      <c r="N382" s="346"/>
      <c r="O382" s="346"/>
      <c r="P382" s="346"/>
      <c r="Q382" s="346"/>
      <c r="R382" s="346"/>
      <c r="S382" s="346"/>
      <c r="T382" s="346"/>
      <c r="U382" s="346"/>
      <c r="V382" s="346"/>
      <c r="W382" s="346"/>
      <c r="X382" s="346"/>
      <c r="Y382" s="346"/>
      <c r="Z382" s="346"/>
      <c r="AA382" s="346"/>
      <c r="AB382" s="346"/>
      <c r="AC382" s="346"/>
      <c r="AD382" s="346"/>
      <c r="AE382" s="346"/>
      <c r="AF382" s="346"/>
      <c r="AG382" s="346"/>
      <c r="AH382" s="346"/>
      <c r="AI382" s="346"/>
      <c r="AJ382" s="346"/>
      <c r="AK382" s="346"/>
      <c r="AL382" s="346"/>
      <c r="AM382" s="346"/>
      <c r="AN382" s="346"/>
      <c r="AO382" s="346"/>
      <c r="AP382" s="346"/>
      <c r="AQ382" s="346"/>
      <c r="AR382" s="346"/>
      <c r="AS382" s="346"/>
      <c r="AT382" s="346"/>
      <c r="AU382" s="346"/>
      <c r="AV382" s="346"/>
      <c r="AW382" s="346"/>
      <c r="AX382" s="346"/>
      <c r="AY382" s="346"/>
      <c r="AZ382" s="346"/>
      <c r="BA382" s="346"/>
    </row>
    <row r="383" spans="1:53" ht="15.75" customHeight="1">
      <c r="A383" s="346"/>
      <c r="B383" s="346"/>
      <c r="C383" s="346"/>
      <c r="D383" s="346"/>
      <c r="E383" s="346"/>
      <c r="F383" s="346"/>
      <c r="G383" s="346"/>
      <c r="H383" s="346"/>
      <c r="I383" s="346"/>
      <c r="J383" s="346"/>
      <c r="K383" s="346"/>
      <c r="L383" s="346"/>
      <c r="M383" s="346"/>
      <c r="N383" s="346"/>
      <c r="O383" s="346"/>
      <c r="P383" s="346"/>
      <c r="Q383" s="346"/>
      <c r="R383" s="346"/>
      <c r="S383" s="346"/>
      <c r="T383" s="346"/>
      <c r="U383" s="346"/>
      <c r="V383" s="346"/>
      <c r="W383" s="346"/>
      <c r="X383" s="346"/>
      <c r="Y383" s="346"/>
      <c r="Z383" s="346"/>
      <c r="AA383" s="346"/>
      <c r="AB383" s="346"/>
      <c r="AC383" s="346"/>
      <c r="AD383" s="346"/>
      <c r="AE383" s="346"/>
      <c r="AF383" s="346"/>
      <c r="AG383" s="346"/>
      <c r="AH383" s="346"/>
      <c r="AI383" s="346"/>
      <c r="AJ383" s="346"/>
      <c r="AK383" s="346"/>
      <c r="AL383" s="346"/>
      <c r="AM383" s="346"/>
      <c r="AN383" s="346"/>
      <c r="AO383" s="346"/>
      <c r="AP383" s="346"/>
      <c r="AQ383" s="346"/>
      <c r="AR383" s="346"/>
      <c r="AS383" s="346"/>
      <c r="AT383" s="346"/>
      <c r="AU383" s="346"/>
      <c r="AV383" s="346"/>
      <c r="AW383" s="346"/>
      <c r="AX383" s="346"/>
      <c r="AY383" s="346"/>
      <c r="AZ383" s="346"/>
      <c r="BA383" s="346"/>
    </row>
    <row r="384" spans="1:53" ht="15.75" customHeight="1">
      <c r="A384" s="346"/>
      <c r="B384" s="346"/>
      <c r="C384" s="346"/>
      <c r="D384" s="346"/>
      <c r="E384" s="346"/>
      <c r="F384" s="346"/>
      <c r="G384" s="346"/>
      <c r="H384" s="346"/>
      <c r="I384" s="346"/>
      <c r="J384" s="346"/>
      <c r="K384" s="346"/>
      <c r="L384" s="346"/>
      <c r="M384" s="346"/>
      <c r="N384" s="346"/>
      <c r="O384" s="346"/>
      <c r="P384" s="346"/>
      <c r="Q384" s="346"/>
      <c r="R384" s="346"/>
      <c r="S384" s="346"/>
      <c r="T384" s="346"/>
      <c r="U384" s="346"/>
      <c r="V384" s="346"/>
      <c r="W384" s="346"/>
      <c r="X384" s="346"/>
      <c r="Y384" s="346"/>
      <c r="Z384" s="346"/>
      <c r="AA384" s="346"/>
      <c r="AB384" s="346"/>
      <c r="AC384" s="346"/>
      <c r="AD384" s="346"/>
      <c r="AE384" s="346"/>
      <c r="AF384" s="346"/>
      <c r="AG384" s="346"/>
      <c r="AH384" s="346"/>
      <c r="AI384" s="346"/>
      <c r="AJ384" s="346"/>
      <c r="AK384" s="346"/>
      <c r="AL384" s="346"/>
      <c r="AM384" s="346"/>
      <c r="AN384" s="346"/>
      <c r="AO384" s="346"/>
      <c r="AP384" s="346"/>
      <c r="AQ384" s="346"/>
      <c r="AR384" s="346"/>
      <c r="AS384" s="346"/>
      <c r="AT384" s="346"/>
      <c r="AU384" s="346"/>
      <c r="AV384" s="346"/>
      <c r="AW384" s="346"/>
      <c r="AX384" s="346"/>
      <c r="AY384" s="346"/>
      <c r="AZ384" s="346"/>
      <c r="BA384" s="346"/>
    </row>
    <row r="385" spans="1:53" ht="15.75" customHeight="1">
      <c r="A385" s="346"/>
      <c r="B385" s="346"/>
      <c r="C385" s="346"/>
      <c r="D385" s="346"/>
      <c r="E385" s="346"/>
      <c r="F385" s="346"/>
      <c r="G385" s="346"/>
      <c r="H385" s="346"/>
      <c r="I385" s="346"/>
      <c r="J385" s="346"/>
      <c r="K385" s="346"/>
      <c r="L385" s="346"/>
      <c r="M385" s="346"/>
      <c r="N385" s="346"/>
      <c r="O385" s="346"/>
      <c r="P385" s="346"/>
      <c r="Q385" s="346"/>
      <c r="R385" s="346"/>
      <c r="S385" s="346"/>
      <c r="T385" s="346"/>
      <c r="U385" s="346"/>
      <c r="V385" s="346"/>
      <c r="W385" s="346"/>
      <c r="X385" s="346"/>
      <c r="Y385" s="346"/>
      <c r="Z385" s="346"/>
      <c r="AA385" s="346"/>
      <c r="AB385" s="346"/>
      <c r="AC385" s="346"/>
      <c r="AD385" s="346"/>
      <c r="AE385" s="346"/>
      <c r="AF385" s="346"/>
      <c r="AG385" s="346"/>
      <c r="AH385" s="346"/>
      <c r="AI385" s="346"/>
      <c r="AJ385" s="346"/>
      <c r="AK385" s="346"/>
      <c r="AL385" s="346"/>
      <c r="AM385" s="346"/>
      <c r="AN385" s="346"/>
      <c r="AO385" s="346"/>
      <c r="AP385" s="346"/>
      <c r="AQ385" s="346"/>
      <c r="AR385" s="346"/>
      <c r="AS385" s="346"/>
      <c r="AT385" s="346"/>
      <c r="AU385" s="346"/>
      <c r="AV385" s="346"/>
      <c r="AW385" s="346"/>
      <c r="AX385" s="346"/>
      <c r="AY385" s="346"/>
      <c r="AZ385" s="346"/>
      <c r="BA385" s="346"/>
    </row>
    <row r="386" spans="1:53" ht="15.75" customHeight="1">
      <c r="A386" s="346"/>
      <c r="B386" s="346"/>
      <c r="C386" s="346"/>
      <c r="D386" s="346"/>
      <c r="E386" s="346"/>
      <c r="F386" s="346"/>
      <c r="G386" s="346"/>
      <c r="H386" s="346"/>
      <c r="I386" s="346"/>
      <c r="J386" s="346"/>
      <c r="K386" s="346"/>
      <c r="L386" s="346"/>
      <c r="M386" s="346"/>
      <c r="N386" s="346"/>
      <c r="O386" s="346"/>
      <c r="P386" s="346"/>
      <c r="Q386" s="346"/>
      <c r="R386" s="346"/>
      <c r="S386" s="346"/>
      <c r="T386" s="346"/>
      <c r="U386" s="346"/>
      <c r="V386" s="346"/>
      <c r="W386" s="346"/>
      <c r="X386" s="346"/>
      <c r="Y386" s="346"/>
      <c r="Z386" s="346"/>
      <c r="AA386" s="346"/>
      <c r="AB386" s="346"/>
      <c r="AC386" s="346"/>
      <c r="AD386" s="346"/>
      <c r="AE386" s="346"/>
      <c r="AF386" s="346"/>
      <c r="AG386" s="346"/>
      <c r="AH386" s="346"/>
      <c r="AI386" s="346"/>
      <c r="AJ386" s="346"/>
      <c r="AK386" s="346"/>
      <c r="AL386" s="346"/>
      <c r="AM386" s="346"/>
      <c r="AN386" s="346"/>
      <c r="AO386" s="346"/>
      <c r="AP386" s="346"/>
      <c r="AQ386" s="346"/>
      <c r="AR386" s="346"/>
      <c r="AS386" s="346"/>
      <c r="AT386" s="346"/>
      <c r="AU386" s="346"/>
      <c r="AV386" s="346"/>
      <c r="AW386" s="346"/>
      <c r="AX386" s="346"/>
      <c r="AY386" s="346"/>
      <c r="AZ386" s="346"/>
      <c r="BA386" s="346"/>
    </row>
    <row r="387" spans="1:53" ht="15.75" customHeight="1">
      <c r="A387" s="346"/>
      <c r="B387" s="346"/>
      <c r="C387" s="346"/>
      <c r="D387" s="346"/>
      <c r="E387" s="346"/>
      <c r="F387" s="346"/>
      <c r="G387" s="346"/>
      <c r="H387" s="346"/>
      <c r="I387" s="346"/>
      <c r="J387" s="346"/>
      <c r="K387" s="346"/>
      <c r="L387" s="346"/>
      <c r="M387" s="346"/>
      <c r="N387" s="346"/>
      <c r="O387" s="346"/>
      <c r="P387" s="346"/>
      <c r="Q387" s="346"/>
      <c r="R387" s="346"/>
      <c r="S387" s="346"/>
      <c r="T387" s="346"/>
      <c r="U387" s="346"/>
      <c r="V387" s="346"/>
      <c r="W387" s="346"/>
      <c r="X387" s="346"/>
      <c r="Y387" s="346"/>
      <c r="Z387" s="346"/>
      <c r="AA387" s="346"/>
      <c r="AB387" s="346"/>
      <c r="AC387" s="346"/>
      <c r="AD387" s="346"/>
      <c r="AE387" s="346"/>
      <c r="AF387" s="346"/>
      <c r="AG387" s="346"/>
      <c r="AH387" s="346"/>
      <c r="AI387" s="346"/>
      <c r="AJ387" s="346"/>
      <c r="AK387" s="346"/>
      <c r="AL387" s="346"/>
      <c r="AM387" s="346"/>
      <c r="AN387" s="346"/>
      <c r="AO387" s="346"/>
      <c r="AP387" s="346"/>
      <c r="AQ387" s="346"/>
      <c r="AR387" s="346"/>
      <c r="AS387" s="346"/>
      <c r="AT387" s="346"/>
      <c r="AU387" s="346"/>
      <c r="AV387" s="346"/>
      <c r="AW387" s="346"/>
      <c r="AX387" s="346"/>
      <c r="AY387" s="346"/>
      <c r="AZ387" s="346"/>
      <c r="BA387" s="346"/>
    </row>
    <row r="388" spans="1:53" ht="15.75" customHeight="1">
      <c r="A388" s="346"/>
      <c r="B388" s="346"/>
      <c r="C388" s="346"/>
      <c r="D388" s="346"/>
      <c r="E388" s="346"/>
      <c r="F388" s="346"/>
      <c r="G388" s="346"/>
      <c r="H388" s="346"/>
      <c r="I388" s="346"/>
      <c r="J388" s="346"/>
      <c r="K388" s="346"/>
      <c r="L388" s="346"/>
      <c r="M388" s="346"/>
      <c r="N388" s="346"/>
      <c r="O388" s="346"/>
      <c r="P388" s="346"/>
      <c r="Q388" s="346"/>
      <c r="R388" s="346"/>
      <c r="S388" s="346"/>
      <c r="T388" s="346"/>
      <c r="U388" s="346"/>
      <c r="V388" s="346"/>
      <c r="W388" s="346"/>
      <c r="X388" s="346"/>
      <c r="Y388" s="346"/>
      <c r="Z388" s="346"/>
      <c r="AA388" s="346"/>
      <c r="AB388" s="346"/>
      <c r="AC388" s="346"/>
      <c r="AD388" s="346"/>
      <c r="AE388" s="346"/>
      <c r="AF388" s="346"/>
      <c r="AG388" s="346"/>
      <c r="AH388" s="346"/>
      <c r="AI388" s="346"/>
      <c r="AJ388" s="346"/>
      <c r="AK388" s="346"/>
      <c r="AL388" s="346"/>
      <c r="AM388" s="346"/>
      <c r="AN388" s="346"/>
      <c r="AO388" s="346"/>
      <c r="AP388" s="346"/>
      <c r="AQ388" s="346"/>
      <c r="AR388" s="346"/>
      <c r="AS388" s="346"/>
      <c r="AT388" s="346"/>
      <c r="AU388" s="346"/>
      <c r="AV388" s="346"/>
      <c r="AW388" s="346"/>
      <c r="AX388" s="346"/>
      <c r="AY388" s="346"/>
      <c r="AZ388" s="346"/>
      <c r="BA388" s="346"/>
    </row>
    <row r="389" spans="1:53" ht="15.75" customHeight="1">
      <c r="A389" s="346"/>
      <c r="B389" s="346"/>
      <c r="C389" s="346"/>
      <c r="D389" s="346"/>
      <c r="E389" s="346"/>
      <c r="F389" s="346"/>
      <c r="G389" s="346"/>
      <c r="H389" s="346"/>
      <c r="I389" s="346"/>
      <c r="J389" s="346"/>
      <c r="K389" s="346"/>
      <c r="L389" s="346"/>
      <c r="M389" s="346"/>
      <c r="N389" s="346"/>
      <c r="O389" s="346"/>
      <c r="P389" s="346"/>
      <c r="Q389" s="346"/>
      <c r="R389" s="346"/>
      <c r="S389" s="346"/>
      <c r="T389" s="346"/>
      <c r="U389" s="346"/>
      <c r="V389" s="346"/>
      <c r="W389" s="346"/>
      <c r="X389" s="346"/>
      <c r="Y389" s="346"/>
      <c r="Z389" s="346"/>
      <c r="AA389" s="346"/>
      <c r="AB389" s="346"/>
      <c r="AC389" s="346"/>
      <c r="AD389" s="346"/>
      <c r="AE389" s="346"/>
      <c r="AF389" s="346"/>
      <c r="AG389" s="346"/>
      <c r="AH389" s="346"/>
      <c r="AI389" s="346"/>
      <c r="AJ389" s="346"/>
      <c r="AK389" s="346"/>
      <c r="AL389" s="346"/>
      <c r="AM389" s="346"/>
      <c r="AN389" s="346"/>
      <c r="AO389" s="346"/>
      <c r="AP389" s="346"/>
      <c r="AQ389" s="346"/>
      <c r="AR389" s="346"/>
      <c r="AS389" s="346"/>
      <c r="AT389" s="346"/>
      <c r="AU389" s="346"/>
      <c r="AV389" s="346"/>
      <c r="AW389" s="346"/>
      <c r="AX389" s="346"/>
      <c r="AY389" s="346"/>
      <c r="AZ389" s="346"/>
      <c r="BA389" s="346"/>
    </row>
    <row r="390" spans="1:53" ht="15.75" customHeight="1">
      <c r="A390" s="346"/>
      <c r="B390" s="346"/>
      <c r="C390" s="346"/>
      <c r="D390" s="346"/>
      <c r="E390" s="346"/>
      <c r="F390" s="346"/>
      <c r="G390" s="346"/>
      <c r="H390" s="346"/>
      <c r="I390" s="346"/>
      <c r="J390" s="346"/>
      <c r="K390" s="346"/>
      <c r="L390" s="346"/>
      <c r="M390" s="346"/>
      <c r="N390" s="346"/>
      <c r="O390" s="346"/>
      <c r="P390" s="346"/>
      <c r="Q390" s="346"/>
      <c r="R390" s="346"/>
      <c r="S390" s="346"/>
      <c r="T390" s="346"/>
      <c r="U390" s="346"/>
      <c r="V390" s="346"/>
      <c r="W390" s="346"/>
      <c r="X390" s="346"/>
      <c r="Y390" s="346"/>
      <c r="Z390" s="346"/>
      <c r="AA390" s="346"/>
      <c r="AB390" s="346"/>
      <c r="AC390" s="346"/>
      <c r="AD390" s="346"/>
      <c r="AE390" s="346"/>
      <c r="AF390" s="346"/>
      <c r="AG390" s="346"/>
      <c r="AH390" s="346"/>
      <c r="AI390" s="346"/>
      <c r="AJ390" s="346"/>
      <c r="AK390" s="346"/>
      <c r="AL390" s="346"/>
      <c r="AM390" s="346"/>
      <c r="AN390" s="346"/>
      <c r="AO390" s="346"/>
      <c r="AP390" s="346"/>
      <c r="AQ390" s="346"/>
      <c r="AR390" s="346"/>
      <c r="AS390" s="346"/>
      <c r="AT390" s="346"/>
      <c r="AU390" s="346"/>
      <c r="AV390" s="346"/>
      <c r="AW390" s="346"/>
      <c r="AX390" s="346"/>
      <c r="AY390" s="346"/>
      <c r="AZ390" s="346"/>
      <c r="BA390" s="346"/>
    </row>
    <row r="391" spans="1:53" ht="15.75" customHeight="1">
      <c r="A391" s="346"/>
      <c r="B391" s="346"/>
      <c r="C391" s="346"/>
      <c r="D391" s="346"/>
      <c r="E391" s="346"/>
      <c r="F391" s="346"/>
      <c r="G391" s="346"/>
      <c r="H391" s="346"/>
      <c r="I391" s="346"/>
      <c r="J391" s="346"/>
      <c r="K391" s="346"/>
      <c r="L391" s="346"/>
      <c r="M391" s="346"/>
      <c r="N391" s="346"/>
      <c r="O391" s="346"/>
      <c r="P391" s="346"/>
      <c r="Q391" s="346"/>
      <c r="R391" s="346"/>
      <c r="S391" s="346"/>
      <c r="T391" s="346"/>
      <c r="U391" s="346"/>
      <c r="V391" s="346"/>
      <c r="W391" s="346"/>
      <c r="X391" s="346"/>
      <c r="Y391" s="346"/>
      <c r="Z391" s="346"/>
      <c r="AA391" s="346"/>
      <c r="AB391" s="346"/>
      <c r="AC391" s="346"/>
      <c r="AD391" s="346"/>
      <c r="AE391" s="346"/>
      <c r="AF391" s="346"/>
      <c r="AG391" s="346"/>
      <c r="AH391" s="346"/>
      <c r="AI391" s="346"/>
      <c r="AJ391" s="346"/>
      <c r="AK391" s="346"/>
      <c r="AL391" s="346"/>
      <c r="AM391" s="346"/>
      <c r="AN391" s="346"/>
      <c r="AO391" s="346"/>
      <c r="AP391" s="346"/>
      <c r="AQ391" s="346"/>
      <c r="AR391" s="346"/>
      <c r="AS391" s="346"/>
      <c r="AT391" s="346"/>
      <c r="AU391" s="346"/>
      <c r="AV391" s="346"/>
      <c r="AW391" s="346"/>
      <c r="AX391" s="346"/>
      <c r="AY391" s="346"/>
      <c r="AZ391" s="346"/>
      <c r="BA391" s="346"/>
    </row>
    <row r="392" spans="1:53" ht="15.75" customHeight="1">
      <c r="A392" s="346"/>
      <c r="B392" s="346"/>
      <c r="C392" s="346"/>
      <c r="D392" s="346"/>
      <c r="E392" s="346"/>
      <c r="F392" s="346"/>
      <c r="G392" s="346"/>
      <c r="H392" s="346"/>
      <c r="I392" s="346"/>
      <c r="J392" s="346"/>
      <c r="K392" s="346"/>
      <c r="L392" s="346"/>
      <c r="M392" s="346"/>
      <c r="N392" s="346"/>
      <c r="O392" s="346"/>
      <c r="P392" s="346"/>
      <c r="Q392" s="346"/>
      <c r="R392" s="346"/>
      <c r="S392" s="346"/>
      <c r="T392" s="346"/>
      <c r="U392" s="346"/>
      <c r="V392" s="346"/>
      <c r="W392" s="346"/>
      <c r="X392" s="346"/>
      <c r="Y392" s="346"/>
      <c r="Z392" s="346"/>
      <c r="AA392" s="346"/>
      <c r="AB392" s="346"/>
      <c r="AC392" s="346"/>
      <c r="AD392" s="346"/>
      <c r="AE392" s="346"/>
      <c r="AF392" s="346"/>
      <c r="AG392" s="346"/>
      <c r="AH392" s="346"/>
      <c r="AI392" s="346"/>
      <c r="AJ392" s="346"/>
      <c r="AK392" s="346"/>
      <c r="AL392" s="346"/>
      <c r="AM392" s="346"/>
      <c r="AN392" s="346"/>
      <c r="AO392" s="346"/>
      <c r="AP392" s="346"/>
      <c r="AQ392" s="346"/>
      <c r="AR392" s="346"/>
      <c r="AS392" s="346"/>
      <c r="AT392" s="346"/>
      <c r="AU392" s="346"/>
      <c r="AV392" s="346"/>
      <c r="AW392" s="346"/>
      <c r="AX392" s="346"/>
      <c r="AY392" s="346"/>
      <c r="AZ392" s="346"/>
      <c r="BA392" s="346"/>
    </row>
    <row r="393" spans="1:53" ht="15.75" customHeight="1">
      <c r="A393" s="346"/>
      <c r="B393" s="346"/>
      <c r="C393" s="346"/>
      <c r="D393" s="346"/>
      <c r="E393" s="346"/>
      <c r="F393" s="346"/>
      <c r="G393" s="346"/>
      <c r="H393" s="346"/>
      <c r="I393" s="346"/>
      <c r="J393" s="346"/>
      <c r="K393" s="346"/>
      <c r="L393" s="346"/>
      <c r="M393" s="346"/>
      <c r="N393" s="346"/>
      <c r="O393" s="346"/>
      <c r="P393" s="346"/>
      <c r="Q393" s="346"/>
      <c r="R393" s="346"/>
      <c r="S393" s="346"/>
      <c r="T393" s="346"/>
      <c r="U393" s="346"/>
      <c r="V393" s="346"/>
      <c r="W393" s="346"/>
      <c r="X393" s="346"/>
      <c r="Y393" s="346"/>
      <c r="Z393" s="346"/>
      <c r="AA393" s="346"/>
      <c r="AB393" s="346"/>
      <c r="AC393" s="346"/>
      <c r="AD393" s="346"/>
      <c r="AE393" s="346"/>
      <c r="AF393" s="346"/>
      <c r="AG393" s="346"/>
      <c r="AH393" s="346"/>
      <c r="AI393" s="346"/>
      <c r="AJ393" s="346"/>
      <c r="AK393" s="346"/>
      <c r="AL393" s="346"/>
      <c r="AM393" s="346"/>
      <c r="AN393" s="346"/>
      <c r="AO393" s="346"/>
      <c r="AP393" s="346"/>
      <c r="AQ393" s="346"/>
      <c r="AR393" s="346"/>
      <c r="AS393" s="346"/>
      <c r="AT393" s="346"/>
      <c r="AU393" s="346"/>
      <c r="AV393" s="346"/>
      <c r="AW393" s="346"/>
      <c r="AX393" s="346"/>
      <c r="AY393" s="346"/>
      <c r="AZ393" s="346"/>
      <c r="BA393" s="346"/>
    </row>
    <row r="394" spans="1:53" ht="15.75" customHeight="1">
      <c r="A394" s="346"/>
      <c r="B394" s="346"/>
      <c r="C394" s="346"/>
      <c r="D394" s="346"/>
      <c r="E394" s="346"/>
      <c r="F394" s="346"/>
      <c r="G394" s="346"/>
      <c r="H394" s="346"/>
      <c r="I394" s="346"/>
      <c r="J394" s="346"/>
      <c r="K394" s="346"/>
      <c r="L394" s="346"/>
      <c r="M394" s="346"/>
      <c r="N394" s="346"/>
      <c r="O394" s="346"/>
      <c r="P394" s="346"/>
      <c r="Q394" s="346"/>
      <c r="R394" s="346"/>
      <c r="S394" s="346"/>
      <c r="T394" s="346"/>
      <c r="U394" s="346"/>
      <c r="V394" s="346"/>
      <c r="W394" s="346"/>
      <c r="X394" s="346"/>
      <c r="Y394" s="346"/>
      <c r="Z394" s="346"/>
      <c r="AA394" s="346"/>
      <c r="AB394" s="346"/>
      <c r="AC394" s="346"/>
      <c r="AD394" s="346"/>
      <c r="AE394" s="346"/>
      <c r="AF394" s="346"/>
      <c r="AG394" s="346"/>
      <c r="AH394" s="346"/>
      <c r="AI394" s="346"/>
      <c r="AJ394" s="346"/>
      <c r="AK394" s="346"/>
      <c r="AL394" s="346"/>
      <c r="AM394" s="346"/>
      <c r="AN394" s="346"/>
      <c r="AO394" s="346"/>
      <c r="AP394" s="346"/>
      <c r="AQ394" s="346"/>
      <c r="AR394" s="346"/>
      <c r="AS394" s="346"/>
      <c r="AT394" s="346"/>
      <c r="AU394" s="346"/>
      <c r="AV394" s="346"/>
      <c r="AW394" s="346"/>
      <c r="AX394" s="346"/>
      <c r="AY394" s="346"/>
      <c r="AZ394" s="346"/>
      <c r="BA394" s="346"/>
    </row>
    <row r="395" spans="1:53" ht="15.75" customHeight="1">
      <c r="A395" s="346"/>
      <c r="B395" s="346"/>
      <c r="C395" s="346"/>
      <c r="D395" s="346"/>
      <c r="E395" s="346"/>
      <c r="F395" s="346"/>
      <c r="G395" s="346"/>
      <c r="H395" s="346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  <c r="AG395" s="346"/>
      <c r="AH395" s="346"/>
      <c r="AI395" s="346"/>
      <c r="AJ395" s="346"/>
      <c r="AK395" s="346"/>
      <c r="AL395" s="346"/>
      <c r="AM395" s="346"/>
      <c r="AN395" s="346"/>
      <c r="AO395" s="346"/>
      <c r="AP395" s="346"/>
      <c r="AQ395" s="346"/>
      <c r="AR395" s="346"/>
      <c r="AS395" s="346"/>
      <c r="AT395" s="346"/>
      <c r="AU395" s="346"/>
      <c r="AV395" s="346"/>
      <c r="AW395" s="346"/>
      <c r="AX395" s="346"/>
      <c r="AY395" s="346"/>
      <c r="AZ395" s="346"/>
      <c r="BA395" s="346"/>
    </row>
    <row r="396" spans="1:53" ht="15.75" customHeight="1">
      <c r="A396" s="346"/>
      <c r="B396" s="346"/>
      <c r="C396" s="346"/>
      <c r="D396" s="346"/>
      <c r="E396" s="346"/>
      <c r="F396" s="346"/>
      <c r="G396" s="346"/>
      <c r="H396" s="346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  <c r="AG396" s="346"/>
      <c r="AH396" s="346"/>
      <c r="AI396" s="346"/>
      <c r="AJ396" s="346"/>
      <c r="AK396" s="346"/>
      <c r="AL396" s="346"/>
      <c r="AM396" s="346"/>
      <c r="AN396" s="346"/>
      <c r="AO396" s="346"/>
      <c r="AP396" s="346"/>
      <c r="AQ396" s="346"/>
      <c r="AR396" s="346"/>
      <c r="AS396" s="346"/>
      <c r="AT396" s="346"/>
      <c r="AU396" s="346"/>
      <c r="AV396" s="346"/>
      <c r="AW396" s="346"/>
      <c r="AX396" s="346"/>
      <c r="AY396" s="346"/>
      <c r="AZ396" s="346"/>
      <c r="BA396" s="346"/>
    </row>
    <row r="397" spans="1:53" ht="15.75" customHeight="1">
      <c r="A397" s="346"/>
      <c r="B397" s="346"/>
      <c r="C397" s="346"/>
      <c r="D397" s="346"/>
      <c r="E397" s="346"/>
      <c r="F397" s="346"/>
      <c r="G397" s="346"/>
      <c r="H397" s="346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  <c r="AG397" s="346"/>
      <c r="AH397" s="346"/>
      <c r="AI397" s="346"/>
      <c r="AJ397" s="346"/>
      <c r="AK397" s="346"/>
      <c r="AL397" s="346"/>
      <c r="AM397" s="346"/>
      <c r="AN397" s="346"/>
      <c r="AO397" s="346"/>
      <c r="AP397" s="346"/>
      <c r="AQ397" s="346"/>
      <c r="AR397" s="346"/>
      <c r="AS397" s="346"/>
      <c r="AT397" s="346"/>
      <c r="AU397" s="346"/>
      <c r="AV397" s="346"/>
      <c r="AW397" s="346"/>
      <c r="AX397" s="346"/>
      <c r="AY397" s="346"/>
      <c r="AZ397" s="346"/>
      <c r="BA397" s="346"/>
    </row>
    <row r="398" spans="1:53" ht="15.75" customHeight="1">
      <c r="A398" s="346"/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  <c r="AG398" s="346"/>
      <c r="AH398" s="346"/>
      <c r="AI398" s="346"/>
      <c r="AJ398" s="346"/>
      <c r="AK398" s="346"/>
      <c r="AL398" s="346"/>
      <c r="AM398" s="346"/>
      <c r="AN398" s="346"/>
      <c r="AO398" s="346"/>
      <c r="AP398" s="346"/>
      <c r="AQ398" s="346"/>
      <c r="AR398" s="346"/>
      <c r="AS398" s="346"/>
      <c r="AT398" s="346"/>
      <c r="AU398" s="346"/>
      <c r="AV398" s="346"/>
      <c r="AW398" s="346"/>
      <c r="AX398" s="346"/>
      <c r="AY398" s="346"/>
      <c r="AZ398" s="346"/>
      <c r="BA398" s="346"/>
    </row>
    <row r="399" spans="1:53" ht="15.75" customHeight="1">
      <c r="A399" s="346"/>
      <c r="B399" s="346"/>
      <c r="C399" s="346"/>
      <c r="D399" s="346"/>
      <c r="E399" s="346"/>
      <c r="F399" s="346"/>
      <c r="G399" s="346"/>
      <c r="H399" s="346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  <c r="AG399" s="346"/>
      <c r="AH399" s="346"/>
      <c r="AI399" s="346"/>
      <c r="AJ399" s="346"/>
      <c r="AK399" s="346"/>
      <c r="AL399" s="346"/>
      <c r="AM399" s="346"/>
      <c r="AN399" s="346"/>
      <c r="AO399" s="346"/>
      <c r="AP399" s="346"/>
      <c r="AQ399" s="346"/>
      <c r="AR399" s="346"/>
      <c r="AS399" s="346"/>
      <c r="AT399" s="346"/>
      <c r="AU399" s="346"/>
      <c r="AV399" s="346"/>
      <c r="AW399" s="346"/>
      <c r="AX399" s="346"/>
      <c r="AY399" s="346"/>
      <c r="AZ399" s="346"/>
      <c r="BA399" s="346"/>
    </row>
    <row r="400" spans="1:53" ht="15.75" customHeight="1">
      <c r="A400" s="346"/>
      <c r="B400" s="346"/>
      <c r="C400" s="346"/>
      <c r="D400" s="346"/>
      <c r="E400" s="346"/>
      <c r="F400" s="346"/>
      <c r="G400" s="346"/>
      <c r="H400" s="346"/>
      <c r="I400" s="346"/>
      <c r="J400" s="346"/>
      <c r="K400" s="346"/>
      <c r="L400" s="346"/>
      <c r="M400" s="346"/>
      <c r="N400" s="346"/>
      <c r="O400" s="346"/>
      <c r="P400" s="346"/>
      <c r="Q400" s="346"/>
      <c r="R400" s="346"/>
      <c r="S400" s="346"/>
      <c r="T400" s="346"/>
      <c r="U400" s="346"/>
      <c r="V400" s="346"/>
      <c r="W400" s="346"/>
      <c r="X400" s="346"/>
      <c r="Y400" s="346"/>
      <c r="Z400" s="346"/>
      <c r="AA400" s="346"/>
      <c r="AB400" s="346"/>
      <c r="AC400" s="346"/>
      <c r="AD400" s="346"/>
      <c r="AE400" s="346"/>
      <c r="AF400" s="346"/>
      <c r="AG400" s="346"/>
      <c r="AH400" s="346"/>
      <c r="AI400" s="346"/>
      <c r="AJ400" s="346"/>
      <c r="AK400" s="346"/>
      <c r="AL400" s="346"/>
      <c r="AM400" s="346"/>
      <c r="AN400" s="346"/>
      <c r="AO400" s="346"/>
      <c r="AP400" s="346"/>
      <c r="AQ400" s="346"/>
      <c r="AR400" s="346"/>
      <c r="AS400" s="346"/>
      <c r="AT400" s="346"/>
      <c r="AU400" s="346"/>
      <c r="AV400" s="346"/>
      <c r="AW400" s="346"/>
      <c r="AX400" s="346"/>
      <c r="AY400" s="346"/>
      <c r="AZ400" s="346"/>
      <c r="BA400" s="346"/>
    </row>
    <row r="401" spans="1:53" ht="15.75" customHeight="1">
      <c r="A401" s="346"/>
      <c r="B401" s="346"/>
      <c r="C401" s="346"/>
      <c r="D401" s="346"/>
      <c r="E401" s="346"/>
      <c r="F401" s="346"/>
      <c r="G401" s="346"/>
      <c r="H401" s="346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46"/>
      <c r="AS401" s="346"/>
      <c r="AT401" s="346"/>
      <c r="AU401" s="346"/>
      <c r="AV401" s="346"/>
      <c r="AW401" s="346"/>
      <c r="AX401" s="346"/>
      <c r="AY401" s="346"/>
      <c r="AZ401" s="346"/>
      <c r="BA401" s="346"/>
    </row>
    <row r="402" spans="1:53" ht="15.75" customHeight="1">
      <c r="A402" s="346"/>
      <c r="B402" s="346"/>
      <c r="C402" s="346"/>
      <c r="D402" s="346"/>
      <c r="E402" s="346"/>
      <c r="F402" s="346"/>
      <c r="G402" s="346"/>
      <c r="H402" s="346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  <c r="AG402" s="346"/>
      <c r="AH402" s="346"/>
      <c r="AI402" s="346"/>
      <c r="AJ402" s="346"/>
      <c r="AK402" s="346"/>
      <c r="AL402" s="346"/>
      <c r="AM402" s="346"/>
      <c r="AN402" s="346"/>
      <c r="AO402" s="346"/>
      <c r="AP402" s="346"/>
      <c r="AQ402" s="346"/>
      <c r="AR402" s="346"/>
      <c r="AS402" s="346"/>
      <c r="AT402" s="346"/>
      <c r="AU402" s="346"/>
      <c r="AV402" s="346"/>
      <c r="AW402" s="346"/>
      <c r="AX402" s="346"/>
      <c r="AY402" s="346"/>
      <c r="AZ402" s="346"/>
      <c r="BA402" s="346"/>
    </row>
    <row r="403" spans="1:53" ht="15.75" customHeight="1">
      <c r="A403" s="346"/>
      <c r="B403" s="346"/>
      <c r="C403" s="346"/>
      <c r="D403" s="346"/>
      <c r="E403" s="346"/>
      <c r="F403" s="346"/>
      <c r="G403" s="346"/>
      <c r="H403" s="346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6"/>
      <c r="U403" s="346"/>
      <c r="V403" s="346"/>
      <c r="W403" s="346"/>
      <c r="X403" s="346"/>
      <c r="Y403" s="346"/>
      <c r="Z403" s="346"/>
      <c r="AA403" s="346"/>
      <c r="AB403" s="346"/>
      <c r="AC403" s="346"/>
      <c r="AD403" s="346"/>
      <c r="AE403" s="346"/>
      <c r="AF403" s="346"/>
      <c r="AG403" s="346"/>
      <c r="AH403" s="346"/>
      <c r="AI403" s="346"/>
      <c r="AJ403" s="346"/>
      <c r="AK403" s="346"/>
      <c r="AL403" s="346"/>
      <c r="AM403" s="346"/>
      <c r="AN403" s="346"/>
      <c r="AO403" s="346"/>
      <c r="AP403" s="346"/>
      <c r="AQ403" s="346"/>
      <c r="AR403" s="346"/>
      <c r="AS403" s="346"/>
      <c r="AT403" s="346"/>
      <c r="AU403" s="346"/>
      <c r="AV403" s="346"/>
      <c r="AW403" s="346"/>
      <c r="AX403" s="346"/>
      <c r="AY403" s="346"/>
      <c r="AZ403" s="346"/>
      <c r="BA403" s="346"/>
    </row>
    <row r="404" spans="1:53" ht="15.75" customHeight="1">
      <c r="A404" s="346"/>
      <c r="B404" s="346"/>
      <c r="C404" s="346"/>
      <c r="D404" s="346"/>
      <c r="E404" s="346"/>
      <c r="F404" s="346"/>
      <c r="G404" s="346"/>
      <c r="H404" s="346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  <c r="AG404" s="346"/>
      <c r="AH404" s="346"/>
      <c r="AI404" s="346"/>
      <c r="AJ404" s="346"/>
      <c r="AK404" s="346"/>
      <c r="AL404" s="346"/>
      <c r="AM404" s="346"/>
      <c r="AN404" s="346"/>
      <c r="AO404" s="346"/>
      <c r="AP404" s="346"/>
      <c r="AQ404" s="346"/>
      <c r="AR404" s="346"/>
      <c r="AS404" s="346"/>
      <c r="AT404" s="346"/>
      <c r="AU404" s="346"/>
      <c r="AV404" s="346"/>
      <c r="AW404" s="346"/>
      <c r="AX404" s="346"/>
      <c r="AY404" s="346"/>
      <c r="AZ404" s="346"/>
      <c r="BA404" s="346"/>
    </row>
    <row r="405" spans="1:53" ht="15.75" customHeight="1">
      <c r="A405" s="346"/>
      <c r="B405" s="346"/>
      <c r="C405" s="346"/>
      <c r="D405" s="346"/>
      <c r="E405" s="346"/>
      <c r="F405" s="346"/>
      <c r="G405" s="346"/>
      <c r="H405" s="346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  <c r="AG405" s="346"/>
      <c r="AH405" s="346"/>
      <c r="AI405" s="346"/>
      <c r="AJ405" s="346"/>
      <c r="AK405" s="346"/>
      <c r="AL405" s="346"/>
      <c r="AM405" s="346"/>
      <c r="AN405" s="346"/>
      <c r="AO405" s="346"/>
      <c r="AP405" s="346"/>
      <c r="AQ405" s="346"/>
      <c r="AR405" s="346"/>
      <c r="AS405" s="346"/>
      <c r="AT405" s="346"/>
      <c r="AU405" s="346"/>
      <c r="AV405" s="346"/>
      <c r="AW405" s="346"/>
      <c r="AX405" s="346"/>
      <c r="AY405" s="346"/>
      <c r="AZ405" s="346"/>
      <c r="BA405" s="346"/>
    </row>
    <row r="406" spans="1:53" ht="15.75" customHeight="1">
      <c r="A406" s="346"/>
      <c r="B406" s="346"/>
      <c r="C406" s="346"/>
      <c r="D406" s="346"/>
      <c r="E406" s="346"/>
      <c r="F406" s="346"/>
      <c r="G406" s="346"/>
      <c r="H406" s="346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  <c r="AG406" s="346"/>
      <c r="AH406" s="346"/>
      <c r="AI406" s="346"/>
      <c r="AJ406" s="346"/>
      <c r="AK406" s="346"/>
      <c r="AL406" s="346"/>
      <c r="AM406" s="346"/>
      <c r="AN406" s="346"/>
      <c r="AO406" s="346"/>
      <c r="AP406" s="346"/>
      <c r="AQ406" s="346"/>
      <c r="AR406" s="346"/>
      <c r="AS406" s="346"/>
      <c r="AT406" s="346"/>
      <c r="AU406" s="346"/>
      <c r="AV406" s="346"/>
      <c r="AW406" s="346"/>
      <c r="AX406" s="346"/>
      <c r="AY406" s="346"/>
      <c r="AZ406" s="346"/>
      <c r="BA406" s="346"/>
    </row>
    <row r="407" spans="1:53" ht="15.75" customHeight="1">
      <c r="A407" s="346"/>
      <c r="B407" s="346"/>
      <c r="C407" s="346"/>
      <c r="D407" s="346"/>
      <c r="E407" s="346"/>
      <c r="F407" s="346"/>
      <c r="G407" s="346"/>
      <c r="H407" s="346"/>
      <c r="I407" s="346"/>
      <c r="J407" s="346"/>
      <c r="K407" s="346"/>
      <c r="L407" s="346"/>
      <c r="M407" s="346"/>
      <c r="N407" s="346"/>
      <c r="O407" s="346"/>
      <c r="P407" s="346"/>
      <c r="Q407" s="346"/>
      <c r="R407" s="346"/>
      <c r="S407" s="346"/>
      <c r="T407" s="346"/>
      <c r="U407" s="346"/>
      <c r="V407" s="346"/>
      <c r="W407" s="346"/>
      <c r="X407" s="346"/>
      <c r="Y407" s="346"/>
      <c r="Z407" s="346"/>
      <c r="AA407" s="346"/>
      <c r="AB407" s="346"/>
      <c r="AC407" s="346"/>
      <c r="AD407" s="346"/>
      <c r="AE407" s="346"/>
      <c r="AF407" s="346"/>
      <c r="AG407" s="346"/>
      <c r="AH407" s="346"/>
      <c r="AI407" s="346"/>
      <c r="AJ407" s="346"/>
      <c r="AK407" s="346"/>
      <c r="AL407" s="346"/>
      <c r="AM407" s="346"/>
      <c r="AN407" s="346"/>
      <c r="AO407" s="346"/>
      <c r="AP407" s="346"/>
      <c r="AQ407" s="346"/>
      <c r="AR407" s="346"/>
      <c r="AS407" s="346"/>
      <c r="AT407" s="346"/>
      <c r="AU407" s="346"/>
      <c r="AV407" s="346"/>
      <c r="AW407" s="346"/>
      <c r="AX407" s="346"/>
      <c r="AY407" s="346"/>
      <c r="AZ407" s="346"/>
      <c r="BA407" s="346"/>
    </row>
    <row r="408" spans="1:53" ht="15.75" customHeight="1">
      <c r="A408" s="346"/>
      <c r="B408" s="346"/>
      <c r="C408" s="346"/>
      <c r="D408" s="346"/>
      <c r="E408" s="346"/>
      <c r="F408" s="346"/>
      <c r="G408" s="346"/>
      <c r="H408" s="346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6"/>
      <c r="U408" s="346"/>
      <c r="V408" s="346"/>
      <c r="W408" s="346"/>
      <c r="X408" s="346"/>
      <c r="Y408" s="346"/>
      <c r="Z408" s="346"/>
      <c r="AA408" s="346"/>
      <c r="AB408" s="346"/>
      <c r="AC408" s="346"/>
      <c r="AD408" s="346"/>
      <c r="AE408" s="346"/>
      <c r="AF408" s="346"/>
      <c r="AG408" s="346"/>
      <c r="AH408" s="346"/>
      <c r="AI408" s="346"/>
      <c r="AJ408" s="346"/>
      <c r="AK408" s="346"/>
      <c r="AL408" s="346"/>
      <c r="AM408" s="346"/>
      <c r="AN408" s="346"/>
      <c r="AO408" s="346"/>
      <c r="AP408" s="346"/>
      <c r="AQ408" s="346"/>
      <c r="AR408" s="346"/>
      <c r="AS408" s="346"/>
      <c r="AT408" s="346"/>
      <c r="AU408" s="346"/>
      <c r="AV408" s="346"/>
      <c r="AW408" s="346"/>
      <c r="AX408" s="346"/>
      <c r="AY408" s="346"/>
      <c r="AZ408" s="346"/>
      <c r="BA408" s="346"/>
    </row>
    <row r="409" spans="1:53" ht="15.75" customHeight="1">
      <c r="A409" s="346"/>
      <c r="B409" s="346"/>
      <c r="C409" s="346"/>
      <c r="D409" s="346"/>
      <c r="E409" s="346"/>
      <c r="F409" s="346"/>
      <c r="G409" s="346"/>
      <c r="H409" s="346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6"/>
      <c r="U409" s="346"/>
      <c r="V409" s="346"/>
      <c r="W409" s="346"/>
      <c r="X409" s="346"/>
      <c r="Y409" s="346"/>
      <c r="Z409" s="346"/>
      <c r="AA409" s="346"/>
      <c r="AB409" s="346"/>
      <c r="AC409" s="346"/>
      <c r="AD409" s="346"/>
      <c r="AE409" s="346"/>
      <c r="AF409" s="346"/>
      <c r="AG409" s="346"/>
      <c r="AH409" s="346"/>
      <c r="AI409" s="346"/>
      <c r="AJ409" s="346"/>
      <c r="AK409" s="346"/>
      <c r="AL409" s="346"/>
      <c r="AM409" s="346"/>
      <c r="AN409" s="346"/>
      <c r="AO409" s="346"/>
      <c r="AP409" s="346"/>
      <c r="AQ409" s="346"/>
      <c r="AR409" s="346"/>
      <c r="AS409" s="346"/>
      <c r="AT409" s="346"/>
      <c r="AU409" s="346"/>
      <c r="AV409" s="346"/>
      <c r="AW409" s="346"/>
      <c r="AX409" s="346"/>
      <c r="AY409" s="346"/>
      <c r="AZ409" s="346"/>
      <c r="BA409" s="346"/>
    </row>
    <row r="410" spans="1:53" ht="15.75" customHeight="1">
      <c r="A410" s="346"/>
      <c r="B410" s="346"/>
      <c r="C410" s="346"/>
      <c r="D410" s="346"/>
      <c r="E410" s="346"/>
      <c r="F410" s="346"/>
      <c r="G410" s="346"/>
      <c r="H410" s="346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  <c r="Y410" s="346"/>
      <c r="Z410" s="346"/>
      <c r="AA410" s="346"/>
      <c r="AB410" s="346"/>
      <c r="AC410" s="346"/>
      <c r="AD410" s="346"/>
      <c r="AE410" s="346"/>
      <c r="AF410" s="346"/>
      <c r="AG410" s="346"/>
      <c r="AH410" s="346"/>
      <c r="AI410" s="346"/>
      <c r="AJ410" s="346"/>
      <c r="AK410" s="346"/>
      <c r="AL410" s="346"/>
      <c r="AM410" s="346"/>
      <c r="AN410" s="346"/>
      <c r="AO410" s="346"/>
      <c r="AP410" s="346"/>
      <c r="AQ410" s="346"/>
      <c r="AR410" s="346"/>
      <c r="AS410" s="346"/>
      <c r="AT410" s="346"/>
      <c r="AU410" s="346"/>
      <c r="AV410" s="346"/>
      <c r="AW410" s="346"/>
      <c r="AX410" s="346"/>
      <c r="AY410" s="346"/>
      <c r="AZ410" s="346"/>
      <c r="BA410" s="346"/>
    </row>
    <row r="411" spans="1:53" ht="15.75" customHeight="1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  <c r="Y411" s="346"/>
      <c r="Z411" s="346"/>
      <c r="AA411" s="346"/>
      <c r="AB411" s="346"/>
      <c r="AC411" s="346"/>
      <c r="AD411" s="346"/>
      <c r="AE411" s="346"/>
      <c r="AF411" s="346"/>
      <c r="AG411" s="346"/>
      <c r="AH411" s="346"/>
      <c r="AI411" s="346"/>
      <c r="AJ411" s="346"/>
      <c r="AK411" s="346"/>
      <c r="AL411" s="346"/>
      <c r="AM411" s="346"/>
      <c r="AN411" s="346"/>
      <c r="AO411" s="346"/>
      <c r="AP411" s="346"/>
      <c r="AQ411" s="346"/>
      <c r="AR411" s="346"/>
      <c r="AS411" s="346"/>
      <c r="AT411" s="346"/>
      <c r="AU411" s="346"/>
      <c r="AV411" s="346"/>
      <c r="AW411" s="346"/>
      <c r="AX411" s="346"/>
      <c r="AY411" s="346"/>
      <c r="AZ411" s="346"/>
      <c r="BA411" s="346"/>
    </row>
    <row r="412" spans="1:53" ht="15.75" customHeight="1">
      <c r="A412" s="346"/>
      <c r="B412" s="346"/>
      <c r="C412" s="346"/>
      <c r="D412" s="346"/>
      <c r="E412" s="346"/>
      <c r="F412" s="346"/>
      <c r="G412" s="346"/>
      <c r="H412" s="346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  <c r="Y412" s="346"/>
      <c r="Z412" s="346"/>
      <c r="AA412" s="346"/>
      <c r="AB412" s="346"/>
      <c r="AC412" s="346"/>
      <c r="AD412" s="346"/>
      <c r="AE412" s="346"/>
      <c r="AF412" s="346"/>
      <c r="AG412" s="346"/>
      <c r="AH412" s="346"/>
      <c r="AI412" s="346"/>
      <c r="AJ412" s="346"/>
      <c r="AK412" s="346"/>
      <c r="AL412" s="346"/>
      <c r="AM412" s="346"/>
      <c r="AN412" s="346"/>
      <c r="AO412" s="346"/>
      <c r="AP412" s="346"/>
      <c r="AQ412" s="346"/>
      <c r="AR412" s="346"/>
      <c r="AS412" s="346"/>
      <c r="AT412" s="346"/>
      <c r="AU412" s="346"/>
      <c r="AV412" s="346"/>
      <c r="AW412" s="346"/>
      <c r="AX412" s="346"/>
      <c r="AY412" s="346"/>
      <c r="AZ412" s="346"/>
      <c r="BA412" s="346"/>
    </row>
    <row r="413" spans="1:53" ht="15.75" customHeight="1">
      <c r="A413" s="346"/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6"/>
      <c r="U413" s="346"/>
      <c r="V413" s="346"/>
      <c r="W413" s="346"/>
      <c r="X413" s="346"/>
      <c r="Y413" s="346"/>
      <c r="Z413" s="346"/>
      <c r="AA413" s="346"/>
      <c r="AB413" s="346"/>
      <c r="AC413" s="346"/>
      <c r="AD413" s="346"/>
      <c r="AE413" s="346"/>
      <c r="AF413" s="346"/>
      <c r="AG413" s="346"/>
      <c r="AH413" s="346"/>
      <c r="AI413" s="346"/>
      <c r="AJ413" s="346"/>
      <c r="AK413" s="346"/>
      <c r="AL413" s="346"/>
      <c r="AM413" s="346"/>
      <c r="AN413" s="346"/>
      <c r="AO413" s="346"/>
      <c r="AP413" s="346"/>
      <c r="AQ413" s="346"/>
      <c r="AR413" s="346"/>
      <c r="AS413" s="346"/>
      <c r="AT413" s="346"/>
      <c r="AU413" s="346"/>
      <c r="AV413" s="346"/>
      <c r="AW413" s="346"/>
      <c r="AX413" s="346"/>
      <c r="AY413" s="346"/>
      <c r="AZ413" s="346"/>
      <c r="BA413" s="346"/>
    </row>
    <row r="414" spans="1:53" ht="15.75" customHeight="1">
      <c r="A414" s="346"/>
      <c r="B414" s="346"/>
      <c r="C414" s="346"/>
      <c r="D414" s="346"/>
      <c r="E414" s="346"/>
      <c r="F414" s="346"/>
      <c r="G414" s="346"/>
      <c r="H414" s="346"/>
      <c r="I414" s="346"/>
      <c r="J414" s="346"/>
      <c r="K414" s="346"/>
      <c r="L414" s="346"/>
      <c r="M414" s="346"/>
      <c r="N414" s="346"/>
      <c r="O414" s="346"/>
      <c r="P414" s="346"/>
      <c r="Q414" s="346"/>
      <c r="R414" s="346"/>
      <c r="S414" s="346"/>
      <c r="T414" s="346"/>
      <c r="U414" s="346"/>
      <c r="V414" s="346"/>
      <c r="W414" s="346"/>
      <c r="X414" s="346"/>
      <c r="Y414" s="346"/>
      <c r="Z414" s="346"/>
      <c r="AA414" s="346"/>
      <c r="AB414" s="346"/>
      <c r="AC414" s="346"/>
      <c r="AD414" s="346"/>
      <c r="AE414" s="346"/>
      <c r="AF414" s="346"/>
      <c r="AG414" s="346"/>
      <c r="AH414" s="346"/>
      <c r="AI414" s="346"/>
      <c r="AJ414" s="346"/>
      <c r="AK414" s="346"/>
      <c r="AL414" s="346"/>
      <c r="AM414" s="346"/>
      <c r="AN414" s="346"/>
      <c r="AO414" s="346"/>
      <c r="AP414" s="346"/>
      <c r="AQ414" s="346"/>
      <c r="AR414" s="346"/>
      <c r="AS414" s="346"/>
      <c r="AT414" s="346"/>
      <c r="AU414" s="346"/>
      <c r="AV414" s="346"/>
      <c r="AW414" s="346"/>
      <c r="AX414" s="346"/>
      <c r="AY414" s="346"/>
      <c r="AZ414" s="346"/>
      <c r="BA414" s="346"/>
    </row>
    <row r="415" spans="1:53" ht="15.75" customHeight="1">
      <c r="A415" s="346"/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346"/>
      <c r="M415" s="346"/>
      <c r="N415" s="346"/>
      <c r="O415" s="346"/>
      <c r="P415" s="346"/>
      <c r="Q415" s="346"/>
      <c r="R415" s="346"/>
      <c r="S415" s="346"/>
      <c r="T415" s="346"/>
      <c r="U415" s="346"/>
      <c r="V415" s="346"/>
      <c r="W415" s="346"/>
      <c r="X415" s="346"/>
      <c r="Y415" s="346"/>
      <c r="Z415" s="346"/>
      <c r="AA415" s="346"/>
      <c r="AB415" s="346"/>
      <c r="AC415" s="346"/>
      <c r="AD415" s="346"/>
      <c r="AE415" s="346"/>
      <c r="AF415" s="346"/>
      <c r="AG415" s="346"/>
      <c r="AH415" s="346"/>
      <c r="AI415" s="346"/>
      <c r="AJ415" s="346"/>
      <c r="AK415" s="346"/>
      <c r="AL415" s="346"/>
      <c r="AM415" s="346"/>
      <c r="AN415" s="346"/>
      <c r="AO415" s="346"/>
      <c r="AP415" s="346"/>
      <c r="AQ415" s="346"/>
      <c r="AR415" s="346"/>
      <c r="AS415" s="346"/>
      <c r="AT415" s="346"/>
      <c r="AU415" s="346"/>
      <c r="AV415" s="346"/>
      <c r="AW415" s="346"/>
      <c r="AX415" s="346"/>
      <c r="AY415" s="346"/>
      <c r="AZ415" s="346"/>
      <c r="BA415" s="346"/>
    </row>
    <row r="416" spans="1:53" ht="15.75" customHeight="1">
      <c r="A416" s="346"/>
      <c r="B416" s="346"/>
      <c r="C416" s="346"/>
      <c r="D416" s="346"/>
      <c r="E416" s="346"/>
      <c r="F416" s="346"/>
      <c r="G416" s="346"/>
      <c r="H416" s="346"/>
      <c r="I416" s="346"/>
      <c r="J416" s="346"/>
      <c r="K416" s="346"/>
      <c r="L416" s="346"/>
      <c r="M416" s="346"/>
      <c r="N416" s="346"/>
      <c r="O416" s="346"/>
      <c r="P416" s="346"/>
      <c r="Q416" s="346"/>
      <c r="R416" s="346"/>
      <c r="S416" s="346"/>
      <c r="T416" s="346"/>
      <c r="U416" s="346"/>
      <c r="V416" s="346"/>
      <c r="W416" s="346"/>
      <c r="X416" s="346"/>
      <c r="Y416" s="346"/>
      <c r="Z416" s="346"/>
      <c r="AA416" s="346"/>
      <c r="AB416" s="346"/>
      <c r="AC416" s="346"/>
      <c r="AD416" s="346"/>
      <c r="AE416" s="346"/>
      <c r="AF416" s="346"/>
      <c r="AG416" s="346"/>
      <c r="AH416" s="346"/>
      <c r="AI416" s="346"/>
      <c r="AJ416" s="346"/>
      <c r="AK416" s="346"/>
      <c r="AL416" s="346"/>
      <c r="AM416" s="346"/>
      <c r="AN416" s="346"/>
      <c r="AO416" s="346"/>
      <c r="AP416" s="346"/>
      <c r="AQ416" s="346"/>
      <c r="AR416" s="346"/>
      <c r="AS416" s="346"/>
      <c r="AT416" s="346"/>
      <c r="AU416" s="346"/>
      <c r="AV416" s="346"/>
      <c r="AW416" s="346"/>
      <c r="AX416" s="346"/>
      <c r="AY416" s="346"/>
      <c r="AZ416" s="346"/>
      <c r="BA416" s="346"/>
    </row>
    <row r="417" spans="1:53" ht="15.75" customHeight="1">
      <c r="A417" s="346"/>
      <c r="B417" s="346"/>
      <c r="C417" s="346"/>
      <c r="D417" s="346"/>
      <c r="E417" s="346"/>
      <c r="F417" s="346"/>
      <c r="G417" s="346"/>
      <c r="H417" s="346"/>
      <c r="I417" s="346"/>
      <c r="J417" s="346"/>
      <c r="K417" s="346"/>
      <c r="L417" s="346"/>
      <c r="M417" s="346"/>
      <c r="N417" s="346"/>
      <c r="O417" s="346"/>
      <c r="P417" s="346"/>
      <c r="Q417" s="346"/>
      <c r="R417" s="346"/>
      <c r="S417" s="346"/>
      <c r="T417" s="346"/>
      <c r="U417" s="346"/>
      <c r="V417" s="346"/>
      <c r="W417" s="346"/>
      <c r="X417" s="346"/>
      <c r="Y417" s="346"/>
      <c r="Z417" s="346"/>
      <c r="AA417" s="346"/>
      <c r="AB417" s="346"/>
      <c r="AC417" s="346"/>
      <c r="AD417" s="346"/>
      <c r="AE417" s="346"/>
      <c r="AF417" s="346"/>
      <c r="AG417" s="346"/>
      <c r="AH417" s="346"/>
      <c r="AI417" s="346"/>
      <c r="AJ417" s="346"/>
      <c r="AK417" s="346"/>
      <c r="AL417" s="346"/>
      <c r="AM417" s="346"/>
      <c r="AN417" s="346"/>
      <c r="AO417" s="346"/>
      <c r="AP417" s="346"/>
      <c r="AQ417" s="346"/>
      <c r="AR417" s="346"/>
      <c r="AS417" s="346"/>
      <c r="AT417" s="346"/>
      <c r="AU417" s="346"/>
      <c r="AV417" s="346"/>
      <c r="AW417" s="346"/>
      <c r="AX417" s="346"/>
      <c r="AY417" s="346"/>
      <c r="AZ417" s="346"/>
      <c r="BA417" s="346"/>
    </row>
    <row r="418" spans="1:53" ht="15.75" customHeight="1">
      <c r="A418" s="346"/>
      <c r="B418" s="346"/>
      <c r="C418" s="346"/>
      <c r="D418" s="346"/>
      <c r="E418" s="346"/>
      <c r="F418" s="346"/>
      <c r="G418" s="346"/>
      <c r="H418" s="346"/>
      <c r="I418" s="346"/>
      <c r="J418" s="346"/>
      <c r="K418" s="346"/>
      <c r="L418" s="346"/>
      <c r="M418" s="346"/>
      <c r="N418" s="346"/>
      <c r="O418" s="346"/>
      <c r="P418" s="346"/>
      <c r="Q418" s="346"/>
      <c r="R418" s="346"/>
      <c r="S418" s="346"/>
      <c r="T418" s="346"/>
      <c r="U418" s="346"/>
      <c r="V418" s="346"/>
      <c r="W418" s="346"/>
      <c r="X418" s="346"/>
      <c r="Y418" s="346"/>
      <c r="Z418" s="346"/>
      <c r="AA418" s="346"/>
      <c r="AB418" s="346"/>
      <c r="AC418" s="346"/>
      <c r="AD418" s="346"/>
      <c r="AE418" s="346"/>
      <c r="AF418" s="346"/>
      <c r="AG418" s="346"/>
      <c r="AH418" s="346"/>
      <c r="AI418" s="346"/>
      <c r="AJ418" s="346"/>
      <c r="AK418" s="346"/>
      <c r="AL418" s="346"/>
      <c r="AM418" s="346"/>
      <c r="AN418" s="346"/>
      <c r="AO418" s="346"/>
      <c r="AP418" s="346"/>
      <c r="AQ418" s="346"/>
      <c r="AR418" s="346"/>
      <c r="AS418" s="346"/>
      <c r="AT418" s="346"/>
      <c r="AU418" s="346"/>
      <c r="AV418" s="346"/>
      <c r="AW418" s="346"/>
      <c r="AX418" s="346"/>
      <c r="AY418" s="346"/>
      <c r="AZ418" s="346"/>
      <c r="BA418" s="346"/>
    </row>
    <row r="419" spans="1:53" ht="15.75" customHeight="1">
      <c r="A419" s="346"/>
      <c r="B419" s="346"/>
      <c r="C419" s="346"/>
      <c r="D419" s="346"/>
      <c r="E419" s="346"/>
      <c r="F419" s="346"/>
      <c r="G419" s="346"/>
      <c r="H419" s="346"/>
      <c r="I419" s="346"/>
      <c r="J419" s="346"/>
      <c r="K419" s="346"/>
      <c r="L419" s="346"/>
      <c r="M419" s="346"/>
      <c r="N419" s="346"/>
      <c r="O419" s="346"/>
      <c r="P419" s="346"/>
      <c r="Q419" s="346"/>
      <c r="R419" s="346"/>
      <c r="S419" s="346"/>
      <c r="T419" s="346"/>
      <c r="U419" s="346"/>
      <c r="V419" s="346"/>
      <c r="W419" s="346"/>
      <c r="X419" s="346"/>
      <c r="Y419" s="346"/>
      <c r="Z419" s="346"/>
      <c r="AA419" s="346"/>
      <c r="AB419" s="346"/>
      <c r="AC419" s="346"/>
      <c r="AD419" s="346"/>
      <c r="AE419" s="346"/>
      <c r="AF419" s="346"/>
      <c r="AG419" s="346"/>
      <c r="AH419" s="346"/>
      <c r="AI419" s="346"/>
      <c r="AJ419" s="346"/>
      <c r="AK419" s="346"/>
      <c r="AL419" s="346"/>
      <c r="AM419" s="346"/>
      <c r="AN419" s="346"/>
      <c r="AO419" s="346"/>
      <c r="AP419" s="346"/>
      <c r="AQ419" s="346"/>
      <c r="AR419" s="346"/>
      <c r="AS419" s="346"/>
      <c r="AT419" s="346"/>
      <c r="AU419" s="346"/>
      <c r="AV419" s="346"/>
      <c r="AW419" s="346"/>
      <c r="AX419" s="346"/>
      <c r="AY419" s="346"/>
      <c r="AZ419" s="346"/>
      <c r="BA419" s="346"/>
    </row>
    <row r="420" spans="1:53" ht="15.75" customHeight="1">
      <c r="A420" s="346"/>
      <c r="B420" s="346"/>
      <c r="C420" s="346"/>
      <c r="D420" s="346"/>
      <c r="E420" s="346"/>
      <c r="F420" s="346"/>
      <c r="G420" s="346"/>
      <c r="H420" s="346"/>
      <c r="I420" s="346"/>
      <c r="J420" s="346"/>
      <c r="K420" s="346"/>
      <c r="L420" s="346"/>
      <c r="M420" s="346"/>
      <c r="N420" s="346"/>
      <c r="O420" s="346"/>
      <c r="P420" s="346"/>
      <c r="Q420" s="346"/>
      <c r="R420" s="346"/>
      <c r="S420" s="346"/>
      <c r="T420" s="346"/>
      <c r="U420" s="346"/>
      <c r="V420" s="346"/>
      <c r="W420" s="346"/>
      <c r="X420" s="346"/>
      <c r="Y420" s="346"/>
      <c r="Z420" s="346"/>
      <c r="AA420" s="346"/>
      <c r="AB420" s="346"/>
      <c r="AC420" s="346"/>
      <c r="AD420" s="346"/>
      <c r="AE420" s="346"/>
      <c r="AF420" s="346"/>
      <c r="AG420" s="346"/>
      <c r="AH420" s="346"/>
      <c r="AI420" s="346"/>
      <c r="AJ420" s="346"/>
      <c r="AK420" s="346"/>
      <c r="AL420" s="346"/>
      <c r="AM420" s="346"/>
      <c r="AN420" s="346"/>
      <c r="AO420" s="346"/>
      <c r="AP420" s="346"/>
      <c r="AQ420" s="346"/>
      <c r="AR420" s="346"/>
      <c r="AS420" s="346"/>
      <c r="AT420" s="346"/>
      <c r="AU420" s="346"/>
      <c r="AV420" s="346"/>
      <c r="AW420" s="346"/>
      <c r="AX420" s="346"/>
      <c r="AY420" s="346"/>
      <c r="AZ420" s="346"/>
      <c r="BA420" s="346"/>
    </row>
    <row r="421" spans="1:53" ht="15.75" customHeight="1">
      <c r="A421" s="346"/>
      <c r="B421" s="346"/>
      <c r="C421" s="346"/>
      <c r="D421" s="346"/>
      <c r="E421" s="346"/>
      <c r="F421" s="346"/>
      <c r="G421" s="346"/>
      <c r="H421" s="346"/>
      <c r="I421" s="346"/>
      <c r="J421" s="346"/>
      <c r="K421" s="346"/>
      <c r="L421" s="346"/>
      <c r="M421" s="346"/>
      <c r="N421" s="346"/>
      <c r="O421" s="346"/>
      <c r="P421" s="346"/>
      <c r="Q421" s="346"/>
      <c r="R421" s="346"/>
      <c r="S421" s="346"/>
      <c r="T421" s="346"/>
      <c r="U421" s="346"/>
      <c r="V421" s="346"/>
      <c r="W421" s="346"/>
      <c r="X421" s="346"/>
      <c r="Y421" s="346"/>
      <c r="Z421" s="346"/>
      <c r="AA421" s="346"/>
      <c r="AB421" s="346"/>
      <c r="AC421" s="346"/>
      <c r="AD421" s="346"/>
      <c r="AE421" s="346"/>
      <c r="AF421" s="346"/>
      <c r="AG421" s="346"/>
      <c r="AH421" s="346"/>
      <c r="AI421" s="346"/>
      <c r="AJ421" s="346"/>
      <c r="AK421" s="346"/>
      <c r="AL421" s="346"/>
      <c r="AM421" s="346"/>
      <c r="AN421" s="346"/>
      <c r="AO421" s="346"/>
      <c r="AP421" s="346"/>
      <c r="AQ421" s="346"/>
      <c r="AR421" s="346"/>
      <c r="AS421" s="346"/>
      <c r="AT421" s="346"/>
      <c r="AU421" s="346"/>
      <c r="AV421" s="346"/>
      <c r="AW421" s="346"/>
      <c r="AX421" s="346"/>
      <c r="AY421" s="346"/>
      <c r="AZ421" s="346"/>
      <c r="BA421" s="346"/>
    </row>
    <row r="422" spans="1:53" ht="15.75" customHeight="1">
      <c r="A422" s="346"/>
      <c r="B422" s="346"/>
      <c r="C422" s="346"/>
      <c r="D422" s="346"/>
      <c r="E422" s="346"/>
      <c r="F422" s="346"/>
      <c r="G422" s="346"/>
      <c r="H422" s="346"/>
      <c r="I422" s="346"/>
      <c r="J422" s="346"/>
      <c r="K422" s="346"/>
      <c r="L422" s="346"/>
      <c r="M422" s="346"/>
      <c r="N422" s="346"/>
      <c r="O422" s="346"/>
      <c r="P422" s="346"/>
      <c r="Q422" s="346"/>
      <c r="R422" s="346"/>
      <c r="S422" s="346"/>
      <c r="T422" s="346"/>
      <c r="U422" s="346"/>
      <c r="V422" s="346"/>
      <c r="W422" s="346"/>
      <c r="X422" s="346"/>
      <c r="Y422" s="346"/>
      <c r="Z422" s="346"/>
      <c r="AA422" s="346"/>
      <c r="AB422" s="346"/>
      <c r="AC422" s="346"/>
      <c r="AD422" s="346"/>
      <c r="AE422" s="346"/>
      <c r="AF422" s="346"/>
      <c r="AG422" s="346"/>
      <c r="AH422" s="346"/>
      <c r="AI422" s="346"/>
      <c r="AJ422" s="346"/>
      <c r="AK422" s="346"/>
      <c r="AL422" s="346"/>
      <c r="AM422" s="346"/>
      <c r="AN422" s="346"/>
      <c r="AO422" s="346"/>
      <c r="AP422" s="346"/>
      <c r="AQ422" s="346"/>
      <c r="AR422" s="346"/>
      <c r="AS422" s="346"/>
      <c r="AT422" s="346"/>
      <c r="AU422" s="346"/>
      <c r="AV422" s="346"/>
      <c r="AW422" s="346"/>
      <c r="AX422" s="346"/>
      <c r="AY422" s="346"/>
      <c r="AZ422" s="346"/>
      <c r="BA422" s="346"/>
    </row>
    <row r="423" spans="1:53" ht="15.75" customHeight="1">
      <c r="A423" s="346"/>
      <c r="B423" s="346"/>
      <c r="C423" s="346"/>
      <c r="D423" s="346"/>
      <c r="E423" s="346"/>
      <c r="F423" s="346"/>
      <c r="G423" s="346"/>
      <c r="H423" s="346"/>
      <c r="I423" s="346"/>
      <c r="J423" s="346"/>
      <c r="K423" s="346"/>
      <c r="L423" s="346"/>
      <c r="M423" s="346"/>
      <c r="N423" s="346"/>
      <c r="O423" s="346"/>
      <c r="P423" s="346"/>
      <c r="Q423" s="346"/>
      <c r="R423" s="346"/>
      <c r="S423" s="346"/>
      <c r="T423" s="346"/>
      <c r="U423" s="346"/>
      <c r="V423" s="346"/>
      <c r="W423" s="346"/>
      <c r="X423" s="346"/>
      <c r="Y423" s="346"/>
      <c r="Z423" s="346"/>
      <c r="AA423" s="346"/>
      <c r="AB423" s="346"/>
      <c r="AC423" s="346"/>
      <c r="AD423" s="346"/>
      <c r="AE423" s="346"/>
      <c r="AF423" s="346"/>
      <c r="AG423" s="346"/>
      <c r="AH423" s="346"/>
      <c r="AI423" s="346"/>
      <c r="AJ423" s="346"/>
      <c r="AK423" s="346"/>
      <c r="AL423" s="346"/>
      <c r="AM423" s="346"/>
      <c r="AN423" s="346"/>
      <c r="AO423" s="346"/>
      <c r="AP423" s="346"/>
      <c r="AQ423" s="346"/>
      <c r="AR423" s="346"/>
      <c r="AS423" s="346"/>
      <c r="AT423" s="346"/>
      <c r="AU423" s="346"/>
      <c r="AV423" s="346"/>
      <c r="AW423" s="346"/>
      <c r="AX423" s="346"/>
      <c r="AY423" s="346"/>
      <c r="AZ423" s="346"/>
      <c r="BA423" s="346"/>
    </row>
    <row r="424" spans="1:53" ht="15.75" customHeight="1">
      <c r="A424" s="346"/>
      <c r="B424" s="346"/>
      <c r="C424" s="346"/>
      <c r="D424" s="346"/>
      <c r="E424" s="346"/>
      <c r="F424" s="346"/>
      <c r="G424" s="346"/>
      <c r="H424" s="346"/>
      <c r="I424" s="346"/>
      <c r="J424" s="346"/>
      <c r="K424" s="346"/>
      <c r="L424" s="346"/>
      <c r="M424" s="346"/>
      <c r="N424" s="346"/>
      <c r="O424" s="346"/>
      <c r="P424" s="346"/>
      <c r="Q424" s="346"/>
      <c r="R424" s="346"/>
      <c r="S424" s="346"/>
      <c r="T424" s="346"/>
      <c r="U424" s="346"/>
      <c r="V424" s="346"/>
      <c r="W424" s="346"/>
      <c r="X424" s="346"/>
      <c r="Y424" s="346"/>
      <c r="Z424" s="346"/>
      <c r="AA424" s="346"/>
      <c r="AB424" s="346"/>
      <c r="AC424" s="346"/>
      <c r="AD424" s="346"/>
      <c r="AE424" s="346"/>
      <c r="AF424" s="346"/>
      <c r="AG424" s="346"/>
      <c r="AH424" s="346"/>
      <c r="AI424" s="346"/>
      <c r="AJ424" s="346"/>
      <c r="AK424" s="346"/>
      <c r="AL424" s="346"/>
      <c r="AM424" s="346"/>
      <c r="AN424" s="346"/>
      <c r="AO424" s="346"/>
      <c r="AP424" s="346"/>
      <c r="AQ424" s="346"/>
      <c r="AR424" s="346"/>
      <c r="AS424" s="346"/>
      <c r="AT424" s="346"/>
      <c r="AU424" s="346"/>
      <c r="AV424" s="346"/>
      <c r="AW424" s="346"/>
      <c r="AX424" s="346"/>
      <c r="AY424" s="346"/>
      <c r="AZ424" s="346"/>
      <c r="BA424" s="346"/>
    </row>
    <row r="425" spans="1:53" ht="15.75" customHeight="1">
      <c r="A425" s="346"/>
      <c r="B425" s="346"/>
      <c r="C425" s="346"/>
      <c r="D425" s="346"/>
      <c r="E425" s="346"/>
      <c r="F425" s="346"/>
      <c r="G425" s="346"/>
      <c r="H425" s="346"/>
      <c r="I425" s="346"/>
      <c r="J425" s="346"/>
      <c r="K425" s="346"/>
      <c r="L425" s="346"/>
      <c r="M425" s="346"/>
      <c r="N425" s="346"/>
      <c r="O425" s="346"/>
      <c r="P425" s="346"/>
      <c r="Q425" s="346"/>
      <c r="R425" s="346"/>
      <c r="S425" s="346"/>
      <c r="T425" s="346"/>
      <c r="U425" s="346"/>
      <c r="V425" s="346"/>
      <c r="W425" s="346"/>
      <c r="X425" s="346"/>
      <c r="Y425" s="346"/>
      <c r="Z425" s="346"/>
      <c r="AA425" s="346"/>
      <c r="AB425" s="346"/>
      <c r="AC425" s="346"/>
      <c r="AD425" s="346"/>
      <c r="AE425" s="346"/>
      <c r="AF425" s="346"/>
      <c r="AG425" s="346"/>
      <c r="AH425" s="346"/>
      <c r="AI425" s="346"/>
      <c r="AJ425" s="346"/>
      <c r="AK425" s="346"/>
      <c r="AL425" s="346"/>
      <c r="AM425" s="346"/>
      <c r="AN425" s="346"/>
      <c r="AO425" s="346"/>
      <c r="AP425" s="346"/>
      <c r="AQ425" s="346"/>
      <c r="AR425" s="346"/>
      <c r="AS425" s="346"/>
      <c r="AT425" s="346"/>
      <c r="AU425" s="346"/>
      <c r="AV425" s="346"/>
      <c r="AW425" s="346"/>
      <c r="AX425" s="346"/>
      <c r="AY425" s="346"/>
      <c r="AZ425" s="346"/>
      <c r="BA425" s="346"/>
    </row>
    <row r="426" spans="1:53" ht="15.75" customHeight="1">
      <c r="A426" s="346"/>
      <c r="B426" s="346"/>
      <c r="C426" s="346"/>
      <c r="D426" s="346"/>
      <c r="E426" s="346"/>
      <c r="F426" s="346"/>
      <c r="G426" s="346"/>
      <c r="H426" s="346"/>
      <c r="I426" s="346"/>
      <c r="J426" s="346"/>
      <c r="K426" s="346"/>
      <c r="L426" s="346"/>
      <c r="M426" s="346"/>
      <c r="N426" s="346"/>
      <c r="O426" s="346"/>
      <c r="P426" s="346"/>
      <c r="Q426" s="346"/>
      <c r="R426" s="346"/>
      <c r="S426" s="346"/>
      <c r="T426" s="346"/>
      <c r="U426" s="346"/>
      <c r="V426" s="346"/>
      <c r="W426" s="346"/>
      <c r="X426" s="346"/>
      <c r="Y426" s="346"/>
      <c r="Z426" s="346"/>
      <c r="AA426" s="346"/>
      <c r="AB426" s="346"/>
      <c r="AC426" s="346"/>
      <c r="AD426" s="346"/>
      <c r="AE426" s="346"/>
      <c r="AF426" s="346"/>
      <c r="AG426" s="346"/>
      <c r="AH426" s="346"/>
      <c r="AI426" s="346"/>
      <c r="AJ426" s="346"/>
      <c r="AK426" s="346"/>
      <c r="AL426" s="346"/>
      <c r="AM426" s="346"/>
      <c r="AN426" s="346"/>
      <c r="AO426" s="346"/>
      <c r="AP426" s="346"/>
      <c r="AQ426" s="346"/>
      <c r="AR426" s="346"/>
      <c r="AS426" s="346"/>
      <c r="AT426" s="346"/>
      <c r="AU426" s="346"/>
      <c r="AV426" s="346"/>
      <c r="AW426" s="346"/>
      <c r="AX426" s="346"/>
      <c r="AY426" s="346"/>
      <c r="AZ426" s="346"/>
      <c r="BA426" s="346"/>
    </row>
    <row r="427" spans="1:53" ht="15.75" customHeight="1">
      <c r="A427" s="346"/>
      <c r="B427" s="346"/>
      <c r="C427" s="346"/>
      <c r="D427" s="346"/>
      <c r="E427" s="346"/>
      <c r="F427" s="346"/>
      <c r="G427" s="346"/>
      <c r="H427" s="346"/>
      <c r="I427" s="346"/>
      <c r="J427" s="346"/>
      <c r="K427" s="346"/>
      <c r="L427" s="346"/>
      <c r="M427" s="346"/>
      <c r="N427" s="346"/>
      <c r="O427" s="346"/>
      <c r="P427" s="346"/>
      <c r="Q427" s="346"/>
      <c r="R427" s="346"/>
      <c r="S427" s="346"/>
      <c r="T427" s="346"/>
      <c r="U427" s="346"/>
      <c r="V427" s="346"/>
      <c r="W427" s="346"/>
      <c r="X427" s="346"/>
      <c r="Y427" s="346"/>
      <c r="Z427" s="346"/>
      <c r="AA427" s="346"/>
      <c r="AB427" s="346"/>
      <c r="AC427" s="346"/>
      <c r="AD427" s="346"/>
      <c r="AE427" s="346"/>
      <c r="AF427" s="346"/>
      <c r="AG427" s="346"/>
      <c r="AH427" s="346"/>
      <c r="AI427" s="346"/>
      <c r="AJ427" s="346"/>
      <c r="AK427" s="346"/>
      <c r="AL427" s="346"/>
      <c r="AM427" s="346"/>
      <c r="AN427" s="346"/>
      <c r="AO427" s="346"/>
      <c r="AP427" s="346"/>
      <c r="AQ427" s="346"/>
      <c r="AR427" s="346"/>
      <c r="AS427" s="346"/>
      <c r="AT427" s="346"/>
      <c r="AU427" s="346"/>
      <c r="AV427" s="346"/>
      <c r="AW427" s="346"/>
      <c r="AX427" s="346"/>
      <c r="AY427" s="346"/>
      <c r="AZ427" s="346"/>
      <c r="BA427" s="346"/>
    </row>
    <row r="428" spans="1:53" ht="15.75" customHeight="1">
      <c r="A428" s="346"/>
      <c r="B428" s="346"/>
      <c r="C428" s="346"/>
      <c r="D428" s="346"/>
      <c r="E428" s="346"/>
      <c r="F428" s="346"/>
      <c r="G428" s="346"/>
      <c r="H428" s="346"/>
      <c r="I428" s="346"/>
      <c r="J428" s="346"/>
      <c r="K428" s="346"/>
      <c r="L428" s="346"/>
      <c r="M428" s="346"/>
      <c r="N428" s="346"/>
      <c r="O428" s="346"/>
      <c r="P428" s="346"/>
      <c r="Q428" s="346"/>
      <c r="R428" s="346"/>
      <c r="S428" s="346"/>
      <c r="T428" s="346"/>
      <c r="U428" s="346"/>
      <c r="V428" s="346"/>
      <c r="W428" s="346"/>
      <c r="X428" s="346"/>
      <c r="Y428" s="346"/>
      <c r="Z428" s="346"/>
      <c r="AA428" s="346"/>
      <c r="AB428" s="346"/>
      <c r="AC428" s="346"/>
      <c r="AD428" s="346"/>
      <c r="AE428" s="346"/>
      <c r="AF428" s="346"/>
      <c r="AG428" s="346"/>
      <c r="AH428" s="346"/>
      <c r="AI428" s="346"/>
      <c r="AJ428" s="346"/>
      <c r="AK428" s="346"/>
      <c r="AL428" s="346"/>
      <c r="AM428" s="346"/>
      <c r="AN428" s="346"/>
      <c r="AO428" s="346"/>
      <c r="AP428" s="346"/>
      <c r="AQ428" s="346"/>
      <c r="AR428" s="346"/>
      <c r="AS428" s="346"/>
      <c r="AT428" s="346"/>
      <c r="AU428" s="346"/>
      <c r="AV428" s="346"/>
      <c r="AW428" s="346"/>
      <c r="AX428" s="346"/>
      <c r="AY428" s="346"/>
      <c r="AZ428" s="346"/>
      <c r="BA428" s="346"/>
    </row>
    <row r="429" spans="1:53" ht="15.75" customHeight="1">
      <c r="A429" s="346"/>
      <c r="B429" s="346"/>
      <c r="C429" s="346"/>
      <c r="D429" s="346"/>
      <c r="E429" s="346"/>
      <c r="F429" s="346"/>
      <c r="G429" s="346"/>
      <c r="H429" s="346"/>
      <c r="I429" s="346"/>
      <c r="J429" s="346"/>
      <c r="K429" s="346"/>
      <c r="L429" s="346"/>
      <c r="M429" s="346"/>
      <c r="N429" s="346"/>
      <c r="O429" s="346"/>
      <c r="P429" s="346"/>
      <c r="Q429" s="346"/>
      <c r="R429" s="346"/>
      <c r="S429" s="346"/>
      <c r="T429" s="346"/>
      <c r="U429" s="346"/>
      <c r="V429" s="346"/>
      <c r="W429" s="346"/>
      <c r="X429" s="346"/>
      <c r="Y429" s="346"/>
      <c r="Z429" s="346"/>
      <c r="AA429" s="346"/>
      <c r="AB429" s="346"/>
      <c r="AC429" s="346"/>
      <c r="AD429" s="346"/>
      <c r="AE429" s="346"/>
      <c r="AF429" s="346"/>
      <c r="AG429" s="346"/>
      <c r="AH429" s="346"/>
      <c r="AI429" s="346"/>
      <c r="AJ429" s="346"/>
      <c r="AK429" s="346"/>
      <c r="AL429" s="346"/>
      <c r="AM429" s="346"/>
      <c r="AN429" s="346"/>
      <c r="AO429" s="346"/>
      <c r="AP429" s="346"/>
      <c r="AQ429" s="346"/>
      <c r="AR429" s="346"/>
      <c r="AS429" s="346"/>
      <c r="AT429" s="346"/>
      <c r="AU429" s="346"/>
      <c r="AV429" s="346"/>
      <c r="AW429" s="346"/>
      <c r="AX429" s="346"/>
      <c r="AY429" s="346"/>
      <c r="AZ429" s="346"/>
      <c r="BA429" s="346"/>
    </row>
    <row r="430" spans="1:53" ht="15.75" customHeight="1">
      <c r="A430" s="346"/>
      <c r="B430" s="346"/>
      <c r="C430" s="346"/>
      <c r="D430" s="346"/>
      <c r="E430" s="346"/>
      <c r="F430" s="346"/>
      <c r="G430" s="346"/>
      <c r="H430" s="346"/>
      <c r="I430" s="346"/>
      <c r="J430" s="346"/>
      <c r="K430" s="346"/>
      <c r="L430" s="346"/>
      <c r="M430" s="346"/>
      <c r="N430" s="346"/>
      <c r="O430" s="346"/>
      <c r="P430" s="346"/>
      <c r="Q430" s="346"/>
      <c r="R430" s="346"/>
      <c r="S430" s="346"/>
      <c r="T430" s="346"/>
      <c r="U430" s="346"/>
      <c r="V430" s="346"/>
      <c r="W430" s="346"/>
      <c r="X430" s="346"/>
      <c r="Y430" s="346"/>
      <c r="Z430" s="346"/>
      <c r="AA430" s="346"/>
      <c r="AB430" s="346"/>
      <c r="AC430" s="346"/>
      <c r="AD430" s="346"/>
      <c r="AE430" s="346"/>
      <c r="AF430" s="346"/>
      <c r="AG430" s="346"/>
      <c r="AH430" s="346"/>
      <c r="AI430" s="346"/>
      <c r="AJ430" s="346"/>
      <c r="AK430" s="346"/>
      <c r="AL430" s="346"/>
      <c r="AM430" s="346"/>
      <c r="AN430" s="346"/>
      <c r="AO430" s="346"/>
      <c r="AP430" s="346"/>
      <c r="AQ430" s="346"/>
      <c r="AR430" s="346"/>
      <c r="AS430" s="346"/>
      <c r="AT430" s="346"/>
      <c r="AU430" s="346"/>
      <c r="AV430" s="346"/>
      <c r="AW430" s="346"/>
      <c r="AX430" s="346"/>
      <c r="AY430" s="346"/>
      <c r="AZ430" s="346"/>
      <c r="BA430" s="346"/>
    </row>
    <row r="431" spans="1:53" ht="15.75" customHeight="1">
      <c r="A431" s="346"/>
      <c r="B431" s="346"/>
      <c r="C431" s="346"/>
      <c r="D431" s="346"/>
      <c r="E431" s="346"/>
      <c r="F431" s="346"/>
      <c r="G431" s="346"/>
      <c r="H431" s="346"/>
      <c r="I431" s="346"/>
      <c r="J431" s="346"/>
      <c r="K431" s="346"/>
      <c r="L431" s="346"/>
      <c r="M431" s="346"/>
      <c r="N431" s="346"/>
      <c r="O431" s="346"/>
      <c r="P431" s="346"/>
      <c r="Q431" s="346"/>
      <c r="R431" s="346"/>
      <c r="S431" s="346"/>
      <c r="T431" s="346"/>
      <c r="U431" s="346"/>
      <c r="V431" s="346"/>
      <c r="W431" s="346"/>
      <c r="X431" s="346"/>
      <c r="Y431" s="346"/>
      <c r="Z431" s="346"/>
      <c r="AA431" s="346"/>
      <c r="AB431" s="346"/>
      <c r="AC431" s="346"/>
      <c r="AD431" s="346"/>
      <c r="AE431" s="346"/>
      <c r="AF431" s="346"/>
      <c r="AG431" s="346"/>
      <c r="AH431" s="346"/>
      <c r="AI431" s="346"/>
      <c r="AJ431" s="346"/>
      <c r="AK431" s="346"/>
      <c r="AL431" s="346"/>
      <c r="AM431" s="346"/>
      <c r="AN431" s="346"/>
      <c r="AO431" s="346"/>
      <c r="AP431" s="346"/>
      <c r="AQ431" s="346"/>
      <c r="AR431" s="346"/>
      <c r="AS431" s="346"/>
      <c r="AT431" s="346"/>
      <c r="AU431" s="346"/>
      <c r="AV431" s="346"/>
      <c r="AW431" s="346"/>
      <c r="AX431" s="346"/>
      <c r="AY431" s="346"/>
      <c r="AZ431" s="346"/>
      <c r="BA431" s="346"/>
    </row>
    <row r="432" spans="1:53" ht="15.75" customHeight="1">
      <c r="A432" s="346"/>
      <c r="B432" s="346"/>
      <c r="C432" s="346"/>
      <c r="D432" s="346"/>
      <c r="E432" s="346"/>
      <c r="F432" s="346"/>
      <c r="G432" s="346"/>
      <c r="H432" s="346"/>
      <c r="I432" s="346"/>
      <c r="J432" s="346"/>
      <c r="K432" s="346"/>
      <c r="L432" s="346"/>
      <c r="M432" s="346"/>
      <c r="N432" s="346"/>
      <c r="O432" s="346"/>
      <c r="P432" s="346"/>
      <c r="Q432" s="346"/>
      <c r="R432" s="346"/>
      <c r="S432" s="346"/>
      <c r="T432" s="346"/>
      <c r="U432" s="346"/>
      <c r="V432" s="346"/>
      <c r="W432" s="346"/>
      <c r="X432" s="346"/>
      <c r="Y432" s="346"/>
      <c r="Z432" s="346"/>
      <c r="AA432" s="346"/>
      <c r="AB432" s="346"/>
      <c r="AC432" s="346"/>
      <c r="AD432" s="346"/>
      <c r="AE432" s="346"/>
      <c r="AF432" s="346"/>
      <c r="AG432" s="346"/>
      <c r="AH432" s="346"/>
      <c r="AI432" s="346"/>
      <c r="AJ432" s="346"/>
      <c r="AK432" s="346"/>
      <c r="AL432" s="346"/>
      <c r="AM432" s="346"/>
      <c r="AN432" s="346"/>
      <c r="AO432" s="346"/>
      <c r="AP432" s="346"/>
      <c r="AQ432" s="346"/>
      <c r="AR432" s="346"/>
      <c r="AS432" s="346"/>
      <c r="AT432" s="346"/>
      <c r="AU432" s="346"/>
      <c r="AV432" s="346"/>
      <c r="AW432" s="346"/>
      <c r="AX432" s="346"/>
      <c r="AY432" s="346"/>
      <c r="AZ432" s="346"/>
      <c r="BA432" s="346"/>
    </row>
    <row r="433" spans="1:53" ht="15.75" customHeight="1">
      <c r="A433" s="346"/>
      <c r="B433" s="346"/>
      <c r="C433" s="346"/>
      <c r="D433" s="346"/>
      <c r="E433" s="346"/>
      <c r="F433" s="346"/>
      <c r="G433" s="346"/>
      <c r="H433" s="346"/>
      <c r="I433" s="346"/>
      <c r="J433" s="346"/>
      <c r="K433" s="346"/>
      <c r="L433" s="346"/>
      <c r="M433" s="346"/>
      <c r="N433" s="346"/>
      <c r="O433" s="346"/>
      <c r="P433" s="346"/>
      <c r="Q433" s="346"/>
      <c r="R433" s="346"/>
      <c r="S433" s="346"/>
      <c r="T433" s="346"/>
      <c r="U433" s="346"/>
      <c r="V433" s="346"/>
      <c r="W433" s="346"/>
      <c r="X433" s="346"/>
      <c r="Y433" s="346"/>
      <c r="Z433" s="346"/>
      <c r="AA433" s="346"/>
      <c r="AB433" s="346"/>
      <c r="AC433" s="346"/>
      <c r="AD433" s="346"/>
      <c r="AE433" s="346"/>
      <c r="AF433" s="346"/>
      <c r="AG433" s="346"/>
      <c r="AH433" s="346"/>
      <c r="AI433" s="346"/>
      <c r="AJ433" s="346"/>
      <c r="AK433" s="346"/>
      <c r="AL433" s="346"/>
      <c r="AM433" s="346"/>
      <c r="AN433" s="346"/>
      <c r="AO433" s="346"/>
      <c r="AP433" s="346"/>
      <c r="AQ433" s="346"/>
      <c r="AR433" s="346"/>
      <c r="AS433" s="346"/>
      <c r="AT433" s="346"/>
      <c r="AU433" s="346"/>
      <c r="AV433" s="346"/>
      <c r="AW433" s="346"/>
      <c r="AX433" s="346"/>
      <c r="AY433" s="346"/>
      <c r="AZ433" s="346"/>
      <c r="BA433" s="346"/>
    </row>
    <row r="434" spans="1:53" ht="15.75" customHeight="1">
      <c r="A434" s="346"/>
      <c r="B434" s="346"/>
      <c r="C434" s="346"/>
      <c r="D434" s="346"/>
      <c r="E434" s="346"/>
      <c r="F434" s="346"/>
      <c r="G434" s="346"/>
      <c r="H434" s="346"/>
      <c r="I434" s="346"/>
      <c r="J434" s="346"/>
      <c r="K434" s="346"/>
      <c r="L434" s="346"/>
      <c r="M434" s="346"/>
      <c r="N434" s="346"/>
      <c r="O434" s="346"/>
      <c r="P434" s="346"/>
      <c r="Q434" s="346"/>
      <c r="R434" s="346"/>
      <c r="S434" s="346"/>
      <c r="T434" s="346"/>
      <c r="U434" s="346"/>
      <c r="V434" s="346"/>
      <c r="W434" s="346"/>
      <c r="X434" s="346"/>
      <c r="Y434" s="346"/>
      <c r="Z434" s="346"/>
      <c r="AA434" s="346"/>
      <c r="AB434" s="346"/>
      <c r="AC434" s="346"/>
      <c r="AD434" s="346"/>
      <c r="AE434" s="346"/>
      <c r="AF434" s="346"/>
      <c r="AG434" s="346"/>
      <c r="AH434" s="346"/>
      <c r="AI434" s="346"/>
      <c r="AJ434" s="346"/>
      <c r="AK434" s="346"/>
      <c r="AL434" s="346"/>
      <c r="AM434" s="346"/>
      <c r="AN434" s="346"/>
      <c r="AO434" s="346"/>
      <c r="AP434" s="346"/>
      <c r="AQ434" s="346"/>
      <c r="AR434" s="346"/>
      <c r="AS434" s="346"/>
      <c r="AT434" s="346"/>
      <c r="AU434" s="346"/>
      <c r="AV434" s="346"/>
      <c r="AW434" s="346"/>
      <c r="AX434" s="346"/>
      <c r="AY434" s="346"/>
      <c r="AZ434" s="346"/>
      <c r="BA434" s="346"/>
    </row>
    <row r="435" spans="1:53" ht="15.75" customHeight="1">
      <c r="A435" s="346"/>
      <c r="B435" s="346"/>
      <c r="C435" s="346"/>
      <c r="D435" s="346"/>
      <c r="E435" s="346"/>
      <c r="F435" s="346"/>
      <c r="G435" s="346"/>
      <c r="H435" s="346"/>
      <c r="I435" s="346"/>
      <c r="J435" s="346"/>
      <c r="K435" s="346"/>
      <c r="L435" s="346"/>
      <c r="M435" s="346"/>
      <c r="N435" s="346"/>
      <c r="O435" s="346"/>
      <c r="P435" s="346"/>
      <c r="Q435" s="346"/>
      <c r="R435" s="346"/>
      <c r="S435" s="346"/>
      <c r="T435" s="346"/>
      <c r="U435" s="346"/>
      <c r="V435" s="346"/>
      <c r="W435" s="346"/>
      <c r="X435" s="346"/>
      <c r="Y435" s="346"/>
      <c r="Z435" s="346"/>
      <c r="AA435" s="346"/>
      <c r="AB435" s="346"/>
      <c r="AC435" s="346"/>
      <c r="AD435" s="346"/>
      <c r="AE435" s="346"/>
      <c r="AF435" s="346"/>
      <c r="AG435" s="346"/>
      <c r="AH435" s="346"/>
      <c r="AI435" s="346"/>
      <c r="AJ435" s="346"/>
      <c r="AK435" s="346"/>
      <c r="AL435" s="346"/>
      <c r="AM435" s="346"/>
      <c r="AN435" s="346"/>
      <c r="AO435" s="346"/>
      <c r="AP435" s="346"/>
      <c r="AQ435" s="346"/>
      <c r="AR435" s="346"/>
      <c r="AS435" s="346"/>
      <c r="AT435" s="346"/>
      <c r="AU435" s="346"/>
      <c r="AV435" s="346"/>
      <c r="AW435" s="346"/>
      <c r="AX435" s="346"/>
      <c r="AY435" s="346"/>
      <c r="AZ435" s="346"/>
      <c r="BA435" s="346"/>
    </row>
    <row r="436" spans="1:53" ht="15.75" customHeight="1">
      <c r="A436" s="346"/>
      <c r="B436" s="346"/>
      <c r="C436" s="346"/>
      <c r="D436" s="346"/>
      <c r="E436" s="346"/>
      <c r="F436" s="346"/>
      <c r="G436" s="346"/>
      <c r="H436" s="346"/>
      <c r="I436" s="346"/>
      <c r="J436" s="346"/>
      <c r="K436" s="346"/>
      <c r="L436" s="346"/>
      <c r="M436" s="346"/>
      <c r="N436" s="346"/>
      <c r="O436" s="346"/>
      <c r="P436" s="346"/>
      <c r="Q436" s="346"/>
      <c r="R436" s="346"/>
      <c r="S436" s="346"/>
      <c r="T436" s="346"/>
      <c r="U436" s="346"/>
      <c r="V436" s="346"/>
      <c r="W436" s="346"/>
      <c r="X436" s="346"/>
      <c r="Y436" s="346"/>
      <c r="Z436" s="346"/>
      <c r="AA436" s="346"/>
      <c r="AB436" s="346"/>
      <c r="AC436" s="346"/>
      <c r="AD436" s="346"/>
      <c r="AE436" s="346"/>
      <c r="AF436" s="346"/>
      <c r="AG436" s="346"/>
      <c r="AH436" s="346"/>
      <c r="AI436" s="346"/>
      <c r="AJ436" s="346"/>
      <c r="AK436" s="346"/>
      <c r="AL436" s="346"/>
      <c r="AM436" s="346"/>
      <c r="AN436" s="346"/>
      <c r="AO436" s="346"/>
      <c r="AP436" s="346"/>
      <c r="AQ436" s="346"/>
      <c r="AR436" s="346"/>
      <c r="AS436" s="346"/>
      <c r="AT436" s="346"/>
      <c r="AU436" s="346"/>
      <c r="AV436" s="346"/>
      <c r="AW436" s="346"/>
      <c r="AX436" s="346"/>
      <c r="AY436" s="346"/>
      <c r="AZ436" s="346"/>
      <c r="BA436" s="346"/>
    </row>
    <row r="437" spans="1:53" ht="15.75" customHeight="1">
      <c r="A437" s="346"/>
      <c r="B437" s="346"/>
      <c r="C437" s="346"/>
      <c r="D437" s="346"/>
      <c r="E437" s="346"/>
      <c r="F437" s="346"/>
      <c r="G437" s="346"/>
      <c r="H437" s="346"/>
      <c r="I437" s="346"/>
      <c r="J437" s="346"/>
      <c r="K437" s="346"/>
      <c r="L437" s="346"/>
      <c r="M437" s="346"/>
      <c r="N437" s="346"/>
      <c r="O437" s="346"/>
      <c r="P437" s="346"/>
      <c r="Q437" s="346"/>
      <c r="R437" s="346"/>
      <c r="S437" s="346"/>
      <c r="T437" s="346"/>
      <c r="U437" s="346"/>
      <c r="V437" s="346"/>
      <c r="W437" s="346"/>
      <c r="X437" s="346"/>
      <c r="Y437" s="346"/>
      <c r="Z437" s="346"/>
      <c r="AA437" s="346"/>
      <c r="AB437" s="346"/>
      <c r="AC437" s="346"/>
      <c r="AD437" s="346"/>
      <c r="AE437" s="346"/>
      <c r="AF437" s="346"/>
      <c r="AG437" s="346"/>
      <c r="AH437" s="346"/>
      <c r="AI437" s="346"/>
      <c r="AJ437" s="346"/>
      <c r="AK437" s="346"/>
      <c r="AL437" s="346"/>
      <c r="AM437" s="346"/>
      <c r="AN437" s="346"/>
      <c r="AO437" s="346"/>
      <c r="AP437" s="346"/>
      <c r="AQ437" s="346"/>
      <c r="AR437" s="346"/>
      <c r="AS437" s="346"/>
      <c r="AT437" s="346"/>
      <c r="AU437" s="346"/>
      <c r="AV437" s="346"/>
      <c r="AW437" s="346"/>
      <c r="AX437" s="346"/>
      <c r="AY437" s="346"/>
      <c r="AZ437" s="346"/>
      <c r="BA437" s="346"/>
    </row>
    <row r="438" spans="1:53" ht="15.75" customHeight="1">
      <c r="A438" s="346"/>
      <c r="B438" s="346"/>
      <c r="C438" s="346"/>
      <c r="D438" s="346"/>
      <c r="E438" s="346"/>
      <c r="F438" s="346"/>
      <c r="G438" s="346"/>
      <c r="H438" s="346"/>
      <c r="I438" s="346"/>
      <c r="J438" s="346"/>
      <c r="K438" s="346"/>
      <c r="L438" s="346"/>
      <c r="M438" s="346"/>
      <c r="N438" s="346"/>
      <c r="O438" s="346"/>
      <c r="P438" s="346"/>
      <c r="Q438" s="346"/>
      <c r="R438" s="346"/>
      <c r="S438" s="346"/>
      <c r="T438" s="346"/>
      <c r="U438" s="346"/>
      <c r="V438" s="346"/>
      <c r="W438" s="346"/>
      <c r="X438" s="346"/>
      <c r="Y438" s="346"/>
      <c r="Z438" s="346"/>
      <c r="AA438" s="346"/>
      <c r="AB438" s="346"/>
      <c r="AC438" s="346"/>
      <c r="AD438" s="346"/>
      <c r="AE438" s="346"/>
      <c r="AF438" s="346"/>
      <c r="AG438" s="346"/>
      <c r="AH438" s="346"/>
      <c r="AI438" s="346"/>
      <c r="AJ438" s="346"/>
      <c r="AK438" s="346"/>
      <c r="AL438" s="346"/>
      <c r="AM438" s="346"/>
      <c r="AN438" s="346"/>
      <c r="AO438" s="346"/>
      <c r="AP438" s="346"/>
      <c r="AQ438" s="346"/>
      <c r="AR438" s="346"/>
      <c r="AS438" s="346"/>
      <c r="AT438" s="346"/>
      <c r="AU438" s="346"/>
      <c r="AV438" s="346"/>
      <c r="AW438" s="346"/>
      <c r="AX438" s="346"/>
      <c r="AY438" s="346"/>
      <c r="AZ438" s="346"/>
      <c r="BA438" s="346"/>
    </row>
    <row r="439" spans="1:53" ht="15.75" customHeight="1">
      <c r="A439" s="346"/>
      <c r="B439" s="346"/>
      <c r="C439" s="346"/>
      <c r="D439" s="346"/>
      <c r="E439" s="346"/>
      <c r="F439" s="346"/>
      <c r="G439" s="346"/>
      <c r="H439" s="346"/>
      <c r="I439" s="346"/>
      <c r="J439" s="346"/>
      <c r="K439" s="346"/>
      <c r="L439" s="346"/>
      <c r="M439" s="346"/>
      <c r="N439" s="346"/>
      <c r="O439" s="346"/>
      <c r="P439" s="346"/>
      <c r="Q439" s="346"/>
      <c r="R439" s="346"/>
      <c r="S439" s="346"/>
      <c r="T439" s="346"/>
      <c r="U439" s="346"/>
      <c r="V439" s="346"/>
      <c r="W439" s="346"/>
      <c r="X439" s="346"/>
      <c r="Y439" s="346"/>
      <c r="Z439" s="346"/>
      <c r="AA439" s="346"/>
      <c r="AB439" s="346"/>
      <c r="AC439" s="346"/>
      <c r="AD439" s="346"/>
      <c r="AE439" s="346"/>
      <c r="AF439" s="346"/>
      <c r="AG439" s="346"/>
      <c r="AH439" s="346"/>
      <c r="AI439" s="346"/>
      <c r="AJ439" s="346"/>
      <c r="AK439" s="346"/>
      <c r="AL439" s="346"/>
      <c r="AM439" s="346"/>
      <c r="AN439" s="346"/>
      <c r="AO439" s="346"/>
      <c r="AP439" s="346"/>
      <c r="AQ439" s="346"/>
      <c r="AR439" s="346"/>
      <c r="AS439" s="346"/>
      <c r="AT439" s="346"/>
      <c r="AU439" s="346"/>
      <c r="AV439" s="346"/>
      <c r="AW439" s="346"/>
      <c r="AX439" s="346"/>
      <c r="AY439" s="346"/>
      <c r="AZ439" s="346"/>
      <c r="BA439" s="346"/>
    </row>
    <row r="440" spans="1:53" ht="15.75" customHeight="1">
      <c r="A440" s="346"/>
      <c r="B440" s="346"/>
      <c r="C440" s="346"/>
      <c r="D440" s="346"/>
      <c r="E440" s="346"/>
      <c r="F440" s="346"/>
      <c r="G440" s="346"/>
      <c r="H440" s="346"/>
      <c r="I440" s="346"/>
      <c r="J440" s="346"/>
      <c r="K440" s="346"/>
      <c r="L440" s="346"/>
      <c r="M440" s="346"/>
      <c r="N440" s="346"/>
      <c r="O440" s="346"/>
      <c r="P440" s="346"/>
      <c r="Q440" s="346"/>
      <c r="R440" s="346"/>
      <c r="S440" s="346"/>
      <c r="T440" s="346"/>
      <c r="U440" s="346"/>
      <c r="V440" s="346"/>
      <c r="W440" s="346"/>
      <c r="X440" s="346"/>
      <c r="Y440" s="346"/>
      <c r="Z440" s="346"/>
      <c r="AA440" s="346"/>
      <c r="AB440" s="346"/>
      <c r="AC440" s="346"/>
      <c r="AD440" s="346"/>
      <c r="AE440" s="346"/>
      <c r="AF440" s="346"/>
      <c r="AG440" s="346"/>
      <c r="AH440" s="346"/>
      <c r="AI440" s="346"/>
      <c r="AJ440" s="346"/>
      <c r="AK440" s="346"/>
      <c r="AL440" s="346"/>
      <c r="AM440" s="346"/>
      <c r="AN440" s="346"/>
      <c r="AO440" s="346"/>
      <c r="AP440" s="346"/>
      <c r="AQ440" s="346"/>
      <c r="AR440" s="346"/>
      <c r="AS440" s="346"/>
      <c r="AT440" s="346"/>
      <c r="AU440" s="346"/>
      <c r="AV440" s="346"/>
      <c r="AW440" s="346"/>
      <c r="AX440" s="346"/>
      <c r="AY440" s="346"/>
      <c r="AZ440" s="346"/>
      <c r="BA440" s="346"/>
    </row>
    <row r="441" spans="1:53" ht="15.75" customHeight="1">
      <c r="A441" s="346"/>
      <c r="B441" s="346"/>
      <c r="C441" s="346"/>
      <c r="D441" s="346"/>
      <c r="E441" s="346"/>
      <c r="F441" s="346"/>
      <c r="G441" s="346"/>
      <c r="H441" s="346"/>
      <c r="I441" s="346"/>
      <c r="J441" s="346"/>
      <c r="K441" s="346"/>
      <c r="L441" s="346"/>
      <c r="M441" s="346"/>
      <c r="N441" s="346"/>
      <c r="O441" s="346"/>
      <c r="P441" s="346"/>
      <c r="Q441" s="346"/>
      <c r="R441" s="346"/>
      <c r="S441" s="346"/>
      <c r="T441" s="346"/>
      <c r="U441" s="346"/>
      <c r="V441" s="346"/>
      <c r="W441" s="346"/>
      <c r="X441" s="346"/>
      <c r="Y441" s="346"/>
      <c r="Z441" s="346"/>
      <c r="AA441" s="346"/>
      <c r="AB441" s="346"/>
      <c r="AC441" s="346"/>
      <c r="AD441" s="346"/>
      <c r="AE441" s="346"/>
      <c r="AF441" s="346"/>
      <c r="AG441" s="346"/>
      <c r="AH441" s="346"/>
      <c r="AI441" s="346"/>
      <c r="AJ441" s="346"/>
      <c r="AK441" s="346"/>
      <c r="AL441" s="346"/>
      <c r="AM441" s="346"/>
      <c r="AN441" s="346"/>
      <c r="AO441" s="346"/>
      <c r="AP441" s="346"/>
      <c r="AQ441" s="346"/>
      <c r="AR441" s="346"/>
      <c r="AS441" s="346"/>
      <c r="AT441" s="346"/>
      <c r="AU441" s="346"/>
      <c r="AV441" s="346"/>
      <c r="AW441" s="346"/>
      <c r="AX441" s="346"/>
      <c r="AY441" s="346"/>
      <c r="AZ441" s="346"/>
      <c r="BA441" s="346"/>
    </row>
    <row r="442" spans="1:53" ht="15.75" customHeight="1">
      <c r="A442" s="346"/>
      <c r="B442" s="346"/>
      <c r="C442" s="346"/>
      <c r="D442" s="346"/>
      <c r="E442" s="346"/>
      <c r="F442" s="346"/>
      <c r="G442" s="346"/>
      <c r="H442" s="346"/>
      <c r="I442" s="346"/>
      <c r="J442" s="346"/>
      <c r="K442" s="346"/>
      <c r="L442" s="346"/>
      <c r="M442" s="346"/>
      <c r="N442" s="346"/>
      <c r="O442" s="346"/>
      <c r="P442" s="346"/>
      <c r="Q442" s="346"/>
      <c r="R442" s="346"/>
      <c r="S442" s="346"/>
      <c r="T442" s="346"/>
      <c r="U442" s="346"/>
      <c r="V442" s="346"/>
      <c r="W442" s="346"/>
      <c r="X442" s="346"/>
      <c r="Y442" s="346"/>
      <c r="Z442" s="346"/>
      <c r="AA442" s="346"/>
      <c r="AB442" s="346"/>
      <c r="AC442" s="346"/>
      <c r="AD442" s="346"/>
      <c r="AE442" s="346"/>
      <c r="AF442" s="346"/>
      <c r="AG442" s="346"/>
      <c r="AH442" s="346"/>
      <c r="AI442" s="346"/>
      <c r="AJ442" s="346"/>
      <c r="AK442" s="346"/>
      <c r="AL442" s="346"/>
      <c r="AM442" s="346"/>
      <c r="AN442" s="346"/>
      <c r="AO442" s="346"/>
      <c r="AP442" s="346"/>
      <c r="AQ442" s="346"/>
      <c r="AR442" s="346"/>
      <c r="AS442" s="346"/>
      <c r="AT442" s="346"/>
      <c r="AU442" s="346"/>
      <c r="AV442" s="346"/>
      <c r="AW442" s="346"/>
      <c r="AX442" s="346"/>
      <c r="AY442" s="346"/>
      <c r="AZ442" s="346"/>
      <c r="BA442" s="346"/>
    </row>
    <row r="443" spans="1:53" ht="15.75" customHeight="1">
      <c r="A443" s="346"/>
      <c r="B443" s="346"/>
      <c r="C443" s="346"/>
      <c r="D443" s="346"/>
      <c r="E443" s="346"/>
      <c r="F443" s="346"/>
      <c r="G443" s="346"/>
      <c r="H443" s="346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6"/>
      <c r="U443" s="346"/>
      <c r="V443" s="346"/>
      <c r="W443" s="346"/>
      <c r="X443" s="346"/>
      <c r="Y443" s="346"/>
      <c r="Z443" s="346"/>
      <c r="AA443" s="346"/>
      <c r="AB443" s="346"/>
      <c r="AC443" s="346"/>
      <c r="AD443" s="346"/>
      <c r="AE443" s="346"/>
      <c r="AF443" s="346"/>
      <c r="AG443" s="346"/>
      <c r="AH443" s="346"/>
      <c r="AI443" s="346"/>
      <c r="AJ443" s="346"/>
      <c r="AK443" s="346"/>
      <c r="AL443" s="346"/>
      <c r="AM443" s="346"/>
      <c r="AN443" s="346"/>
      <c r="AO443" s="346"/>
      <c r="AP443" s="346"/>
      <c r="AQ443" s="346"/>
      <c r="AR443" s="346"/>
      <c r="AS443" s="346"/>
      <c r="AT443" s="346"/>
      <c r="AU443" s="346"/>
      <c r="AV443" s="346"/>
      <c r="AW443" s="346"/>
      <c r="AX443" s="346"/>
      <c r="AY443" s="346"/>
      <c r="AZ443" s="346"/>
      <c r="BA443" s="346"/>
    </row>
    <row r="444" spans="1:53" ht="15.75" customHeight="1">
      <c r="A444" s="346"/>
      <c r="B444" s="346"/>
      <c r="C444" s="346"/>
      <c r="D444" s="346"/>
      <c r="E444" s="346"/>
      <c r="F444" s="346"/>
      <c r="G444" s="346"/>
      <c r="H444" s="346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6"/>
      <c r="U444" s="346"/>
      <c r="V444" s="346"/>
      <c r="W444" s="346"/>
      <c r="X444" s="346"/>
      <c r="Y444" s="346"/>
      <c r="Z444" s="346"/>
      <c r="AA444" s="346"/>
      <c r="AB444" s="346"/>
      <c r="AC444" s="346"/>
      <c r="AD444" s="346"/>
      <c r="AE444" s="346"/>
      <c r="AF444" s="346"/>
      <c r="AG444" s="346"/>
      <c r="AH444" s="346"/>
      <c r="AI444" s="346"/>
      <c r="AJ444" s="346"/>
      <c r="AK444" s="346"/>
      <c r="AL444" s="346"/>
      <c r="AM444" s="346"/>
      <c r="AN444" s="346"/>
      <c r="AO444" s="346"/>
      <c r="AP444" s="346"/>
      <c r="AQ444" s="346"/>
      <c r="AR444" s="346"/>
      <c r="AS444" s="346"/>
      <c r="AT444" s="346"/>
      <c r="AU444" s="346"/>
      <c r="AV444" s="346"/>
      <c r="AW444" s="346"/>
      <c r="AX444" s="346"/>
      <c r="AY444" s="346"/>
      <c r="AZ444" s="346"/>
      <c r="BA444" s="346"/>
    </row>
    <row r="445" spans="1:53" ht="15.75" customHeight="1">
      <c r="A445" s="346"/>
      <c r="B445" s="346"/>
      <c r="C445" s="346"/>
      <c r="D445" s="346"/>
      <c r="E445" s="346"/>
      <c r="F445" s="346"/>
      <c r="G445" s="346"/>
      <c r="H445" s="346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6"/>
      <c r="U445" s="346"/>
      <c r="V445" s="346"/>
      <c r="W445" s="346"/>
      <c r="X445" s="346"/>
      <c r="Y445" s="346"/>
      <c r="Z445" s="346"/>
      <c r="AA445" s="346"/>
      <c r="AB445" s="346"/>
      <c r="AC445" s="346"/>
      <c r="AD445" s="346"/>
      <c r="AE445" s="346"/>
      <c r="AF445" s="346"/>
      <c r="AG445" s="346"/>
      <c r="AH445" s="346"/>
      <c r="AI445" s="346"/>
      <c r="AJ445" s="346"/>
      <c r="AK445" s="346"/>
      <c r="AL445" s="346"/>
      <c r="AM445" s="346"/>
      <c r="AN445" s="346"/>
      <c r="AO445" s="346"/>
      <c r="AP445" s="346"/>
      <c r="AQ445" s="346"/>
      <c r="AR445" s="346"/>
      <c r="AS445" s="346"/>
      <c r="AT445" s="346"/>
      <c r="AU445" s="346"/>
      <c r="AV445" s="346"/>
      <c r="AW445" s="346"/>
      <c r="AX445" s="346"/>
      <c r="AY445" s="346"/>
      <c r="AZ445" s="346"/>
      <c r="BA445" s="346"/>
    </row>
    <row r="446" spans="1:53" ht="15.75" customHeight="1">
      <c r="A446" s="346"/>
      <c r="B446" s="346"/>
      <c r="C446" s="346"/>
      <c r="D446" s="346"/>
      <c r="E446" s="346"/>
      <c r="F446" s="346"/>
      <c r="G446" s="346"/>
      <c r="H446" s="346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6"/>
      <c r="U446" s="346"/>
      <c r="V446" s="346"/>
      <c r="W446" s="346"/>
      <c r="X446" s="346"/>
      <c r="Y446" s="346"/>
      <c r="Z446" s="346"/>
      <c r="AA446" s="346"/>
      <c r="AB446" s="346"/>
      <c r="AC446" s="346"/>
      <c r="AD446" s="346"/>
      <c r="AE446" s="346"/>
      <c r="AF446" s="346"/>
      <c r="AG446" s="346"/>
      <c r="AH446" s="346"/>
      <c r="AI446" s="346"/>
      <c r="AJ446" s="346"/>
      <c r="AK446" s="346"/>
      <c r="AL446" s="346"/>
      <c r="AM446" s="346"/>
      <c r="AN446" s="346"/>
      <c r="AO446" s="346"/>
      <c r="AP446" s="346"/>
      <c r="AQ446" s="346"/>
      <c r="AR446" s="346"/>
      <c r="AS446" s="346"/>
      <c r="AT446" s="346"/>
      <c r="AU446" s="346"/>
      <c r="AV446" s="346"/>
      <c r="AW446" s="346"/>
      <c r="AX446" s="346"/>
      <c r="AY446" s="346"/>
      <c r="AZ446" s="346"/>
      <c r="BA446" s="346"/>
    </row>
    <row r="447" spans="1:53" ht="15.75" customHeight="1">
      <c r="A447" s="346"/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  <c r="AG447" s="346"/>
      <c r="AH447" s="346"/>
      <c r="AI447" s="346"/>
      <c r="AJ447" s="346"/>
      <c r="AK447" s="346"/>
      <c r="AL447" s="346"/>
      <c r="AM447" s="346"/>
      <c r="AN447" s="346"/>
      <c r="AO447" s="346"/>
      <c r="AP447" s="346"/>
      <c r="AQ447" s="346"/>
      <c r="AR447" s="346"/>
      <c r="AS447" s="346"/>
      <c r="AT447" s="346"/>
      <c r="AU447" s="346"/>
      <c r="AV447" s="346"/>
      <c r="AW447" s="346"/>
      <c r="AX447" s="346"/>
      <c r="AY447" s="346"/>
      <c r="AZ447" s="346"/>
      <c r="BA447" s="346"/>
    </row>
    <row r="448" spans="1:53" ht="15.75" customHeight="1">
      <c r="A448" s="346"/>
      <c r="B448" s="346"/>
      <c r="C448" s="346"/>
      <c r="D448" s="346"/>
      <c r="E448" s="346"/>
      <c r="F448" s="346"/>
      <c r="G448" s="346"/>
      <c r="H448" s="346"/>
      <c r="I448" s="346"/>
      <c r="J448" s="346"/>
      <c r="K448" s="346"/>
      <c r="L448" s="346"/>
      <c r="M448" s="346"/>
      <c r="N448" s="346"/>
      <c r="O448" s="346"/>
      <c r="P448" s="346"/>
      <c r="Q448" s="346"/>
      <c r="R448" s="346"/>
      <c r="S448" s="346"/>
      <c r="T448" s="346"/>
      <c r="U448" s="346"/>
      <c r="V448" s="346"/>
      <c r="W448" s="346"/>
      <c r="X448" s="346"/>
      <c r="Y448" s="346"/>
      <c r="Z448" s="346"/>
      <c r="AA448" s="346"/>
      <c r="AB448" s="346"/>
      <c r="AC448" s="346"/>
      <c r="AD448" s="346"/>
      <c r="AE448" s="346"/>
      <c r="AF448" s="346"/>
      <c r="AG448" s="346"/>
      <c r="AH448" s="346"/>
      <c r="AI448" s="346"/>
      <c r="AJ448" s="346"/>
      <c r="AK448" s="346"/>
      <c r="AL448" s="346"/>
      <c r="AM448" s="346"/>
      <c r="AN448" s="346"/>
      <c r="AO448" s="346"/>
      <c r="AP448" s="346"/>
      <c r="AQ448" s="346"/>
      <c r="AR448" s="346"/>
      <c r="AS448" s="346"/>
      <c r="AT448" s="346"/>
      <c r="AU448" s="346"/>
      <c r="AV448" s="346"/>
      <c r="AW448" s="346"/>
      <c r="AX448" s="346"/>
      <c r="AY448" s="346"/>
      <c r="AZ448" s="346"/>
      <c r="BA448" s="346"/>
    </row>
    <row r="449" spans="1:53" ht="15.75" customHeight="1">
      <c r="A449" s="346"/>
      <c r="B449" s="346"/>
      <c r="C449" s="346"/>
      <c r="D449" s="346"/>
      <c r="E449" s="346"/>
      <c r="F449" s="346"/>
      <c r="G449" s="346"/>
      <c r="H449" s="346"/>
      <c r="I449" s="346"/>
      <c r="J449" s="346"/>
      <c r="K449" s="346"/>
      <c r="L449" s="346"/>
      <c r="M449" s="346"/>
      <c r="N449" s="346"/>
      <c r="O449" s="346"/>
      <c r="P449" s="346"/>
      <c r="Q449" s="346"/>
      <c r="R449" s="346"/>
      <c r="S449" s="346"/>
      <c r="T449" s="346"/>
      <c r="U449" s="346"/>
      <c r="V449" s="346"/>
      <c r="W449" s="346"/>
      <c r="X449" s="346"/>
      <c r="Y449" s="346"/>
      <c r="Z449" s="346"/>
      <c r="AA449" s="346"/>
      <c r="AB449" s="346"/>
      <c r="AC449" s="346"/>
      <c r="AD449" s="346"/>
      <c r="AE449" s="346"/>
      <c r="AF449" s="346"/>
      <c r="AG449" s="346"/>
      <c r="AH449" s="346"/>
      <c r="AI449" s="346"/>
      <c r="AJ449" s="346"/>
      <c r="AK449" s="346"/>
      <c r="AL449" s="346"/>
      <c r="AM449" s="346"/>
      <c r="AN449" s="346"/>
      <c r="AO449" s="346"/>
      <c r="AP449" s="346"/>
      <c r="AQ449" s="346"/>
      <c r="AR449" s="346"/>
      <c r="AS449" s="346"/>
      <c r="AT449" s="346"/>
      <c r="AU449" s="346"/>
      <c r="AV449" s="346"/>
      <c r="AW449" s="346"/>
      <c r="AX449" s="346"/>
      <c r="AY449" s="346"/>
      <c r="AZ449" s="346"/>
      <c r="BA449" s="346"/>
    </row>
    <row r="450" spans="1:53" ht="15.75" customHeight="1">
      <c r="A450" s="346"/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  <c r="AG450" s="346"/>
      <c r="AH450" s="346"/>
      <c r="AI450" s="346"/>
      <c r="AJ450" s="346"/>
      <c r="AK450" s="346"/>
      <c r="AL450" s="346"/>
      <c r="AM450" s="346"/>
      <c r="AN450" s="346"/>
      <c r="AO450" s="346"/>
      <c r="AP450" s="346"/>
      <c r="AQ450" s="346"/>
      <c r="AR450" s="346"/>
      <c r="AS450" s="346"/>
      <c r="AT450" s="346"/>
      <c r="AU450" s="346"/>
      <c r="AV450" s="346"/>
      <c r="AW450" s="346"/>
      <c r="AX450" s="346"/>
      <c r="AY450" s="346"/>
      <c r="AZ450" s="346"/>
      <c r="BA450" s="346"/>
    </row>
    <row r="451" spans="1:53" ht="15.75" customHeight="1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  <c r="AG451" s="346"/>
      <c r="AH451" s="346"/>
      <c r="AI451" s="346"/>
      <c r="AJ451" s="346"/>
      <c r="AK451" s="346"/>
      <c r="AL451" s="346"/>
      <c r="AM451" s="346"/>
      <c r="AN451" s="346"/>
      <c r="AO451" s="346"/>
      <c r="AP451" s="346"/>
      <c r="AQ451" s="346"/>
      <c r="AR451" s="346"/>
      <c r="AS451" s="346"/>
      <c r="AT451" s="346"/>
      <c r="AU451" s="346"/>
      <c r="AV451" s="346"/>
      <c r="AW451" s="346"/>
      <c r="AX451" s="346"/>
      <c r="AY451" s="346"/>
      <c r="AZ451" s="346"/>
      <c r="BA451" s="346"/>
    </row>
    <row r="452" spans="1:53" ht="15.75" customHeight="1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  <c r="AG452" s="346"/>
      <c r="AH452" s="346"/>
      <c r="AI452" s="346"/>
      <c r="AJ452" s="346"/>
      <c r="AK452" s="346"/>
      <c r="AL452" s="346"/>
      <c r="AM452" s="346"/>
      <c r="AN452" s="346"/>
      <c r="AO452" s="346"/>
      <c r="AP452" s="346"/>
      <c r="AQ452" s="346"/>
      <c r="AR452" s="346"/>
      <c r="AS452" s="346"/>
      <c r="AT452" s="346"/>
      <c r="AU452" s="346"/>
      <c r="AV452" s="346"/>
      <c r="AW452" s="346"/>
      <c r="AX452" s="346"/>
      <c r="AY452" s="346"/>
      <c r="AZ452" s="346"/>
      <c r="BA452" s="346"/>
    </row>
    <row r="453" spans="1:53" ht="15.75" customHeight="1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  <c r="AG453" s="346"/>
      <c r="AH453" s="346"/>
      <c r="AI453" s="346"/>
      <c r="AJ453" s="346"/>
      <c r="AK453" s="346"/>
      <c r="AL453" s="346"/>
      <c r="AM453" s="346"/>
      <c r="AN453" s="346"/>
      <c r="AO453" s="346"/>
      <c r="AP453" s="346"/>
      <c r="AQ453" s="346"/>
      <c r="AR453" s="346"/>
      <c r="AS453" s="346"/>
      <c r="AT453" s="346"/>
      <c r="AU453" s="346"/>
      <c r="AV453" s="346"/>
      <c r="AW453" s="346"/>
      <c r="AX453" s="346"/>
      <c r="AY453" s="346"/>
      <c r="AZ453" s="346"/>
      <c r="BA453" s="346"/>
    </row>
    <row r="454" spans="1:53" ht="15.75" customHeight="1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  <c r="AG454" s="346"/>
      <c r="AH454" s="346"/>
      <c r="AI454" s="346"/>
      <c r="AJ454" s="346"/>
      <c r="AK454" s="346"/>
      <c r="AL454" s="346"/>
      <c r="AM454" s="346"/>
      <c r="AN454" s="346"/>
      <c r="AO454" s="346"/>
      <c r="AP454" s="346"/>
      <c r="AQ454" s="346"/>
      <c r="AR454" s="346"/>
      <c r="AS454" s="346"/>
      <c r="AT454" s="346"/>
      <c r="AU454" s="346"/>
      <c r="AV454" s="346"/>
      <c r="AW454" s="346"/>
      <c r="AX454" s="346"/>
      <c r="AY454" s="346"/>
      <c r="AZ454" s="346"/>
      <c r="BA454" s="346"/>
    </row>
    <row r="455" spans="1:53" ht="15.75" customHeight="1">
      <c r="A455" s="346"/>
      <c r="B455" s="346"/>
      <c r="C455" s="346"/>
      <c r="D455" s="346"/>
      <c r="E455" s="346"/>
      <c r="F455" s="346"/>
      <c r="G455" s="346"/>
      <c r="H455" s="346"/>
      <c r="I455" s="346"/>
      <c r="J455" s="346"/>
      <c r="K455" s="346"/>
      <c r="L455" s="346"/>
      <c r="M455" s="346"/>
      <c r="N455" s="346"/>
      <c r="O455" s="346"/>
      <c r="P455" s="346"/>
      <c r="Q455" s="346"/>
      <c r="R455" s="346"/>
      <c r="S455" s="346"/>
      <c r="T455" s="346"/>
      <c r="U455" s="346"/>
      <c r="V455" s="346"/>
      <c r="W455" s="346"/>
      <c r="X455" s="346"/>
      <c r="Y455" s="346"/>
      <c r="Z455" s="346"/>
      <c r="AA455" s="346"/>
      <c r="AB455" s="346"/>
      <c r="AC455" s="346"/>
      <c r="AD455" s="346"/>
      <c r="AE455" s="346"/>
      <c r="AF455" s="346"/>
      <c r="AG455" s="346"/>
      <c r="AH455" s="346"/>
      <c r="AI455" s="346"/>
      <c r="AJ455" s="346"/>
      <c r="AK455" s="346"/>
      <c r="AL455" s="346"/>
      <c r="AM455" s="346"/>
      <c r="AN455" s="346"/>
      <c r="AO455" s="346"/>
      <c r="AP455" s="346"/>
      <c r="AQ455" s="346"/>
      <c r="AR455" s="346"/>
      <c r="AS455" s="346"/>
      <c r="AT455" s="346"/>
      <c r="AU455" s="346"/>
      <c r="AV455" s="346"/>
      <c r="AW455" s="346"/>
      <c r="AX455" s="346"/>
      <c r="AY455" s="346"/>
      <c r="AZ455" s="346"/>
      <c r="BA455" s="346"/>
    </row>
    <row r="456" spans="1:53" ht="15.75" customHeight="1">
      <c r="A456" s="346"/>
      <c r="B456" s="346"/>
      <c r="C456" s="346"/>
      <c r="D456" s="346"/>
      <c r="E456" s="346"/>
      <c r="F456" s="346"/>
      <c r="G456" s="346"/>
      <c r="H456" s="346"/>
      <c r="I456" s="346"/>
      <c r="J456" s="346"/>
      <c r="K456" s="346"/>
      <c r="L456" s="346"/>
      <c r="M456" s="346"/>
      <c r="N456" s="346"/>
      <c r="O456" s="346"/>
      <c r="P456" s="346"/>
      <c r="Q456" s="346"/>
      <c r="R456" s="346"/>
      <c r="S456" s="346"/>
      <c r="T456" s="346"/>
      <c r="U456" s="346"/>
      <c r="V456" s="346"/>
      <c r="W456" s="346"/>
      <c r="X456" s="346"/>
      <c r="Y456" s="346"/>
      <c r="Z456" s="346"/>
      <c r="AA456" s="346"/>
      <c r="AB456" s="346"/>
      <c r="AC456" s="346"/>
      <c r="AD456" s="346"/>
      <c r="AE456" s="346"/>
      <c r="AF456" s="346"/>
      <c r="AG456" s="346"/>
      <c r="AH456" s="346"/>
      <c r="AI456" s="346"/>
      <c r="AJ456" s="346"/>
      <c r="AK456" s="346"/>
      <c r="AL456" s="346"/>
      <c r="AM456" s="346"/>
      <c r="AN456" s="346"/>
      <c r="AO456" s="346"/>
      <c r="AP456" s="346"/>
      <c r="AQ456" s="346"/>
      <c r="AR456" s="346"/>
      <c r="AS456" s="346"/>
      <c r="AT456" s="346"/>
      <c r="AU456" s="346"/>
      <c r="AV456" s="346"/>
      <c r="AW456" s="346"/>
      <c r="AX456" s="346"/>
      <c r="AY456" s="346"/>
      <c r="AZ456" s="346"/>
      <c r="BA456" s="346"/>
    </row>
    <row r="457" spans="1:53" ht="15.75" customHeight="1">
      <c r="A457" s="346"/>
      <c r="B457" s="346"/>
      <c r="C457" s="346"/>
      <c r="D457" s="346"/>
      <c r="E457" s="346"/>
      <c r="F457" s="346"/>
      <c r="G457" s="346"/>
      <c r="H457" s="346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6"/>
      <c r="U457" s="346"/>
      <c r="V457" s="346"/>
      <c r="W457" s="346"/>
      <c r="X457" s="346"/>
      <c r="Y457" s="346"/>
      <c r="Z457" s="346"/>
      <c r="AA457" s="346"/>
      <c r="AB457" s="346"/>
      <c r="AC457" s="346"/>
      <c r="AD457" s="346"/>
      <c r="AE457" s="346"/>
      <c r="AF457" s="346"/>
      <c r="AG457" s="346"/>
      <c r="AH457" s="346"/>
      <c r="AI457" s="346"/>
      <c r="AJ457" s="346"/>
      <c r="AK457" s="346"/>
      <c r="AL457" s="346"/>
      <c r="AM457" s="346"/>
      <c r="AN457" s="346"/>
      <c r="AO457" s="346"/>
      <c r="AP457" s="346"/>
      <c r="AQ457" s="346"/>
      <c r="AR457" s="346"/>
      <c r="AS457" s="346"/>
      <c r="AT457" s="346"/>
      <c r="AU457" s="346"/>
      <c r="AV457" s="346"/>
      <c r="AW457" s="346"/>
      <c r="AX457" s="346"/>
      <c r="AY457" s="346"/>
      <c r="AZ457" s="346"/>
      <c r="BA457" s="346"/>
    </row>
    <row r="458" spans="1:53" ht="15.75" customHeight="1">
      <c r="A458" s="346"/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  <c r="AG458" s="346"/>
      <c r="AH458" s="346"/>
      <c r="AI458" s="346"/>
      <c r="AJ458" s="346"/>
      <c r="AK458" s="346"/>
      <c r="AL458" s="346"/>
      <c r="AM458" s="346"/>
      <c r="AN458" s="346"/>
      <c r="AO458" s="346"/>
      <c r="AP458" s="346"/>
      <c r="AQ458" s="346"/>
      <c r="AR458" s="346"/>
      <c r="AS458" s="346"/>
      <c r="AT458" s="346"/>
      <c r="AU458" s="346"/>
      <c r="AV458" s="346"/>
      <c r="AW458" s="346"/>
      <c r="AX458" s="346"/>
      <c r="AY458" s="346"/>
      <c r="AZ458" s="346"/>
      <c r="BA458" s="346"/>
    </row>
    <row r="459" spans="1:53" ht="15.75" customHeight="1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  <c r="AG459" s="346"/>
      <c r="AH459" s="346"/>
      <c r="AI459" s="346"/>
      <c r="AJ459" s="346"/>
      <c r="AK459" s="346"/>
      <c r="AL459" s="346"/>
      <c r="AM459" s="346"/>
      <c r="AN459" s="346"/>
      <c r="AO459" s="346"/>
      <c r="AP459" s="346"/>
      <c r="AQ459" s="346"/>
      <c r="AR459" s="346"/>
      <c r="AS459" s="346"/>
      <c r="AT459" s="346"/>
      <c r="AU459" s="346"/>
      <c r="AV459" s="346"/>
      <c r="AW459" s="346"/>
      <c r="AX459" s="346"/>
      <c r="AY459" s="346"/>
      <c r="AZ459" s="346"/>
      <c r="BA459" s="346"/>
    </row>
    <row r="460" spans="1:53" ht="15.75" customHeight="1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  <c r="AG460" s="346"/>
      <c r="AH460" s="346"/>
      <c r="AI460" s="346"/>
      <c r="AJ460" s="346"/>
      <c r="AK460" s="346"/>
      <c r="AL460" s="346"/>
      <c r="AM460" s="346"/>
      <c r="AN460" s="346"/>
      <c r="AO460" s="346"/>
      <c r="AP460" s="346"/>
      <c r="AQ460" s="346"/>
      <c r="AR460" s="346"/>
      <c r="AS460" s="346"/>
      <c r="AT460" s="346"/>
      <c r="AU460" s="346"/>
      <c r="AV460" s="346"/>
      <c r="AW460" s="346"/>
      <c r="AX460" s="346"/>
      <c r="AY460" s="346"/>
      <c r="AZ460" s="346"/>
      <c r="BA460" s="346"/>
    </row>
    <row r="461" spans="1:53" ht="15.75" customHeight="1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  <c r="AG461" s="346"/>
      <c r="AH461" s="346"/>
      <c r="AI461" s="346"/>
      <c r="AJ461" s="346"/>
      <c r="AK461" s="346"/>
      <c r="AL461" s="346"/>
      <c r="AM461" s="346"/>
      <c r="AN461" s="346"/>
      <c r="AO461" s="346"/>
      <c r="AP461" s="346"/>
      <c r="AQ461" s="346"/>
      <c r="AR461" s="346"/>
      <c r="AS461" s="346"/>
      <c r="AT461" s="346"/>
      <c r="AU461" s="346"/>
      <c r="AV461" s="346"/>
      <c r="AW461" s="346"/>
      <c r="AX461" s="346"/>
      <c r="AY461" s="346"/>
      <c r="AZ461" s="346"/>
      <c r="BA461" s="346"/>
    </row>
    <row r="462" spans="1:53" ht="15.75" customHeight="1">
      <c r="A462" s="346"/>
      <c r="B462" s="346"/>
      <c r="C462" s="346"/>
      <c r="D462" s="346"/>
      <c r="E462" s="346"/>
      <c r="F462" s="346"/>
      <c r="G462" s="346"/>
      <c r="H462" s="346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6"/>
      <c r="U462" s="346"/>
      <c r="V462" s="346"/>
      <c r="W462" s="346"/>
      <c r="X462" s="346"/>
      <c r="Y462" s="346"/>
      <c r="Z462" s="346"/>
      <c r="AA462" s="346"/>
      <c r="AB462" s="346"/>
      <c r="AC462" s="346"/>
      <c r="AD462" s="346"/>
      <c r="AE462" s="346"/>
      <c r="AF462" s="346"/>
      <c r="AG462" s="346"/>
      <c r="AH462" s="346"/>
      <c r="AI462" s="346"/>
      <c r="AJ462" s="346"/>
      <c r="AK462" s="346"/>
      <c r="AL462" s="346"/>
      <c r="AM462" s="346"/>
      <c r="AN462" s="346"/>
      <c r="AO462" s="346"/>
      <c r="AP462" s="346"/>
      <c r="AQ462" s="346"/>
      <c r="AR462" s="346"/>
      <c r="AS462" s="346"/>
      <c r="AT462" s="346"/>
      <c r="AU462" s="346"/>
      <c r="AV462" s="346"/>
      <c r="AW462" s="346"/>
      <c r="AX462" s="346"/>
      <c r="AY462" s="346"/>
      <c r="AZ462" s="346"/>
      <c r="BA462" s="346"/>
    </row>
    <row r="463" spans="1:53" ht="15.75" customHeight="1">
      <c r="A463" s="346"/>
      <c r="B463" s="346"/>
      <c r="C463" s="346"/>
      <c r="D463" s="346"/>
      <c r="E463" s="346"/>
      <c r="F463" s="346"/>
      <c r="G463" s="346"/>
      <c r="H463" s="346"/>
      <c r="I463" s="346"/>
      <c r="J463" s="346"/>
      <c r="K463" s="346"/>
      <c r="L463" s="346"/>
      <c r="M463" s="346"/>
      <c r="N463" s="346"/>
      <c r="O463" s="346"/>
      <c r="P463" s="346"/>
      <c r="Q463" s="346"/>
      <c r="R463" s="346"/>
      <c r="S463" s="346"/>
      <c r="T463" s="346"/>
      <c r="U463" s="346"/>
      <c r="V463" s="346"/>
      <c r="W463" s="346"/>
      <c r="X463" s="346"/>
      <c r="Y463" s="346"/>
      <c r="Z463" s="346"/>
      <c r="AA463" s="346"/>
      <c r="AB463" s="346"/>
      <c r="AC463" s="346"/>
      <c r="AD463" s="346"/>
      <c r="AE463" s="346"/>
      <c r="AF463" s="346"/>
      <c r="AG463" s="346"/>
      <c r="AH463" s="346"/>
      <c r="AI463" s="346"/>
      <c r="AJ463" s="346"/>
      <c r="AK463" s="346"/>
      <c r="AL463" s="346"/>
      <c r="AM463" s="346"/>
      <c r="AN463" s="346"/>
      <c r="AO463" s="346"/>
      <c r="AP463" s="346"/>
      <c r="AQ463" s="346"/>
      <c r="AR463" s="346"/>
      <c r="AS463" s="346"/>
      <c r="AT463" s="346"/>
      <c r="AU463" s="346"/>
      <c r="AV463" s="346"/>
      <c r="AW463" s="346"/>
      <c r="AX463" s="346"/>
      <c r="AY463" s="346"/>
      <c r="AZ463" s="346"/>
      <c r="BA463" s="346"/>
    </row>
    <row r="464" spans="1:53" ht="15.75" customHeight="1">
      <c r="A464" s="346"/>
      <c r="B464" s="346"/>
      <c r="C464" s="346"/>
      <c r="D464" s="346"/>
      <c r="E464" s="346"/>
      <c r="F464" s="346"/>
      <c r="G464" s="346"/>
      <c r="H464" s="346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6"/>
      <c r="U464" s="346"/>
      <c r="V464" s="346"/>
      <c r="W464" s="346"/>
      <c r="X464" s="346"/>
      <c r="Y464" s="346"/>
      <c r="Z464" s="346"/>
      <c r="AA464" s="346"/>
      <c r="AB464" s="346"/>
      <c r="AC464" s="346"/>
      <c r="AD464" s="346"/>
      <c r="AE464" s="346"/>
      <c r="AF464" s="346"/>
      <c r="AG464" s="346"/>
      <c r="AH464" s="346"/>
      <c r="AI464" s="346"/>
      <c r="AJ464" s="346"/>
      <c r="AK464" s="346"/>
      <c r="AL464" s="346"/>
      <c r="AM464" s="346"/>
      <c r="AN464" s="346"/>
      <c r="AO464" s="346"/>
      <c r="AP464" s="346"/>
      <c r="AQ464" s="346"/>
      <c r="AR464" s="346"/>
      <c r="AS464" s="346"/>
      <c r="AT464" s="346"/>
      <c r="AU464" s="346"/>
      <c r="AV464" s="346"/>
      <c r="AW464" s="346"/>
      <c r="AX464" s="346"/>
      <c r="AY464" s="346"/>
      <c r="AZ464" s="346"/>
      <c r="BA464" s="346"/>
    </row>
    <row r="465" spans="1:53" ht="15.75" customHeight="1">
      <c r="A465" s="346"/>
      <c r="B465" s="346"/>
      <c r="C465" s="346"/>
      <c r="D465" s="346"/>
      <c r="E465" s="346"/>
      <c r="F465" s="346"/>
      <c r="G465" s="346"/>
      <c r="H465" s="346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6"/>
      <c r="U465" s="346"/>
      <c r="V465" s="346"/>
      <c r="W465" s="346"/>
      <c r="X465" s="346"/>
      <c r="Y465" s="346"/>
      <c r="Z465" s="346"/>
      <c r="AA465" s="346"/>
      <c r="AB465" s="346"/>
      <c r="AC465" s="346"/>
      <c r="AD465" s="346"/>
      <c r="AE465" s="346"/>
      <c r="AF465" s="346"/>
      <c r="AG465" s="346"/>
      <c r="AH465" s="346"/>
      <c r="AI465" s="346"/>
      <c r="AJ465" s="346"/>
      <c r="AK465" s="346"/>
      <c r="AL465" s="346"/>
      <c r="AM465" s="346"/>
      <c r="AN465" s="346"/>
      <c r="AO465" s="346"/>
      <c r="AP465" s="346"/>
      <c r="AQ465" s="346"/>
      <c r="AR465" s="346"/>
      <c r="AS465" s="346"/>
      <c r="AT465" s="346"/>
      <c r="AU465" s="346"/>
      <c r="AV465" s="346"/>
      <c r="AW465" s="346"/>
      <c r="AX465" s="346"/>
      <c r="AY465" s="346"/>
      <c r="AZ465" s="346"/>
      <c r="BA465" s="346"/>
    </row>
    <row r="466" spans="1:53" ht="15.75" customHeight="1">
      <c r="A466" s="346"/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  <c r="AG466" s="346"/>
      <c r="AH466" s="346"/>
      <c r="AI466" s="346"/>
      <c r="AJ466" s="346"/>
      <c r="AK466" s="346"/>
      <c r="AL466" s="346"/>
      <c r="AM466" s="346"/>
      <c r="AN466" s="346"/>
      <c r="AO466" s="346"/>
      <c r="AP466" s="346"/>
      <c r="AQ466" s="346"/>
      <c r="AR466" s="346"/>
      <c r="AS466" s="346"/>
      <c r="AT466" s="346"/>
      <c r="AU466" s="346"/>
      <c r="AV466" s="346"/>
      <c r="AW466" s="346"/>
      <c r="AX466" s="346"/>
      <c r="AY466" s="346"/>
      <c r="AZ466" s="346"/>
      <c r="BA466" s="346"/>
    </row>
    <row r="467" spans="1:53" ht="15.75" customHeight="1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  <c r="AG467" s="346"/>
      <c r="AH467" s="346"/>
      <c r="AI467" s="346"/>
      <c r="AJ467" s="346"/>
      <c r="AK467" s="346"/>
      <c r="AL467" s="346"/>
      <c r="AM467" s="346"/>
      <c r="AN467" s="346"/>
      <c r="AO467" s="346"/>
      <c r="AP467" s="346"/>
      <c r="AQ467" s="346"/>
      <c r="AR467" s="346"/>
      <c r="AS467" s="346"/>
      <c r="AT467" s="346"/>
      <c r="AU467" s="346"/>
      <c r="AV467" s="346"/>
      <c r="AW467" s="346"/>
      <c r="AX467" s="346"/>
      <c r="AY467" s="346"/>
      <c r="AZ467" s="346"/>
      <c r="BA467" s="346"/>
    </row>
    <row r="468" spans="1:53" ht="15.75" customHeight="1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  <c r="AG468" s="346"/>
      <c r="AH468" s="346"/>
      <c r="AI468" s="346"/>
      <c r="AJ468" s="346"/>
      <c r="AK468" s="346"/>
      <c r="AL468" s="346"/>
      <c r="AM468" s="346"/>
      <c r="AN468" s="346"/>
      <c r="AO468" s="346"/>
      <c r="AP468" s="346"/>
      <c r="AQ468" s="346"/>
      <c r="AR468" s="346"/>
      <c r="AS468" s="346"/>
      <c r="AT468" s="346"/>
      <c r="AU468" s="346"/>
      <c r="AV468" s="346"/>
      <c r="AW468" s="346"/>
      <c r="AX468" s="346"/>
      <c r="AY468" s="346"/>
      <c r="AZ468" s="346"/>
      <c r="BA468" s="346"/>
    </row>
    <row r="469" spans="1:53" ht="15.75" customHeight="1">
      <c r="A469" s="346"/>
      <c r="B469" s="346"/>
      <c r="C469" s="346"/>
      <c r="D469" s="346"/>
      <c r="E469" s="346"/>
      <c r="F469" s="346"/>
      <c r="G469" s="346"/>
      <c r="H469" s="346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6"/>
      <c r="U469" s="346"/>
      <c r="V469" s="346"/>
      <c r="W469" s="346"/>
      <c r="X469" s="346"/>
      <c r="Y469" s="346"/>
      <c r="Z469" s="346"/>
      <c r="AA469" s="346"/>
      <c r="AB469" s="346"/>
      <c r="AC469" s="346"/>
      <c r="AD469" s="346"/>
      <c r="AE469" s="346"/>
      <c r="AF469" s="346"/>
      <c r="AG469" s="346"/>
      <c r="AH469" s="346"/>
      <c r="AI469" s="346"/>
      <c r="AJ469" s="346"/>
      <c r="AK469" s="346"/>
      <c r="AL469" s="346"/>
      <c r="AM469" s="346"/>
      <c r="AN469" s="346"/>
      <c r="AO469" s="346"/>
      <c r="AP469" s="346"/>
      <c r="AQ469" s="346"/>
      <c r="AR469" s="346"/>
      <c r="AS469" s="346"/>
      <c r="AT469" s="346"/>
      <c r="AU469" s="346"/>
      <c r="AV469" s="346"/>
      <c r="AW469" s="346"/>
      <c r="AX469" s="346"/>
      <c r="AY469" s="346"/>
      <c r="AZ469" s="346"/>
      <c r="BA469" s="346"/>
    </row>
    <row r="470" spans="1:53" ht="15.75" customHeight="1">
      <c r="A470" s="346"/>
      <c r="B470" s="346"/>
      <c r="C470" s="346"/>
      <c r="D470" s="346"/>
      <c r="E470" s="346"/>
      <c r="F470" s="346"/>
      <c r="G470" s="346"/>
      <c r="H470" s="346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6"/>
      <c r="U470" s="346"/>
      <c r="V470" s="346"/>
      <c r="W470" s="346"/>
      <c r="X470" s="346"/>
      <c r="Y470" s="346"/>
      <c r="Z470" s="346"/>
      <c r="AA470" s="346"/>
      <c r="AB470" s="346"/>
      <c r="AC470" s="346"/>
      <c r="AD470" s="346"/>
      <c r="AE470" s="346"/>
      <c r="AF470" s="346"/>
      <c r="AG470" s="346"/>
      <c r="AH470" s="346"/>
      <c r="AI470" s="346"/>
      <c r="AJ470" s="346"/>
      <c r="AK470" s="346"/>
      <c r="AL470" s="346"/>
      <c r="AM470" s="346"/>
      <c r="AN470" s="346"/>
      <c r="AO470" s="346"/>
      <c r="AP470" s="346"/>
      <c r="AQ470" s="346"/>
      <c r="AR470" s="346"/>
      <c r="AS470" s="346"/>
      <c r="AT470" s="346"/>
      <c r="AU470" s="346"/>
      <c r="AV470" s="346"/>
      <c r="AW470" s="346"/>
      <c r="AX470" s="346"/>
      <c r="AY470" s="346"/>
      <c r="AZ470" s="346"/>
      <c r="BA470" s="346"/>
    </row>
    <row r="471" spans="1:53" ht="15.75" customHeight="1">
      <c r="A471" s="346"/>
      <c r="B471" s="346"/>
      <c r="C471" s="346"/>
      <c r="D471" s="346"/>
      <c r="E471" s="346"/>
      <c r="F471" s="346"/>
      <c r="G471" s="346"/>
      <c r="H471" s="346"/>
      <c r="I471" s="346"/>
      <c r="J471" s="346"/>
      <c r="K471" s="346"/>
      <c r="L471" s="346"/>
      <c r="M471" s="346"/>
      <c r="N471" s="346"/>
      <c r="O471" s="346"/>
      <c r="P471" s="346"/>
      <c r="Q471" s="346"/>
      <c r="R471" s="346"/>
      <c r="S471" s="346"/>
      <c r="T471" s="346"/>
      <c r="U471" s="346"/>
      <c r="V471" s="346"/>
      <c r="W471" s="346"/>
      <c r="X471" s="346"/>
      <c r="Y471" s="346"/>
      <c r="Z471" s="346"/>
      <c r="AA471" s="346"/>
      <c r="AB471" s="346"/>
      <c r="AC471" s="346"/>
      <c r="AD471" s="346"/>
      <c r="AE471" s="346"/>
      <c r="AF471" s="346"/>
      <c r="AG471" s="346"/>
      <c r="AH471" s="346"/>
      <c r="AI471" s="346"/>
      <c r="AJ471" s="346"/>
      <c r="AK471" s="346"/>
      <c r="AL471" s="346"/>
      <c r="AM471" s="346"/>
      <c r="AN471" s="346"/>
      <c r="AO471" s="346"/>
      <c r="AP471" s="346"/>
      <c r="AQ471" s="346"/>
      <c r="AR471" s="346"/>
      <c r="AS471" s="346"/>
      <c r="AT471" s="346"/>
      <c r="AU471" s="346"/>
      <c r="AV471" s="346"/>
      <c r="AW471" s="346"/>
      <c r="AX471" s="346"/>
      <c r="AY471" s="346"/>
      <c r="AZ471" s="346"/>
      <c r="BA471" s="346"/>
    </row>
    <row r="472" spans="1:53" ht="15.75" customHeight="1">
      <c r="A472" s="346"/>
      <c r="B472" s="346"/>
      <c r="C472" s="346"/>
      <c r="D472" s="346"/>
      <c r="E472" s="346"/>
      <c r="F472" s="346"/>
      <c r="G472" s="346"/>
      <c r="H472" s="346"/>
      <c r="I472" s="346"/>
      <c r="J472" s="346"/>
      <c r="K472" s="346"/>
      <c r="L472" s="346"/>
      <c r="M472" s="346"/>
      <c r="N472" s="346"/>
      <c r="O472" s="346"/>
      <c r="P472" s="346"/>
      <c r="Q472" s="346"/>
      <c r="R472" s="346"/>
      <c r="S472" s="346"/>
      <c r="T472" s="346"/>
      <c r="U472" s="346"/>
      <c r="V472" s="346"/>
      <c r="W472" s="346"/>
      <c r="X472" s="346"/>
      <c r="Y472" s="346"/>
      <c r="Z472" s="346"/>
      <c r="AA472" s="346"/>
      <c r="AB472" s="346"/>
      <c r="AC472" s="346"/>
      <c r="AD472" s="346"/>
      <c r="AE472" s="346"/>
      <c r="AF472" s="346"/>
      <c r="AG472" s="346"/>
      <c r="AH472" s="346"/>
      <c r="AI472" s="346"/>
      <c r="AJ472" s="346"/>
      <c r="AK472" s="346"/>
      <c r="AL472" s="346"/>
      <c r="AM472" s="346"/>
      <c r="AN472" s="346"/>
      <c r="AO472" s="346"/>
      <c r="AP472" s="346"/>
      <c r="AQ472" s="346"/>
      <c r="AR472" s="346"/>
      <c r="AS472" s="346"/>
      <c r="AT472" s="346"/>
      <c r="AU472" s="346"/>
      <c r="AV472" s="346"/>
      <c r="AW472" s="346"/>
      <c r="AX472" s="346"/>
      <c r="AY472" s="346"/>
      <c r="AZ472" s="346"/>
      <c r="BA472" s="346"/>
    </row>
    <row r="473" spans="1:53" ht="15.75" customHeight="1">
      <c r="A473" s="346"/>
      <c r="B473" s="346"/>
      <c r="C473" s="346"/>
      <c r="D473" s="346"/>
      <c r="E473" s="346"/>
      <c r="F473" s="346"/>
      <c r="G473" s="346"/>
      <c r="H473" s="346"/>
      <c r="I473" s="346"/>
      <c r="J473" s="346"/>
      <c r="K473" s="346"/>
      <c r="L473" s="346"/>
      <c r="M473" s="346"/>
      <c r="N473" s="346"/>
      <c r="O473" s="346"/>
      <c r="P473" s="346"/>
      <c r="Q473" s="346"/>
      <c r="R473" s="346"/>
      <c r="S473" s="346"/>
      <c r="T473" s="346"/>
      <c r="U473" s="346"/>
      <c r="V473" s="346"/>
      <c r="W473" s="346"/>
      <c r="X473" s="346"/>
      <c r="Y473" s="346"/>
      <c r="Z473" s="346"/>
      <c r="AA473" s="346"/>
      <c r="AB473" s="346"/>
      <c r="AC473" s="346"/>
      <c r="AD473" s="346"/>
      <c r="AE473" s="346"/>
      <c r="AF473" s="346"/>
      <c r="AG473" s="346"/>
      <c r="AH473" s="346"/>
      <c r="AI473" s="346"/>
      <c r="AJ473" s="346"/>
      <c r="AK473" s="346"/>
      <c r="AL473" s="346"/>
      <c r="AM473" s="346"/>
      <c r="AN473" s="346"/>
      <c r="AO473" s="346"/>
      <c r="AP473" s="346"/>
      <c r="AQ473" s="346"/>
      <c r="AR473" s="346"/>
      <c r="AS473" s="346"/>
      <c r="AT473" s="346"/>
      <c r="AU473" s="346"/>
      <c r="AV473" s="346"/>
      <c r="AW473" s="346"/>
      <c r="AX473" s="346"/>
      <c r="AY473" s="346"/>
      <c r="AZ473" s="346"/>
      <c r="BA473" s="346"/>
    </row>
    <row r="474" spans="1:53" ht="15.75" customHeight="1">
      <c r="A474" s="346"/>
      <c r="B474" s="346"/>
      <c r="C474" s="346"/>
      <c r="D474" s="346"/>
      <c r="E474" s="346"/>
      <c r="F474" s="346"/>
      <c r="G474" s="346"/>
      <c r="H474" s="346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6"/>
      <c r="U474" s="346"/>
      <c r="V474" s="346"/>
      <c r="W474" s="346"/>
      <c r="X474" s="346"/>
      <c r="Y474" s="346"/>
      <c r="Z474" s="346"/>
      <c r="AA474" s="346"/>
      <c r="AB474" s="346"/>
      <c r="AC474" s="346"/>
      <c r="AD474" s="346"/>
      <c r="AE474" s="346"/>
      <c r="AF474" s="346"/>
      <c r="AG474" s="346"/>
      <c r="AH474" s="346"/>
      <c r="AI474" s="346"/>
      <c r="AJ474" s="346"/>
      <c r="AK474" s="346"/>
      <c r="AL474" s="346"/>
      <c r="AM474" s="346"/>
      <c r="AN474" s="346"/>
      <c r="AO474" s="346"/>
      <c r="AP474" s="346"/>
      <c r="AQ474" s="346"/>
      <c r="AR474" s="346"/>
      <c r="AS474" s="346"/>
      <c r="AT474" s="346"/>
      <c r="AU474" s="346"/>
      <c r="AV474" s="346"/>
      <c r="AW474" s="346"/>
      <c r="AX474" s="346"/>
      <c r="AY474" s="346"/>
      <c r="AZ474" s="346"/>
      <c r="BA474" s="346"/>
    </row>
    <row r="475" spans="1:53" ht="15.75" customHeight="1">
      <c r="A475" s="346"/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  <c r="AG475" s="346"/>
      <c r="AH475" s="346"/>
      <c r="AI475" s="346"/>
      <c r="AJ475" s="346"/>
      <c r="AK475" s="346"/>
      <c r="AL475" s="346"/>
      <c r="AM475" s="346"/>
      <c r="AN475" s="346"/>
      <c r="AO475" s="346"/>
      <c r="AP475" s="346"/>
      <c r="AQ475" s="346"/>
      <c r="AR475" s="346"/>
      <c r="AS475" s="346"/>
      <c r="AT475" s="346"/>
      <c r="AU475" s="346"/>
      <c r="AV475" s="346"/>
      <c r="AW475" s="346"/>
      <c r="AX475" s="346"/>
      <c r="AY475" s="346"/>
      <c r="AZ475" s="346"/>
      <c r="BA475" s="346"/>
    </row>
    <row r="476" spans="1:53" ht="15.75" customHeight="1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  <c r="AG476" s="346"/>
      <c r="AH476" s="346"/>
      <c r="AI476" s="346"/>
      <c r="AJ476" s="346"/>
      <c r="AK476" s="346"/>
      <c r="AL476" s="346"/>
      <c r="AM476" s="346"/>
      <c r="AN476" s="346"/>
      <c r="AO476" s="346"/>
      <c r="AP476" s="346"/>
      <c r="AQ476" s="346"/>
      <c r="AR476" s="346"/>
      <c r="AS476" s="346"/>
      <c r="AT476" s="346"/>
      <c r="AU476" s="346"/>
      <c r="AV476" s="346"/>
      <c r="AW476" s="346"/>
      <c r="AX476" s="346"/>
      <c r="AY476" s="346"/>
      <c r="AZ476" s="346"/>
      <c r="BA476" s="346"/>
    </row>
    <row r="477" spans="1:53" ht="15.75" customHeight="1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  <c r="AG477" s="346"/>
      <c r="AH477" s="346"/>
      <c r="AI477" s="346"/>
      <c r="AJ477" s="346"/>
      <c r="AK477" s="346"/>
      <c r="AL477" s="346"/>
      <c r="AM477" s="346"/>
      <c r="AN477" s="346"/>
      <c r="AO477" s="346"/>
      <c r="AP477" s="346"/>
      <c r="AQ477" s="346"/>
      <c r="AR477" s="346"/>
      <c r="AS477" s="346"/>
      <c r="AT477" s="346"/>
      <c r="AU477" s="346"/>
      <c r="AV477" s="346"/>
      <c r="AW477" s="346"/>
      <c r="AX477" s="346"/>
      <c r="AY477" s="346"/>
      <c r="AZ477" s="346"/>
      <c r="BA477" s="346"/>
    </row>
    <row r="478" spans="1:53" ht="15.75" customHeight="1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  <c r="AG478" s="346"/>
      <c r="AH478" s="346"/>
      <c r="AI478" s="346"/>
      <c r="AJ478" s="346"/>
      <c r="AK478" s="346"/>
      <c r="AL478" s="346"/>
      <c r="AM478" s="346"/>
      <c r="AN478" s="346"/>
      <c r="AO478" s="346"/>
      <c r="AP478" s="346"/>
      <c r="AQ478" s="346"/>
      <c r="AR478" s="346"/>
      <c r="AS478" s="346"/>
      <c r="AT478" s="346"/>
      <c r="AU478" s="346"/>
      <c r="AV478" s="346"/>
      <c r="AW478" s="346"/>
      <c r="AX478" s="346"/>
      <c r="AY478" s="346"/>
      <c r="AZ478" s="346"/>
      <c r="BA478" s="346"/>
    </row>
    <row r="479" spans="1:53" ht="15.75" customHeight="1">
      <c r="A479" s="346"/>
      <c r="B479" s="346"/>
      <c r="C479" s="346"/>
      <c r="D479" s="346"/>
      <c r="E479" s="346"/>
      <c r="F479" s="346"/>
      <c r="G479" s="346"/>
      <c r="H479" s="346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6"/>
      <c r="U479" s="346"/>
      <c r="V479" s="346"/>
      <c r="W479" s="346"/>
      <c r="X479" s="346"/>
      <c r="Y479" s="346"/>
      <c r="Z479" s="346"/>
      <c r="AA479" s="346"/>
      <c r="AB479" s="346"/>
      <c r="AC479" s="346"/>
      <c r="AD479" s="346"/>
      <c r="AE479" s="346"/>
      <c r="AF479" s="346"/>
      <c r="AG479" s="346"/>
      <c r="AH479" s="346"/>
      <c r="AI479" s="346"/>
      <c r="AJ479" s="346"/>
      <c r="AK479" s="346"/>
      <c r="AL479" s="346"/>
      <c r="AM479" s="346"/>
      <c r="AN479" s="346"/>
      <c r="AO479" s="346"/>
      <c r="AP479" s="346"/>
      <c r="AQ479" s="346"/>
      <c r="AR479" s="346"/>
      <c r="AS479" s="346"/>
      <c r="AT479" s="346"/>
      <c r="AU479" s="346"/>
      <c r="AV479" s="346"/>
      <c r="AW479" s="346"/>
      <c r="AX479" s="346"/>
      <c r="AY479" s="346"/>
      <c r="AZ479" s="346"/>
      <c r="BA479" s="346"/>
    </row>
    <row r="480" spans="1:53" ht="15.75" customHeight="1">
      <c r="A480" s="346"/>
      <c r="B480" s="346"/>
      <c r="C480" s="346"/>
      <c r="D480" s="346"/>
      <c r="E480" s="346"/>
      <c r="F480" s="346"/>
      <c r="G480" s="346"/>
      <c r="H480" s="346"/>
      <c r="I480" s="346"/>
      <c r="J480" s="346"/>
      <c r="K480" s="346"/>
      <c r="L480" s="346"/>
      <c r="M480" s="346"/>
      <c r="N480" s="346"/>
      <c r="O480" s="346"/>
      <c r="P480" s="346"/>
      <c r="Q480" s="346"/>
      <c r="R480" s="346"/>
      <c r="S480" s="346"/>
      <c r="T480" s="346"/>
      <c r="U480" s="346"/>
      <c r="V480" s="346"/>
      <c r="W480" s="346"/>
      <c r="X480" s="346"/>
      <c r="Y480" s="346"/>
      <c r="Z480" s="346"/>
      <c r="AA480" s="346"/>
      <c r="AB480" s="346"/>
      <c r="AC480" s="346"/>
      <c r="AD480" s="346"/>
      <c r="AE480" s="346"/>
      <c r="AF480" s="346"/>
      <c r="AG480" s="346"/>
      <c r="AH480" s="346"/>
      <c r="AI480" s="346"/>
      <c r="AJ480" s="346"/>
      <c r="AK480" s="346"/>
      <c r="AL480" s="346"/>
      <c r="AM480" s="346"/>
      <c r="AN480" s="346"/>
      <c r="AO480" s="346"/>
      <c r="AP480" s="346"/>
      <c r="AQ480" s="346"/>
      <c r="AR480" s="346"/>
      <c r="AS480" s="346"/>
      <c r="AT480" s="346"/>
      <c r="AU480" s="346"/>
      <c r="AV480" s="346"/>
      <c r="AW480" s="346"/>
      <c r="AX480" s="346"/>
      <c r="AY480" s="346"/>
      <c r="AZ480" s="346"/>
      <c r="BA480" s="346"/>
    </row>
    <row r="481" spans="1:53" ht="15.75" customHeight="1">
      <c r="A481" s="346"/>
      <c r="B481" s="346"/>
      <c r="C481" s="346"/>
      <c r="D481" s="346"/>
      <c r="E481" s="346"/>
      <c r="F481" s="346"/>
      <c r="G481" s="346"/>
      <c r="H481" s="346"/>
      <c r="I481" s="346"/>
      <c r="J481" s="346"/>
      <c r="K481" s="346"/>
      <c r="L481" s="346"/>
      <c r="M481" s="346"/>
      <c r="N481" s="346"/>
      <c r="O481" s="346"/>
      <c r="P481" s="346"/>
      <c r="Q481" s="346"/>
      <c r="R481" s="346"/>
      <c r="S481" s="346"/>
      <c r="T481" s="346"/>
      <c r="U481" s="346"/>
      <c r="V481" s="346"/>
      <c r="W481" s="346"/>
      <c r="X481" s="346"/>
      <c r="Y481" s="346"/>
      <c r="Z481" s="346"/>
      <c r="AA481" s="346"/>
      <c r="AB481" s="346"/>
      <c r="AC481" s="346"/>
      <c r="AD481" s="346"/>
      <c r="AE481" s="346"/>
      <c r="AF481" s="346"/>
      <c r="AG481" s="346"/>
      <c r="AH481" s="346"/>
      <c r="AI481" s="346"/>
      <c r="AJ481" s="346"/>
      <c r="AK481" s="346"/>
      <c r="AL481" s="346"/>
      <c r="AM481" s="346"/>
      <c r="AN481" s="346"/>
      <c r="AO481" s="346"/>
      <c r="AP481" s="346"/>
      <c r="AQ481" s="346"/>
      <c r="AR481" s="346"/>
      <c r="AS481" s="346"/>
      <c r="AT481" s="346"/>
      <c r="AU481" s="346"/>
      <c r="AV481" s="346"/>
      <c r="AW481" s="346"/>
      <c r="AX481" s="346"/>
      <c r="AY481" s="346"/>
      <c r="AZ481" s="346"/>
      <c r="BA481" s="346"/>
    </row>
    <row r="482" spans="1:53" ht="15.75" customHeight="1">
      <c r="A482" s="346"/>
      <c r="B482" s="346"/>
      <c r="C482" s="346"/>
      <c r="D482" s="346"/>
      <c r="E482" s="346"/>
      <c r="F482" s="346"/>
      <c r="G482" s="346"/>
      <c r="H482" s="346"/>
      <c r="I482" s="346"/>
      <c r="J482" s="346"/>
      <c r="K482" s="346"/>
      <c r="L482" s="346"/>
      <c r="M482" s="346"/>
      <c r="N482" s="346"/>
      <c r="O482" s="346"/>
      <c r="P482" s="346"/>
      <c r="Q482" s="346"/>
      <c r="R482" s="346"/>
      <c r="S482" s="346"/>
      <c r="T482" s="346"/>
      <c r="U482" s="346"/>
      <c r="V482" s="346"/>
      <c r="W482" s="346"/>
      <c r="X482" s="346"/>
      <c r="Y482" s="346"/>
      <c r="Z482" s="346"/>
      <c r="AA482" s="346"/>
      <c r="AB482" s="346"/>
      <c r="AC482" s="346"/>
      <c r="AD482" s="346"/>
      <c r="AE482" s="346"/>
      <c r="AF482" s="346"/>
      <c r="AG482" s="346"/>
      <c r="AH482" s="346"/>
      <c r="AI482" s="346"/>
      <c r="AJ482" s="346"/>
      <c r="AK482" s="346"/>
      <c r="AL482" s="346"/>
      <c r="AM482" s="346"/>
      <c r="AN482" s="346"/>
      <c r="AO482" s="346"/>
      <c r="AP482" s="346"/>
      <c r="AQ482" s="346"/>
      <c r="AR482" s="346"/>
      <c r="AS482" s="346"/>
      <c r="AT482" s="346"/>
      <c r="AU482" s="346"/>
      <c r="AV482" s="346"/>
      <c r="AW482" s="346"/>
      <c r="AX482" s="346"/>
      <c r="AY482" s="346"/>
      <c r="AZ482" s="346"/>
      <c r="BA482" s="346"/>
    </row>
    <row r="483" spans="1:53" ht="15.75" customHeight="1">
      <c r="A483" s="346"/>
      <c r="B483" s="346"/>
      <c r="C483" s="346"/>
      <c r="D483" s="346"/>
      <c r="E483" s="346"/>
      <c r="F483" s="346"/>
      <c r="G483" s="346"/>
      <c r="H483" s="346"/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6"/>
      <c r="U483" s="346"/>
      <c r="V483" s="346"/>
      <c r="W483" s="346"/>
      <c r="X483" s="346"/>
      <c r="Y483" s="346"/>
      <c r="Z483" s="346"/>
      <c r="AA483" s="346"/>
      <c r="AB483" s="346"/>
      <c r="AC483" s="346"/>
      <c r="AD483" s="346"/>
      <c r="AE483" s="346"/>
      <c r="AF483" s="346"/>
      <c r="AG483" s="346"/>
      <c r="AH483" s="346"/>
      <c r="AI483" s="346"/>
      <c r="AJ483" s="346"/>
      <c r="AK483" s="346"/>
      <c r="AL483" s="346"/>
      <c r="AM483" s="346"/>
      <c r="AN483" s="346"/>
      <c r="AO483" s="346"/>
      <c r="AP483" s="346"/>
      <c r="AQ483" s="346"/>
      <c r="AR483" s="346"/>
      <c r="AS483" s="346"/>
      <c r="AT483" s="346"/>
      <c r="AU483" s="346"/>
      <c r="AV483" s="346"/>
      <c r="AW483" s="346"/>
      <c r="AX483" s="346"/>
      <c r="AY483" s="346"/>
      <c r="AZ483" s="346"/>
      <c r="BA483" s="346"/>
    </row>
    <row r="484" spans="1:53" ht="15.75" customHeight="1">
      <c r="A484" s="346"/>
      <c r="B484" s="346"/>
      <c r="C484" s="346"/>
      <c r="D484" s="346"/>
      <c r="E484" s="346"/>
      <c r="F484" s="346"/>
      <c r="G484" s="346"/>
      <c r="H484" s="346"/>
      <c r="I484" s="346"/>
      <c r="J484" s="346"/>
      <c r="K484" s="346"/>
      <c r="L484" s="346"/>
      <c r="M484" s="346"/>
      <c r="N484" s="346"/>
      <c r="O484" s="346"/>
      <c r="P484" s="346"/>
      <c r="Q484" s="346"/>
      <c r="R484" s="346"/>
      <c r="S484" s="346"/>
      <c r="T484" s="346"/>
      <c r="U484" s="346"/>
      <c r="V484" s="346"/>
      <c r="W484" s="346"/>
      <c r="X484" s="346"/>
      <c r="Y484" s="346"/>
      <c r="Z484" s="346"/>
      <c r="AA484" s="346"/>
      <c r="AB484" s="346"/>
      <c r="AC484" s="346"/>
      <c r="AD484" s="346"/>
      <c r="AE484" s="346"/>
      <c r="AF484" s="346"/>
      <c r="AG484" s="346"/>
      <c r="AH484" s="346"/>
      <c r="AI484" s="346"/>
      <c r="AJ484" s="346"/>
      <c r="AK484" s="346"/>
      <c r="AL484" s="346"/>
      <c r="AM484" s="346"/>
      <c r="AN484" s="346"/>
      <c r="AO484" s="346"/>
      <c r="AP484" s="346"/>
      <c r="AQ484" s="346"/>
      <c r="AR484" s="346"/>
      <c r="AS484" s="346"/>
      <c r="AT484" s="346"/>
      <c r="AU484" s="346"/>
      <c r="AV484" s="346"/>
      <c r="AW484" s="346"/>
      <c r="AX484" s="346"/>
      <c r="AY484" s="346"/>
      <c r="AZ484" s="346"/>
      <c r="BA484" s="346"/>
    </row>
    <row r="485" spans="1:53" ht="15.75" customHeight="1">
      <c r="A485" s="346"/>
      <c r="B485" s="346"/>
      <c r="C485" s="346"/>
      <c r="D485" s="346"/>
      <c r="E485" s="346"/>
      <c r="F485" s="346"/>
      <c r="G485" s="346"/>
      <c r="H485" s="346"/>
      <c r="I485" s="346"/>
      <c r="J485" s="346"/>
      <c r="K485" s="346"/>
      <c r="L485" s="346"/>
      <c r="M485" s="346"/>
      <c r="N485" s="346"/>
      <c r="O485" s="346"/>
      <c r="P485" s="346"/>
      <c r="Q485" s="346"/>
      <c r="R485" s="346"/>
      <c r="S485" s="346"/>
      <c r="T485" s="346"/>
      <c r="U485" s="346"/>
      <c r="V485" s="346"/>
      <c r="W485" s="346"/>
      <c r="X485" s="346"/>
      <c r="Y485" s="346"/>
      <c r="Z485" s="346"/>
      <c r="AA485" s="346"/>
      <c r="AB485" s="346"/>
      <c r="AC485" s="346"/>
      <c r="AD485" s="346"/>
      <c r="AE485" s="346"/>
      <c r="AF485" s="346"/>
      <c r="AG485" s="346"/>
      <c r="AH485" s="346"/>
      <c r="AI485" s="346"/>
      <c r="AJ485" s="346"/>
      <c r="AK485" s="346"/>
      <c r="AL485" s="346"/>
      <c r="AM485" s="346"/>
      <c r="AN485" s="346"/>
      <c r="AO485" s="346"/>
      <c r="AP485" s="346"/>
      <c r="AQ485" s="346"/>
      <c r="AR485" s="346"/>
      <c r="AS485" s="346"/>
      <c r="AT485" s="346"/>
      <c r="AU485" s="346"/>
      <c r="AV485" s="346"/>
      <c r="AW485" s="346"/>
      <c r="AX485" s="346"/>
      <c r="AY485" s="346"/>
      <c r="AZ485" s="346"/>
      <c r="BA485" s="346"/>
    </row>
    <row r="486" spans="1:53" ht="15.75" customHeight="1">
      <c r="A486" s="346"/>
      <c r="B486" s="346"/>
      <c r="C486" s="346"/>
      <c r="D486" s="346"/>
      <c r="E486" s="346"/>
      <c r="F486" s="346"/>
      <c r="G486" s="346"/>
      <c r="H486" s="346"/>
      <c r="I486" s="346"/>
      <c r="J486" s="346"/>
      <c r="K486" s="346"/>
      <c r="L486" s="346"/>
      <c r="M486" s="346"/>
      <c r="N486" s="346"/>
      <c r="O486" s="346"/>
      <c r="P486" s="346"/>
      <c r="Q486" s="346"/>
      <c r="R486" s="346"/>
      <c r="S486" s="346"/>
      <c r="T486" s="346"/>
      <c r="U486" s="346"/>
      <c r="V486" s="346"/>
      <c r="W486" s="346"/>
      <c r="X486" s="346"/>
      <c r="Y486" s="346"/>
      <c r="Z486" s="346"/>
      <c r="AA486" s="346"/>
      <c r="AB486" s="346"/>
      <c r="AC486" s="346"/>
      <c r="AD486" s="346"/>
      <c r="AE486" s="346"/>
      <c r="AF486" s="346"/>
      <c r="AG486" s="346"/>
      <c r="AH486" s="346"/>
      <c r="AI486" s="346"/>
      <c r="AJ486" s="346"/>
      <c r="AK486" s="346"/>
      <c r="AL486" s="346"/>
      <c r="AM486" s="346"/>
      <c r="AN486" s="346"/>
      <c r="AO486" s="346"/>
      <c r="AP486" s="346"/>
      <c r="AQ486" s="346"/>
      <c r="AR486" s="346"/>
      <c r="AS486" s="346"/>
      <c r="AT486" s="346"/>
      <c r="AU486" s="346"/>
      <c r="AV486" s="346"/>
      <c r="AW486" s="346"/>
      <c r="AX486" s="346"/>
      <c r="AY486" s="346"/>
      <c r="AZ486" s="346"/>
      <c r="BA486" s="346"/>
    </row>
    <row r="487" spans="1:53" ht="15.75" customHeight="1">
      <c r="A487" s="346"/>
      <c r="B487" s="346"/>
      <c r="C487" s="346"/>
      <c r="D487" s="346"/>
      <c r="E487" s="346"/>
      <c r="F487" s="346"/>
      <c r="G487" s="346"/>
      <c r="H487" s="346"/>
      <c r="I487" s="346"/>
      <c r="J487" s="346"/>
      <c r="K487" s="346"/>
      <c r="L487" s="346"/>
      <c r="M487" s="346"/>
      <c r="N487" s="346"/>
      <c r="O487" s="346"/>
      <c r="P487" s="346"/>
      <c r="Q487" s="346"/>
      <c r="R487" s="346"/>
      <c r="S487" s="346"/>
      <c r="T487" s="346"/>
      <c r="U487" s="346"/>
      <c r="V487" s="346"/>
      <c r="W487" s="346"/>
      <c r="X487" s="346"/>
      <c r="Y487" s="346"/>
      <c r="Z487" s="346"/>
      <c r="AA487" s="346"/>
      <c r="AB487" s="346"/>
      <c r="AC487" s="346"/>
      <c r="AD487" s="346"/>
      <c r="AE487" s="346"/>
      <c r="AF487" s="346"/>
      <c r="AG487" s="346"/>
      <c r="AH487" s="346"/>
      <c r="AI487" s="346"/>
      <c r="AJ487" s="346"/>
      <c r="AK487" s="346"/>
      <c r="AL487" s="346"/>
      <c r="AM487" s="346"/>
      <c r="AN487" s="346"/>
      <c r="AO487" s="346"/>
      <c r="AP487" s="346"/>
      <c r="AQ487" s="346"/>
      <c r="AR487" s="346"/>
      <c r="AS487" s="346"/>
      <c r="AT487" s="346"/>
      <c r="AU487" s="346"/>
      <c r="AV487" s="346"/>
      <c r="AW487" s="346"/>
      <c r="AX487" s="346"/>
      <c r="AY487" s="346"/>
      <c r="AZ487" s="346"/>
      <c r="BA487" s="346"/>
    </row>
    <row r="488" spans="1:53" ht="15.75" customHeight="1">
      <c r="A488" s="346"/>
      <c r="B488" s="346"/>
      <c r="C488" s="346"/>
      <c r="D488" s="346"/>
      <c r="E488" s="346"/>
      <c r="F488" s="346"/>
      <c r="G488" s="346"/>
      <c r="H488" s="346"/>
      <c r="I488" s="346"/>
      <c r="J488" s="346"/>
      <c r="K488" s="346"/>
      <c r="L488" s="346"/>
      <c r="M488" s="346"/>
      <c r="N488" s="346"/>
      <c r="O488" s="346"/>
      <c r="P488" s="346"/>
      <c r="Q488" s="346"/>
      <c r="R488" s="346"/>
      <c r="S488" s="346"/>
      <c r="T488" s="346"/>
      <c r="U488" s="346"/>
      <c r="V488" s="346"/>
      <c r="W488" s="346"/>
      <c r="X488" s="346"/>
      <c r="Y488" s="346"/>
      <c r="Z488" s="346"/>
      <c r="AA488" s="346"/>
      <c r="AB488" s="346"/>
      <c r="AC488" s="346"/>
      <c r="AD488" s="346"/>
      <c r="AE488" s="346"/>
      <c r="AF488" s="346"/>
      <c r="AG488" s="346"/>
      <c r="AH488" s="346"/>
      <c r="AI488" s="346"/>
      <c r="AJ488" s="346"/>
      <c r="AK488" s="346"/>
      <c r="AL488" s="346"/>
      <c r="AM488" s="346"/>
      <c r="AN488" s="346"/>
      <c r="AO488" s="346"/>
      <c r="AP488" s="346"/>
      <c r="AQ488" s="346"/>
      <c r="AR488" s="346"/>
      <c r="AS488" s="346"/>
      <c r="AT488" s="346"/>
      <c r="AU488" s="346"/>
      <c r="AV488" s="346"/>
      <c r="AW488" s="346"/>
      <c r="AX488" s="346"/>
      <c r="AY488" s="346"/>
      <c r="AZ488" s="346"/>
      <c r="BA488" s="346"/>
    </row>
    <row r="489" spans="1:53" ht="15.75" customHeight="1">
      <c r="A489" s="346"/>
      <c r="B489" s="346"/>
      <c r="C489" s="346"/>
      <c r="D489" s="346"/>
      <c r="E489" s="346"/>
      <c r="F489" s="346"/>
      <c r="G489" s="346"/>
      <c r="H489" s="346"/>
      <c r="I489" s="346"/>
      <c r="J489" s="346"/>
      <c r="K489" s="346"/>
      <c r="L489" s="346"/>
      <c r="M489" s="346"/>
      <c r="N489" s="346"/>
      <c r="O489" s="346"/>
      <c r="P489" s="346"/>
      <c r="Q489" s="346"/>
      <c r="R489" s="346"/>
      <c r="S489" s="346"/>
      <c r="T489" s="346"/>
      <c r="U489" s="346"/>
      <c r="V489" s="346"/>
      <c r="W489" s="346"/>
      <c r="X489" s="346"/>
      <c r="Y489" s="346"/>
      <c r="Z489" s="346"/>
      <c r="AA489" s="346"/>
      <c r="AB489" s="346"/>
      <c r="AC489" s="346"/>
      <c r="AD489" s="346"/>
      <c r="AE489" s="346"/>
      <c r="AF489" s="346"/>
      <c r="AG489" s="346"/>
      <c r="AH489" s="346"/>
      <c r="AI489" s="346"/>
      <c r="AJ489" s="346"/>
      <c r="AK489" s="346"/>
      <c r="AL489" s="346"/>
      <c r="AM489" s="346"/>
      <c r="AN489" s="346"/>
      <c r="AO489" s="346"/>
      <c r="AP489" s="346"/>
      <c r="AQ489" s="346"/>
      <c r="AR489" s="346"/>
      <c r="AS489" s="346"/>
      <c r="AT489" s="346"/>
      <c r="AU489" s="346"/>
      <c r="AV489" s="346"/>
      <c r="AW489" s="346"/>
      <c r="AX489" s="346"/>
      <c r="AY489" s="346"/>
      <c r="AZ489" s="346"/>
      <c r="BA489" s="346"/>
    </row>
    <row r="490" spans="1:53" ht="15.75" customHeight="1">
      <c r="A490" s="346"/>
      <c r="B490" s="346"/>
      <c r="C490" s="346"/>
      <c r="D490" s="346"/>
      <c r="E490" s="346"/>
      <c r="F490" s="346"/>
      <c r="G490" s="346"/>
      <c r="H490" s="346"/>
      <c r="I490" s="346"/>
      <c r="J490" s="346"/>
      <c r="K490" s="346"/>
      <c r="L490" s="346"/>
      <c r="M490" s="346"/>
      <c r="N490" s="346"/>
      <c r="O490" s="346"/>
      <c r="P490" s="346"/>
      <c r="Q490" s="346"/>
      <c r="R490" s="346"/>
      <c r="S490" s="346"/>
      <c r="T490" s="346"/>
      <c r="U490" s="346"/>
      <c r="V490" s="346"/>
      <c r="W490" s="346"/>
      <c r="X490" s="346"/>
      <c r="Y490" s="346"/>
      <c r="Z490" s="346"/>
      <c r="AA490" s="346"/>
      <c r="AB490" s="346"/>
      <c r="AC490" s="346"/>
      <c r="AD490" s="346"/>
      <c r="AE490" s="346"/>
      <c r="AF490" s="346"/>
      <c r="AG490" s="346"/>
      <c r="AH490" s="346"/>
      <c r="AI490" s="346"/>
      <c r="AJ490" s="346"/>
      <c r="AK490" s="346"/>
      <c r="AL490" s="346"/>
      <c r="AM490" s="346"/>
      <c r="AN490" s="346"/>
      <c r="AO490" s="346"/>
      <c r="AP490" s="346"/>
      <c r="AQ490" s="346"/>
      <c r="AR490" s="346"/>
      <c r="AS490" s="346"/>
      <c r="AT490" s="346"/>
      <c r="AU490" s="346"/>
      <c r="AV490" s="346"/>
      <c r="AW490" s="346"/>
      <c r="AX490" s="346"/>
      <c r="AY490" s="346"/>
      <c r="AZ490" s="346"/>
      <c r="BA490" s="346"/>
    </row>
    <row r="491" spans="1:53" ht="15.75" customHeight="1">
      <c r="A491" s="346"/>
      <c r="B491" s="346"/>
      <c r="C491" s="346"/>
      <c r="D491" s="346"/>
      <c r="E491" s="346"/>
      <c r="F491" s="346"/>
      <c r="G491" s="346"/>
      <c r="H491" s="346"/>
      <c r="I491" s="346"/>
      <c r="J491" s="346"/>
      <c r="K491" s="346"/>
      <c r="L491" s="346"/>
      <c r="M491" s="346"/>
      <c r="N491" s="346"/>
      <c r="O491" s="346"/>
      <c r="P491" s="346"/>
      <c r="Q491" s="346"/>
      <c r="R491" s="346"/>
      <c r="S491" s="346"/>
      <c r="T491" s="346"/>
      <c r="U491" s="346"/>
      <c r="V491" s="346"/>
      <c r="W491" s="346"/>
      <c r="X491" s="346"/>
      <c r="Y491" s="346"/>
      <c r="Z491" s="346"/>
      <c r="AA491" s="346"/>
      <c r="AB491" s="346"/>
      <c r="AC491" s="346"/>
      <c r="AD491" s="346"/>
      <c r="AE491" s="346"/>
      <c r="AF491" s="346"/>
      <c r="AG491" s="346"/>
      <c r="AH491" s="346"/>
      <c r="AI491" s="346"/>
      <c r="AJ491" s="346"/>
      <c r="AK491" s="346"/>
      <c r="AL491" s="346"/>
      <c r="AM491" s="346"/>
      <c r="AN491" s="346"/>
      <c r="AO491" s="346"/>
      <c r="AP491" s="346"/>
      <c r="AQ491" s="346"/>
      <c r="AR491" s="346"/>
      <c r="AS491" s="346"/>
      <c r="AT491" s="346"/>
      <c r="AU491" s="346"/>
      <c r="AV491" s="346"/>
      <c r="AW491" s="346"/>
      <c r="AX491" s="346"/>
      <c r="AY491" s="346"/>
      <c r="AZ491" s="346"/>
      <c r="BA491" s="346"/>
    </row>
    <row r="492" spans="1:53" ht="15.75" customHeight="1">
      <c r="A492" s="346"/>
      <c r="B492" s="346"/>
      <c r="C492" s="346"/>
      <c r="D492" s="346"/>
      <c r="E492" s="346"/>
      <c r="F492" s="346"/>
      <c r="G492" s="346"/>
      <c r="H492" s="346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6"/>
      <c r="U492" s="346"/>
      <c r="V492" s="346"/>
      <c r="W492" s="346"/>
      <c r="X492" s="346"/>
      <c r="Y492" s="346"/>
      <c r="Z492" s="346"/>
      <c r="AA492" s="346"/>
      <c r="AB492" s="346"/>
      <c r="AC492" s="346"/>
      <c r="AD492" s="346"/>
      <c r="AE492" s="346"/>
      <c r="AF492" s="346"/>
      <c r="AG492" s="346"/>
      <c r="AH492" s="346"/>
      <c r="AI492" s="346"/>
      <c r="AJ492" s="346"/>
      <c r="AK492" s="346"/>
      <c r="AL492" s="346"/>
      <c r="AM492" s="346"/>
      <c r="AN492" s="346"/>
      <c r="AO492" s="346"/>
      <c r="AP492" s="346"/>
      <c r="AQ492" s="346"/>
      <c r="AR492" s="346"/>
      <c r="AS492" s="346"/>
      <c r="AT492" s="346"/>
      <c r="AU492" s="346"/>
      <c r="AV492" s="346"/>
      <c r="AW492" s="346"/>
      <c r="AX492" s="346"/>
      <c r="AY492" s="346"/>
      <c r="AZ492" s="346"/>
      <c r="BA492" s="346"/>
    </row>
    <row r="493" spans="1:53" ht="15.75" customHeight="1">
      <c r="A493" s="346"/>
      <c r="B493" s="346"/>
      <c r="C493" s="346"/>
      <c r="D493" s="346"/>
      <c r="E493" s="346"/>
      <c r="F493" s="346"/>
      <c r="G493" s="346"/>
      <c r="H493" s="346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6"/>
      <c r="U493" s="346"/>
      <c r="V493" s="346"/>
      <c r="W493" s="346"/>
      <c r="X493" s="346"/>
      <c r="Y493" s="346"/>
      <c r="Z493" s="346"/>
      <c r="AA493" s="346"/>
      <c r="AB493" s="346"/>
      <c r="AC493" s="346"/>
      <c r="AD493" s="346"/>
      <c r="AE493" s="346"/>
      <c r="AF493" s="346"/>
      <c r="AG493" s="346"/>
      <c r="AH493" s="346"/>
      <c r="AI493" s="346"/>
      <c r="AJ493" s="346"/>
      <c r="AK493" s="346"/>
      <c r="AL493" s="346"/>
      <c r="AM493" s="346"/>
      <c r="AN493" s="346"/>
      <c r="AO493" s="346"/>
      <c r="AP493" s="346"/>
      <c r="AQ493" s="346"/>
      <c r="AR493" s="346"/>
      <c r="AS493" s="346"/>
      <c r="AT493" s="346"/>
      <c r="AU493" s="346"/>
      <c r="AV493" s="346"/>
      <c r="AW493" s="346"/>
      <c r="AX493" s="346"/>
      <c r="AY493" s="346"/>
      <c r="AZ493" s="346"/>
      <c r="BA493" s="346"/>
    </row>
    <row r="494" spans="1:53" ht="15.75" customHeight="1">
      <c r="A494" s="346"/>
      <c r="B494" s="346"/>
      <c r="C494" s="346"/>
      <c r="D494" s="346"/>
      <c r="E494" s="346"/>
      <c r="F494" s="346"/>
      <c r="G494" s="346"/>
      <c r="H494" s="346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6"/>
      <c r="U494" s="346"/>
      <c r="V494" s="346"/>
      <c r="W494" s="346"/>
      <c r="X494" s="346"/>
      <c r="Y494" s="346"/>
      <c r="Z494" s="346"/>
      <c r="AA494" s="346"/>
      <c r="AB494" s="346"/>
      <c r="AC494" s="346"/>
      <c r="AD494" s="346"/>
      <c r="AE494" s="346"/>
      <c r="AF494" s="346"/>
      <c r="AG494" s="346"/>
      <c r="AH494" s="346"/>
      <c r="AI494" s="346"/>
      <c r="AJ494" s="346"/>
      <c r="AK494" s="346"/>
      <c r="AL494" s="346"/>
      <c r="AM494" s="346"/>
      <c r="AN494" s="346"/>
      <c r="AO494" s="346"/>
      <c r="AP494" s="346"/>
      <c r="AQ494" s="346"/>
      <c r="AR494" s="346"/>
      <c r="AS494" s="346"/>
      <c r="AT494" s="346"/>
      <c r="AU494" s="346"/>
      <c r="AV494" s="346"/>
      <c r="AW494" s="346"/>
      <c r="AX494" s="346"/>
      <c r="AY494" s="346"/>
      <c r="AZ494" s="346"/>
      <c r="BA494" s="346"/>
    </row>
    <row r="495" spans="1:53" ht="15.75" customHeight="1">
      <c r="A495" s="346"/>
      <c r="B495" s="346"/>
      <c r="C495" s="346"/>
      <c r="D495" s="346"/>
      <c r="E495" s="346"/>
      <c r="F495" s="346"/>
      <c r="G495" s="346"/>
      <c r="H495" s="346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6"/>
      <c r="U495" s="346"/>
      <c r="V495" s="346"/>
      <c r="W495" s="346"/>
      <c r="X495" s="346"/>
      <c r="Y495" s="346"/>
      <c r="Z495" s="346"/>
      <c r="AA495" s="346"/>
      <c r="AB495" s="346"/>
      <c r="AC495" s="346"/>
      <c r="AD495" s="346"/>
      <c r="AE495" s="346"/>
      <c r="AF495" s="346"/>
      <c r="AG495" s="346"/>
      <c r="AH495" s="346"/>
      <c r="AI495" s="346"/>
      <c r="AJ495" s="346"/>
      <c r="AK495" s="346"/>
      <c r="AL495" s="346"/>
      <c r="AM495" s="346"/>
      <c r="AN495" s="346"/>
      <c r="AO495" s="346"/>
      <c r="AP495" s="346"/>
      <c r="AQ495" s="346"/>
      <c r="AR495" s="346"/>
      <c r="AS495" s="346"/>
      <c r="AT495" s="346"/>
      <c r="AU495" s="346"/>
      <c r="AV495" s="346"/>
      <c r="AW495" s="346"/>
      <c r="AX495" s="346"/>
      <c r="AY495" s="346"/>
      <c r="AZ495" s="346"/>
      <c r="BA495" s="346"/>
    </row>
    <row r="496" spans="1:53" ht="15.75" customHeight="1">
      <c r="A496" s="346"/>
      <c r="B496" s="346"/>
      <c r="C496" s="346"/>
      <c r="D496" s="346"/>
      <c r="E496" s="346"/>
      <c r="F496" s="346"/>
      <c r="G496" s="346"/>
      <c r="H496" s="346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6"/>
      <c r="U496" s="346"/>
      <c r="V496" s="346"/>
      <c r="W496" s="346"/>
      <c r="X496" s="346"/>
      <c r="Y496" s="346"/>
      <c r="Z496" s="346"/>
      <c r="AA496" s="346"/>
      <c r="AB496" s="346"/>
      <c r="AC496" s="346"/>
      <c r="AD496" s="346"/>
      <c r="AE496" s="346"/>
      <c r="AF496" s="346"/>
      <c r="AG496" s="346"/>
      <c r="AH496" s="346"/>
      <c r="AI496" s="346"/>
      <c r="AJ496" s="346"/>
      <c r="AK496" s="346"/>
      <c r="AL496" s="346"/>
      <c r="AM496" s="346"/>
      <c r="AN496" s="346"/>
      <c r="AO496" s="346"/>
      <c r="AP496" s="346"/>
      <c r="AQ496" s="346"/>
      <c r="AR496" s="346"/>
      <c r="AS496" s="346"/>
      <c r="AT496" s="346"/>
      <c r="AU496" s="346"/>
      <c r="AV496" s="346"/>
      <c r="AW496" s="346"/>
      <c r="AX496" s="346"/>
      <c r="AY496" s="346"/>
      <c r="AZ496" s="346"/>
      <c r="BA496" s="346"/>
    </row>
    <row r="497" spans="1:53" ht="15.75" customHeight="1">
      <c r="A497" s="346"/>
      <c r="B497" s="346"/>
      <c r="C497" s="346"/>
      <c r="D497" s="346"/>
      <c r="E497" s="346"/>
      <c r="F497" s="346"/>
      <c r="G497" s="346"/>
      <c r="H497" s="346"/>
      <c r="I497" s="346"/>
      <c r="J497" s="346"/>
      <c r="K497" s="346"/>
      <c r="L497" s="346"/>
      <c r="M497" s="346"/>
      <c r="N497" s="346"/>
      <c r="O497" s="346"/>
      <c r="P497" s="346"/>
      <c r="Q497" s="346"/>
      <c r="R497" s="346"/>
      <c r="S497" s="346"/>
      <c r="T497" s="346"/>
      <c r="U497" s="346"/>
      <c r="V497" s="346"/>
      <c r="W497" s="346"/>
      <c r="X497" s="346"/>
      <c r="Y497" s="346"/>
      <c r="Z497" s="346"/>
      <c r="AA497" s="346"/>
      <c r="AB497" s="346"/>
      <c r="AC497" s="346"/>
      <c r="AD497" s="346"/>
      <c r="AE497" s="346"/>
      <c r="AF497" s="346"/>
      <c r="AG497" s="346"/>
      <c r="AH497" s="346"/>
      <c r="AI497" s="346"/>
      <c r="AJ497" s="346"/>
      <c r="AK497" s="346"/>
      <c r="AL497" s="346"/>
      <c r="AM497" s="346"/>
      <c r="AN497" s="346"/>
      <c r="AO497" s="346"/>
      <c r="AP497" s="346"/>
      <c r="AQ497" s="346"/>
      <c r="AR497" s="346"/>
      <c r="AS497" s="346"/>
      <c r="AT497" s="346"/>
      <c r="AU497" s="346"/>
      <c r="AV497" s="346"/>
      <c r="AW497" s="346"/>
      <c r="AX497" s="346"/>
      <c r="AY497" s="346"/>
      <c r="AZ497" s="346"/>
      <c r="BA497" s="346"/>
    </row>
    <row r="498" spans="1:53" ht="15.75" customHeight="1">
      <c r="A498" s="346"/>
      <c r="B498" s="346"/>
      <c r="C498" s="346"/>
      <c r="D498" s="346"/>
      <c r="E498" s="346"/>
      <c r="F498" s="346"/>
      <c r="G498" s="346"/>
      <c r="H498" s="346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6"/>
      <c r="U498" s="346"/>
      <c r="V498" s="346"/>
      <c r="W498" s="346"/>
      <c r="X498" s="346"/>
      <c r="Y498" s="346"/>
      <c r="Z498" s="346"/>
      <c r="AA498" s="346"/>
      <c r="AB498" s="346"/>
      <c r="AC498" s="346"/>
      <c r="AD498" s="346"/>
      <c r="AE498" s="346"/>
      <c r="AF498" s="346"/>
      <c r="AG498" s="346"/>
      <c r="AH498" s="346"/>
      <c r="AI498" s="346"/>
      <c r="AJ498" s="346"/>
      <c r="AK498" s="346"/>
      <c r="AL498" s="346"/>
      <c r="AM498" s="346"/>
      <c r="AN498" s="346"/>
      <c r="AO498" s="346"/>
      <c r="AP498" s="346"/>
      <c r="AQ498" s="346"/>
      <c r="AR498" s="346"/>
      <c r="AS498" s="346"/>
      <c r="AT498" s="346"/>
      <c r="AU498" s="346"/>
      <c r="AV498" s="346"/>
      <c r="AW498" s="346"/>
      <c r="AX498" s="346"/>
      <c r="AY498" s="346"/>
      <c r="AZ498" s="346"/>
      <c r="BA498" s="346"/>
    </row>
    <row r="499" spans="1:53" ht="15.75" customHeight="1">
      <c r="A499" s="346"/>
      <c r="B499" s="346"/>
      <c r="C499" s="346"/>
      <c r="D499" s="346"/>
      <c r="E499" s="346"/>
      <c r="F499" s="346"/>
      <c r="G499" s="346"/>
      <c r="H499" s="346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6"/>
      <c r="U499" s="346"/>
      <c r="V499" s="346"/>
      <c r="W499" s="346"/>
      <c r="X499" s="346"/>
      <c r="Y499" s="346"/>
      <c r="Z499" s="346"/>
      <c r="AA499" s="346"/>
      <c r="AB499" s="346"/>
      <c r="AC499" s="346"/>
      <c r="AD499" s="346"/>
      <c r="AE499" s="346"/>
      <c r="AF499" s="346"/>
      <c r="AG499" s="346"/>
      <c r="AH499" s="346"/>
      <c r="AI499" s="346"/>
      <c r="AJ499" s="346"/>
      <c r="AK499" s="346"/>
      <c r="AL499" s="346"/>
      <c r="AM499" s="346"/>
      <c r="AN499" s="346"/>
      <c r="AO499" s="346"/>
      <c r="AP499" s="346"/>
      <c r="AQ499" s="346"/>
      <c r="AR499" s="346"/>
      <c r="AS499" s="346"/>
      <c r="AT499" s="346"/>
      <c r="AU499" s="346"/>
      <c r="AV499" s="346"/>
      <c r="AW499" s="346"/>
      <c r="AX499" s="346"/>
      <c r="AY499" s="346"/>
      <c r="AZ499" s="346"/>
      <c r="BA499" s="346"/>
    </row>
    <row r="500" spans="1:53" ht="15.75" customHeight="1">
      <c r="A500" s="346"/>
      <c r="B500" s="346"/>
      <c r="C500" s="346"/>
      <c r="D500" s="346"/>
      <c r="E500" s="346"/>
      <c r="F500" s="346"/>
      <c r="G500" s="346"/>
      <c r="H500" s="346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6"/>
      <c r="U500" s="346"/>
      <c r="V500" s="346"/>
      <c r="W500" s="346"/>
      <c r="X500" s="346"/>
      <c r="Y500" s="346"/>
      <c r="Z500" s="346"/>
      <c r="AA500" s="346"/>
      <c r="AB500" s="346"/>
      <c r="AC500" s="346"/>
      <c r="AD500" s="346"/>
      <c r="AE500" s="346"/>
      <c r="AF500" s="346"/>
      <c r="AG500" s="346"/>
      <c r="AH500" s="346"/>
      <c r="AI500" s="346"/>
      <c r="AJ500" s="346"/>
      <c r="AK500" s="346"/>
      <c r="AL500" s="346"/>
      <c r="AM500" s="346"/>
      <c r="AN500" s="346"/>
      <c r="AO500" s="346"/>
      <c r="AP500" s="346"/>
      <c r="AQ500" s="346"/>
      <c r="AR500" s="346"/>
      <c r="AS500" s="346"/>
      <c r="AT500" s="346"/>
      <c r="AU500" s="346"/>
      <c r="AV500" s="346"/>
      <c r="AW500" s="346"/>
      <c r="AX500" s="346"/>
      <c r="AY500" s="346"/>
      <c r="AZ500" s="346"/>
      <c r="BA500" s="346"/>
    </row>
    <row r="501" spans="1:53" ht="15.75" customHeight="1">
      <c r="A501" s="346"/>
      <c r="B501" s="346"/>
      <c r="C501" s="346"/>
      <c r="D501" s="346"/>
      <c r="E501" s="346"/>
      <c r="F501" s="346"/>
      <c r="G501" s="346"/>
      <c r="H501" s="346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6"/>
      <c r="U501" s="346"/>
      <c r="V501" s="346"/>
      <c r="W501" s="346"/>
      <c r="X501" s="346"/>
      <c r="Y501" s="346"/>
      <c r="Z501" s="346"/>
      <c r="AA501" s="346"/>
      <c r="AB501" s="346"/>
      <c r="AC501" s="346"/>
      <c r="AD501" s="346"/>
      <c r="AE501" s="346"/>
      <c r="AF501" s="346"/>
      <c r="AG501" s="346"/>
      <c r="AH501" s="346"/>
      <c r="AI501" s="346"/>
      <c r="AJ501" s="346"/>
      <c r="AK501" s="346"/>
      <c r="AL501" s="346"/>
      <c r="AM501" s="346"/>
      <c r="AN501" s="346"/>
      <c r="AO501" s="346"/>
      <c r="AP501" s="346"/>
      <c r="AQ501" s="346"/>
      <c r="AR501" s="346"/>
      <c r="AS501" s="346"/>
      <c r="AT501" s="346"/>
      <c r="AU501" s="346"/>
      <c r="AV501" s="346"/>
      <c r="AW501" s="346"/>
      <c r="AX501" s="346"/>
      <c r="AY501" s="346"/>
      <c r="AZ501" s="346"/>
      <c r="BA501" s="346"/>
    </row>
    <row r="502" spans="1:53" ht="15.75" customHeight="1">
      <c r="A502" s="346"/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  <c r="AG502" s="346"/>
      <c r="AH502" s="346"/>
      <c r="AI502" s="346"/>
      <c r="AJ502" s="346"/>
      <c r="AK502" s="346"/>
      <c r="AL502" s="346"/>
      <c r="AM502" s="346"/>
      <c r="AN502" s="346"/>
      <c r="AO502" s="346"/>
      <c r="AP502" s="346"/>
      <c r="AQ502" s="346"/>
      <c r="AR502" s="346"/>
      <c r="AS502" s="346"/>
      <c r="AT502" s="346"/>
      <c r="AU502" s="346"/>
      <c r="AV502" s="346"/>
      <c r="AW502" s="346"/>
      <c r="AX502" s="346"/>
      <c r="AY502" s="346"/>
      <c r="AZ502" s="346"/>
      <c r="BA502" s="346"/>
    </row>
    <row r="503" spans="1:53" ht="15.75" customHeight="1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  <c r="AG503" s="346"/>
      <c r="AH503" s="346"/>
      <c r="AI503" s="346"/>
      <c r="AJ503" s="346"/>
      <c r="AK503" s="346"/>
      <c r="AL503" s="346"/>
      <c r="AM503" s="346"/>
      <c r="AN503" s="346"/>
      <c r="AO503" s="346"/>
      <c r="AP503" s="346"/>
      <c r="AQ503" s="346"/>
      <c r="AR503" s="346"/>
      <c r="AS503" s="346"/>
      <c r="AT503" s="346"/>
      <c r="AU503" s="346"/>
      <c r="AV503" s="346"/>
      <c r="AW503" s="346"/>
      <c r="AX503" s="346"/>
      <c r="AY503" s="346"/>
      <c r="AZ503" s="346"/>
      <c r="BA503" s="346"/>
    </row>
    <row r="504" spans="1:53" ht="15.75" customHeight="1">
      <c r="A504" s="346"/>
      <c r="B504" s="346"/>
      <c r="C504" s="346"/>
      <c r="D504" s="346"/>
      <c r="E504" s="346"/>
      <c r="F504" s="346"/>
      <c r="G504" s="346"/>
      <c r="H504" s="346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6"/>
      <c r="U504" s="346"/>
      <c r="V504" s="346"/>
      <c r="W504" s="346"/>
      <c r="X504" s="346"/>
      <c r="Y504" s="346"/>
      <c r="Z504" s="346"/>
      <c r="AA504" s="346"/>
      <c r="AB504" s="346"/>
      <c r="AC504" s="346"/>
      <c r="AD504" s="346"/>
      <c r="AE504" s="346"/>
      <c r="AF504" s="346"/>
      <c r="AG504" s="346"/>
      <c r="AH504" s="346"/>
      <c r="AI504" s="346"/>
      <c r="AJ504" s="346"/>
      <c r="AK504" s="346"/>
      <c r="AL504" s="346"/>
      <c r="AM504" s="346"/>
      <c r="AN504" s="346"/>
      <c r="AO504" s="346"/>
      <c r="AP504" s="346"/>
      <c r="AQ504" s="346"/>
      <c r="AR504" s="346"/>
      <c r="AS504" s="346"/>
      <c r="AT504" s="346"/>
      <c r="AU504" s="346"/>
      <c r="AV504" s="346"/>
      <c r="AW504" s="346"/>
      <c r="AX504" s="346"/>
      <c r="AY504" s="346"/>
      <c r="AZ504" s="346"/>
      <c r="BA504" s="346"/>
    </row>
    <row r="505" spans="1:53" ht="15.75" customHeight="1">
      <c r="A505" s="346"/>
      <c r="B505" s="346"/>
      <c r="C505" s="346"/>
      <c r="D505" s="346"/>
      <c r="E505" s="346"/>
      <c r="F505" s="346"/>
      <c r="G505" s="346"/>
      <c r="H505" s="346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6"/>
      <c r="U505" s="346"/>
      <c r="V505" s="346"/>
      <c r="W505" s="346"/>
      <c r="X505" s="346"/>
      <c r="Y505" s="346"/>
      <c r="Z505" s="346"/>
      <c r="AA505" s="346"/>
      <c r="AB505" s="346"/>
      <c r="AC505" s="346"/>
      <c r="AD505" s="346"/>
      <c r="AE505" s="346"/>
      <c r="AF505" s="346"/>
      <c r="AG505" s="346"/>
      <c r="AH505" s="346"/>
      <c r="AI505" s="346"/>
      <c r="AJ505" s="346"/>
      <c r="AK505" s="346"/>
      <c r="AL505" s="346"/>
      <c r="AM505" s="346"/>
      <c r="AN505" s="346"/>
      <c r="AO505" s="346"/>
      <c r="AP505" s="346"/>
      <c r="AQ505" s="346"/>
      <c r="AR505" s="346"/>
      <c r="AS505" s="346"/>
      <c r="AT505" s="346"/>
      <c r="AU505" s="346"/>
      <c r="AV505" s="346"/>
      <c r="AW505" s="346"/>
      <c r="AX505" s="346"/>
      <c r="AY505" s="346"/>
      <c r="AZ505" s="346"/>
      <c r="BA505" s="346"/>
    </row>
    <row r="506" spans="1:53" ht="15.75" customHeight="1">
      <c r="A506" s="346"/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  <c r="AG506" s="346"/>
      <c r="AH506" s="346"/>
      <c r="AI506" s="346"/>
      <c r="AJ506" s="346"/>
      <c r="AK506" s="346"/>
      <c r="AL506" s="346"/>
      <c r="AM506" s="346"/>
      <c r="AN506" s="346"/>
      <c r="AO506" s="346"/>
      <c r="AP506" s="346"/>
      <c r="AQ506" s="346"/>
      <c r="AR506" s="346"/>
      <c r="AS506" s="346"/>
      <c r="AT506" s="346"/>
      <c r="AU506" s="346"/>
      <c r="AV506" s="346"/>
      <c r="AW506" s="346"/>
      <c r="AX506" s="346"/>
      <c r="AY506" s="346"/>
      <c r="AZ506" s="346"/>
      <c r="BA506" s="346"/>
    </row>
    <row r="507" spans="1:53" ht="15.75" customHeight="1">
      <c r="A507" s="346"/>
      <c r="B507" s="346"/>
      <c r="C507" s="346"/>
      <c r="D507" s="346"/>
      <c r="E507" s="346"/>
      <c r="F507" s="346"/>
      <c r="G507" s="346"/>
      <c r="H507" s="346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6"/>
      <c r="U507" s="346"/>
      <c r="V507" s="346"/>
      <c r="W507" s="346"/>
      <c r="X507" s="346"/>
      <c r="Y507" s="346"/>
      <c r="Z507" s="346"/>
      <c r="AA507" s="346"/>
      <c r="AB507" s="346"/>
      <c r="AC507" s="346"/>
      <c r="AD507" s="346"/>
      <c r="AE507" s="346"/>
      <c r="AF507" s="346"/>
      <c r="AG507" s="346"/>
      <c r="AH507" s="346"/>
      <c r="AI507" s="346"/>
      <c r="AJ507" s="346"/>
      <c r="AK507" s="346"/>
      <c r="AL507" s="346"/>
      <c r="AM507" s="346"/>
      <c r="AN507" s="346"/>
      <c r="AO507" s="346"/>
      <c r="AP507" s="346"/>
      <c r="AQ507" s="346"/>
      <c r="AR507" s="346"/>
      <c r="AS507" s="346"/>
      <c r="AT507" s="346"/>
      <c r="AU507" s="346"/>
      <c r="AV507" s="346"/>
      <c r="AW507" s="346"/>
      <c r="AX507" s="346"/>
      <c r="AY507" s="346"/>
      <c r="AZ507" s="346"/>
      <c r="BA507" s="346"/>
    </row>
    <row r="508" spans="1:53" ht="15.75" customHeight="1">
      <c r="A508" s="346"/>
      <c r="B508" s="346"/>
      <c r="C508" s="346"/>
      <c r="D508" s="346"/>
      <c r="E508" s="346"/>
      <c r="F508" s="346"/>
      <c r="G508" s="346"/>
      <c r="H508" s="346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6"/>
      <c r="U508" s="346"/>
      <c r="V508" s="346"/>
      <c r="W508" s="346"/>
      <c r="X508" s="346"/>
      <c r="Y508" s="346"/>
      <c r="Z508" s="346"/>
      <c r="AA508" s="346"/>
      <c r="AB508" s="346"/>
      <c r="AC508" s="346"/>
      <c r="AD508" s="346"/>
      <c r="AE508" s="346"/>
      <c r="AF508" s="346"/>
      <c r="AG508" s="346"/>
      <c r="AH508" s="346"/>
      <c r="AI508" s="346"/>
      <c r="AJ508" s="346"/>
      <c r="AK508" s="346"/>
      <c r="AL508" s="346"/>
      <c r="AM508" s="346"/>
      <c r="AN508" s="346"/>
      <c r="AO508" s="346"/>
      <c r="AP508" s="346"/>
      <c r="AQ508" s="346"/>
      <c r="AR508" s="346"/>
      <c r="AS508" s="346"/>
      <c r="AT508" s="346"/>
      <c r="AU508" s="346"/>
      <c r="AV508" s="346"/>
      <c r="AW508" s="346"/>
      <c r="AX508" s="346"/>
      <c r="AY508" s="346"/>
      <c r="AZ508" s="346"/>
      <c r="BA508" s="346"/>
    </row>
    <row r="509" spans="1:53" ht="15.75" customHeight="1">
      <c r="A509" s="346"/>
      <c r="B509" s="346"/>
      <c r="C509" s="346"/>
      <c r="D509" s="346"/>
      <c r="E509" s="346"/>
      <c r="F509" s="346"/>
      <c r="G509" s="346"/>
      <c r="H509" s="346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6"/>
      <c r="U509" s="346"/>
      <c r="V509" s="346"/>
      <c r="W509" s="346"/>
      <c r="X509" s="346"/>
      <c r="Y509" s="346"/>
      <c r="Z509" s="346"/>
      <c r="AA509" s="346"/>
      <c r="AB509" s="346"/>
      <c r="AC509" s="346"/>
      <c r="AD509" s="346"/>
      <c r="AE509" s="346"/>
      <c r="AF509" s="346"/>
      <c r="AG509" s="346"/>
      <c r="AH509" s="346"/>
      <c r="AI509" s="346"/>
      <c r="AJ509" s="346"/>
      <c r="AK509" s="346"/>
      <c r="AL509" s="346"/>
      <c r="AM509" s="346"/>
      <c r="AN509" s="346"/>
      <c r="AO509" s="346"/>
      <c r="AP509" s="346"/>
      <c r="AQ509" s="346"/>
      <c r="AR509" s="346"/>
      <c r="AS509" s="346"/>
      <c r="AT509" s="346"/>
      <c r="AU509" s="346"/>
      <c r="AV509" s="346"/>
      <c r="AW509" s="346"/>
      <c r="AX509" s="346"/>
      <c r="AY509" s="346"/>
      <c r="AZ509" s="346"/>
      <c r="BA509" s="346"/>
    </row>
    <row r="510" spans="1:53" ht="15.75" customHeight="1">
      <c r="A510" s="346"/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  <c r="AG510" s="346"/>
      <c r="AH510" s="346"/>
      <c r="AI510" s="346"/>
      <c r="AJ510" s="346"/>
      <c r="AK510" s="346"/>
      <c r="AL510" s="346"/>
      <c r="AM510" s="346"/>
      <c r="AN510" s="346"/>
      <c r="AO510" s="346"/>
      <c r="AP510" s="346"/>
      <c r="AQ510" s="346"/>
      <c r="AR510" s="346"/>
      <c r="AS510" s="346"/>
      <c r="AT510" s="346"/>
      <c r="AU510" s="346"/>
      <c r="AV510" s="346"/>
      <c r="AW510" s="346"/>
      <c r="AX510" s="346"/>
      <c r="AY510" s="346"/>
      <c r="AZ510" s="346"/>
      <c r="BA510" s="346"/>
    </row>
    <row r="511" spans="1:53" ht="15.75" customHeight="1">
      <c r="A511" s="346"/>
      <c r="B511" s="346"/>
      <c r="C511" s="346"/>
      <c r="D511" s="346"/>
      <c r="E511" s="346"/>
      <c r="F511" s="346"/>
      <c r="G511" s="346"/>
      <c r="H511" s="346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6"/>
      <c r="U511" s="346"/>
      <c r="V511" s="346"/>
      <c r="W511" s="346"/>
      <c r="X511" s="346"/>
      <c r="Y511" s="346"/>
      <c r="Z511" s="346"/>
      <c r="AA511" s="346"/>
      <c r="AB511" s="346"/>
      <c r="AC511" s="346"/>
      <c r="AD511" s="346"/>
      <c r="AE511" s="346"/>
      <c r="AF511" s="346"/>
      <c r="AG511" s="346"/>
      <c r="AH511" s="346"/>
      <c r="AI511" s="346"/>
      <c r="AJ511" s="346"/>
      <c r="AK511" s="346"/>
      <c r="AL511" s="346"/>
      <c r="AM511" s="346"/>
      <c r="AN511" s="346"/>
      <c r="AO511" s="346"/>
      <c r="AP511" s="346"/>
      <c r="AQ511" s="346"/>
      <c r="AR511" s="346"/>
      <c r="AS511" s="346"/>
      <c r="AT511" s="346"/>
      <c r="AU511" s="346"/>
      <c r="AV511" s="346"/>
      <c r="AW511" s="346"/>
      <c r="AX511" s="346"/>
      <c r="AY511" s="346"/>
      <c r="AZ511" s="346"/>
      <c r="BA511" s="346"/>
    </row>
    <row r="512" spans="1:53" ht="15.75" customHeight="1">
      <c r="A512" s="346"/>
      <c r="B512" s="346"/>
      <c r="C512" s="346"/>
      <c r="D512" s="346"/>
      <c r="E512" s="346"/>
      <c r="F512" s="346"/>
      <c r="G512" s="346"/>
      <c r="H512" s="346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6"/>
      <c r="U512" s="346"/>
      <c r="V512" s="346"/>
      <c r="W512" s="346"/>
      <c r="X512" s="346"/>
      <c r="Y512" s="346"/>
      <c r="Z512" s="346"/>
      <c r="AA512" s="346"/>
      <c r="AB512" s="346"/>
      <c r="AC512" s="346"/>
      <c r="AD512" s="346"/>
      <c r="AE512" s="346"/>
      <c r="AF512" s="346"/>
      <c r="AG512" s="346"/>
      <c r="AH512" s="346"/>
      <c r="AI512" s="346"/>
      <c r="AJ512" s="346"/>
      <c r="AK512" s="346"/>
      <c r="AL512" s="346"/>
      <c r="AM512" s="346"/>
      <c r="AN512" s="346"/>
      <c r="AO512" s="346"/>
      <c r="AP512" s="346"/>
      <c r="AQ512" s="346"/>
      <c r="AR512" s="346"/>
      <c r="AS512" s="346"/>
      <c r="AT512" s="346"/>
      <c r="AU512" s="346"/>
      <c r="AV512" s="346"/>
      <c r="AW512" s="346"/>
      <c r="AX512" s="346"/>
      <c r="AY512" s="346"/>
      <c r="AZ512" s="346"/>
      <c r="BA512" s="346"/>
    </row>
    <row r="513" spans="1:53" ht="15.75" customHeight="1">
      <c r="A513" s="346"/>
      <c r="B513" s="346"/>
      <c r="C513" s="346"/>
      <c r="D513" s="346"/>
      <c r="E513" s="346"/>
      <c r="F513" s="346"/>
      <c r="G513" s="346"/>
      <c r="H513" s="346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X513" s="346"/>
      <c r="Y513" s="346"/>
      <c r="Z513" s="346"/>
      <c r="AA513" s="346"/>
      <c r="AB513" s="346"/>
      <c r="AC513" s="346"/>
      <c r="AD513" s="346"/>
      <c r="AE513" s="346"/>
      <c r="AF513" s="346"/>
      <c r="AG513" s="346"/>
      <c r="AH513" s="346"/>
      <c r="AI513" s="346"/>
      <c r="AJ513" s="346"/>
      <c r="AK513" s="346"/>
      <c r="AL513" s="346"/>
      <c r="AM513" s="346"/>
      <c r="AN513" s="346"/>
      <c r="AO513" s="346"/>
      <c r="AP513" s="346"/>
      <c r="AQ513" s="346"/>
      <c r="AR513" s="346"/>
      <c r="AS513" s="346"/>
      <c r="AT513" s="346"/>
      <c r="AU513" s="346"/>
      <c r="AV513" s="346"/>
      <c r="AW513" s="346"/>
      <c r="AX513" s="346"/>
      <c r="AY513" s="346"/>
      <c r="AZ513" s="346"/>
      <c r="BA513" s="346"/>
    </row>
    <row r="514" spans="1:53" ht="15.75" customHeight="1">
      <c r="A514" s="346"/>
      <c r="B514" s="346"/>
      <c r="C514" s="346"/>
      <c r="D514" s="346"/>
      <c r="E514" s="346"/>
      <c r="F514" s="346"/>
      <c r="G514" s="346"/>
      <c r="H514" s="346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6"/>
      <c r="U514" s="346"/>
      <c r="V514" s="346"/>
      <c r="W514" s="346"/>
      <c r="X514" s="346"/>
      <c r="Y514" s="346"/>
      <c r="Z514" s="346"/>
      <c r="AA514" s="346"/>
      <c r="AB514" s="346"/>
      <c r="AC514" s="346"/>
      <c r="AD514" s="346"/>
      <c r="AE514" s="346"/>
      <c r="AF514" s="346"/>
      <c r="AG514" s="346"/>
      <c r="AH514" s="346"/>
      <c r="AI514" s="346"/>
      <c r="AJ514" s="346"/>
      <c r="AK514" s="346"/>
      <c r="AL514" s="346"/>
      <c r="AM514" s="346"/>
      <c r="AN514" s="346"/>
      <c r="AO514" s="346"/>
      <c r="AP514" s="346"/>
      <c r="AQ514" s="346"/>
      <c r="AR514" s="346"/>
      <c r="AS514" s="346"/>
      <c r="AT514" s="346"/>
      <c r="AU514" s="346"/>
      <c r="AV514" s="346"/>
      <c r="AW514" s="346"/>
      <c r="AX514" s="346"/>
      <c r="AY514" s="346"/>
      <c r="AZ514" s="346"/>
      <c r="BA514" s="346"/>
    </row>
    <row r="515" spans="1:53" ht="15.75" customHeight="1">
      <c r="A515" s="346"/>
      <c r="B515" s="346"/>
      <c r="C515" s="346"/>
      <c r="D515" s="346"/>
      <c r="E515" s="346"/>
      <c r="F515" s="346"/>
      <c r="G515" s="346"/>
      <c r="H515" s="346"/>
      <c r="I515" s="346"/>
      <c r="J515" s="346"/>
      <c r="K515" s="346"/>
      <c r="L515" s="346"/>
      <c r="M515" s="346"/>
      <c r="N515" s="346"/>
      <c r="O515" s="346"/>
      <c r="P515" s="346"/>
      <c r="Q515" s="346"/>
      <c r="R515" s="346"/>
      <c r="S515" s="346"/>
      <c r="T515" s="346"/>
      <c r="U515" s="346"/>
      <c r="V515" s="346"/>
      <c r="W515" s="346"/>
      <c r="X515" s="346"/>
      <c r="Y515" s="346"/>
      <c r="Z515" s="346"/>
      <c r="AA515" s="346"/>
      <c r="AB515" s="346"/>
      <c r="AC515" s="346"/>
      <c r="AD515" s="346"/>
      <c r="AE515" s="346"/>
      <c r="AF515" s="346"/>
      <c r="AG515" s="346"/>
      <c r="AH515" s="346"/>
      <c r="AI515" s="346"/>
      <c r="AJ515" s="346"/>
      <c r="AK515" s="346"/>
      <c r="AL515" s="346"/>
      <c r="AM515" s="346"/>
      <c r="AN515" s="346"/>
      <c r="AO515" s="346"/>
      <c r="AP515" s="346"/>
      <c r="AQ515" s="346"/>
      <c r="AR515" s="346"/>
      <c r="AS515" s="346"/>
      <c r="AT515" s="346"/>
      <c r="AU515" s="346"/>
      <c r="AV515" s="346"/>
      <c r="AW515" s="346"/>
      <c r="AX515" s="346"/>
      <c r="AY515" s="346"/>
      <c r="AZ515" s="346"/>
      <c r="BA515" s="346"/>
    </row>
    <row r="516" spans="1:53" ht="15.75" customHeight="1">
      <c r="A516" s="346"/>
      <c r="B516" s="346"/>
      <c r="C516" s="346"/>
      <c r="D516" s="346"/>
      <c r="E516" s="346"/>
      <c r="F516" s="346"/>
      <c r="G516" s="346"/>
      <c r="H516" s="346"/>
      <c r="I516" s="346"/>
      <c r="J516" s="346"/>
      <c r="K516" s="346"/>
      <c r="L516" s="346"/>
      <c r="M516" s="346"/>
      <c r="N516" s="346"/>
      <c r="O516" s="346"/>
      <c r="P516" s="346"/>
      <c r="Q516" s="346"/>
      <c r="R516" s="346"/>
      <c r="S516" s="346"/>
      <c r="T516" s="346"/>
      <c r="U516" s="346"/>
      <c r="V516" s="346"/>
      <c r="W516" s="346"/>
      <c r="X516" s="346"/>
      <c r="Y516" s="346"/>
      <c r="Z516" s="346"/>
      <c r="AA516" s="346"/>
      <c r="AB516" s="346"/>
      <c r="AC516" s="346"/>
      <c r="AD516" s="346"/>
      <c r="AE516" s="346"/>
      <c r="AF516" s="346"/>
      <c r="AG516" s="346"/>
      <c r="AH516" s="346"/>
      <c r="AI516" s="346"/>
      <c r="AJ516" s="346"/>
      <c r="AK516" s="346"/>
      <c r="AL516" s="346"/>
      <c r="AM516" s="346"/>
      <c r="AN516" s="346"/>
      <c r="AO516" s="346"/>
      <c r="AP516" s="346"/>
      <c r="AQ516" s="346"/>
      <c r="AR516" s="346"/>
      <c r="AS516" s="346"/>
      <c r="AT516" s="346"/>
      <c r="AU516" s="346"/>
      <c r="AV516" s="346"/>
      <c r="AW516" s="346"/>
      <c r="AX516" s="346"/>
      <c r="AY516" s="346"/>
      <c r="AZ516" s="346"/>
      <c r="BA516" s="346"/>
    </row>
    <row r="517" spans="1:53" ht="15.75" customHeight="1">
      <c r="A517" s="346"/>
      <c r="B517" s="346"/>
      <c r="C517" s="346"/>
      <c r="D517" s="346"/>
      <c r="E517" s="346"/>
      <c r="F517" s="346"/>
      <c r="G517" s="346"/>
      <c r="H517" s="346"/>
      <c r="I517" s="346"/>
      <c r="J517" s="346"/>
      <c r="K517" s="346"/>
      <c r="L517" s="346"/>
      <c r="M517" s="346"/>
      <c r="N517" s="346"/>
      <c r="O517" s="346"/>
      <c r="P517" s="346"/>
      <c r="Q517" s="346"/>
      <c r="R517" s="346"/>
      <c r="S517" s="346"/>
      <c r="T517" s="346"/>
      <c r="U517" s="346"/>
      <c r="V517" s="346"/>
      <c r="W517" s="346"/>
      <c r="X517" s="346"/>
      <c r="Y517" s="346"/>
      <c r="Z517" s="346"/>
      <c r="AA517" s="346"/>
      <c r="AB517" s="346"/>
      <c r="AC517" s="346"/>
      <c r="AD517" s="346"/>
      <c r="AE517" s="346"/>
      <c r="AF517" s="346"/>
      <c r="AG517" s="346"/>
      <c r="AH517" s="346"/>
      <c r="AI517" s="346"/>
      <c r="AJ517" s="346"/>
      <c r="AK517" s="346"/>
      <c r="AL517" s="346"/>
      <c r="AM517" s="346"/>
      <c r="AN517" s="346"/>
      <c r="AO517" s="346"/>
      <c r="AP517" s="346"/>
      <c r="AQ517" s="346"/>
      <c r="AR517" s="346"/>
      <c r="AS517" s="346"/>
      <c r="AT517" s="346"/>
      <c r="AU517" s="346"/>
      <c r="AV517" s="346"/>
      <c r="AW517" s="346"/>
      <c r="AX517" s="346"/>
      <c r="AY517" s="346"/>
      <c r="AZ517" s="346"/>
      <c r="BA517" s="346"/>
    </row>
    <row r="518" spans="1:53" ht="15.75" customHeight="1">
      <c r="A518" s="346"/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  <c r="AG518" s="346"/>
      <c r="AH518" s="346"/>
      <c r="AI518" s="346"/>
      <c r="AJ518" s="346"/>
      <c r="AK518" s="346"/>
      <c r="AL518" s="346"/>
      <c r="AM518" s="346"/>
      <c r="AN518" s="346"/>
      <c r="AO518" s="346"/>
      <c r="AP518" s="346"/>
      <c r="AQ518" s="346"/>
      <c r="AR518" s="346"/>
      <c r="AS518" s="346"/>
      <c r="AT518" s="346"/>
      <c r="AU518" s="346"/>
      <c r="AV518" s="346"/>
      <c r="AW518" s="346"/>
      <c r="AX518" s="346"/>
      <c r="AY518" s="346"/>
      <c r="AZ518" s="346"/>
      <c r="BA518" s="346"/>
    </row>
    <row r="519" spans="1:53" ht="15.75" customHeight="1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  <c r="AG519" s="346"/>
      <c r="AH519" s="346"/>
      <c r="AI519" s="346"/>
      <c r="AJ519" s="346"/>
      <c r="AK519" s="346"/>
      <c r="AL519" s="346"/>
      <c r="AM519" s="346"/>
      <c r="AN519" s="346"/>
      <c r="AO519" s="346"/>
      <c r="AP519" s="346"/>
      <c r="AQ519" s="346"/>
      <c r="AR519" s="346"/>
      <c r="AS519" s="346"/>
      <c r="AT519" s="346"/>
      <c r="AU519" s="346"/>
      <c r="AV519" s="346"/>
      <c r="AW519" s="346"/>
      <c r="AX519" s="346"/>
      <c r="AY519" s="346"/>
      <c r="AZ519" s="346"/>
      <c r="BA519" s="346"/>
    </row>
    <row r="520" spans="1:53" ht="15.75" customHeight="1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  <c r="AG520" s="346"/>
      <c r="AH520" s="346"/>
      <c r="AI520" s="346"/>
      <c r="AJ520" s="346"/>
      <c r="AK520" s="346"/>
      <c r="AL520" s="346"/>
      <c r="AM520" s="346"/>
      <c r="AN520" s="346"/>
      <c r="AO520" s="346"/>
      <c r="AP520" s="346"/>
      <c r="AQ520" s="346"/>
      <c r="AR520" s="346"/>
      <c r="AS520" s="346"/>
      <c r="AT520" s="346"/>
      <c r="AU520" s="346"/>
      <c r="AV520" s="346"/>
      <c r="AW520" s="346"/>
      <c r="AX520" s="346"/>
      <c r="AY520" s="346"/>
      <c r="AZ520" s="346"/>
      <c r="BA520" s="346"/>
    </row>
    <row r="521" spans="1:53" ht="15.75" customHeight="1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  <c r="AG521" s="346"/>
      <c r="AH521" s="346"/>
      <c r="AI521" s="346"/>
      <c r="AJ521" s="346"/>
      <c r="AK521" s="346"/>
      <c r="AL521" s="346"/>
      <c r="AM521" s="346"/>
      <c r="AN521" s="346"/>
      <c r="AO521" s="346"/>
      <c r="AP521" s="346"/>
      <c r="AQ521" s="346"/>
      <c r="AR521" s="346"/>
      <c r="AS521" s="346"/>
      <c r="AT521" s="346"/>
      <c r="AU521" s="346"/>
      <c r="AV521" s="346"/>
      <c r="AW521" s="346"/>
      <c r="AX521" s="346"/>
      <c r="AY521" s="346"/>
      <c r="AZ521" s="346"/>
      <c r="BA521" s="346"/>
    </row>
    <row r="522" spans="1:53" ht="15.75" customHeight="1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346"/>
      <c r="AN522" s="346"/>
      <c r="AO522" s="346"/>
      <c r="AP522" s="346"/>
      <c r="AQ522" s="346"/>
      <c r="AR522" s="346"/>
      <c r="AS522" s="346"/>
      <c r="AT522" s="346"/>
      <c r="AU522" s="346"/>
      <c r="AV522" s="346"/>
      <c r="AW522" s="346"/>
      <c r="AX522" s="346"/>
      <c r="AY522" s="346"/>
      <c r="AZ522" s="346"/>
      <c r="BA522" s="346"/>
    </row>
    <row r="523" spans="1:53" ht="15.75" customHeight="1">
      <c r="A523" s="346"/>
      <c r="B523" s="346"/>
      <c r="C523" s="346"/>
      <c r="D523" s="346"/>
      <c r="E523" s="346"/>
      <c r="F523" s="346"/>
      <c r="G523" s="346"/>
      <c r="H523" s="346"/>
      <c r="I523" s="346"/>
      <c r="J523" s="346"/>
      <c r="K523" s="346"/>
      <c r="L523" s="346"/>
      <c r="M523" s="346"/>
      <c r="N523" s="346"/>
      <c r="O523" s="346"/>
      <c r="P523" s="346"/>
      <c r="Q523" s="346"/>
      <c r="R523" s="346"/>
      <c r="S523" s="346"/>
      <c r="T523" s="346"/>
      <c r="U523" s="346"/>
      <c r="V523" s="346"/>
      <c r="W523" s="346"/>
      <c r="X523" s="346"/>
      <c r="Y523" s="346"/>
      <c r="Z523" s="346"/>
      <c r="AA523" s="346"/>
      <c r="AB523" s="346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346"/>
      <c r="AO523" s="346"/>
      <c r="AP523" s="346"/>
      <c r="AQ523" s="346"/>
      <c r="AR523" s="346"/>
      <c r="AS523" s="346"/>
      <c r="AT523" s="346"/>
      <c r="AU523" s="346"/>
      <c r="AV523" s="346"/>
      <c r="AW523" s="346"/>
      <c r="AX523" s="346"/>
      <c r="AY523" s="346"/>
      <c r="AZ523" s="346"/>
      <c r="BA523" s="346"/>
    </row>
    <row r="524" spans="1:53" ht="15.75" customHeight="1">
      <c r="A524" s="346"/>
      <c r="B524" s="346"/>
      <c r="C524" s="346"/>
      <c r="D524" s="346"/>
      <c r="E524" s="346"/>
      <c r="F524" s="346"/>
      <c r="G524" s="346"/>
      <c r="H524" s="346"/>
      <c r="I524" s="346"/>
      <c r="J524" s="346"/>
      <c r="K524" s="346"/>
      <c r="L524" s="346"/>
      <c r="M524" s="346"/>
      <c r="N524" s="346"/>
      <c r="O524" s="346"/>
      <c r="P524" s="346"/>
      <c r="Q524" s="346"/>
      <c r="R524" s="346"/>
      <c r="S524" s="346"/>
      <c r="T524" s="346"/>
      <c r="U524" s="346"/>
      <c r="V524" s="346"/>
      <c r="W524" s="346"/>
      <c r="X524" s="346"/>
      <c r="Y524" s="346"/>
      <c r="Z524" s="346"/>
      <c r="AA524" s="346"/>
      <c r="AB524" s="346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346"/>
      <c r="AO524" s="346"/>
      <c r="AP524" s="346"/>
      <c r="AQ524" s="346"/>
      <c r="AR524" s="346"/>
      <c r="AS524" s="346"/>
      <c r="AT524" s="346"/>
      <c r="AU524" s="346"/>
      <c r="AV524" s="346"/>
      <c r="AW524" s="346"/>
      <c r="AX524" s="346"/>
      <c r="AY524" s="346"/>
      <c r="AZ524" s="346"/>
      <c r="BA524" s="346"/>
    </row>
    <row r="525" spans="1:53" ht="15.75" customHeight="1">
      <c r="A525" s="346"/>
      <c r="B525" s="346"/>
      <c r="C525" s="346"/>
      <c r="D525" s="346"/>
      <c r="E525" s="346"/>
      <c r="F525" s="346"/>
      <c r="G525" s="346"/>
      <c r="H525" s="346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 s="346"/>
      <c r="Z525" s="346"/>
      <c r="AA525" s="346"/>
      <c r="AB525" s="346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346"/>
      <c r="AO525" s="346"/>
      <c r="AP525" s="346"/>
      <c r="AQ525" s="346"/>
      <c r="AR525" s="346"/>
      <c r="AS525" s="346"/>
      <c r="AT525" s="346"/>
      <c r="AU525" s="346"/>
      <c r="AV525" s="346"/>
      <c r="AW525" s="346"/>
      <c r="AX525" s="346"/>
      <c r="AY525" s="346"/>
      <c r="AZ525" s="346"/>
      <c r="BA525" s="346"/>
    </row>
    <row r="526" spans="1:53" ht="15.75" customHeight="1">
      <c r="A526" s="346"/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346"/>
      <c r="AO526" s="346"/>
      <c r="AP526" s="346"/>
      <c r="AQ526" s="346"/>
      <c r="AR526" s="346"/>
      <c r="AS526" s="346"/>
      <c r="AT526" s="346"/>
      <c r="AU526" s="346"/>
      <c r="AV526" s="346"/>
      <c r="AW526" s="346"/>
      <c r="AX526" s="346"/>
      <c r="AY526" s="346"/>
      <c r="AZ526" s="346"/>
      <c r="BA526" s="346"/>
    </row>
    <row r="527" spans="1:53" ht="15.75" customHeight="1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  <c r="AG527" s="346"/>
      <c r="AH527" s="346"/>
      <c r="AI527" s="346"/>
      <c r="AJ527" s="346"/>
      <c r="AK527" s="346"/>
      <c r="AL527" s="346"/>
      <c r="AM527" s="346"/>
      <c r="AN527" s="346"/>
      <c r="AO527" s="346"/>
      <c r="AP527" s="346"/>
      <c r="AQ527" s="346"/>
      <c r="AR527" s="346"/>
      <c r="AS527" s="346"/>
      <c r="AT527" s="346"/>
      <c r="AU527" s="346"/>
      <c r="AV527" s="346"/>
      <c r="AW527" s="346"/>
      <c r="AX527" s="346"/>
      <c r="AY527" s="346"/>
      <c r="AZ527" s="346"/>
      <c r="BA527" s="346"/>
    </row>
    <row r="528" spans="1:53" ht="15.75" customHeight="1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  <c r="AG528" s="346"/>
      <c r="AH528" s="346"/>
      <c r="AI528" s="346"/>
      <c r="AJ528" s="346"/>
      <c r="AK528" s="346"/>
      <c r="AL528" s="346"/>
      <c r="AM528" s="346"/>
      <c r="AN528" s="346"/>
      <c r="AO528" s="346"/>
      <c r="AP528" s="346"/>
      <c r="AQ528" s="346"/>
      <c r="AR528" s="346"/>
      <c r="AS528" s="346"/>
      <c r="AT528" s="346"/>
      <c r="AU528" s="346"/>
      <c r="AV528" s="346"/>
      <c r="AW528" s="346"/>
      <c r="AX528" s="346"/>
      <c r="AY528" s="346"/>
      <c r="AZ528" s="346"/>
      <c r="BA528" s="346"/>
    </row>
    <row r="529" spans="1:53" ht="15.75" customHeight="1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  <c r="AG529" s="346"/>
      <c r="AH529" s="346"/>
      <c r="AI529" s="346"/>
      <c r="AJ529" s="346"/>
      <c r="AK529" s="346"/>
      <c r="AL529" s="346"/>
      <c r="AM529" s="346"/>
      <c r="AN529" s="346"/>
      <c r="AO529" s="346"/>
      <c r="AP529" s="346"/>
      <c r="AQ529" s="346"/>
      <c r="AR529" s="346"/>
      <c r="AS529" s="346"/>
      <c r="AT529" s="346"/>
      <c r="AU529" s="346"/>
      <c r="AV529" s="346"/>
      <c r="AW529" s="346"/>
      <c r="AX529" s="346"/>
      <c r="AY529" s="346"/>
      <c r="AZ529" s="346"/>
      <c r="BA529" s="346"/>
    </row>
    <row r="530" spans="1:53" ht="15.75" customHeight="1">
      <c r="A530" s="346"/>
      <c r="B530" s="346"/>
      <c r="C530" s="346"/>
      <c r="D530" s="346"/>
      <c r="E530" s="346"/>
      <c r="F530" s="346"/>
      <c r="G530" s="346"/>
      <c r="H530" s="346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 s="346"/>
      <c r="Z530" s="346"/>
      <c r="AA530" s="346"/>
      <c r="AB530" s="346"/>
      <c r="AC530" s="346"/>
      <c r="AD530" s="346"/>
      <c r="AE530" s="346"/>
      <c r="AF530" s="346"/>
      <c r="AG530" s="346"/>
      <c r="AH530" s="346"/>
      <c r="AI530" s="346"/>
      <c r="AJ530" s="346"/>
      <c r="AK530" s="346"/>
      <c r="AL530" s="346"/>
      <c r="AM530" s="346"/>
      <c r="AN530" s="346"/>
      <c r="AO530" s="346"/>
      <c r="AP530" s="346"/>
      <c r="AQ530" s="346"/>
      <c r="AR530" s="346"/>
      <c r="AS530" s="346"/>
      <c r="AT530" s="346"/>
      <c r="AU530" s="346"/>
      <c r="AV530" s="346"/>
      <c r="AW530" s="346"/>
      <c r="AX530" s="346"/>
      <c r="AY530" s="346"/>
      <c r="AZ530" s="346"/>
      <c r="BA530" s="346"/>
    </row>
    <row r="531" spans="1:53" ht="15.75" customHeight="1">
      <c r="A531" s="346"/>
      <c r="B531" s="346"/>
      <c r="C531" s="346"/>
      <c r="D531" s="346"/>
      <c r="E531" s="346"/>
      <c r="F531" s="346"/>
      <c r="G531" s="346"/>
      <c r="H531" s="346"/>
      <c r="I531" s="346"/>
      <c r="J531" s="346"/>
      <c r="K531" s="346"/>
      <c r="L531" s="346"/>
      <c r="M531" s="346"/>
      <c r="N531" s="346"/>
      <c r="O531" s="346"/>
      <c r="P531" s="346"/>
      <c r="Q531" s="346"/>
      <c r="R531" s="346"/>
      <c r="S531" s="346"/>
      <c r="T531" s="346"/>
      <c r="U531" s="346"/>
      <c r="V531" s="346"/>
      <c r="W531" s="346"/>
      <c r="X531" s="346"/>
      <c r="Y531" s="346"/>
      <c r="Z531" s="346"/>
      <c r="AA531" s="346"/>
      <c r="AB531" s="346"/>
      <c r="AC531" s="346"/>
      <c r="AD531" s="346"/>
      <c r="AE531" s="346"/>
      <c r="AF531" s="346"/>
      <c r="AG531" s="346"/>
      <c r="AH531" s="346"/>
      <c r="AI531" s="346"/>
      <c r="AJ531" s="346"/>
      <c r="AK531" s="346"/>
      <c r="AL531" s="346"/>
      <c r="AM531" s="346"/>
      <c r="AN531" s="346"/>
      <c r="AO531" s="346"/>
      <c r="AP531" s="346"/>
      <c r="AQ531" s="346"/>
      <c r="AR531" s="346"/>
      <c r="AS531" s="346"/>
      <c r="AT531" s="346"/>
      <c r="AU531" s="346"/>
      <c r="AV531" s="346"/>
      <c r="AW531" s="346"/>
      <c r="AX531" s="346"/>
      <c r="AY531" s="346"/>
      <c r="AZ531" s="346"/>
      <c r="BA531" s="346"/>
    </row>
    <row r="532" spans="1:53" ht="15.75" customHeight="1">
      <c r="A532" s="346"/>
      <c r="B532" s="346"/>
      <c r="C532" s="346"/>
      <c r="D532" s="346"/>
      <c r="E532" s="346"/>
      <c r="F532" s="346"/>
      <c r="G532" s="346"/>
      <c r="H532" s="346"/>
      <c r="I532" s="346"/>
      <c r="J532" s="346"/>
      <c r="K532" s="346"/>
      <c r="L532" s="346"/>
      <c r="M532" s="346"/>
      <c r="N532" s="346"/>
      <c r="O532" s="346"/>
      <c r="P532" s="346"/>
      <c r="Q532" s="346"/>
      <c r="R532" s="346"/>
      <c r="S532" s="346"/>
      <c r="T532" s="346"/>
      <c r="U532" s="346"/>
      <c r="V532" s="346"/>
      <c r="W532" s="346"/>
      <c r="X532" s="346"/>
      <c r="Y532" s="346"/>
      <c r="Z532" s="346"/>
      <c r="AA532" s="346"/>
      <c r="AB532" s="346"/>
      <c r="AC532" s="346"/>
      <c r="AD532" s="346"/>
      <c r="AE532" s="346"/>
      <c r="AF532" s="346"/>
      <c r="AG532" s="346"/>
      <c r="AH532" s="346"/>
      <c r="AI532" s="346"/>
      <c r="AJ532" s="346"/>
      <c r="AK532" s="346"/>
      <c r="AL532" s="346"/>
      <c r="AM532" s="346"/>
      <c r="AN532" s="346"/>
      <c r="AO532" s="346"/>
      <c r="AP532" s="346"/>
      <c r="AQ532" s="346"/>
      <c r="AR532" s="346"/>
      <c r="AS532" s="346"/>
      <c r="AT532" s="346"/>
      <c r="AU532" s="346"/>
      <c r="AV532" s="346"/>
      <c r="AW532" s="346"/>
      <c r="AX532" s="346"/>
      <c r="AY532" s="346"/>
      <c r="AZ532" s="346"/>
      <c r="BA532" s="346"/>
    </row>
    <row r="533" spans="1:53" ht="15.75" customHeight="1">
      <c r="A533" s="346"/>
      <c r="B533" s="346"/>
      <c r="C533" s="346"/>
      <c r="D533" s="346"/>
      <c r="E533" s="346"/>
      <c r="F533" s="346"/>
      <c r="G533" s="346"/>
      <c r="H533" s="346"/>
      <c r="I533" s="346"/>
      <c r="J533" s="346"/>
      <c r="K533" s="346"/>
      <c r="L533" s="346"/>
      <c r="M533" s="346"/>
      <c r="N533" s="346"/>
      <c r="O533" s="346"/>
      <c r="P533" s="346"/>
      <c r="Q533" s="346"/>
      <c r="R533" s="346"/>
      <c r="S533" s="346"/>
      <c r="T533" s="346"/>
      <c r="U533" s="346"/>
      <c r="V533" s="346"/>
      <c r="W533" s="346"/>
      <c r="X533" s="346"/>
      <c r="Y533" s="346"/>
      <c r="Z533" s="346"/>
      <c r="AA533" s="346"/>
      <c r="AB533" s="346"/>
      <c r="AC533" s="346"/>
      <c r="AD533" s="346"/>
      <c r="AE533" s="346"/>
      <c r="AF533" s="346"/>
      <c r="AG533" s="346"/>
      <c r="AH533" s="346"/>
      <c r="AI533" s="346"/>
      <c r="AJ533" s="346"/>
      <c r="AK533" s="346"/>
      <c r="AL533" s="346"/>
      <c r="AM533" s="346"/>
      <c r="AN533" s="346"/>
      <c r="AO533" s="346"/>
      <c r="AP533" s="346"/>
      <c r="AQ533" s="346"/>
      <c r="AR533" s="346"/>
      <c r="AS533" s="346"/>
      <c r="AT533" s="346"/>
      <c r="AU533" s="346"/>
      <c r="AV533" s="346"/>
      <c r="AW533" s="346"/>
      <c r="AX533" s="346"/>
      <c r="AY533" s="346"/>
      <c r="AZ533" s="346"/>
      <c r="BA533" s="346"/>
    </row>
    <row r="534" spans="1:53" ht="15.75" customHeight="1">
      <c r="A534" s="346"/>
      <c r="B534" s="346"/>
      <c r="C534" s="346"/>
      <c r="D534" s="346"/>
      <c r="E534" s="346"/>
      <c r="F534" s="346"/>
      <c r="G534" s="346"/>
      <c r="H534" s="346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 s="346"/>
      <c r="Z534" s="346"/>
      <c r="AA534" s="346"/>
      <c r="AB534" s="346"/>
      <c r="AC534" s="346"/>
      <c r="AD534" s="346"/>
      <c r="AE534" s="346"/>
      <c r="AF534" s="346"/>
      <c r="AG534" s="346"/>
      <c r="AH534" s="346"/>
      <c r="AI534" s="346"/>
      <c r="AJ534" s="346"/>
      <c r="AK534" s="346"/>
      <c r="AL534" s="346"/>
      <c r="AM534" s="346"/>
      <c r="AN534" s="346"/>
      <c r="AO534" s="346"/>
      <c r="AP534" s="346"/>
      <c r="AQ534" s="346"/>
      <c r="AR534" s="346"/>
      <c r="AS534" s="346"/>
      <c r="AT534" s="346"/>
      <c r="AU534" s="346"/>
      <c r="AV534" s="346"/>
      <c r="AW534" s="346"/>
      <c r="AX534" s="346"/>
      <c r="AY534" s="346"/>
      <c r="AZ534" s="346"/>
      <c r="BA534" s="346"/>
    </row>
    <row r="535" spans="1:53" ht="15.75" customHeight="1">
      <c r="A535" s="346"/>
      <c r="B535" s="346"/>
      <c r="C535" s="346"/>
      <c r="D535" s="346"/>
      <c r="E535" s="346"/>
      <c r="F535" s="346"/>
      <c r="G535" s="346"/>
      <c r="H535" s="346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 s="346"/>
      <c r="Z535" s="346"/>
      <c r="AA535" s="346"/>
      <c r="AB535" s="346"/>
      <c r="AC535" s="346"/>
      <c r="AD535" s="346"/>
      <c r="AE535" s="346"/>
      <c r="AF535" s="346"/>
      <c r="AG535" s="346"/>
      <c r="AH535" s="346"/>
      <c r="AI535" s="346"/>
      <c r="AJ535" s="346"/>
      <c r="AK535" s="346"/>
      <c r="AL535" s="346"/>
      <c r="AM535" s="346"/>
      <c r="AN535" s="346"/>
      <c r="AO535" s="346"/>
      <c r="AP535" s="346"/>
      <c r="AQ535" s="346"/>
      <c r="AR535" s="346"/>
      <c r="AS535" s="346"/>
      <c r="AT535" s="346"/>
      <c r="AU535" s="346"/>
      <c r="AV535" s="346"/>
      <c r="AW535" s="346"/>
      <c r="AX535" s="346"/>
      <c r="AY535" s="346"/>
      <c r="AZ535" s="346"/>
      <c r="BA535" s="346"/>
    </row>
    <row r="536" spans="1:53" ht="15.75" customHeight="1">
      <c r="A536" s="346"/>
      <c r="B536" s="346"/>
      <c r="C536" s="346"/>
      <c r="D536" s="346"/>
      <c r="E536" s="346"/>
      <c r="F536" s="346"/>
      <c r="G536" s="346"/>
      <c r="H536" s="346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 s="346"/>
      <c r="Z536" s="346"/>
      <c r="AA536" s="346"/>
      <c r="AB536" s="346"/>
      <c r="AC536" s="346"/>
      <c r="AD536" s="346"/>
      <c r="AE536" s="346"/>
      <c r="AF536" s="346"/>
      <c r="AG536" s="346"/>
      <c r="AH536" s="346"/>
      <c r="AI536" s="346"/>
      <c r="AJ536" s="346"/>
      <c r="AK536" s="346"/>
      <c r="AL536" s="346"/>
      <c r="AM536" s="346"/>
      <c r="AN536" s="346"/>
      <c r="AO536" s="346"/>
      <c r="AP536" s="346"/>
      <c r="AQ536" s="346"/>
      <c r="AR536" s="346"/>
      <c r="AS536" s="346"/>
      <c r="AT536" s="346"/>
      <c r="AU536" s="346"/>
      <c r="AV536" s="346"/>
      <c r="AW536" s="346"/>
      <c r="AX536" s="346"/>
      <c r="AY536" s="346"/>
      <c r="AZ536" s="346"/>
      <c r="BA536" s="346"/>
    </row>
    <row r="537" spans="1:53" ht="15.75" customHeight="1">
      <c r="A537" s="346"/>
      <c r="B537" s="346"/>
      <c r="C537" s="346"/>
      <c r="D537" s="346"/>
      <c r="E537" s="346"/>
      <c r="F537" s="346"/>
      <c r="G537" s="346"/>
      <c r="H537" s="346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 s="346"/>
      <c r="Z537" s="346"/>
      <c r="AA537" s="346"/>
      <c r="AB537" s="346"/>
      <c r="AC537" s="346"/>
      <c r="AD537" s="346"/>
      <c r="AE537" s="346"/>
      <c r="AF537" s="346"/>
      <c r="AG537" s="346"/>
      <c r="AH537" s="346"/>
      <c r="AI537" s="346"/>
      <c r="AJ537" s="346"/>
      <c r="AK537" s="346"/>
      <c r="AL537" s="346"/>
      <c r="AM537" s="346"/>
      <c r="AN537" s="346"/>
      <c r="AO537" s="346"/>
      <c r="AP537" s="346"/>
      <c r="AQ537" s="346"/>
      <c r="AR537" s="346"/>
      <c r="AS537" s="346"/>
      <c r="AT537" s="346"/>
      <c r="AU537" s="346"/>
      <c r="AV537" s="346"/>
      <c r="AW537" s="346"/>
      <c r="AX537" s="346"/>
      <c r="AY537" s="346"/>
      <c r="AZ537" s="346"/>
      <c r="BA537" s="346"/>
    </row>
    <row r="538" spans="1:53" ht="15.75" customHeight="1">
      <c r="A538" s="346"/>
      <c r="B538" s="346"/>
      <c r="C538" s="346"/>
      <c r="D538" s="346"/>
      <c r="E538" s="346"/>
      <c r="F538" s="346"/>
      <c r="G538" s="346"/>
      <c r="H538" s="346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 s="346"/>
      <c r="Z538" s="346"/>
      <c r="AA538" s="346"/>
      <c r="AB538" s="346"/>
      <c r="AC538" s="346"/>
      <c r="AD538" s="346"/>
      <c r="AE538" s="346"/>
      <c r="AF538" s="346"/>
      <c r="AG538" s="346"/>
      <c r="AH538" s="346"/>
      <c r="AI538" s="346"/>
      <c r="AJ538" s="346"/>
      <c r="AK538" s="346"/>
      <c r="AL538" s="346"/>
      <c r="AM538" s="346"/>
      <c r="AN538" s="346"/>
      <c r="AO538" s="346"/>
      <c r="AP538" s="346"/>
      <c r="AQ538" s="346"/>
      <c r="AR538" s="346"/>
      <c r="AS538" s="346"/>
      <c r="AT538" s="346"/>
      <c r="AU538" s="346"/>
      <c r="AV538" s="346"/>
      <c r="AW538" s="346"/>
      <c r="AX538" s="346"/>
      <c r="AY538" s="346"/>
      <c r="AZ538" s="346"/>
      <c r="BA538" s="346"/>
    </row>
    <row r="539" spans="1:53" ht="15.75" customHeight="1">
      <c r="A539" s="346"/>
      <c r="B539" s="346"/>
      <c r="C539" s="346"/>
      <c r="D539" s="346"/>
      <c r="E539" s="346"/>
      <c r="F539" s="346"/>
      <c r="G539" s="346"/>
      <c r="H539" s="346"/>
      <c r="I539" s="346"/>
      <c r="J539" s="346"/>
      <c r="K539" s="346"/>
      <c r="L539" s="346"/>
      <c r="M539" s="346"/>
      <c r="N539" s="346"/>
      <c r="O539" s="346"/>
      <c r="P539" s="346"/>
      <c r="Q539" s="346"/>
      <c r="R539" s="346"/>
      <c r="S539" s="346"/>
      <c r="T539" s="346"/>
      <c r="U539" s="346"/>
      <c r="V539" s="346"/>
      <c r="W539" s="346"/>
      <c r="X539" s="346"/>
      <c r="Y539" s="346"/>
      <c r="Z539" s="346"/>
      <c r="AA539" s="346"/>
      <c r="AB539" s="346"/>
      <c r="AC539" s="346"/>
      <c r="AD539" s="346"/>
      <c r="AE539" s="346"/>
      <c r="AF539" s="346"/>
      <c r="AG539" s="346"/>
      <c r="AH539" s="346"/>
      <c r="AI539" s="346"/>
      <c r="AJ539" s="346"/>
      <c r="AK539" s="346"/>
      <c r="AL539" s="346"/>
      <c r="AM539" s="346"/>
      <c r="AN539" s="346"/>
      <c r="AO539" s="346"/>
      <c r="AP539" s="346"/>
      <c r="AQ539" s="346"/>
      <c r="AR539" s="346"/>
      <c r="AS539" s="346"/>
      <c r="AT539" s="346"/>
      <c r="AU539" s="346"/>
      <c r="AV539" s="346"/>
      <c r="AW539" s="346"/>
      <c r="AX539" s="346"/>
      <c r="AY539" s="346"/>
      <c r="AZ539" s="346"/>
      <c r="BA539" s="346"/>
    </row>
    <row r="540" spans="1:53" ht="15.75" customHeight="1">
      <c r="A540" s="346"/>
      <c r="B540" s="346"/>
      <c r="C540" s="346"/>
      <c r="D540" s="346"/>
      <c r="E540" s="346"/>
      <c r="F540" s="346"/>
      <c r="G540" s="346"/>
      <c r="H540" s="346"/>
      <c r="I540" s="346"/>
      <c r="J540" s="346"/>
      <c r="K540" s="346"/>
      <c r="L540" s="346"/>
      <c r="M540" s="346"/>
      <c r="N540" s="346"/>
      <c r="O540" s="346"/>
      <c r="P540" s="346"/>
      <c r="Q540" s="346"/>
      <c r="R540" s="346"/>
      <c r="S540" s="346"/>
      <c r="T540" s="346"/>
      <c r="U540" s="346"/>
      <c r="V540" s="346"/>
      <c r="W540" s="346"/>
      <c r="X540" s="346"/>
      <c r="Y540" s="346"/>
      <c r="Z540" s="346"/>
      <c r="AA540" s="346"/>
      <c r="AB540" s="346"/>
      <c r="AC540" s="346"/>
      <c r="AD540" s="346"/>
      <c r="AE540" s="346"/>
      <c r="AF540" s="346"/>
      <c r="AG540" s="346"/>
      <c r="AH540" s="346"/>
      <c r="AI540" s="346"/>
      <c r="AJ540" s="346"/>
      <c r="AK540" s="346"/>
      <c r="AL540" s="346"/>
      <c r="AM540" s="346"/>
      <c r="AN540" s="346"/>
      <c r="AO540" s="346"/>
      <c r="AP540" s="346"/>
      <c r="AQ540" s="346"/>
      <c r="AR540" s="346"/>
      <c r="AS540" s="346"/>
      <c r="AT540" s="346"/>
      <c r="AU540" s="346"/>
      <c r="AV540" s="346"/>
      <c r="AW540" s="346"/>
      <c r="AX540" s="346"/>
      <c r="AY540" s="346"/>
      <c r="AZ540" s="346"/>
      <c r="BA540" s="346"/>
    </row>
    <row r="541" spans="1:53" ht="15.75" customHeight="1">
      <c r="A541" s="346"/>
      <c r="B541" s="346"/>
      <c r="C541" s="346"/>
      <c r="D541" s="346"/>
      <c r="E541" s="346"/>
      <c r="F541" s="346"/>
      <c r="G541" s="346"/>
      <c r="H541" s="346"/>
      <c r="I541" s="346"/>
      <c r="J541" s="346"/>
      <c r="K541" s="346"/>
      <c r="L541" s="346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 s="346"/>
      <c r="Z541" s="346"/>
      <c r="AA541" s="346"/>
      <c r="AB541" s="346"/>
      <c r="AC541" s="346"/>
      <c r="AD541" s="346"/>
      <c r="AE541" s="346"/>
      <c r="AF541" s="346"/>
      <c r="AG541" s="346"/>
      <c r="AH541" s="346"/>
      <c r="AI541" s="346"/>
      <c r="AJ541" s="346"/>
      <c r="AK541" s="346"/>
      <c r="AL541" s="346"/>
      <c r="AM541" s="346"/>
      <c r="AN541" s="346"/>
      <c r="AO541" s="346"/>
      <c r="AP541" s="346"/>
      <c r="AQ541" s="346"/>
      <c r="AR541" s="346"/>
      <c r="AS541" s="346"/>
      <c r="AT541" s="346"/>
      <c r="AU541" s="346"/>
      <c r="AV541" s="346"/>
      <c r="AW541" s="346"/>
      <c r="AX541" s="346"/>
      <c r="AY541" s="346"/>
      <c r="AZ541" s="346"/>
      <c r="BA541" s="346"/>
    </row>
    <row r="542" spans="1:53" ht="15.75" customHeight="1">
      <c r="A542" s="346"/>
      <c r="B542" s="346"/>
      <c r="C542" s="346"/>
      <c r="D542" s="346"/>
      <c r="E542" s="346"/>
      <c r="F542" s="346"/>
      <c r="G542" s="346"/>
      <c r="H542" s="346"/>
      <c r="I542" s="346"/>
      <c r="J542" s="346"/>
      <c r="K542" s="346"/>
      <c r="L542" s="346"/>
      <c r="M542" s="346"/>
      <c r="N542" s="346"/>
      <c r="O542" s="346"/>
      <c r="P542" s="346"/>
      <c r="Q542" s="346"/>
      <c r="R542" s="346"/>
      <c r="S542" s="346"/>
      <c r="T542" s="346"/>
      <c r="U542" s="346"/>
      <c r="V542" s="346"/>
      <c r="W542" s="346"/>
      <c r="X542" s="346"/>
      <c r="Y542" s="346"/>
      <c r="Z542" s="346"/>
      <c r="AA542" s="346"/>
      <c r="AB542" s="346"/>
      <c r="AC542" s="346"/>
      <c r="AD542" s="346"/>
      <c r="AE542" s="346"/>
      <c r="AF542" s="346"/>
      <c r="AG542" s="346"/>
      <c r="AH542" s="346"/>
      <c r="AI542" s="346"/>
      <c r="AJ542" s="346"/>
      <c r="AK542" s="346"/>
      <c r="AL542" s="346"/>
      <c r="AM542" s="346"/>
      <c r="AN542" s="346"/>
      <c r="AO542" s="346"/>
      <c r="AP542" s="346"/>
      <c r="AQ542" s="346"/>
      <c r="AR542" s="346"/>
      <c r="AS542" s="346"/>
      <c r="AT542" s="346"/>
      <c r="AU542" s="346"/>
      <c r="AV542" s="346"/>
      <c r="AW542" s="346"/>
      <c r="AX542" s="346"/>
      <c r="AY542" s="346"/>
      <c r="AZ542" s="346"/>
      <c r="BA542" s="346"/>
    </row>
    <row r="543" spans="1:53" ht="15.75" customHeight="1">
      <c r="A543" s="346"/>
      <c r="B543" s="346"/>
      <c r="C543" s="346"/>
      <c r="D543" s="346"/>
      <c r="E543" s="346"/>
      <c r="F543" s="346"/>
      <c r="G543" s="346"/>
      <c r="H543" s="346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 s="346"/>
      <c r="Z543" s="346"/>
      <c r="AA543" s="346"/>
      <c r="AB543" s="346"/>
      <c r="AC543" s="346"/>
      <c r="AD543" s="346"/>
      <c r="AE543" s="346"/>
      <c r="AF543" s="346"/>
      <c r="AG543" s="346"/>
      <c r="AH543" s="346"/>
      <c r="AI543" s="346"/>
      <c r="AJ543" s="346"/>
      <c r="AK543" s="346"/>
      <c r="AL543" s="346"/>
      <c r="AM543" s="346"/>
      <c r="AN543" s="346"/>
      <c r="AO543" s="346"/>
      <c r="AP543" s="346"/>
      <c r="AQ543" s="346"/>
      <c r="AR543" s="346"/>
      <c r="AS543" s="346"/>
      <c r="AT543" s="346"/>
      <c r="AU543" s="346"/>
      <c r="AV543" s="346"/>
      <c r="AW543" s="346"/>
      <c r="AX543" s="346"/>
      <c r="AY543" s="346"/>
      <c r="AZ543" s="346"/>
      <c r="BA543" s="346"/>
    </row>
    <row r="544" spans="1:53" ht="15.75" customHeight="1">
      <c r="A544" s="346"/>
      <c r="B544" s="346"/>
      <c r="C544" s="346"/>
      <c r="D544" s="346"/>
      <c r="E544" s="346"/>
      <c r="F544" s="346"/>
      <c r="G544" s="346"/>
      <c r="H544" s="346"/>
      <c r="I544" s="346"/>
      <c r="J544" s="346"/>
      <c r="K544" s="346"/>
      <c r="L544" s="346"/>
      <c r="M544" s="346"/>
      <c r="N544" s="346"/>
      <c r="O544" s="346"/>
      <c r="P544" s="346"/>
      <c r="Q544" s="346"/>
      <c r="R544" s="346"/>
      <c r="S544" s="346"/>
      <c r="T544" s="346"/>
      <c r="U544" s="346"/>
      <c r="V544" s="346"/>
      <c r="W544" s="346"/>
      <c r="X544" s="346"/>
      <c r="Y544" s="346"/>
      <c r="Z544" s="346"/>
      <c r="AA544" s="346"/>
      <c r="AB544" s="346"/>
      <c r="AC544" s="346"/>
      <c r="AD544" s="346"/>
      <c r="AE544" s="346"/>
      <c r="AF544" s="346"/>
      <c r="AG544" s="346"/>
      <c r="AH544" s="346"/>
      <c r="AI544" s="346"/>
      <c r="AJ544" s="346"/>
      <c r="AK544" s="346"/>
      <c r="AL544" s="346"/>
      <c r="AM544" s="346"/>
      <c r="AN544" s="346"/>
      <c r="AO544" s="346"/>
      <c r="AP544" s="346"/>
      <c r="AQ544" s="346"/>
      <c r="AR544" s="346"/>
      <c r="AS544" s="346"/>
      <c r="AT544" s="346"/>
      <c r="AU544" s="346"/>
      <c r="AV544" s="346"/>
      <c r="AW544" s="346"/>
      <c r="AX544" s="346"/>
      <c r="AY544" s="346"/>
      <c r="AZ544" s="346"/>
      <c r="BA544" s="346"/>
    </row>
    <row r="545" spans="1:53" ht="15.75" customHeight="1">
      <c r="A545" s="346"/>
      <c r="B545" s="346"/>
      <c r="C545" s="346"/>
      <c r="D545" s="346"/>
      <c r="E545" s="346"/>
      <c r="F545" s="346"/>
      <c r="G545" s="346"/>
      <c r="H545" s="346"/>
      <c r="I545" s="346"/>
      <c r="J545" s="346"/>
      <c r="K545" s="346"/>
      <c r="L545" s="346"/>
      <c r="M545" s="346"/>
      <c r="N545" s="346"/>
      <c r="O545" s="346"/>
      <c r="P545" s="346"/>
      <c r="Q545" s="346"/>
      <c r="R545" s="346"/>
      <c r="S545" s="346"/>
      <c r="T545" s="346"/>
      <c r="U545" s="346"/>
      <c r="V545" s="346"/>
      <c r="W545" s="346"/>
      <c r="X545" s="346"/>
      <c r="Y545" s="346"/>
      <c r="Z545" s="346"/>
      <c r="AA545" s="346"/>
      <c r="AB545" s="346"/>
      <c r="AC545" s="346"/>
      <c r="AD545" s="346"/>
      <c r="AE545" s="346"/>
      <c r="AF545" s="346"/>
      <c r="AG545" s="346"/>
      <c r="AH545" s="346"/>
      <c r="AI545" s="346"/>
      <c r="AJ545" s="346"/>
      <c r="AK545" s="346"/>
      <c r="AL545" s="346"/>
      <c r="AM545" s="346"/>
      <c r="AN545" s="346"/>
      <c r="AO545" s="346"/>
      <c r="AP545" s="346"/>
      <c r="AQ545" s="346"/>
      <c r="AR545" s="346"/>
      <c r="AS545" s="346"/>
      <c r="AT545" s="346"/>
      <c r="AU545" s="346"/>
      <c r="AV545" s="346"/>
      <c r="AW545" s="346"/>
      <c r="AX545" s="346"/>
      <c r="AY545" s="346"/>
      <c r="AZ545" s="346"/>
      <c r="BA545" s="346"/>
    </row>
    <row r="546" spans="1:53" ht="15.75" customHeight="1">
      <c r="A546" s="346"/>
      <c r="B546" s="346"/>
      <c r="C546" s="346"/>
      <c r="D546" s="346"/>
      <c r="E546" s="346"/>
      <c r="F546" s="346"/>
      <c r="G546" s="346"/>
      <c r="H546" s="346"/>
      <c r="I546" s="346"/>
      <c r="J546" s="346"/>
      <c r="K546" s="346"/>
      <c r="L546" s="346"/>
      <c r="M546" s="346"/>
      <c r="N546" s="346"/>
      <c r="O546" s="346"/>
      <c r="P546" s="346"/>
      <c r="Q546" s="346"/>
      <c r="R546" s="346"/>
      <c r="S546" s="346"/>
      <c r="T546" s="346"/>
      <c r="U546" s="346"/>
      <c r="V546" s="346"/>
      <c r="W546" s="346"/>
      <c r="X546" s="346"/>
      <c r="Y546" s="346"/>
      <c r="Z546" s="346"/>
      <c r="AA546" s="346"/>
      <c r="AB546" s="346"/>
      <c r="AC546" s="346"/>
      <c r="AD546" s="346"/>
      <c r="AE546" s="346"/>
      <c r="AF546" s="346"/>
      <c r="AG546" s="346"/>
      <c r="AH546" s="346"/>
      <c r="AI546" s="346"/>
      <c r="AJ546" s="346"/>
      <c r="AK546" s="346"/>
      <c r="AL546" s="346"/>
      <c r="AM546" s="346"/>
      <c r="AN546" s="346"/>
      <c r="AO546" s="346"/>
      <c r="AP546" s="346"/>
      <c r="AQ546" s="346"/>
      <c r="AR546" s="346"/>
      <c r="AS546" s="346"/>
      <c r="AT546" s="346"/>
      <c r="AU546" s="346"/>
      <c r="AV546" s="346"/>
      <c r="AW546" s="346"/>
      <c r="AX546" s="346"/>
      <c r="AY546" s="346"/>
      <c r="AZ546" s="346"/>
      <c r="BA546" s="346"/>
    </row>
    <row r="547" spans="1:53" ht="15.75" customHeight="1">
      <c r="A547" s="346"/>
      <c r="B547" s="346"/>
      <c r="C547" s="346"/>
      <c r="D547" s="346"/>
      <c r="E547" s="346"/>
      <c r="F547" s="346"/>
      <c r="G547" s="346"/>
      <c r="H547" s="346"/>
      <c r="I547" s="346"/>
      <c r="J547" s="346"/>
      <c r="K547" s="346"/>
      <c r="L547" s="346"/>
      <c r="M547" s="346"/>
      <c r="N547" s="346"/>
      <c r="O547" s="346"/>
      <c r="P547" s="346"/>
      <c r="Q547" s="346"/>
      <c r="R547" s="346"/>
      <c r="S547" s="346"/>
      <c r="T547" s="346"/>
      <c r="U547" s="346"/>
      <c r="V547" s="346"/>
      <c r="W547" s="346"/>
      <c r="X547" s="346"/>
      <c r="Y547" s="346"/>
      <c r="Z547" s="346"/>
      <c r="AA547" s="346"/>
      <c r="AB547" s="346"/>
      <c r="AC547" s="346"/>
      <c r="AD547" s="346"/>
      <c r="AE547" s="346"/>
      <c r="AF547" s="346"/>
      <c r="AG547" s="346"/>
      <c r="AH547" s="346"/>
      <c r="AI547" s="346"/>
      <c r="AJ547" s="346"/>
      <c r="AK547" s="346"/>
      <c r="AL547" s="346"/>
      <c r="AM547" s="346"/>
      <c r="AN547" s="346"/>
      <c r="AO547" s="346"/>
      <c r="AP547" s="346"/>
      <c r="AQ547" s="346"/>
      <c r="AR547" s="346"/>
      <c r="AS547" s="346"/>
      <c r="AT547" s="346"/>
      <c r="AU547" s="346"/>
      <c r="AV547" s="346"/>
      <c r="AW547" s="346"/>
      <c r="AX547" s="346"/>
      <c r="AY547" s="346"/>
      <c r="AZ547" s="346"/>
      <c r="BA547" s="346"/>
    </row>
    <row r="548" spans="1:53" ht="15.75" customHeight="1">
      <c r="A548" s="346"/>
      <c r="B548" s="346"/>
      <c r="C548" s="346"/>
      <c r="D548" s="346"/>
      <c r="E548" s="346"/>
      <c r="F548" s="346"/>
      <c r="G548" s="346"/>
      <c r="H548" s="346"/>
      <c r="I548" s="346"/>
      <c r="J548" s="346"/>
      <c r="K548" s="346"/>
      <c r="L548" s="346"/>
      <c r="M548" s="346"/>
      <c r="N548" s="346"/>
      <c r="O548" s="346"/>
      <c r="P548" s="346"/>
      <c r="Q548" s="346"/>
      <c r="R548" s="346"/>
      <c r="S548" s="346"/>
      <c r="T548" s="346"/>
      <c r="U548" s="346"/>
      <c r="V548" s="346"/>
      <c r="W548" s="346"/>
      <c r="X548" s="346"/>
      <c r="Y548" s="346"/>
      <c r="Z548" s="346"/>
      <c r="AA548" s="346"/>
      <c r="AB548" s="346"/>
      <c r="AC548" s="346"/>
      <c r="AD548" s="346"/>
      <c r="AE548" s="346"/>
      <c r="AF548" s="346"/>
      <c r="AG548" s="346"/>
      <c r="AH548" s="346"/>
      <c r="AI548" s="346"/>
      <c r="AJ548" s="346"/>
      <c r="AK548" s="346"/>
      <c r="AL548" s="346"/>
      <c r="AM548" s="346"/>
      <c r="AN548" s="346"/>
      <c r="AO548" s="346"/>
      <c r="AP548" s="346"/>
      <c r="AQ548" s="346"/>
      <c r="AR548" s="346"/>
      <c r="AS548" s="346"/>
      <c r="AT548" s="346"/>
      <c r="AU548" s="346"/>
      <c r="AV548" s="346"/>
      <c r="AW548" s="346"/>
      <c r="AX548" s="346"/>
      <c r="AY548" s="346"/>
      <c r="AZ548" s="346"/>
      <c r="BA548" s="346"/>
    </row>
    <row r="549" spans="1:53" ht="15.75" customHeight="1">
      <c r="A549" s="346"/>
      <c r="B549" s="346"/>
      <c r="C549" s="346"/>
      <c r="D549" s="346"/>
      <c r="E549" s="346"/>
      <c r="F549" s="346"/>
      <c r="G549" s="346"/>
      <c r="H549" s="346"/>
      <c r="I549" s="346"/>
      <c r="J549" s="346"/>
      <c r="K549" s="346"/>
      <c r="L549" s="346"/>
      <c r="M549" s="346"/>
      <c r="N549" s="346"/>
      <c r="O549" s="346"/>
      <c r="P549" s="346"/>
      <c r="Q549" s="346"/>
      <c r="R549" s="346"/>
      <c r="S549" s="346"/>
      <c r="T549" s="346"/>
      <c r="U549" s="346"/>
      <c r="V549" s="346"/>
      <c r="W549" s="346"/>
      <c r="X549" s="346"/>
      <c r="Y549" s="346"/>
      <c r="Z549" s="346"/>
      <c r="AA549" s="346"/>
      <c r="AB549" s="346"/>
      <c r="AC549" s="346"/>
      <c r="AD549" s="346"/>
      <c r="AE549" s="346"/>
      <c r="AF549" s="346"/>
      <c r="AG549" s="346"/>
      <c r="AH549" s="346"/>
      <c r="AI549" s="346"/>
      <c r="AJ549" s="346"/>
      <c r="AK549" s="346"/>
      <c r="AL549" s="346"/>
      <c r="AM549" s="346"/>
      <c r="AN549" s="346"/>
      <c r="AO549" s="346"/>
      <c r="AP549" s="346"/>
      <c r="AQ549" s="346"/>
      <c r="AR549" s="346"/>
      <c r="AS549" s="346"/>
      <c r="AT549" s="346"/>
      <c r="AU549" s="346"/>
      <c r="AV549" s="346"/>
      <c r="AW549" s="346"/>
      <c r="AX549" s="346"/>
      <c r="AY549" s="346"/>
      <c r="AZ549" s="346"/>
      <c r="BA549" s="346"/>
    </row>
    <row r="550" spans="1:53" ht="15.75" customHeight="1">
      <c r="A550" s="346"/>
      <c r="B550" s="346"/>
      <c r="C550" s="346"/>
      <c r="D550" s="346"/>
      <c r="E550" s="346"/>
      <c r="F550" s="346"/>
      <c r="G550" s="346"/>
      <c r="H550" s="346"/>
      <c r="I550" s="346"/>
      <c r="J550" s="346"/>
      <c r="K550" s="346"/>
      <c r="L550" s="346"/>
      <c r="M550" s="346"/>
      <c r="N550" s="346"/>
      <c r="O550" s="346"/>
      <c r="P550" s="346"/>
      <c r="Q550" s="346"/>
      <c r="R550" s="346"/>
      <c r="S550" s="346"/>
      <c r="T550" s="346"/>
      <c r="U550" s="346"/>
      <c r="V550" s="346"/>
      <c r="W550" s="346"/>
      <c r="X550" s="346"/>
      <c r="Y550" s="346"/>
      <c r="Z550" s="346"/>
      <c r="AA550" s="346"/>
      <c r="AB550" s="346"/>
      <c r="AC550" s="346"/>
      <c r="AD550" s="346"/>
      <c r="AE550" s="346"/>
      <c r="AF550" s="346"/>
      <c r="AG550" s="346"/>
      <c r="AH550" s="346"/>
      <c r="AI550" s="346"/>
      <c r="AJ550" s="346"/>
      <c r="AK550" s="346"/>
      <c r="AL550" s="346"/>
      <c r="AM550" s="346"/>
      <c r="AN550" s="346"/>
      <c r="AO550" s="346"/>
      <c r="AP550" s="346"/>
      <c r="AQ550" s="346"/>
      <c r="AR550" s="346"/>
      <c r="AS550" s="346"/>
      <c r="AT550" s="346"/>
      <c r="AU550" s="346"/>
      <c r="AV550" s="346"/>
      <c r="AW550" s="346"/>
      <c r="AX550" s="346"/>
      <c r="AY550" s="346"/>
      <c r="AZ550" s="346"/>
      <c r="BA550" s="346"/>
    </row>
    <row r="551" spans="1:53" ht="15.75" customHeight="1">
      <c r="A551" s="346"/>
      <c r="B551" s="346"/>
      <c r="C551" s="346"/>
      <c r="D551" s="346"/>
      <c r="E551" s="346"/>
      <c r="F551" s="346"/>
      <c r="G551" s="346"/>
      <c r="H551" s="346"/>
      <c r="I551" s="346"/>
      <c r="J551" s="346"/>
      <c r="K551" s="346"/>
      <c r="L551" s="346"/>
      <c r="M551" s="346"/>
      <c r="N551" s="346"/>
      <c r="O551" s="346"/>
      <c r="P551" s="346"/>
      <c r="Q551" s="346"/>
      <c r="R551" s="346"/>
      <c r="S551" s="346"/>
      <c r="T551" s="346"/>
      <c r="U551" s="346"/>
      <c r="V551" s="346"/>
      <c r="W551" s="346"/>
      <c r="X551" s="346"/>
      <c r="Y551" s="346"/>
      <c r="Z551" s="346"/>
      <c r="AA551" s="346"/>
      <c r="AB551" s="346"/>
      <c r="AC551" s="346"/>
      <c r="AD551" s="346"/>
      <c r="AE551" s="346"/>
      <c r="AF551" s="346"/>
      <c r="AG551" s="346"/>
      <c r="AH551" s="346"/>
      <c r="AI551" s="346"/>
      <c r="AJ551" s="346"/>
      <c r="AK551" s="346"/>
      <c r="AL551" s="346"/>
      <c r="AM551" s="346"/>
      <c r="AN551" s="346"/>
      <c r="AO551" s="346"/>
      <c r="AP551" s="346"/>
      <c r="AQ551" s="346"/>
      <c r="AR551" s="346"/>
      <c r="AS551" s="346"/>
      <c r="AT551" s="346"/>
      <c r="AU551" s="346"/>
      <c r="AV551" s="346"/>
      <c r="AW551" s="346"/>
      <c r="AX551" s="346"/>
      <c r="AY551" s="346"/>
      <c r="AZ551" s="346"/>
      <c r="BA551" s="346"/>
    </row>
    <row r="552" spans="1:53" ht="15.75" customHeight="1">
      <c r="A552" s="346"/>
      <c r="B552" s="346"/>
      <c r="C552" s="346"/>
      <c r="D552" s="346"/>
      <c r="E552" s="346"/>
      <c r="F552" s="346"/>
      <c r="G552" s="346"/>
      <c r="H552" s="346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6"/>
      <c r="U552" s="346"/>
      <c r="V552" s="346"/>
      <c r="W552" s="346"/>
      <c r="X552" s="346"/>
      <c r="Y552" s="346"/>
      <c r="Z552" s="346"/>
      <c r="AA552" s="346"/>
      <c r="AB552" s="346"/>
      <c r="AC552" s="346"/>
      <c r="AD552" s="346"/>
      <c r="AE552" s="346"/>
      <c r="AF552" s="346"/>
      <c r="AG552" s="346"/>
      <c r="AH552" s="346"/>
      <c r="AI552" s="346"/>
      <c r="AJ552" s="346"/>
      <c r="AK552" s="346"/>
      <c r="AL552" s="346"/>
      <c r="AM552" s="346"/>
      <c r="AN552" s="346"/>
      <c r="AO552" s="346"/>
      <c r="AP552" s="346"/>
      <c r="AQ552" s="346"/>
      <c r="AR552" s="346"/>
      <c r="AS552" s="346"/>
      <c r="AT552" s="346"/>
      <c r="AU552" s="346"/>
      <c r="AV552" s="346"/>
      <c r="AW552" s="346"/>
      <c r="AX552" s="346"/>
      <c r="AY552" s="346"/>
      <c r="AZ552" s="346"/>
      <c r="BA552" s="346"/>
    </row>
    <row r="553" spans="1:53" ht="15.75" customHeight="1">
      <c r="A553" s="346"/>
      <c r="B553" s="346"/>
      <c r="C553" s="346"/>
      <c r="D553" s="346"/>
      <c r="E553" s="346"/>
      <c r="F553" s="346"/>
      <c r="G553" s="346"/>
      <c r="H553" s="346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6"/>
      <c r="U553" s="346"/>
      <c r="V553" s="346"/>
      <c r="W553" s="346"/>
      <c r="X553" s="346"/>
      <c r="Y553" s="346"/>
      <c r="Z553" s="346"/>
      <c r="AA553" s="346"/>
      <c r="AB553" s="346"/>
      <c r="AC553" s="346"/>
      <c r="AD553" s="346"/>
      <c r="AE553" s="346"/>
      <c r="AF553" s="346"/>
      <c r="AG553" s="346"/>
      <c r="AH553" s="346"/>
      <c r="AI553" s="346"/>
      <c r="AJ553" s="346"/>
      <c r="AK553" s="346"/>
      <c r="AL553" s="346"/>
      <c r="AM553" s="346"/>
      <c r="AN553" s="346"/>
      <c r="AO553" s="346"/>
      <c r="AP553" s="346"/>
      <c r="AQ553" s="346"/>
      <c r="AR553" s="346"/>
      <c r="AS553" s="346"/>
      <c r="AT553" s="346"/>
      <c r="AU553" s="346"/>
      <c r="AV553" s="346"/>
      <c r="AW553" s="346"/>
      <c r="AX553" s="346"/>
      <c r="AY553" s="346"/>
      <c r="AZ553" s="346"/>
      <c r="BA553" s="346"/>
    </row>
    <row r="554" spans="1:53" ht="15.75" customHeight="1">
      <c r="A554" s="346"/>
      <c r="B554" s="346"/>
      <c r="C554" s="346"/>
      <c r="D554" s="346"/>
      <c r="E554" s="346"/>
      <c r="F554" s="346"/>
      <c r="G554" s="346"/>
      <c r="H554" s="346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6"/>
      <c r="U554" s="346"/>
      <c r="V554" s="346"/>
      <c r="W554" s="346"/>
      <c r="X554" s="346"/>
      <c r="Y554" s="346"/>
      <c r="Z554" s="346"/>
      <c r="AA554" s="346"/>
      <c r="AB554" s="346"/>
      <c r="AC554" s="346"/>
      <c r="AD554" s="346"/>
      <c r="AE554" s="346"/>
      <c r="AF554" s="346"/>
      <c r="AG554" s="346"/>
      <c r="AH554" s="346"/>
      <c r="AI554" s="346"/>
      <c r="AJ554" s="346"/>
      <c r="AK554" s="346"/>
      <c r="AL554" s="346"/>
      <c r="AM554" s="346"/>
      <c r="AN554" s="346"/>
      <c r="AO554" s="346"/>
      <c r="AP554" s="346"/>
      <c r="AQ554" s="346"/>
      <c r="AR554" s="346"/>
      <c r="AS554" s="346"/>
      <c r="AT554" s="346"/>
      <c r="AU554" s="346"/>
      <c r="AV554" s="346"/>
      <c r="AW554" s="346"/>
      <c r="AX554" s="346"/>
      <c r="AY554" s="346"/>
      <c r="AZ554" s="346"/>
      <c r="BA554" s="346"/>
    </row>
    <row r="555" spans="1:53" ht="15.75" customHeight="1">
      <c r="A555" s="346"/>
      <c r="B555" s="346"/>
      <c r="C555" s="346"/>
      <c r="D555" s="346"/>
      <c r="E555" s="346"/>
      <c r="F555" s="346"/>
      <c r="G555" s="346"/>
      <c r="H555" s="346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6"/>
      <c r="U555" s="346"/>
      <c r="V555" s="346"/>
      <c r="W555" s="346"/>
      <c r="X555" s="346"/>
      <c r="Y555" s="346"/>
      <c r="Z555" s="346"/>
      <c r="AA555" s="346"/>
      <c r="AB555" s="346"/>
      <c r="AC555" s="346"/>
      <c r="AD555" s="346"/>
      <c r="AE555" s="346"/>
      <c r="AF555" s="346"/>
      <c r="AG555" s="346"/>
      <c r="AH555" s="346"/>
      <c r="AI555" s="346"/>
      <c r="AJ555" s="346"/>
      <c r="AK555" s="346"/>
      <c r="AL555" s="346"/>
      <c r="AM555" s="346"/>
      <c r="AN555" s="346"/>
      <c r="AO555" s="346"/>
      <c r="AP555" s="346"/>
      <c r="AQ555" s="346"/>
      <c r="AR555" s="346"/>
      <c r="AS555" s="346"/>
      <c r="AT555" s="346"/>
      <c r="AU555" s="346"/>
      <c r="AV555" s="346"/>
      <c r="AW555" s="346"/>
      <c r="AX555" s="346"/>
      <c r="AY555" s="346"/>
      <c r="AZ555" s="346"/>
      <c r="BA555" s="346"/>
    </row>
    <row r="556" spans="1:53" ht="15.75" customHeight="1">
      <c r="A556" s="346"/>
      <c r="B556" s="346"/>
      <c r="C556" s="346"/>
      <c r="D556" s="346"/>
      <c r="E556" s="346"/>
      <c r="F556" s="346"/>
      <c r="G556" s="346"/>
      <c r="H556" s="346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6"/>
      <c r="U556" s="346"/>
      <c r="V556" s="346"/>
      <c r="W556" s="346"/>
      <c r="X556" s="346"/>
      <c r="Y556" s="346"/>
      <c r="Z556" s="346"/>
      <c r="AA556" s="346"/>
      <c r="AB556" s="346"/>
      <c r="AC556" s="346"/>
      <c r="AD556" s="346"/>
      <c r="AE556" s="346"/>
      <c r="AF556" s="346"/>
      <c r="AG556" s="346"/>
      <c r="AH556" s="346"/>
      <c r="AI556" s="346"/>
      <c r="AJ556" s="346"/>
      <c r="AK556" s="346"/>
      <c r="AL556" s="346"/>
      <c r="AM556" s="346"/>
      <c r="AN556" s="346"/>
      <c r="AO556" s="346"/>
      <c r="AP556" s="346"/>
      <c r="AQ556" s="346"/>
      <c r="AR556" s="346"/>
      <c r="AS556" s="346"/>
      <c r="AT556" s="346"/>
      <c r="AU556" s="346"/>
      <c r="AV556" s="346"/>
      <c r="AW556" s="346"/>
      <c r="AX556" s="346"/>
      <c r="AY556" s="346"/>
      <c r="AZ556" s="346"/>
      <c r="BA556" s="346"/>
    </row>
    <row r="557" spans="1:53" ht="15.75" customHeight="1">
      <c r="A557" s="346"/>
      <c r="B557" s="346"/>
      <c r="C557" s="346"/>
      <c r="D557" s="346"/>
      <c r="E557" s="346"/>
      <c r="F557" s="346"/>
      <c r="G557" s="346"/>
      <c r="H557" s="346"/>
      <c r="I557" s="346"/>
      <c r="J557" s="346"/>
      <c r="K557" s="346"/>
      <c r="L557" s="346"/>
      <c r="M557" s="346"/>
      <c r="N557" s="346"/>
      <c r="O557" s="346"/>
      <c r="P557" s="346"/>
      <c r="Q557" s="346"/>
      <c r="R557" s="346"/>
      <c r="S557" s="346"/>
      <c r="T557" s="346"/>
      <c r="U557" s="346"/>
      <c r="V557" s="346"/>
      <c r="W557" s="346"/>
      <c r="X557" s="346"/>
      <c r="Y557" s="346"/>
      <c r="Z557" s="346"/>
      <c r="AA557" s="346"/>
      <c r="AB557" s="346"/>
      <c r="AC557" s="346"/>
      <c r="AD557" s="346"/>
      <c r="AE557" s="346"/>
      <c r="AF557" s="346"/>
      <c r="AG557" s="346"/>
      <c r="AH557" s="346"/>
      <c r="AI557" s="346"/>
      <c r="AJ557" s="346"/>
      <c r="AK557" s="346"/>
      <c r="AL557" s="346"/>
      <c r="AM557" s="346"/>
      <c r="AN557" s="346"/>
      <c r="AO557" s="346"/>
      <c r="AP557" s="346"/>
      <c r="AQ557" s="346"/>
      <c r="AR557" s="346"/>
      <c r="AS557" s="346"/>
      <c r="AT557" s="346"/>
      <c r="AU557" s="346"/>
      <c r="AV557" s="346"/>
      <c r="AW557" s="346"/>
      <c r="AX557" s="346"/>
      <c r="AY557" s="346"/>
      <c r="AZ557" s="346"/>
      <c r="BA557" s="346"/>
    </row>
    <row r="558" spans="1:53" ht="15.75" customHeight="1">
      <c r="A558" s="346"/>
      <c r="B558" s="346"/>
      <c r="C558" s="346"/>
      <c r="D558" s="346"/>
      <c r="E558" s="346"/>
      <c r="F558" s="346"/>
      <c r="G558" s="346"/>
      <c r="H558" s="346"/>
      <c r="I558" s="346"/>
      <c r="J558" s="346"/>
      <c r="K558" s="346"/>
      <c r="L558" s="346"/>
      <c r="M558" s="346"/>
      <c r="N558" s="346"/>
      <c r="O558" s="346"/>
      <c r="P558" s="346"/>
      <c r="Q558" s="346"/>
      <c r="R558" s="346"/>
      <c r="S558" s="346"/>
      <c r="T558" s="346"/>
      <c r="U558" s="346"/>
      <c r="V558" s="346"/>
      <c r="W558" s="346"/>
      <c r="X558" s="346"/>
      <c r="Y558" s="346"/>
      <c r="Z558" s="346"/>
      <c r="AA558" s="346"/>
      <c r="AB558" s="346"/>
      <c r="AC558" s="346"/>
      <c r="AD558" s="346"/>
      <c r="AE558" s="346"/>
      <c r="AF558" s="346"/>
      <c r="AG558" s="346"/>
      <c r="AH558" s="346"/>
      <c r="AI558" s="346"/>
      <c r="AJ558" s="346"/>
      <c r="AK558" s="346"/>
      <c r="AL558" s="346"/>
      <c r="AM558" s="346"/>
      <c r="AN558" s="346"/>
      <c r="AO558" s="346"/>
      <c r="AP558" s="346"/>
      <c r="AQ558" s="346"/>
      <c r="AR558" s="346"/>
      <c r="AS558" s="346"/>
      <c r="AT558" s="346"/>
      <c r="AU558" s="346"/>
      <c r="AV558" s="346"/>
      <c r="AW558" s="346"/>
      <c r="AX558" s="346"/>
      <c r="AY558" s="346"/>
      <c r="AZ558" s="346"/>
      <c r="BA558" s="346"/>
    </row>
    <row r="559" spans="1:53" ht="15.75" customHeight="1">
      <c r="A559" s="346"/>
      <c r="B559" s="346"/>
      <c r="C559" s="346"/>
      <c r="D559" s="346"/>
      <c r="E559" s="346"/>
      <c r="F559" s="346"/>
      <c r="G559" s="346"/>
      <c r="H559" s="346"/>
      <c r="I559" s="346"/>
      <c r="J559" s="346"/>
      <c r="K559" s="346"/>
      <c r="L559" s="346"/>
      <c r="M559" s="346"/>
      <c r="N559" s="346"/>
      <c r="O559" s="346"/>
      <c r="P559" s="346"/>
      <c r="Q559" s="346"/>
      <c r="R559" s="346"/>
      <c r="S559" s="346"/>
      <c r="T559" s="346"/>
      <c r="U559" s="346"/>
      <c r="V559" s="346"/>
      <c r="W559" s="346"/>
      <c r="X559" s="346"/>
      <c r="Y559" s="346"/>
      <c r="Z559" s="346"/>
      <c r="AA559" s="346"/>
      <c r="AB559" s="346"/>
      <c r="AC559" s="346"/>
      <c r="AD559" s="346"/>
      <c r="AE559" s="346"/>
      <c r="AF559" s="346"/>
      <c r="AG559" s="346"/>
      <c r="AH559" s="346"/>
      <c r="AI559" s="346"/>
      <c r="AJ559" s="346"/>
      <c r="AK559" s="346"/>
      <c r="AL559" s="346"/>
      <c r="AM559" s="346"/>
      <c r="AN559" s="346"/>
      <c r="AO559" s="346"/>
      <c r="AP559" s="346"/>
      <c r="AQ559" s="346"/>
      <c r="AR559" s="346"/>
      <c r="AS559" s="346"/>
      <c r="AT559" s="346"/>
      <c r="AU559" s="346"/>
      <c r="AV559" s="346"/>
      <c r="AW559" s="346"/>
      <c r="AX559" s="346"/>
      <c r="AY559" s="346"/>
      <c r="AZ559" s="346"/>
      <c r="BA559" s="346"/>
    </row>
    <row r="560" spans="1:53" ht="15.75" customHeight="1">
      <c r="A560" s="346"/>
      <c r="B560" s="346"/>
      <c r="C560" s="346"/>
      <c r="D560" s="346"/>
      <c r="E560" s="346"/>
      <c r="F560" s="346"/>
      <c r="G560" s="346"/>
      <c r="H560" s="346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6"/>
      <c r="U560" s="346"/>
      <c r="V560" s="346"/>
      <c r="W560" s="346"/>
      <c r="X560" s="346"/>
      <c r="Y560" s="346"/>
      <c r="Z560" s="346"/>
      <c r="AA560" s="346"/>
      <c r="AB560" s="346"/>
      <c r="AC560" s="346"/>
      <c r="AD560" s="346"/>
      <c r="AE560" s="346"/>
      <c r="AF560" s="346"/>
      <c r="AG560" s="346"/>
      <c r="AH560" s="346"/>
      <c r="AI560" s="346"/>
      <c r="AJ560" s="346"/>
      <c r="AK560" s="346"/>
      <c r="AL560" s="346"/>
      <c r="AM560" s="346"/>
      <c r="AN560" s="346"/>
      <c r="AO560" s="346"/>
      <c r="AP560" s="346"/>
      <c r="AQ560" s="346"/>
      <c r="AR560" s="346"/>
      <c r="AS560" s="346"/>
      <c r="AT560" s="346"/>
      <c r="AU560" s="346"/>
      <c r="AV560" s="346"/>
      <c r="AW560" s="346"/>
      <c r="AX560" s="346"/>
      <c r="AY560" s="346"/>
      <c r="AZ560" s="346"/>
      <c r="BA560" s="346"/>
    </row>
    <row r="561" spans="1:53" ht="15.75" customHeight="1">
      <c r="A561" s="346"/>
      <c r="B561" s="346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6"/>
      <c r="U561" s="346"/>
      <c r="V561" s="346"/>
      <c r="W561" s="346"/>
      <c r="X561" s="346"/>
      <c r="Y561" s="346"/>
      <c r="Z561" s="346"/>
      <c r="AA561" s="346"/>
      <c r="AB561" s="346"/>
      <c r="AC561" s="346"/>
      <c r="AD561" s="346"/>
      <c r="AE561" s="346"/>
      <c r="AF561" s="346"/>
      <c r="AG561" s="346"/>
      <c r="AH561" s="346"/>
      <c r="AI561" s="346"/>
      <c r="AJ561" s="346"/>
      <c r="AK561" s="346"/>
      <c r="AL561" s="346"/>
      <c r="AM561" s="346"/>
      <c r="AN561" s="346"/>
      <c r="AO561" s="346"/>
      <c r="AP561" s="346"/>
      <c r="AQ561" s="346"/>
      <c r="AR561" s="346"/>
      <c r="AS561" s="346"/>
      <c r="AT561" s="346"/>
      <c r="AU561" s="346"/>
      <c r="AV561" s="346"/>
      <c r="AW561" s="346"/>
      <c r="AX561" s="346"/>
      <c r="AY561" s="346"/>
      <c r="AZ561" s="346"/>
      <c r="BA561" s="346"/>
    </row>
    <row r="562" spans="1:53" ht="15.75" customHeight="1">
      <c r="A562" s="346"/>
      <c r="B562" s="346"/>
      <c r="C562" s="346"/>
      <c r="D562" s="346"/>
      <c r="E562" s="346"/>
      <c r="F562" s="346"/>
      <c r="G562" s="346"/>
      <c r="H562" s="346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6"/>
      <c r="U562" s="346"/>
      <c r="V562" s="346"/>
      <c r="W562" s="346"/>
      <c r="X562" s="346"/>
      <c r="Y562" s="346"/>
      <c r="Z562" s="346"/>
      <c r="AA562" s="346"/>
      <c r="AB562" s="346"/>
      <c r="AC562" s="346"/>
      <c r="AD562" s="346"/>
      <c r="AE562" s="346"/>
      <c r="AF562" s="346"/>
      <c r="AG562" s="346"/>
      <c r="AH562" s="346"/>
      <c r="AI562" s="346"/>
      <c r="AJ562" s="346"/>
      <c r="AK562" s="346"/>
      <c r="AL562" s="346"/>
      <c r="AM562" s="346"/>
      <c r="AN562" s="346"/>
      <c r="AO562" s="346"/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</row>
    <row r="563" spans="1:53" ht="15.75" customHeight="1">
      <c r="A563" s="346"/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  <c r="AG563" s="346"/>
      <c r="AH563" s="346"/>
      <c r="AI563" s="346"/>
      <c r="AJ563" s="346"/>
      <c r="AK563" s="346"/>
      <c r="AL563" s="346"/>
      <c r="AM563" s="346"/>
      <c r="AN563" s="346"/>
      <c r="AO563" s="346"/>
      <c r="AP563" s="346"/>
      <c r="AQ563" s="346"/>
      <c r="AR563" s="346"/>
      <c r="AS563" s="346"/>
      <c r="AT563" s="346"/>
      <c r="AU563" s="346"/>
      <c r="AV563" s="346"/>
      <c r="AW563" s="346"/>
      <c r="AX563" s="346"/>
      <c r="AY563" s="346"/>
      <c r="AZ563" s="346"/>
      <c r="BA563" s="346"/>
    </row>
    <row r="564" spans="1:53" ht="15.75" customHeight="1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  <c r="AG564" s="346"/>
      <c r="AH564" s="346"/>
      <c r="AI564" s="346"/>
      <c r="AJ564" s="346"/>
      <c r="AK564" s="346"/>
      <c r="AL564" s="346"/>
      <c r="AM564" s="346"/>
      <c r="AN564" s="346"/>
      <c r="AO564" s="346"/>
      <c r="AP564" s="346"/>
      <c r="AQ564" s="346"/>
      <c r="AR564" s="346"/>
      <c r="AS564" s="346"/>
      <c r="AT564" s="346"/>
      <c r="AU564" s="346"/>
      <c r="AV564" s="346"/>
      <c r="AW564" s="346"/>
      <c r="AX564" s="346"/>
      <c r="AY564" s="346"/>
      <c r="AZ564" s="346"/>
      <c r="BA564" s="346"/>
    </row>
    <row r="565" spans="1:53" ht="15.75" customHeight="1">
      <c r="A565" s="346"/>
      <c r="B565" s="346"/>
      <c r="C565" s="346"/>
      <c r="D565" s="346"/>
      <c r="E565" s="346"/>
      <c r="F565" s="346"/>
      <c r="G565" s="346"/>
      <c r="H565" s="346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6"/>
      <c r="U565" s="346"/>
      <c r="V565" s="346"/>
      <c r="W565" s="346"/>
      <c r="X565" s="346"/>
      <c r="Y565" s="346"/>
      <c r="Z565" s="346"/>
      <c r="AA565" s="346"/>
      <c r="AB565" s="346"/>
      <c r="AC565" s="346"/>
      <c r="AD565" s="346"/>
      <c r="AE565" s="346"/>
      <c r="AF565" s="346"/>
      <c r="AG565" s="346"/>
      <c r="AH565" s="346"/>
      <c r="AI565" s="346"/>
      <c r="AJ565" s="346"/>
      <c r="AK565" s="346"/>
      <c r="AL565" s="346"/>
      <c r="AM565" s="346"/>
      <c r="AN565" s="346"/>
      <c r="AO565" s="346"/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</row>
    <row r="566" spans="1:53" ht="15.75" customHeight="1">
      <c r="A566" s="346"/>
      <c r="B566" s="346"/>
      <c r="C566" s="346"/>
      <c r="D566" s="346"/>
      <c r="E566" s="346"/>
      <c r="F566" s="346"/>
      <c r="G566" s="346"/>
      <c r="H566" s="346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  <c r="Y566" s="346"/>
      <c r="Z566" s="346"/>
      <c r="AA566" s="346"/>
      <c r="AB566" s="346"/>
      <c r="AC566" s="346"/>
      <c r="AD566" s="346"/>
      <c r="AE566" s="346"/>
      <c r="AF566" s="346"/>
      <c r="AG566" s="346"/>
      <c r="AH566" s="346"/>
      <c r="AI566" s="346"/>
      <c r="AJ566" s="346"/>
      <c r="AK566" s="346"/>
      <c r="AL566" s="346"/>
      <c r="AM566" s="346"/>
      <c r="AN566" s="346"/>
      <c r="AO566" s="346"/>
      <c r="AP566" s="346"/>
      <c r="AQ566" s="346"/>
      <c r="AR566" s="346"/>
      <c r="AS566" s="346"/>
      <c r="AT566" s="346"/>
      <c r="AU566" s="346"/>
      <c r="AV566" s="346"/>
      <c r="AW566" s="346"/>
      <c r="AX566" s="346"/>
      <c r="AY566" s="346"/>
      <c r="AZ566" s="346"/>
      <c r="BA566" s="346"/>
    </row>
    <row r="567" spans="1:53" ht="15.75" customHeight="1">
      <c r="A567" s="346"/>
      <c r="B567" s="346"/>
      <c r="C567" s="346"/>
      <c r="D567" s="346"/>
      <c r="E567" s="346"/>
      <c r="F567" s="346"/>
      <c r="G567" s="346"/>
      <c r="H567" s="346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  <c r="Y567" s="346"/>
      <c r="Z567" s="346"/>
      <c r="AA567" s="346"/>
      <c r="AB567" s="346"/>
      <c r="AC567" s="346"/>
      <c r="AD567" s="346"/>
      <c r="AE567" s="346"/>
      <c r="AF567" s="346"/>
      <c r="AG567" s="346"/>
      <c r="AH567" s="346"/>
      <c r="AI567" s="346"/>
      <c r="AJ567" s="346"/>
      <c r="AK567" s="346"/>
      <c r="AL567" s="346"/>
      <c r="AM567" s="346"/>
      <c r="AN567" s="346"/>
      <c r="AO567" s="346"/>
      <c r="AP567" s="346"/>
      <c r="AQ567" s="346"/>
      <c r="AR567" s="346"/>
      <c r="AS567" s="346"/>
      <c r="AT567" s="346"/>
      <c r="AU567" s="346"/>
      <c r="AV567" s="346"/>
      <c r="AW567" s="346"/>
      <c r="AX567" s="346"/>
      <c r="AY567" s="346"/>
      <c r="AZ567" s="346"/>
      <c r="BA567" s="346"/>
    </row>
    <row r="568" spans="1:53" ht="15.75" customHeight="1">
      <c r="A568" s="346"/>
      <c r="B568" s="346"/>
      <c r="C568" s="346"/>
      <c r="D568" s="346"/>
      <c r="E568" s="346"/>
      <c r="F568" s="346"/>
      <c r="G568" s="346"/>
      <c r="H568" s="346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  <c r="Y568" s="346"/>
      <c r="Z568" s="346"/>
      <c r="AA568" s="346"/>
      <c r="AB568" s="346"/>
      <c r="AC568" s="346"/>
      <c r="AD568" s="346"/>
      <c r="AE568" s="346"/>
      <c r="AF568" s="346"/>
      <c r="AG568" s="346"/>
      <c r="AH568" s="346"/>
      <c r="AI568" s="346"/>
      <c r="AJ568" s="346"/>
      <c r="AK568" s="346"/>
      <c r="AL568" s="346"/>
      <c r="AM568" s="346"/>
      <c r="AN568" s="346"/>
      <c r="AO568" s="346"/>
      <c r="AP568" s="346"/>
      <c r="AQ568" s="346"/>
      <c r="AR568" s="346"/>
      <c r="AS568" s="346"/>
      <c r="AT568" s="346"/>
      <c r="AU568" s="346"/>
      <c r="AV568" s="346"/>
      <c r="AW568" s="346"/>
      <c r="AX568" s="346"/>
      <c r="AY568" s="346"/>
      <c r="AZ568" s="346"/>
      <c r="BA568" s="346"/>
    </row>
    <row r="569" spans="1:53" ht="15.75" customHeight="1">
      <c r="A569" s="346"/>
      <c r="B569" s="346"/>
      <c r="C569" s="346"/>
      <c r="D569" s="346"/>
      <c r="E569" s="346"/>
      <c r="F569" s="346"/>
      <c r="G569" s="346"/>
      <c r="H569" s="346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6"/>
      <c r="U569" s="346"/>
      <c r="V569" s="346"/>
      <c r="W569" s="346"/>
      <c r="X569" s="346"/>
      <c r="Y569" s="346"/>
      <c r="Z569" s="346"/>
      <c r="AA569" s="346"/>
      <c r="AB569" s="346"/>
      <c r="AC569" s="346"/>
      <c r="AD569" s="346"/>
      <c r="AE569" s="346"/>
      <c r="AF569" s="346"/>
      <c r="AG569" s="346"/>
      <c r="AH569" s="346"/>
      <c r="AI569" s="346"/>
      <c r="AJ569" s="346"/>
      <c r="AK569" s="346"/>
      <c r="AL569" s="346"/>
      <c r="AM569" s="346"/>
      <c r="AN569" s="346"/>
      <c r="AO569" s="346"/>
      <c r="AP569" s="346"/>
      <c r="AQ569" s="346"/>
      <c r="AR569" s="346"/>
      <c r="AS569" s="346"/>
      <c r="AT569" s="346"/>
      <c r="AU569" s="346"/>
      <c r="AV569" s="346"/>
      <c r="AW569" s="346"/>
      <c r="AX569" s="346"/>
      <c r="AY569" s="346"/>
      <c r="AZ569" s="346"/>
      <c r="BA569" s="346"/>
    </row>
    <row r="570" spans="1:53" ht="15.75" customHeight="1">
      <c r="A570" s="346"/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  <c r="AG570" s="346"/>
      <c r="AH570" s="346"/>
      <c r="AI570" s="346"/>
      <c r="AJ570" s="346"/>
      <c r="AK570" s="346"/>
      <c r="AL570" s="346"/>
      <c r="AM570" s="346"/>
      <c r="AN570" s="346"/>
      <c r="AO570" s="346"/>
      <c r="AP570" s="346"/>
      <c r="AQ570" s="346"/>
      <c r="AR570" s="346"/>
      <c r="AS570" s="346"/>
      <c r="AT570" s="346"/>
      <c r="AU570" s="346"/>
      <c r="AV570" s="346"/>
      <c r="AW570" s="346"/>
      <c r="AX570" s="346"/>
      <c r="AY570" s="346"/>
      <c r="AZ570" s="346"/>
      <c r="BA570" s="346"/>
    </row>
    <row r="571" spans="1:53" ht="15.75" customHeight="1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  <c r="AG571" s="346"/>
      <c r="AH571" s="346"/>
      <c r="AI571" s="346"/>
      <c r="AJ571" s="346"/>
      <c r="AK571" s="346"/>
      <c r="AL571" s="346"/>
      <c r="AM571" s="346"/>
      <c r="AN571" s="346"/>
      <c r="AO571" s="346"/>
      <c r="AP571" s="346"/>
      <c r="AQ571" s="346"/>
      <c r="AR571" s="346"/>
      <c r="AS571" s="346"/>
      <c r="AT571" s="346"/>
      <c r="AU571" s="346"/>
      <c r="AV571" s="346"/>
      <c r="AW571" s="346"/>
      <c r="AX571" s="346"/>
      <c r="AY571" s="346"/>
      <c r="AZ571" s="346"/>
      <c r="BA571" s="346"/>
    </row>
    <row r="572" spans="1:53" ht="15.75" customHeight="1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  <c r="AG572" s="346"/>
      <c r="AH572" s="346"/>
      <c r="AI572" s="346"/>
      <c r="AJ572" s="346"/>
      <c r="AK572" s="346"/>
      <c r="AL572" s="346"/>
      <c r="AM572" s="346"/>
      <c r="AN572" s="346"/>
      <c r="AO572" s="346"/>
      <c r="AP572" s="346"/>
      <c r="AQ572" s="346"/>
      <c r="AR572" s="346"/>
      <c r="AS572" s="346"/>
      <c r="AT572" s="346"/>
      <c r="AU572" s="346"/>
      <c r="AV572" s="346"/>
      <c r="AW572" s="346"/>
      <c r="AX572" s="346"/>
      <c r="AY572" s="346"/>
      <c r="AZ572" s="346"/>
      <c r="BA572" s="346"/>
    </row>
    <row r="573" spans="1:53" ht="15.75" customHeight="1">
      <c r="A573" s="346"/>
      <c r="B573" s="346"/>
      <c r="C573" s="346"/>
      <c r="D573" s="346"/>
      <c r="E573" s="346"/>
      <c r="F573" s="346"/>
      <c r="G573" s="346"/>
      <c r="H573" s="346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6"/>
      <c r="U573" s="346"/>
      <c r="V573" s="346"/>
      <c r="W573" s="346"/>
      <c r="X573" s="346"/>
      <c r="Y573" s="346"/>
      <c r="Z573" s="346"/>
      <c r="AA573" s="346"/>
      <c r="AB573" s="346"/>
      <c r="AC573" s="346"/>
      <c r="AD573" s="346"/>
      <c r="AE573" s="346"/>
      <c r="AF573" s="346"/>
      <c r="AG573" s="346"/>
      <c r="AH573" s="346"/>
      <c r="AI573" s="346"/>
      <c r="AJ573" s="346"/>
      <c r="AK573" s="346"/>
      <c r="AL573" s="346"/>
      <c r="AM573" s="346"/>
      <c r="AN573" s="346"/>
      <c r="AO573" s="346"/>
      <c r="AP573" s="346"/>
      <c r="AQ573" s="346"/>
      <c r="AR573" s="346"/>
      <c r="AS573" s="346"/>
      <c r="AT573" s="346"/>
      <c r="AU573" s="346"/>
      <c r="AV573" s="346"/>
      <c r="AW573" s="346"/>
      <c r="AX573" s="346"/>
      <c r="AY573" s="346"/>
      <c r="AZ573" s="346"/>
      <c r="BA573" s="346"/>
    </row>
    <row r="574" spans="1:53" ht="15.75" customHeight="1">
      <c r="A574" s="346"/>
      <c r="B574" s="346"/>
      <c r="C574" s="346"/>
      <c r="D574" s="346"/>
      <c r="E574" s="346"/>
      <c r="F574" s="346"/>
      <c r="G574" s="346"/>
      <c r="H574" s="346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6"/>
      <c r="U574" s="346"/>
      <c r="V574" s="346"/>
      <c r="W574" s="346"/>
      <c r="X574" s="346"/>
      <c r="Y574" s="346"/>
      <c r="Z574" s="346"/>
      <c r="AA574" s="346"/>
      <c r="AB574" s="346"/>
      <c r="AC574" s="346"/>
      <c r="AD574" s="346"/>
      <c r="AE574" s="346"/>
      <c r="AF574" s="346"/>
      <c r="AG574" s="346"/>
      <c r="AH574" s="346"/>
      <c r="AI574" s="346"/>
      <c r="AJ574" s="346"/>
      <c r="AK574" s="346"/>
      <c r="AL574" s="346"/>
      <c r="AM574" s="346"/>
      <c r="AN574" s="346"/>
      <c r="AO574" s="346"/>
      <c r="AP574" s="346"/>
      <c r="AQ574" s="346"/>
      <c r="AR574" s="346"/>
      <c r="AS574" s="346"/>
      <c r="AT574" s="346"/>
      <c r="AU574" s="346"/>
      <c r="AV574" s="346"/>
      <c r="AW574" s="346"/>
      <c r="AX574" s="346"/>
      <c r="AY574" s="346"/>
      <c r="AZ574" s="346"/>
      <c r="BA574" s="346"/>
    </row>
    <row r="575" spans="1:53" ht="15.75" customHeight="1">
      <c r="A575" s="346"/>
      <c r="B575" s="346"/>
      <c r="C575" s="346"/>
      <c r="D575" s="346"/>
      <c r="E575" s="346"/>
      <c r="F575" s="346"/>
      <c r="G575" s="346"/>
      <c r="H575" s="346"/>
      <c r="I575" s="346"/>
      <c r="J575" s="346"/>
      <c r="K575" s="346"/>
      <c r="L575" s="346"/>
      <c r="M575" s="346"/>
      <c r="N575" s="346"/>
      <c r="O575" s="346"/>
      <c r="P575" s="346"/>
      <c r="Q575" s="346"/>
      <c r="R575" s="346"/>
      <c r="S575" s="346"/>
      <c r="T575" s="346"/>
      <c r="U575" s="346"/>
      <c r="V575" s="346"/>
      <c r="W575" s="346"/>
      <c r="X575" s="346"/>
      <c r="Y575" s="346"/>
      <c r="Z575" s="346"/>
      <c r="AA575" s="346"/>
      <c r="AB575" s="346"/>
      <c r="AC575" s="346"/>
      <c r="AD575" s="346"/>
      <c r="AE575" s="346"/>
      <c r="AF575" s="346"/>
      <c r="AG575" s="346"/>
      <c r="AH575" s="346"/>
      <c r="AI575" s="346"/>
      <c r="AJ575" s="346"/>
      <c r="AK575" s="346"/>
      <c r="AL575" s="346"/>
      <c r="AM575" s="346"/>
      <c r="AN575" s="346"/>
      <c r="AO575" s="346"/>
      <c r="AP575" s="346"/>
      <c r="AQ575" s="346"/>
      <c r="AR575" s="346"/>
      <c r="AS575" s="346"/>
      <c r="AT575" s="346"/>
      <c r="AU575" s="346"/>
      <c r="AV575" s="346"/>
      <c r="AW575" s="346"/>
      <c r="AX575" s="346"/>
      <c r="AY575" s="346"/>
      <c r="AZ575" s="346"/>
      <c r="BA575" s="346"/>
    </row>
    <row r="576" spans="1:53" ht="15.75" customHeight="1">
      <c r="A576" s="346"/>
      <c r="B576" s="346"/>
      <c r="C576" s="346"/>
      <c r="D576" s="346"/>
      <c r="E576" s="346"/>
      <c r="F576" s="346"/>
      <c r="G576" s="346"/>
      <c r="H576" s="346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/>
      <c r="Z576" s="346"/>
      <c r="AA576" s="346"/>
      <c r="AB576" s="346"/>
      <c r="AC576" s="346"/>
      <c r="AD576" s="346"/>
      <c r="AE576" s="346"/>
      <c r="AF576" s="346"/>
      <c r="AG576" s="346"/>
      <c r="AH576" s="346"/>
      <c r="AI576" s="346"/>
      <c r="AJ576" s="346"/>
      <c r="AK576" s="346"/>
      <c r="AL576" s="346"/>
      <c r="AM576" s="346"/>
      <c r="AN576" s="346"/>
      <c r="AO576" s="346"/>
      <c r="AP576" s="346"/>
      <c r="AQ576" s="346"/>
      <c r="AR576" s="346"/>
      <c r="AS576" s="346"/>
      <c r="AT576" s="346"/>
      <c r="AU576" s="346"/>
      <c r="AV576" s="346"/>
      <c r="AW576" s="346"/>
      <c r="AX576" s="346"/>
      <c r="AY576" s="346"/>
      <c r="AZ576" s="346"/>
      <c r="BA576" s="346"/>
    </row>
    <row r="577" spans="1:53" ht="15.75" customHeight="1">
      <c r="A577" s="346"/>
      <c r="B577" s="346"/>
      <c r="C577" s="346"/>
      <c r="D577" s="346"/>
      <c r="E577" s="346"/>
      <c r="F577" s="346"/>
      <c r="G577" s="346"/>
      <c r="H577" s="346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6"/>
      <c r="U577" s="346"/>
      <c r="V577" s="346"/>
      <c r="W577" s="346"/>
      <c r="X577" s="346"/>
      <c r="Y577" s="346"/>
      <c r="Z577" s="346"/>
      <c r="AA577" s="346"/>
      <c r="AB577" s="346"/>
      <c r="AC577" s="346"/>
      <c r="AD577" s="346"/>
      <c r="AE577" s="346"/>
      <c r="AF577" s="346"/>
      <c r="AG577" s="346"/>
      <c r="AH577" s="346"/>
      <c r="AI577" s="346"/>
      <c r="AJ577" s="346"/>
      <c r="AK577" s="346"/>
      <c r="AL577" s="346"/>
      <c r="AM577" s="346"/>
      <c r="AN577" s="346"/>
      <c r="AO577" s="346"/>
      <c r="AP577" s="346"/>
      <c r="AQ577" s="346"/>
      <c r="AR577" s="346"/>
      <c r="AS577" s="346"/>
      <c r="AT577" s="346"/>
      <c r="AU577" s="346"/>
      <c r="AV577" s="346"/>
      <c r="AW577" s="346"/>
      <c r="AX577" s="346"/>
      <c r="AY577" s="346"/>
      <c r="AZ577" s="346"/>
      <c r="BA577" s="346"/>
    </row>
    <row r="578" spans="1:53" ht="15.75" customHeight="1">
      <c r="A578" s="346"/>
      <c r="B578" s="346"/>
      <c r="C578" s="346"/>
      <c r="D578" s="346"/>
      <c r="E578" s="346"/>
      <c r="F578" s="346"/>
      <c r="G578" s="346"/>
      <c r="H578" s="346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6"/>
      <c r="U578" s="346"/>
      <c r="V578" s="346"/>
      <c r="W578" s="346"/>
      <c r="X578" s="346"/>
      <c r="Y578" s="346"/>
      <c r="Z578" s="346"/>
      <c r="AA578" s="346"/>
      <c r="AB578" s="346"/>
      <c r="AC578" s="346"/>
      <c r="AD578" s="346"/>
      <c r="AE578" s="346"/>
      <c r="AF578" s="346"/>
      <c r="AG578" s="346"/>
      <c r="AH578" s="346"/>
      <c r="AI578" s="346"/>
      <c r="AJ578" s="346"/>
      <c r="AK578" s="346"/>
      <c r="AL578" s="346"/>
      <c r="AM578" s="346"/>
      <c r="AN578" s="346"/>
      <c r="AO578" s="346"/>
      <c r="AP578" s="346"/>
      <c r="AQ578" s="346"/>
      <c r="AR578" s="346"/>
      <c r="AS578" s="346"/>
      <c r="AT578" s="346"/>
      <c r="AU578" s="346"/>
      <c r="AV578" s="346"/>
      <c r="AW578" s="346"/>
      <c r="AX578" s="346"/>
      <c r="AY578" s="346"/>
      <c r="AZ578" s="346"/>
      <c r="BA578" s="346"/>
    </row>
    <row r="579" spans="1:53" ht="15.75" customHeight="1">
      <c r="A579" s="346"/>
      <c r="B579" s="346"/>
      <c r="C579" s="346"/>
      <c r="D579" s="346"/>
      <c r="E579" s="346"/>
      <c r="F579" s="346"/>
      <c r="G579" s="346"/>
      <c r="H579" s="346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6"/>
      <c r="U579" s="346"/>
      <c r="V579" s="346"/>
      <c r="W579" s="346"/>
      <c r="X579" s="346"/>
      <c r="Y579" s="346"/>
      <c r="Z579" s="346"/>
      <c r="AA579" s="346"/>
      <c r="AB579" s="346"/>
      <c r="AC579" s="346"/>
      <c r="AD579" s="346"/>
      <c r="AE579" s="346"/>
      <c r="AF579" s="346"/>
      <c r="AG579" s="346"/>
      <c r="AH579" s="346"/>
      <c r="AI579" s="346"/>
      <c r="AJ579" s="346"/>
      <c r="AK579" s="346"/>
      <c r="AL579" s="346"/>
      <c r="AM579" s="346"/>
      <c r="AN579" s="346"/>
      <c r="AO579" s="346"/>
      <c r="AP579" s="346"/>
      <c r="AQ579" s="346"/>
      <c r="AR579" s="346"/>
      <c r="AS579" s="346"/>
      <c r="AT579" s="346"/>
      <c r="AU579" s="346"/>
      <c r="AV579" s="346"/>
      <c r="AW579" s="346"/>
      <c r="AX579" s="346"/>
      <c r="AY579" s="346"/>
      <c r="AZ579" s="346"/>
      <c r="BA579" s="346"/>
    </row>
    <row r="580" spans="1:53" ht="15.75" customHeight="1">
      <c r="A580" s="346"/>
      <c r="B580" s="346"/>
      <c r="C580" s="346"/>
      <c r="D580" s="346"/>
      <c r="E580" s="346"/>
      <c r="F580" s="346"/>
      <c r="G580" s="346"/>
      <c r="H580" s="346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6"/>
      <c r="U580" s="346"/>
      <c r="V580" s="346"/>
      <c r="W580" s="346"/>
      <c r="X580" s="346"/>
      <c r="Y580" s="346"/>
      <c r="Z580" s="346"/>
      <c r="AA580" s="346"/>
      <c r="AB580" s="346"/>
      <c r="AC580" s="346"/>
      <c r="AD580" s="346"/>
      <c r="AE580" s="346"/>
      <c r="AF580" s="346"/>
      <c r="AG580" s="346"/>
      <c r="AH580" s="346"/>
      <c r="AI580" s="346"/>
      <c r="AJ580" s="346"/>
      <c r="AK580" s="346"/>
      <c r="AL580" s="346"/>
      <c r="AM580" s="346"/>
      <c r="AN580" s="346"/>
      <c r="AO580" s="346"/>
      <c r="AP580" s="346"/>
      <c r="AQ580" s="346"/>
      <c r="AR580" s="346"/>
      <c r="AS580" s="346"/>
      <c r="AT580" s="346"/>
      <c r="AU580" s="346"/>
      <c r="AV580" s="346"/>
      <c r="AW580" s="346"/>
      <c r="AX580" s="346"/>
      <c r="AY580" s="346"/>
      <c r="AZ580" s="346"/>
      <c r="BA580" s="346"/>
    </row>
    <row r="581" spans="1:53" ht="15.75" customHeight="1">
      <c r="A581" s="346"/>
      <c r="B581" s="346"/>
      <c r="C581" s="346"/>
      <c r="D581" s="346"/>
      <c r="E581" s="346"/>
      <c r="F581" s="346"/>
      <c r="G581" s="346"/>
      <c r="H581" s="346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6"/>
      <c r="U581" s="346"/>
      <c r="V581" s="346"/>
      <c r="W581" s="346"/>
      <c r="X581" s="346"/>
      <c r="Y581" s="346"/>
      <c r="Z581" s="346"/>
      <c r="AA581" s="346"/>
      <c r="AB581" s="346"/>
      <c r="AC581" s="346"/>
      <c r="AD581" s="346"/>
      <c r="AE581" s="346"/>
      <c r="AF581" s="346"/>
      <c r="AG581" s="346"/>
      <c r="AH581" s="346"/>
      <c r="AI581" s="346"/>
      <c r="AJ581" s="346"/>
      <c r="AK581" s="346"/>
      <c r="AL581" s="346"/>
      <c r="AM581" s="346"/>
      <c r="AN581" s="346"/>
      <c r="AO581" s="346"/>
      <c r="AP581" s="346"/>
      <c r="AQ581" s="346"/>
      <c r="AR581" s="346"/>
      <c r="AS581" s="346"/>
      <c r="AT581" s="346"/>
      <c r="AU581" s="346"/>
      <c r="AV581" s="346"/>
      <c r="AW581" s="346"/>
      <c r="AX581" s="346"/>
      <c r="AY581" s="346"/>
      <c r="AZ581" s="346"/>
      <c r="BA581" s="346"/>
    </row>
    <row r="582" spans="1:53" ht="15.75" customHeight="1">
      <c r="A582" s="346"/>
      <c r="B582" s="346"/>
      <c r="C582" s="346"/>
      <c r="D582" s="346"/>
      <c r="E582" s="346"/>
      <c r="F582" s="346"/>
      <c r="G582" s="346"/>
      <c r="H582" s="346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6"/>
      <c r="U582" s="346"/>
      <c r="V582" s="346"/>
      <c r="W582" s="346"/>
      <c r="X582" s="346"/>
      <c r="Y582" s="346"/>
      <c r="Z582" s="346"/>
      <c r="AA582" s="346"/>
      <c r="AB582" s="346"/>
      <c r="AC582" s="346"/>
      <c r="AD582" s="346"/>
      <c r="AE582" s="346"/>
      <c r="AF582" s="346"/>
      <c r="AG582" s="346"/>
      <c r="AH582" s="346"/>
      <c r="AI582" s="346"/>
      <c r="AJ582" s="346"/>
      <c r="AK582" s="346"/>
      <c r="AL582" s="346"/>
      <c r="AM582" s="346"/>
      <c r="AN582" s="346"/>
      <c r="AO582" s="346"/>
      <c r="AP582" s="346"/>
      <c r="AQ582" s="346"/>
      <c r="AR582" s="346"/>
      <c r="AS582" s="346"/>
      <c r="AT582" s="346"/>
      <c r="AU582" s="346"/>
      <c r="AV582" s="346"/>
      <c r="AW582" s="346"/>
      <c r="AX582" s="346"/>
      <c r="AY582" s="346"/>
      <c r="AZ582" s="346"/>
      <c r="BA582" s="346"/>
    </row>
    <row r="583" spans="1:53" ht="15.75" customHeight="1">
      <c r="A583" s="346"/>
      <c r="B583" s="346"/>
      <c r="C583" s="346"/>
      <c r="D583" s="346"/>
      <c r="E583" s="346"/>
      <c r="F583" s="346"/>
      <c r="G583" s="346"/>
      <c r="H583" s="346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6"/>
      <c r="U583" s="346"/>
      <c r="V583" s="346"/>
      <c r="W583" s="346"/>
      <c r="X583" s="346"/>
      <c r="Y583" s="346"/>
      <c r="Z583" s="346"/>
      <c r="AA583" s="346"/>
      <c r="AB583" s="346"/>
      <c r="AC583" s="346"/>
      <c r="AD583" s="346"/>
      <c r="AE583" s="346"/>
      <c r="AF583" s="346"/>
      <c r="AG583" s="346"/>
      <c r="AH583" s="346"/>
      <c r="AI583" s="346"/>
      <c r="AJ583" s="346"/>
      <c r="AK583" s="346"/>
      <c r="AL583" s="346"/>
      <c r="AM583" s="346"/>
      <c r="AN583" s="346"/>
      <c r="AO583" s="346"/>
      <c r="AP583" s="346"/>
      <c r="AQ583" s="346"/>
      <c r="AR583" s="346"/>
      <c r="AS583" s="346"/>
      <c r="AT583" s="346"/>
      <c r="AU583" s="346"/>
      <c r="AV583" s="346"/>
      <c r="AW583" s="346"/>
      <c r="AX583" s="346"/>
      <c r="AY583" s="346"/>
      <c r="AZ583" s="346"/>
      <c r="BA583" s="346"/>
    </row>
    <row r="584" spans="1:53" ht="15.75" customHeight="1">
      <c r="A584" s="346"/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  <c r="AG584" s="346"/>
      <c r="AH584" s="346"/>
      <c r="AI584" s="346"/>
      <c r="AJ584" s="346"/>
      <c r="AK584" s="346"/>
      <c r="AL584" s="346"/>
      <c r="AM584" s="346"/>
      <c r="AN584" s="346"/>
      <c r="AO584" s="346"/>
      <c r="AP584" s="346"/>
      <c r="AQ584" s="346"/>
      <c r="AR584" s="346"/>
      <c r="AS584" s="346"/>
      <c r="AT584" s="346"/>
      <c r="AU584" s="346"/>
      <c r="AV584" s="346"/>
      <c r="AW584" s="346"/>
      <c r="AX584" s="346"/>
      <c r="AY584" s="346"/>
      <c r="AZ584" s="346"/>
      <c r="BA584" s="346"/>
    </row>
    <row r="585" spans="1:53" ht="15.75" customHeight="1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  <c r="AG585" s="346"/>
      <c r="AH585" s="346"/>
      <c r="AI585" s="346"/>
      <c r="AJ585" s="346"/>
      <c r="AK585" s="346"/>
      <c r="AL585" s="346"/>
      <c r="AM585" s="346"/>
      <c r="AN585" s="346"/>
      <c r="AO585" s="346"/>
      <c r="AP585" s="346"/>
      <c r="AQ585" s="346"/>
      <c r="AR585" s="346"/>
      <c r="AS585" s="346"/>
      <c r="AT585" s="346"/>
      <c r="AU585" s="346"/>
      <c r="AV585" s="346"/>
      <c r="AW585" s="346"/>
      <c r="AX585" s="346"/>
      <c r="AY585" s="346"/>
      <c r="AZ585" s="346"/>
      <c r="BA585" s="346"/>
    </row>
    <row r="586" spans="1:53" ht="15.75" customHeight="1">
      <c r="A586" s="346"/>
      <c r="B586" s="346"/>
      <c r="C586" s="346"/>
      <c r="D586" s="346"/>
      <c r="E586" s="346"/>
      <c r="F586" s="346"/>
      <c r="G586" s="346"/>
      <c r="H586" s="346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  <c r="Y586" s="346"/>
      <c r="Z586" s="346"/>
      <c r="AA586" s="346"/>
      <c r="AB586" s="346"/>
      <c r="AC586" s="346"/>
      <c r="AD586" s="346"/>
      <c r="AE586" s="346"/>
      <c r="AF586" s="346"/>
      <c r="AG586" s="346"/>
      <c r="AH586" s="346"/>
      <c r="AI586" s="346"/>
      <c r="AJ586" s="346"/>
      <c r="AK586" s="346"/>
      <c r="AL586" s="346"/>
      <c r="AM586" s="346"/>
      <c r="AN586" s="346"/>
      <c r="AO586" s="346"/>
      <c r="AP586" s="346"/>
      <c r="AQ586" s="346"/>
      <c r="AR586" s="346"/>
      <c r="AS586" s="346"/>
      <c r="AT586" s="346"/>
      <c r="AU586" s="346"/>
      <c r="AV586" s="346"/>
      <c r="AW586" s="346"/>
      <c r="AX586" s="346"/>
      <c r="AY586" s="346"/>
      <c r="AZ586" s="346"/>
      <c r="BA586" s="346"/>
    </row>
    <row r="587" spans="1:53" ht="15.75" customHeight="1">
      <c r="A587" s="346"/>
      <c r="B587" s="346"/>
      <c r="C587" s="346"/>
      <c r="D587" s="346"/>
      <c r="E587" s="346"/>
      <c r="F587" s="346"/>
      <c r="G587" s="346"/>
      <c r="H587" s="346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  <c r="Y587" s="346"/>
      <c r="Z587" s="346"/>
      <c r="AA587" s="346"/>
      <c r="AB587" s="346"/>
      <c r="AC587" s="346"/>
      <c r="AD587" s="346"/>
      <c r="AE587" s="346"/>
      <c r="AF587" s="346"/>
      <c r="AG587" s="346"/>
      <c r="AH587" s="346"/>
      <c r="AI587" s="346"/>
      <c r="AJ587" s="346"/>
      <c r="AK587" s="346"/>
      <c r="AL587" s="346"/>
      <c r="AM587" s="346"/>
      <c r="AN587" s="346"/>
      <c r="AO587" s="346"/>
      <c r="AP587" s="346"/>
      <c r="AQ587" s="346"/>
      <c r="AR587" s="346"/>
      <c r="AS587" s="346"/>
      <c r="AT587" s="346"/>
      <c r="AU587" s="346"/>
      <c r="AV587" s="346"/>
      <c r="AW587" s="346"/>
      <c r="AX587" s="346"/>
      <c r="AY587" s="346"/>
      <c r="AZ587" s="346"/>
      <c r="BA587" s="346"/>
    </row>
    <row r="588" spans="1:53" ht="15.75" customHeight="1">
      <c r="A588" s="346"/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  <c r="AG588" s="346"/>
      <c r="AH588" s="346"/>
      <c r="AI588" s="346"/>
      <c r="AJ588" s="346"/>
      <c r="AK588" s="346"/>
      <c r="AL588" s="346"/>
      <c r="AM588" s="346"/>
      <c r="AN588" s="346"/>
      <c r="AO588" s="346"/>
      <c r="AP588" s="346"/>
      <c r="AQ588" s="346"/>
      <c r="AR588" s="346"/>
      <c r="AS588" s="346"/>
      <c r="AT588" s="346"/>
      <c r="AU588" s="346"/>
      <c r="AV588" s="346"/>
      <c r="AW588" s="346"/>
      <c r="AX588" s="346"/>
      <c r="AY588" s="346"/>
      <c r="AZ588" s="346"/>
      <c r="BA588" s="346"/>
    </row>
    <row r="589" spans="1:53" ht="15.75" customHeight="1">
      <c r="A589" s="346"/>
      <c r="B589" s="346"/>
      <c r="C589" s="346"/>
      <c r="D589" s="346"/>
      <c r="E589" s="346"/>
      <c r="F589" s="346"/>
      <c r="G589" s="346"/>
      <c r="H589" s="346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  <c r="Y589" s="346"/>
      <c r="Z589" s="346"/>
      <c r="AA589" s="346"/>
      <c r="AB589" s="346"/>
      <c r="AC589" s="346"/>
      <c r="AD589" s="346"/>
      <c r="AE589" s="346"/>
      <c r="AF589" s="346"/>
      <c r="AG589" s="346"/>
      <c r="AH589" s="346"/>
      <c r="AI589" s="346"/>
      <c r="AJ589" s="346"/>
      <c r="AK589" s="346"/>
      <c r="AL589" s="346"/>
      <c r="AM589" s="346"/>
      <c r="AN589" s="346"/>
      <c r="AO589" s="346"/>
      <c r="AP589" s="346"/>
      <c r="AQ589" s="346"/>
      <c r="AR589" s="346"/>
      <c r="AS589" s="346"/>
      <c r="AT589" s="346"/>
      <c r="AU589" s="346"/>
      <c r="AV589" s="346"/>
      <c r="AW589" s="346"/>
      <c r="AX589" s="346"/>
      <c r="AY589" s="346"/>
      <c r="AZ589" s="346"/>
      <c r="BA589" s="346"/>
    </row>
    <row r="590" spans="1:53" ht="15.75" customHeight="1">
      <c r="A590" s="346"/>
      <c r="B590" s="346"/>
      <c r="C590" s="346"/>
      <c r="D590" s="346"/>
      <c r="E590" s="346"/>
      <c r="F590" s="346"/>
      <c r="G590" s="346"/>
      <c r="H590" s="346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  <c r="Y590" s="346"/>
      <c r="Z590" s="346"/>
      <c r="AA590" s="346"/>
      <c r="AB590" s="346"/>
      <c r="AC590" s="346"/>
      <c r="AD590" s="346"/>
      <c r="AE590" s="346"/>
      <c r="AF590" s="346"/>
      <c r="AG590" s="346"/>
      <c r="AH590" s="346"/>
      <c r="AI590" s="346"/>
      <c r="AJ590" s="346"/>
      <c r="AK590" s="346"/>
      <c r="AL590" s="346"/>
      <c r="AM590" s="346"/>
      <c r="AN590" s="346"/>
      <c r="AO590" s="346"/>
      <c r="AP590" s="346"/>
      <c r="AQ590" s="346"/>
      <c r="AR590" s="346"/>
      <c r="AS590" s="346"/>
      <c r="AT590" s="346"/>
      <c r="AU590" s="346"/>
      <c r="AV590" s="346"/>
      <c r="AW590" s="346"/>
      <c r="AX590" s="346"/>
      <c r="AY590" s="346"/>
      <c r="AZ590" s="346"/>
      <c r="BA590" s="346"/>
    </row>
    <row r="591" spans="1:53" ht="15.75" customHeight="1">
      <c r="A591" s="346"/>
      <c r="B591" s="346"/>
      <c r="C591" s="346"/>
      <c r="D591" s="346"/>
      <c r="E591" s="346"/>
      <c r="F591" s="346"/>
      <c r="G591" s="346"/>
      <c r="H591" s="346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6"/>
      <c r="U591" s="346"/>
      <c r="V591" s="346"/>
      <c r="W591" s="346"/>
      <c r="X591" s="346"/>
      <c r="Y591" s="346"/>
      <c r="Z591" s="346"/>
      <c r="AA591" s="346"/>
      <c r="AB591" s="346"/>
      <c r="AC591" s="346"/>
      <c r="AD591" s="346"/>
      <c r="AE591" s="346"/>
      <c r="AF591" s="346"/>
      <c r="AG591" s="346"/>
      <c r="AH591" s="346"/>
      <c r="AI591" s="346"/>
      <c r="AJ591" s="346"/>
      <c r="AK591" s="346"/>
      <c r="AL591" s="346"/>
      <c r="AM591" s="346"/>
      <c r="AN591" s="346"/>
      <c r="AO591" s="346"/>
      <c r="AP591" s="346"/>
      <c r="AQ591" s="346"/>
      <c r="AR591" s="346"/>
      <c r="AS591" s="346"/>
      <c r="AT591" s="346"/>
      <c r="AU591" s="346"/>
      <c r="AV591" s="346"/>
      <c r="AW591" s="346"/>
      <c r="AX591" s="346"/>
      <c r="AY591" s="346"/>
      <c r="AZ591" s="346"/>
      <c r="BA591" s="346"/>
    </row>
    <row r="592" spans="1:53" ht="15.75" customHeight="1">
      <c r="A592" s="346"/>
      <c r="B592" s="346"/>
      <c r="C592" s="346"/>
      <c r="D592" s="346"/>
      <c r="E592" s="346"/>
      <c r="F592" s="346"/>
      <c r="G592" s="346"/>
      <c r="H592" s="346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6"/>
      <c r="U592" s="346"/>
      <c r="V592" s="346"/>
      <c r="W592" s="346"/>
      <c r="X592" s="346"/>
      <c r="Y592" s="346"/>
      <c r="Z592" s="346"/>
      <c r="AA592" s="346"/>
      <c r="AB592" s="346"/>
      <c r="AC592" s="346"/>
      <c r="AD592" s="346"/>
      <c r="AE592" s="346"/>
      <c r="AF592" s="346"/>
      <c r="AG592" s="346"/>
      <c r="AH592" s="346"/>
      <c r="AI592" s="346"/>
      <c r="AJ592" s="346"/>
      <c r="AK592" s="346"/>
      <c r="AL592" s="346"/>
      <c r="AM592" s="346"/>
      <c r="AN592" s="346"/>
      <c r="AO592" s="346"/>
      <c r="AP592" s="346"/>
      <c r="AQ592" s="346"/>
      <c r="AR592" s="346"/>
      <c r="AS592" s="346"/>
      <c r="AT592" s="346"/>
      <c r="AU592" s="346"/>
      <c r="AV592" s="346"/>
      <c r="AW592" s="346"/>
      <c r="AX592" s="346"/>
      <c r="AY592" s="346"/>
      <c r="AZ592" s="346"/>
      <c r="BA592" s="346"/>
    </row>
    <row r="593" spans="1:53" ht="15.75" customHeight="1">
      <c r="A593" s="346"/>
      <c r="B593" s="346"/>
      <c r="C593" s="346"/>
      <c r="D593" s="346"/>
      <c r="E593" s="346"/>
      <c r="F593" s="346"/>
      <c r="G593" s="346"/>
      <c r="H593" s="346"/>
      <c r="I593" s="346"/>
      <c r="J593" s="346"/>
      <c r="K593" s="346"/>
      <c r="L593" s="346"/>
      <c r="M593" s="346"/>
      <c r="N593" s="346"/>
      <c r="O593" s="346"/>
      <c r="P593" s="346"/>
      <c r="Q593" s="346"/>
      <c r="R593" s="346"/>
      <c r="S593" s="346"/>
      <c r="T593" s="346"/>
      <c r="U593" s="346"/>
      <c r="V593" s="346"/>
      <c r="W593" s="346"/>
      <c r="X593" s="346"/>
      <c r="Y593" s="346"/>
      <c r="Z593" s="346"/>
      <c r="AA593" s="346"/>
      <c r="AB593" s="346"/>
      <c r="AC593" s="346"/>
      <c r="AD593" s="346"/>
      <c r="AE593" s="346"/>
      <c r="AF593" s="346"/>
      <c r="AG593" s="346"/>
      <c r="AH593" s="346"/>
      <c r="AI593" s="346"/>
      <c r="AJ593" s="346"/>
      <c r="AK593" s="346"/>
      <c r="AL593" s="346"/>
      <c r="AM593" s="346"/>
      <c r="AN593" s="346"/>
      <c r="AO593" s="346"/>
      <c r="AP593" s="346"/>
      <c r="AQ593" s="346"/>
      <c r="AR593" s="346"/>
      <c r="AS593" s="346"/>
      <c r="AT593" s="346"/>
      <c r="AU593" s="346"/>
      <c r="AV593" s="346"/>
      <c r="AW593" s="346"/>
      <c r="AX593" s="346"/>
      <c r="AY593" s="346"/>
      <c r="AZ593" s="346"/>
      <c r="BA593" s="346"/>
    </row>
    <row r="594" spans="1:53" ht="15.75" customHeight="1">
      <c r="A594" s="346"/>
      <c r="B594" s="346"/>
      <c r="C594" s="346"/>
      <c r="D594" s="346"/>
      <c r="E594" s="346"/>
      <c r="F594" s="346"/>
      <c r="G594" s="346"/>
      <c r="H594" s="346"/>
      <c r="I594" s="346"/>
      <c r="J594" s="346"/>
      <c r="K594" s="346"/>
      <c r="L594" s="346"/>
      <c r="M594" s="346"/>
      <c r="N594" s="346"/>
      <c r="O594" s="346"/>
      <c r="P594" s="346"/>
      <c r="Q594" s="346"/>
      <c r="R594" s="346"/>
      <c r="S594" s="346"/>
      <c r="T594" s="346"/>
      <c r="U594" s="346"/>
      <c r="V594" s="346"/>
      <c r="W594" s="346"/>
      <c r="X594" s="346"/>
      <c r="Y594" s="346"/>
      <c r="Z594" s="346"/>
      <c r="AA594" s="346"/>
      <c r="AB594" s="346"/>
      <c r="AC594" s="346"/>
      <c r="AD594" s="346"/>
      <c r="AE594" s="346"/>
      <c r="AF594" s="346"/>
      <c r="AG594" s="346"/>
      <c r="AH594" s="346"/>
      <c r="AI594" s="346"/>
      <c r="AJ594" s="346"/>
      <c r="AK594" s="346"/>
      <c r="AL594" s="346"/>
      <c r="AM594" s="346"/>
      <c r="AN594" s="346"/>
      <c r="AO594" s="346"/>
      <c r="AP594" s="346"/>
      <c r="AQ594" s="346"/>
      <c r="AR594" s="346"/>
      <c r="AS594" s="346"/>
      <c r="AT594" s="346"/>
      <c r="AU594" s="346"/>
      <c r="AV594" s="346"/>
      <c r="AW594" s="346"/>
      <c r="AX594" s="346"/>
      <c r="AY594" s="346"/>
      <c r="AZ594" s="346"/>
      <c r="BA594" s="346"/>
    </row>
    <row r="595" spans="1:53" ht="15.75" customHeight="1">
      <c r="A595" s="346"/>
      <c r="B595" s="346"/>
      <c r="C595" s="346"/>
      <c r="D595" s="346"/>
      <c r="E595" s="346"/>
      <c r="F595" s="346"/>
      <c r="G595" s="346"/>
      <c r="H595" s="346"/>
      <c r="I595" s="346"/>
      <c r="J595" s="346"/>
      <c r="K595" s="346"/>
      <c r="L595" s="346"/>
      <c r="M595" s="346"/>
      <c r="N595" s="346"/>
      <c r="O595" s="346"/>
      <c r="P595" s="346"/>
      <c r="Q595" s="346"/>
      <c r="R595" s="346"/>
      <c r="S595" s="346"/>
      <c r="T595" s="346"/>
      <c r="U595" s="346"/>
      <c r="V595" s="346"/>
      <c r="W595" s="346"/>
      <c r="X595" s="346"/>
      <c r="Y595" s="346"/>
      <c r="Z595" s="346"/>
      <c r="AA595" s="346"/>
      <c r="AB595" s="346"/>
      <c r="AC595" s="346"/>
      <c r="AD595" s="346"/>
      <c r="AE595" s="346"/>
      <c r="AF595" s="346"/>
      <c r="AG595" s="346"/>
      <c r="AH595" s="346"/>
      <c r="AI595" s="346"/>
      <c r="AJ595" s="346"/>
      <c r="AK595" s="346"/>
      <c r="AL595" s="346"/>
      <c r="AM595" s="346"/>
      <c r="AN595" s="346"/>
      <c r="AO595" s="346"/>
      <c r="AP595" s="346"/>
      <c r="AQ595" s="346"/>
      <c r="AR595" s="346"/>
      <c r="AS595" s="346"/>
      <c r="AT595" s="346"/>
      <c r="AU595" s="346"/>
      <c r="AV595" s="346"/>
      <c r="AW595" s="346"/>
      <c r="AX595" s="346"/>
      <c r="AY595" s="346"/>
      <c r="AZ595" s="346"/>
      <c r="BA595" s="346"/>
    </row>
    <row r="596" spans="1:53" ht="15.75" customHeight="1">
      <c r="A596" s="346"/>
      <c r="B596" s="346"/>
      <c r="C596" s="346"/>
      <c r="D596" s="346"/>
      <c r="E596" s="346"/>
      <c r="F596" s="346"/>
      <c r="G596" s="346"/>
      <c r="H596" s="346"/>
      <c r="I596" s="346"/>
      <c r="J596" s="346"/>
      <c r="K596" s="346"/>
      <c r="L596" s="346"/>
      <c r="M596" s="346"/>
      <c r="N596" s="346"/>
      <c r="O596" s="346"/>
      <c r="P596" s="346"/>
      <c r="Q596" s="346"/>
      <c r="R596" s="346"/>
      <c r="S596" s="346"/>
      <c r="T596" s="346"/>
      <c r="U596" s="346"/>
      <c r="V596" s="346"/>
      <c r="W596" s="346"/>
      <c r="X596" s="346"/>
      <c r="Y596" s="346"/>
      <c r="Z596" s="346"/>
      <c r="AA596" s="346"/>
      <c r="AB596" s="346"/>
      <c r="AC596" s="346"/>
      <c r="AD596" s="346"/>
      <c r="AE596" s="346"/>
      <c r="AF596" s="346"/>
      <c r="AG596" s="346"/>
      <c r="AH596" s="346"/>
      <c r="AI596" s="346"/>
      <c r="AJ596" s="346"/>
      <c r="AK596" s="346"/>
      <c r="AL596" s="346"/>
      <c r="AM596" s="346"/>
      <c r="AN596" s="346"/>
      <c r="AO596" s="346"/>
      <c r="AP596" s="346"/>
      <c r="AQ596" s="346"/>
      <c r="AR596" s="346"/>
      <c r="AS596" s="346"/>
      <c r="AT596" s="346"/>
      <c r="AU596" s="346"/>
      <c r="AV596" s="346"/>
      <c r="AW596" s="346"/>
      <c r="AX596" s="346"/>
      <c r="AY596" s="346"/>
      <c r="AZ596" s="346"/>
      <c r="BA596" s="346"/>
    </row>
    <row r="597" spans="1:53" ht="15.75" customHeight="1">
      <c r="A597" s="346"/>
      <c r="B597" s="346"/>
      <c r="C597" s="346"/>
      <c r="D597" s="346"/>
      <c r="E597" s="346"/>
      <c r="F597" s="346"/>
      <c r="G597" s="346"/>
      <c r="H597" s="346"/>
      <c r="I597" s="346"/>
      <c r="J597" s="346"/>
      <c r="K597" s="346"/>
      <c r="L597" s="346"/>
      <c r="M597" s="346"/>
      <c r="N597" s="346"/>
      <c r="O597" s="346"/>
      <c r="P597" s="346"/>
      <c r="Q597" s="346"/>
      <c r="R597" s="346"/>
      <c r="S597" s="346"/>
      <c r="T597" s="346"/>
      <c r="U597" s="346"/>
      <c r="V597" s="346"/>
      <c r="W597" s="346"/>
      <c r="X597" s="346"/>
      <c r="Y597" s="346"/>
      <c r="Z597" s="346"/>
      <c r="AA597" s="346"/>
      <c r="AB597" s="346"/>
      <c r="AC597" s="346"/>
      <c r="AD597" s="346"/>
      <c r="AE597" s="346"/>
      <c r="AF597" s="346"/>
      <c r="AG597" s="346"/>
      <c r="AH597" s="346"/>
      <c r="AI597" s="346"/>
      <c r="AJ597" s="346"/>
      <c r="AK597" s="346"/>
      <c r="AL597" s="346"/>
      <c r="AM597" s="346"/>
      <c r="AN597" s="346"/>
      <c r="AO597" s="346"/>
      <c r="AP597" s="346"/>
      <c r="AQ597" s="346"/>
      <c r="AR597" s="346"/>
      <c r="AS597" s="346"/>
      <c r="AT597" s="346"/>
      <c r="AU597" s="346"/>
      <c r="AV597" s="346"/>
      <c r="AW597" s="346"/>
      <c r="AX597" s="346"/>
      <c r="AY597" s="346"/>
      <c r="AZ597" s="346"/>
      <c r="BA597" s="346"/>
    </row>
    <row r="598" spans="1:53" ht="15.75" customHeight="1">
      <c r="A598" s="346"/>
      <c r="B598" s="346"/>
      <c r="C598" s="346"/>
      <c r="D598" s="346"/>
      <c r="E598" s="346"/>
      <c r="F598" s="346"/>
      <c r="G598" s="346"/>
      <c r="H598" s="346"/>
      <c r="I598" s="346"/>
      <c r="J598" s="346"/>
      <c r="K598" s="346"/>
      <c r="L598" s="346"/>
      <c r="M598" s="346"/>
      <c r="N598" s="346"/>
      <c r="O598" s="346"/>
      <c r="P598" s="346"/>
      <c r="Q598" s="346"/>
      <c r="R598" s="346"/>
      <c r="S598" s="346"/>
      <c r="T598" s="346"/>
      <c r="U598" s="346"/>
      <c r="V598" s="346"/>
      <c r="W598" s="346"/>
      <c r="X598" s="346"/>
      <c r="Y598" s="346"/>
      <c r="Z598" s="346"/>
      <c r="AA598" s="346"/>
      <c r="AB598" s="346"/>
      <c r="AC598" s="346"/>
      <c r="AD598" s="346"/>
      <c r="AE598" s="346"/>
      <c r="AF598" s="346"/>
      <c r="AG598" s="346"/>
      <c r="AH598" s="346"/>
      <c r="AI598" s="346"/>
      <c r="AJ598" s="346"/>
      <c r="AK598" s="346"/>
      <c r="AL598" s="346"/>
      <c r="AM598" s="346"/>
      <c r="AN598" s="346"/>
      <c r="AO598" s="346"/>
      <c r="AP598" s="346"/>
      <c r="AQ598" s="346"/>
      <c r="AR598" s="346"/>
      <c r="AS598" s="346"/>
      <c r="AT598" s="346"/>
      <c r="AU598" s="346"/>
      <c r="AV598" s="346"/>
      <c r="AW598" s="346"/>
      <c r="AX598" s="346"/>
      <c r="AY598" s="346"/>
      <c r="AZ598" s="346"/>
      <c r="BA598" s="346"/>
    </row>
    <row r="599" spans="1:53" ht="15.75" customHeight="1">
      <c r="A599" s="346"/>
      <c r="B599" s="346"/>
      <c r="C599" s="346"/>
      <c r="D599" s="346"/>
      <c r="E599" s="346"/>
      <c r="F599" s="346"/>
      <c r="G599" s="346"/>
      <c r="H599" s="346"/>
      <c r="I599" s="346"/>
      <c r="J599" s="346"/>
      <c r="K599" s="346"/>
      <c r="L599" s="346"/>
      <c r="M599" s="346"/>
      <c r="N599" s="346"/>
      <c r="O599" s="346"/>
      <c r="P599" s="346"/>
      <c r="Q599" s="346"/>
      <c r="R599" s="346"/>
      <c r="S599" s="346"/>
      <c r="T599" s="346"/>
      <c r="U599" s="346"/>
      <c r="V599" s="346"/>
      <c r="W599" s="346"/>
      <c r="X599" s="346"/>
      <c r="Y599" s="346"/>
      <c r="Z599" s="346"/>
      <c r="AA599" s="346"/>
      <c r="AB599" s="346"/>
      <c r="AC599" s="346"/>
      <c r="AD599" s="346"/>
      <c r="AE599" s="346"/>
      <c r="AF599" s="346"/>
      <c r="AG599" s="346"/>
      <c r="AH599" s="346"/>
      <c r="AI599" s="346"/>
      <c r="AJ599" s="346"/>
      <c r="AK599" s="346"/>
      <c r="AL599" s="346"/>
      <c r="AM599" s="346"/>
      <c r="AN599" s="346"/>
      <c r="AO599" s="346"/>
      <c r="AP599" s="346"/>
      <c r="AQ599" s="346"/>
      <c r="AR599" s="346"/>
      <c r="AS599" s="346"/>
      <c r="AT599" s="346"/>
      <c r="AU599" s="346"/>
      <c r="AV599" s="346"/>
      <c r="AW599" s="346"/>
      <c r="AX599" s="346"/>
      <c r="AY599" s="346"/>
      <c r="AZ599" s="346"/>
      <c r="BA599" s="346"/>
    </row>
    <row r="600" spans="1:53" ht="15.75" customHeight="1">
      <c r="A600" s="346"/>
      <c r="B600" s="346"/>
      <c r="C600" s="346"/>
      <c r="D600" s="346"/>
      <c r="E600" s="346"/>
      <c r="F600" s="346"/>
      <c r="G600" s="346"/>
      <c r="H600" s="346"/>
      <c r="I600" s="346"/>
      <c r="J600" s="346"/>
      <c r="K600" s="346"/>
      <c r="L600" s="346"/>
      <c r="M600" s="346"/>
      <c r="N600" s="346"/>
      <c r="O600" s="346"/>
      <c r="P600" s="346"/>
      <c r="Q600" s="346"/>
      <c r="R600" s="346"/>
      <c r="S600" s="346"/>
      <c r="T600" s="346"/>
      <c r="U600" s="346"/>
      <c r="V600" s="346"/>
      <c r="W600" s="346"/>
      <c r="X600" s="346"/>
      <c r="Y600" s="346"/>
      <c r="Z600" s="346"/>
      <c r="AA600" s="346"/>
      <c r="AB600" s="346"/>
      <c r="AC600" s="346"/>
      <c r="AD600" s="346"/>
      <c r="AE600" s="346"/>
      <c r="AF600" s="346"/>
      <c r="AG600" s="346"/>
      <c r="AH600" s="346"/>
      <c r="AI600" s="346"/>
      <c r="AJ600" s="346"/>
      <c r="AK600" s="346"/>
      <c r="AL600" s="346"/>
      <c r="AM600" s="346"/>
      <c r="AN600" s="346"/>
      <c r="AO600" s="346"/>
      <c r="AP600" s="346"/>
      <c r="AQ600" s="346"/>
      <c r="AR600" s="346"/>
      <c r="AS600" s="346"/>
      <c r="AT600" s="346"/>
      <c r="AU600" s="346"/>
      <c r="AV600" s="346"/>
      <c r="AW600" s="346"/>
      <c r="AX600" s="346"/>
      <c r="AY600" s="346"/>
      <c r="AZ600" s="346"/>
      <c r="BA600" s="346"/>
    </row>
    <row r="601" spans="1:53" ht="15.75" customHeight="1">
      <c r="A601" s="346"/>
      <c r="B601" s="346"/>
      <c r="C601" s="346"/>
      <c r="D601" s="346"/>
      <c r="E601" s="346"/>
      <c r="F601" s="346"/>
      <c r="G601" s="346"/>
      <c r="H601" s="346"/>
      <c r="I601" s="346"/>
      <c r="J601" s="346"/>
      <c r="K601" s="346"/>
      <c r="L601" s="346"/>
      <c r="M601" s="346"/>
      <c r="N601" s="346"/>
      <c r="O601" s="346"/>
      <c r="P601" s="346"/>
      <c r="Q601" s="346"/>
      <c r="R601" s="346"/>
      <c r="S601" s="346"/>
      <c r="T601" s="346"/>
      <c r="U601" s="346"/>
      <c r="V601" s="346"/>
      <c r="W601" s="346"/>
      <c r="X601" s="346"/>
      <c r="Y601" s="346"/>
      <c r="Z601" s="346"/>
      <c r="AA601" s="346"/>
      <c r="AB601" s="346"/>
      <c r="AC601" s="346"/>
      <c r="AD601" s="346"/>
      <c r="AE601" s="346"/>
      <c r="AF601" s="346"/>
      <c r="AG601" s="346"/>
      <c r="AH601" s="346"/>
      <c r="AI601" s="346"/>
      <c r="AJ601" s="346"/>
      <c r="AK601" s="346"/>
      <c r="AL601" s="346"/>
      <c r="AM601" s="346"/>
      <c r="AN601" s="346"/>
      <c r="AO601" s="346"/>
      <c r="AP601" s="346"/>
      <c r="AQ601" s="346"/>
      <c r="AR601" s="346"/>
      <c r="AS601" s="346"/>
      <c r="AT601" s="346"/>
      <c r="AU601" s="346"/>
      <c r="AV601" s="346"/>
      <c r="AW601" s="346"/>
      <c r="AX601" s="346"/>
      <c r="AY601" s="346"/>
      <c r="AZ601" s="346"/>
      <c r="BA601" s="346"/>
    </row>
    <row r="602" spans="1:53" ht="15.75" customHeight="1">
      <c r="A602" s="346"/>
      <c r="B602" s="346"/>
      <c r="C602" s="346"/>
      <c r="D602" s="346"/>
      <c r="E602" s="346"/>
      <c r="F602" s="346"/>
      <c r="G602" s="346"/>
      <c r="H602" s="346"/>
      <c r="I602" s="346"/>
      <c r="J602" s="346"/>
      <c r="K602" s="346"/>
      <c r="L602" s="346"/>
      <c r="M602" s="346"/>
      <c r="N602" s="346"/>
      <c r="O602" s="346"/>
      <c r="P602" s="346"/>
      <c r="Q602" s="346"/>
      <c r="R602" s="346"/>
      <c r="S602" s="346"/>
      <c r="T602" s="346"/>
      <c r="U602" s="346"/>
      <c r="V602" s="346"/>
      <c r="W602" s="346"/>
      <c r="X602" s="346"/>
      <c r="Y602" s="346"/>
      <c r="Z602" s="346"/>
      <c r="AA602" s="346"/>
      <c r="AB602" s="346"/>
      <c r="AC602" s="346"/>
      <c r="AD602" s="346"/>
      <c r="AE602" s="346"/>
      <c r="AF602" s="346"/>
      <c r="AG602" s="346"/>
      <c r="AH602" s="346"/>
      <c r="AI602" s="346"/>
      <c r="AJ602" s="346"/>
      <c r="AK602" s="346"/>
      <c r="AL602" s="346"/>
      <c r="AM602" s="346"/>
      <c r="AN602" s="346"/>
      <c r="AO602" s="346"/>
      <c r="AP602" s="346"/>
      <c r="AQ602" s="346"/>
      <c r="AR602" s="346"/>
      <c r="AS602" s="346"/>
      <c r="AT602" s="346"/>
      <c r="AU602" s="346"/>
      <c r="AV602" s="346"/>
      <c r="AW602" s="346"/>
      <c r="AX602" s="346"/>
      <c r="AY602" s="346"/>
      <c r="AZ602" s="346"/>
      <c r="BA602" s="346"/>
    </row>
    <row r="603" spans="1:53" ht="15.75" customHeight="1">
      <c r="A603" s="346"/>
      <c r="B603" s="346"/>
      <c r="C603" s="346"/>
      <c r="D603" s="346"/>
      <c r="E603" s="346"/>
      <c r="F603" s="346"/>
      <c r="G603" s="346"/>
      <c r="H603" s="346"/>
      <c r="I603" s="346"/>
      <c r="J603" s="346"/>
      <c r="K603" s="346"/>
      <c r="L603" s="346"/>
      <c r="M603" s="346"/>
      <c r="N603" s="346"/>
      <c r="O603" s="346"/>
      <c r="P603" s="346"/>
      <c r="Q603" s="346"/>
      <c r="R603" s="346"/>
      <c r="S603" s="346"/>
      <c r="T603" s="346"/>
      <c r="U603" s="346"/>
      <c r="V603" s="346"/>
      <c r="W603" s="346"/>
      <c r="X603" s="346"/>
      <c r="Y603" s="346"/>
      <c r="Z603" s="346"/>
      <c r="AA603" s="346"/>
      <c r="AB603" s="346"/>
      <c r="AC603" s="346"/>
      <c r="AD603" s="346"/>
      <c r="AE603" s="346"/>
      <c r="AF603" s="346"/>
      <c r="AG603" s="346"/>
      <c r="AH603" s="346"/>
      <c r="AI603" s="346"/>
      <c r="AJ603" s="346"/>
      <c r="AK603" s="346"/>
      <c r="AL603" s="346"/>
      <c r="AM603" s="346"/>
      <c r="AN603" s="346"/>
      <c r="AO603" s="346"/>
      <c r="AP603" s="346"/>
      <c r="AQ603" s="346"/>
      <c r="AR603" s="346"/>
      <c r="AS603" s="346"/>
      <c r="AT603" s="346"/>
      <c r="AU603" s="346"/>
      <c r="AV603" s="346"/>
      <c r="AW603" s="346"/>
      <c r="AX603" s="346"/>
      <c r="AY603" s="346"/>
      <c r="AZ603" s="346"/>
      <c r="BA603" s="346"/>
    </row>
    <row r="604" spans="1:53" ht="15.75" customHeight="1">
      <c r="A604" s="346"/>
      <c r="B604" s="346"/>
      <c r="C604" s="346"/>
      <c r="D604" s="346"/>
      <c r="E604" s="346"/>
      <c r="F604" s="346"/>
      <c r="G604" s="346"/>
      <c r="H604" s="346"/>
      <c r="I604" s="346"/>
      <c r="J604" s="346"/>
      <c r="K604" s="346"/>
      <c r="L604" s="346"/>
      <c r="M604" s="346"/>
      <c r="N604" s="346"/>
      <c r="O604" s="346"/>
      <c r="P604" s="346"/>
      <c r="Q604" s="346"/>
      <c r="R604" s="346"/>
      <c r="S604" s="346"/>
      <c r="T604" s="346"/>
      <c r="U604" s="346"/>
      <c r="V604" s="346"/>
      <c r="W604" s="346"/>
      <c r="X604" s="346"/>
      <c r="Y604" s="346"/>
      <c r="Z604" s="346"/>
      <c r="AA604" s="346"/>
      <c r="AB604" s="346"/>
      <c r="AC604" s="346"/>
      <c r="AD604" s="346"/>
      <c r="AE604" s="346"/>
      <c r="AF604" s="346"/>
      <c r="AG604" s="346"/>
      <c r="AH604" s="346"/>
      <c r="AI604" s="346"/>
      <c r="AJ604" s="346"/>
      <c r="AK604" s="346"/>
      <c r="AL604" s="346"/>
      <c r="AM604" s="346"/>
      <c r="AN604" s="346"/>
      <c r="AO604" s="346"/>
      <c r="AP604" s="346"/>
      <c r="AQ604" s="346"/>
      <c r="AR604" s="346"/>
      <c r="AS604" s="346"/>
      <c r="AT604" s="346"/>
      <c r="AU604" s="346"/>
      <c r="AV604" s="346"/>
      <c r="AW604" s="346"/>
      <c r="AX604" s="346"/>
      <c r="AY604" s="346"/>
      <c r="AZ604" s="346"/>
      <c r="BA604" s="346"/>
    </row>
    <row r="605" spans="1:53" ht="15.75" customHeight="1">
      <c r="A605" s="346"/>
      <c r="B605" s="346"/>
      <c r="C605" s="346"/>
      <c r="D605" s="346"/>
      <c r="E605" s="346"/>
      <c r="F605" s="346"/>
      <c r="G605" s="346"/>
      <c r="H605" s="346"/>
      <c r="I605" s="346"/>
      <c r="J605" s="346"/>
      <c r="K605" s="346"/>
      <c r="L605" s="346"/>
      <c r="M605" s="346"/>
      <c r="N605" s="346"/>
      <c r="O605" s="346"/>
      <c r="P605" s="346"/>
      <c r="Q605" s="346"/>
      <c r="R605" s="346"/>
      <c r="S605" s="346"/>
      <c r="T605" s="346"/>
      <c r="U605" s="346"/>
      <c r="V605" s="346"/>
      <c r="W605" s="346"/>
      <c r="X605" s="346"/>
      <c r="Y605" s="346"/>
      <c r="Z605" s="346"/>
      <c r="AA605" s="346"/>
      <c r="AB605" s="346"/>
      <c r="AC605" s="346"/>
      <c r="AD605" s="346"/>
      <c r="AE605" s="346"/>
      <c r="AF605" s="346"/>
      <c r="AG605" s="346"/>
      <c r="AH605" s="346"/>
      <c r="AI605" s="346"/>
      <c r="AJ605" s="346"/>
      <c r="AK605" s="346"/>
      <c r="AL605" s="346"/>
      <c r="AM605" s="346"/>
      <c r="AN605" s="346"/>
      <c r="AO605" s="346"/>
      <c r="AP605" s="346"/>
      <c r="AQ605" s="346"/>
      <c r="AR605" s="346"/>
      <c r="AS605" s="346"/>
      <c r="AT605" s="346"/>
      <c r="AU605" s="346"/>
      <c r="AV605" s="346"/>
      <c r="AW605" s="346"/>
      <c r="AX605" s="346"/>
      <c r="AY605" s="346"/>
      <c r="AZ605" s="346"/>
      <c r="BA605" s="346"/>
    </row>
    <row r="606" spans="1:53" ht="15.75" customHeight="1">
      <c r="A606" s="346"/>
      <c r="B606" s="346"/>
      <c r="C606" s="346"/>
      <c r="D606" s="346"/>
      <c r="E606" s="346"/>
      <c r="F606" s="346"/>
      <c r="G606" s="346"/>
      <c r="H606" s="346"/>
      <c r="I606" s="346"/>
      <c r="J606" s="346"/>
      <c r="K606" s="346"/>
      <c r="L606" s="346"/>
      <c r="M606" s="346"/>
      <c r="N606" s="346"/>
      <c r="O606" s="346"/>
      <c r="P606" s="346"/>
      <c r="Q606" s="346"/>
      <c r="R606" s="346"/>
      <c r="S606" s="346"/>
      <c r="T606" s="346"/>
      <c r="U606" s="346"/>
      <c r="V606" s="346"/>
      <c r="W606" s="346"/>
      <c r="X606" s="346"/>
      <c r="Y606" s="346"/>
      <c r="Z606" s="346"/>
      <c r="AA606" s="346"/>
      <c r="AB606" s="346"/>
      <c r="AC606" s="346"/>
      <c r="AD606" s="346"/>
      <c r="AE606" s="346"/>
      <c r="AF606" s="346"/>
      <c r="AG606" s="346"/>
      <c r="AH606" s="346"/>
      <c r="AI606" s="346"/>
      <c r="AJ606" s="346"/>
      <c r="AK606" s="346"/>
      <c r="AL606" s="346"/>
      <c r="AM606" s="346"/>
      <c r="AN606" s="346"/>
      <c r="AO606" s="346"/>
      <c r="AP606" s="346"/>
      <c r="AQ606" s="346"/>
      <c r="AR606" s="346"/>
      <c r="AS606" s="346"/>
      <c r="AT606" s="346"/>
      <c r="AU606" s="346"/>
      <c r="AV606" s="346"/>
      <c r="AW606" s="346"/>
      <c r="AX606" s="346"/>
      <c r="AY606" s="346"/>
      <c r="AZ606" s="346"/>
      <c r="BA606" s="346"/>
    </row>
    <row r="607" spans="1:53" ht="15.75" customHeight="1">
      <c r="A607" s="346"/>
      <c r="B607" s="346"/>
      <c r="C607" s="346"/>
      <c r="D607" s="346"/>
      <c r="E607" s="346"/>
      <c r="F607" s="346"/>
      <c r="G607" s="346"/>
      <c r="H607" s="346"/>
      <c r="I607" s="346"/>
      <c r="J607" s="346"/>
      <c r="K607" s="346"/>
      <c r="L607" s="346"/>
      <c r="M607" s="346"/>
      <c r="N607" s="346"/>
      <c r="O607" s="346"/>
      <c r="P607" s="346"/>
      <c r="Q607" s="346"/>
      <c r="R607" s="346"/>
      <c r="S607" s="346"/>
      <c r="T607" s="346"/>
      <c r="U607" s="346"/>
      <c r="V607" s="346"/>
      <c r="W607" s="346"/>
      <c r="X607" s="346"/>
      <c r="Y607" s="346"/>
      <c r="Z607" s="346"/>
      <c r="AA607" s="346"/>
      <c r="AB607" s="346"/>
      <c r="AC607" s="346"/>
      <c r="AD607" s="346"/>
      <c r="AE607" s="346"/>
      <c r="AF607" s="346"/>
      <c r="AG607" s="346"/>
      <c r="AH607" s="346"/>
      <c r="AI607" s="346"/>
      <c r="AJ607" s="346"/>
      <c r="AK607" s="346"/>
      <c r="AL607" s="346"/>
      <c r="AM607" s="346"/>
      <c r="AN607" s="346"/>
      <c r="AO607" s="346"/>
      <c r="AP607" s="346"/>
      <c r="AQ607" s="346"/>
      <c r="AR607" s="346"/>
      <c r="AS607" s="346"/>
      <c r="AT607" s="346"/>
      <c r="AU607" s="346"/>
      <c r="AV607" s="346"/>
      <c r="AW607" s="346"/>
      <c r="AX607" s="346"/>
      <c r="AY607" s="346"/>
      <c r="AZ607" s="346"/>
      <c r="BA607" s="346"/>
    </row>
    <row r="608" spans="1:53" ht="15.75" customHeight="1">
      <c r="A608" s="346"/>
      <c r="B608" s="346"/>
      <c r="C608" s="346"/>
      <c r="D608" s="346"/>
      <c r="E608" s="346"/>
      <c r="F608" s="346"/>
      <c r="G608" s="346"/>
      <c r="H608" s="346"/>
      <c r="I608" s="346"/>
      <c r="J608" s="346"/>
      <c r="K608" s="346"/>
      <c r="L608" s="346"/>
      <c r="M608" s="346"/>
      <c r="N608" s="346"/>
      <c r="O608" s="346"/>
      <c r="P608" s="346"/>
      <c r="Q608" s="346"/>
      <c r="R608" s="346"/>
      <c r="S608" s="346"/>
      <c r="T608" s="346"/>
      <c r="U608" s="346"/>
      <c r="V608" s="346"/>
      <c r="W608" s="346"/>
      <c r="X608" s="346"/>
      <c r="Y608" s="346"/>
      <c r="Z608" s="346"/>
      <c r="AA608" s="346"/>
      <c r="AB608" s="346"/>
      <c r="AC608" s="346"/>
      <c r="AD608" s="346"/>
      <c r="AE608" s="346"/>
      <c r="AF608" s="346"/>
      <c r="AG608" s="346"/>
      <c r="AH608" s="346"/>
      <c r="AI608" s="346"/>
      <c r="AJ608" s="346"/>
      <c r="AK608" s="346"/>
      <c r="AL608" s="346"/>
      <c r="AM608" s="346"/>
      <c r="AN608" s="346"/>
      <c r="AO608" s="346"/>
      <c r="AP608" s="346"/>
      <c r="AQ608" s="346"/>
      <c r="AR608" s="346"/>
      <c r="AS608" s="346"/>
      <c r="AT608" s="346"/>
      <c r="AU608" s="346"/>
      <c r="AV608" s="346"/>
      <c r="AW608" s="346"/>
      <c r="AX608" s="346"/>
      <c r="AY608" s="346"/>
      <c r="AZ608" s="346"/>
      <c r="BA608" s="346"/>
    </row>
    <row r="609" spans="1:53" ht="15.75" customHeight="1">
      <c r="A609" s="346"/>
      <c r="B609" s="346"/>
      <c r="C609" s="346"/>
      <c r="D609" s="346"/>
      <c r="E609" s="346"/>
      <c r="F609" s="346"/>
      <c r="G609" s="346"/>
      <c r="H609" s="346"/>
      <c r="I609" s="346"/>
      <c r="J609" s="346"/>
      <c r="K609" s="346"/>
      <c r="L609" s="346"/>
      <c r="M609" s="346"/>
      <c r="N609" s="346"/>
      <c r="O609" s="346"/>
      <c r="P609" s="346"/>
      <c r="Q609" s="346"/>
      <c r="R609" s="346"/>
      <c r="S609" s="346"/>
      <c r="T609" s="346"/>
      <c r="U609" s="346"/>
      <c r="V609" s="346"/>
      <c r="W609" s="346"/>
      <c r="X609" s="346"/>
      <c r="Y609" s="346"/>
      <c r="Z609" s="346"/>
      <c r="AA609" s="346"/>
      <c r="AB609" s="346"/>
      <c r="AC609" s="346"/>
      <c r="AD609" s="346"/>
      <c r="AE609" s="346"/>
      <c r="AF609" s="346"/>
      <c r="AG609" s="346"/>
      <c r="AH609" s="346"/>
      <c r="AI609" s="346"/>
      <c r="AJ609" s="346"/>
      <c r="AK609" s="346"/>
      <c r="AL609" s="346"/>
      <c r="AM609" s="346"/>
      <c r="AN609" s="346"/>
      <c r="AO609" s="346"/>
      <c r="AP609" s="346"/>
      <c r="AQ609" s="346"/>
      <c r="AR609" s="346"/>
      <c r="AS609" s="346"/>
      <c r="AT609" s="346"/>
      <c r="AU609" s="346"/>
      <c r="AV609" s="346"/>
      <c r="AW609" s="346"/>
      <c r="AX609" s="346"/>
      <c r="AY609" s="346"/>
      <c r="AZ609" s="346"/>
      <c r="BA609" s="346"/>
    </row>
    <row r="610" spans="1:53" ht="15.75" customHeight="1">
      <c r="A610" s="346"/>
      <c r="B610" s="346"/>
      <c r="C610" s="346"/>
      <c r="D610" s="346"/>
      <c r="E610" s="346"/>
      <c r="F610" s="346"/>
      <c r="G610" s="346"/>
      <c r="H610" s="346"/>
      <c r="I610" s="346"/>
      <c r="J610" s="346"/>
      <c r="K610" s="346"/>
      <c r="L610" s="346"/>
      <c r="M610" s="346"/>
      <c r="N610" s="346"/>
      <c r="O610" s="346"/>
      <c r="P610" s="346"/>
      <c r="Q610" s="346"/>
      <c r="R610" s="346"/>
      <c r="S610" s="346"/>
      <c r="T610" s="346"/>
      <c r="U610" s="346"/>
      <c r="V610" s="346"/>
      <c r="W610" s="346"/>
      <c r="X610" s="346"/>
      <c r="Y610" s="346"/>
      <c r="Z610" s="346"/>
      <c r="AA610" s="346"/>
      <c r="AB610" s="346"/>
      <c r="AC610" s="346"/>
      <c r="AD610" s="346"/>
      <c r="AE610" s="346"/>
      <c r="AF610" s="346"/>
      <c r="AG610" s="346"/>
      <c r="AH610" s="346"/>
      <c r="AI610" s="346"/>
      <c r="AJ610" s="346"/>
      <c r="AK610" s="346"/>
      <c r="AL610" s="346"/>
      <c r="AM610" s="346"/>
      <c r="AN610" s="346"/>
      <c r="AO610" s="346"/>
      <c r="AP610" s="346"/>
      <c r="AQ610" s="346"/>
      <c r="AR610" s="346"/>
      <c r="AS610" s="346"/>
      <c r="AT610" s="346"/>
      <c r="AU610" s="346"/>
      <c r="AV610" s="346"/>
      <c r="AW610" s="346"/>
      <c r="AX610" s="346"/>
      <c r="AY610" s="346"/>
      <c r="AZ610" s="346"/>
      <c r="BA610" s="346"/>
    </row>
    <row r="611" spans="1:53" ht="15.75" customHeight="1">
      <c r="A611" s="346"/>
      <c r="B611" s="346"/>
      <c r="C611" s="346"/>
      <c r="D611" s="346"/>
      <c r="E611" s="346"/>
      <c r="F611" s="346"/>
      <c r="G611" s="346"/>
      <c r="H611" s="346"/>
      <c r="I611" s="346"/>
      <c r="J611" s="346"/>
      <c r="K611" s="346"/>
      <c r="L611" s="346"/>
      <c r="M611" s="346"/>
      <c r="N611" s="346"/>
      <c r="O611" s="346"/>
      <c r="P611" s="346"/>
      <c r="Q611" s="346"/>
      <c r="R611" s="346"/>
      <c r="S611" s="346"/>
      <c r="T611" s="346"/>
      <c r="U611" s="346"/>
      <c r="V611" s="346"/>
      <c r="W611" s="346"/>
      <c r="X611" s="346"/>
      <c r="Y611" s="346"/>
      <c r="Z611" s="346"/>
      <c r="AA611" s="346"/>
      <c r="AB611" s="346"/>
      <c r="AC611" s="346"/>
      <c r="AD611" s="346"/>
      <c r="AE611" s="346"/>
      <c r="AF611" s="346"/>
      <c r="AG611" s="346"/>
      <c r="AH611" s="346"/>
      <c r="AI611" s="346"/>
      <c r="AJ611" s="346"/>
      <c r="AK611" s="346"/>
      <c r="AL611" s="346"/>
      <c r="AM611" s="346"/>
      <c r="AN611" s="346"/>
      <c r="AO611" s="346"/>
      <c r="AP611" s="346"/>
      <c r="AQ611" s="346"/>
      <c r="AR611" s="346"/>
      <c r="AS611" s="346"/>
      <c r="AT611" s="346"/>
      <c r="AU611" s="346"/>
      <c r="AV611" s="346"/>
      <c r="AW611" s="346"/>
      <c r="AX611" s="346"/>
      <c r="AY611" s="346"/>
      <c r="AZ611" s="346"/>
      <c r="BA611" s="346"/>
    </row>
    <row r="612" spans="1:53" ht="15.75" customHeight="1">
      <c r="A612" s="346"/>
      <c r="B612" s="346"/>
      <c r="C612" s="346"/>
      <c r="D612" s="346"/>
      <c r="E612" s="346"/>
      <c r="F612" s="346"/>
      <c r="G612" s="346"/>
      <c r="H612" s="346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6"/>
      <c r="U612" s="346"/>
      <c r="V612" s="346"/>
      <c r="W612" s="346"/>
      <c r="X612" s="346"/>
      <c r="Y612" s="346"/>
      <c r="Z612" s="346"/>
      <c r="AA612" s="346"/>
      <c r="AB612" s="346"/>
      <c r="AC612" s="346"/>
      <c r="AD612" s="346"/>
      <c r="AE612" s="346"/>
      <c r="AF612" s="346"/>
      <c r="AG612" s="346"/>
      <c r="AH612" s="346"/>
      <c r="AI612" s="346"/>
      <c r="AJ612" s="346"/>
      <c r="AK612" s="346"/>
      <c r="AL612" s="346"/>
      <c r="AM612" s="346"/>
      <c r="AN612" s="346"/>
      <c r="AO612" s="346"/>
      <c r="AP612" s="346"/>
      <c r="AQ612" s="346"/>
      <c r="AR612" s="346"/>
      <c r="AS612" s="346"/>
      <c r="AT612" s="346"/>
      <c r="AU612" s="346"/>
      <c r="AV612" s="346"/>
      <c r="AW612" s="346"/>
      <c r="AX612" s="346"/>
      <c r="AY612" s="346"/>
      <c r="AZ612" s="346"/>
      <c r="BA612" s="346"/>
    </row>
    <row r="613" spans="1:53" ht="15.75" customHeight="1">
      <c r="A613" s="346"/>
      <c r="B613" s="346"/>
      <c r="C613" s="346"/>
      <c r="D613" s="346"/>
      <c r="E613" s="346"/>
      <c r="F613" s="346"/>
      <c r="G613" s="346"/>
      <c r="H613" s="346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6"/>
      <c r="U613" s="346"/>
      <c r="V613" s="346"/>
      <c r="W613" s="346"/>
      <c r="X613" s="346"/>
      <c r="Y613" s="346"/>
      <c r="Z613" s="346"/>
      <c r="AA613" s="346"/>
      <c r="AB613" s="346"/>
      <c r="AC613" s="346"/>
      <c r="AD613" s="346"/>
      <c r="AE613" s="346"/>
      <c r="AF613" s="346"/>
      <c r="AG613" s="346"/>
      <c r="AH613" s="346"/>
      <c r="AI613" s="346"/>
      <c r="AJ613" s="346"/>
      <c r="AK613" s="346"/>
      <c r="AL613" s="346"/>
      <c r="AM613" s="346"/>
      <c r="AN613" s="346"/>
      <c r="AO613" s="346"/>
      <c r="AP613" s="346"/>
      <c r="AQ613" s="346"/>
      <c r="AR613" s="346"/>
      <c r="AS613" s="346"/>
      <c r="AT613" s="346"/>
      <c r="AU613" s="346"/>
      <c r="AV613" s="346"/>
      <c r="AW613" s="346"/>
      <c r="AX613" s="346"/>
      <c r="AY613" s="346"/>
      <c r="AZ613" s="346"/>
      <c r="BA613" s="346"/>
    </row>
    <row r="614" spans="1:53" ht="15.75" customHeight="1">
      <c r="A614" s="346"/>
      <c r="B614" s="346"/>
      <c r="C614" s="346"/>
      <c r="D614" s="346"/>
      <c r="E614" s="346"/>
      <c r="F614" s="346"/>
      <c r="G614" s="346"/>
      <c r="H614" s="346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6"/>
      <c r="U614" s="346"/>
      <c r="V614" s="346"/>
      <c r="W614" s="346"/>
      <c r="X614" s="346"/>
      <c r="Y614" s="346"/>
      <c r="Z614" s="346"/>
      <c r="AA614" s="346"/>
      <c r="AB614" s="346"/>
      <c r="AC614" s="346"/>
      <c r="AD614" s="346"/>
      <c r="AE614" s="346"/>
      <c r="AF614" s="346"/>
      <c r="AG614" s="346"/>
      <c r="AH614" s="346"/>
      <c r="AI614" s="346"/>
      <c r="AJ614" s="346"/>
      <c r="AK614" s="346"/>
      <c r="AL614" s="346"/>
      <c r="AM614" s="346"/>
      <c r="AN614" s="346"/>
      <c r="AO614" s="346"/>
      <c r="AP614" s="346"/>
      <c r="AQ614" s="346"/>
      <c r="AR614" s="346"/>
      <c r="AS614" s="346"/>
      <c r="AT614" s="346"/>
      <c r="AU614" s="346"/>
      <c r="AV614" s="346"/>
      <c r="AW614" s="346"/>
      <c r="AX614" s="346"/>
      <c r="AY614" s="346"/>
      <c r="AZ614" s="346"/>
      <c r="BA614" s="346"/>
    </row>
    <row r="615" spans="1:53" ht="15.75" customHeight="1">
      <c r="A615" s="346"/>
      <c r="B615" s="346"/>
      <c r="C615" s="346"/>
      <c r="D615" s="346"/>
      <c r="E615" s="346"/>
      <c r="F615" s="346"/>
      <c r="G615" s="346"/>
      <c r="H615" s="346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6"/>
      <c r="U615" s="346"/>
      <c r="V615" s="346"/>
      <c r="W615" s="346"/>
      <c r="X615" s="346"/>
      <c r="Y615" s="346"/>
      <c r="Z615" s="346"/>
      <c r="AA615" s="346"/>
      <c r="AB615" s="346"/>
      <c r="AC615" s="346"/>
      <c r="AD615" s="346"/>
      <c r="AE615" s="346"/>
      <c r="AF615" s="346"/>
      <c r="AG615" s="346"/>
      <c r="AH615" s="346"/>
      <c r="AI615" s="346"/>
      <c r="AJ615" s="346"/>
      <c r="AK615" s="346"/>
      <c r="AL615" s="346"/>
      <c r="AM615" s="346"/>
      <c r="AN615" s="346"/>
      <c r="AO615" s="346"/>
      <c r="AP615" s="346"/>
      <c r="AQ615" s="346"/>
      <c r="AR615" s="346"/>
      <c r="AS615" s="346"/>
      <c r="AT615" s="346"/>
      <c r="AU615" s="346"/>
      <c r="AV615" s="346"/>
      <c r="AW615" s="346"/>
      <c r="AX615" s="346"/>
      <c r="AY615" s="346"/>
      <c r="AZ615" s="346"/>
      <c r="BA615" s="346"/>
    </row>
    <row r="616" spans="1:53" ht="15.75" customHeight="1">
      <c r="A616" s="346"/>
      <c r="B616" s="346"/>
      <c r="C616" s="346"/>
      <c r="D616" s="346"/>
      <c r="E616" s="346"/>
      <c r="F616" s="346"/>
      <c r="G616" s="346"/>
      <c r="H616" s="346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6"/>
      <c r="U616" s="346"/>
      <c r="V616" s="346"/>
      <c r="W616" s="346"/>
      <c r="X616" s="346"/>
      <c r="Y616" s="346"/>
      <c r="Z616" s="346"/>
      <c r="AA616" s="346"/>
      <c r="AB616" s="346"/>
      <c r="AC616" s="346"/>
      <c r="AD616" s="346"/>
      <c r="AE616" s="346"/>
      <c r="AF616" s="346"/>
      <c r="AG616" s="346"/>
      <c r="AH616" s="346"/>
      <c r="AI616" s="346"/>
      <c r="AJ616" s="346"/>
      <c r="AK616" s="346"/>
      <c r="AL616" s="346"/>
      <c r="AM616" s="346"/>
      <c r="AN616" s="346"/>
      <c r="AO616" s="346"/>
      <c r="AP616" s="346"/>
      <c r="AQ616" s="346"/>
      <c r="AR616" s="346"/>
      <c r="AS616" s="346"/>
      <c r="AT616" s="346"/>
      <c r="AU616" s="346"/>
      <c r="AV616" s="346"/>
      <c r="AW616" s="346"/>
      <c r="AX616" s="346"/>
      <c r="AY616" s="346"/>
      <c r="AZ616" s="346"/>
      <c r="BA616" s="346"/>
    </row>
    <row r="617" spans="1:53" ht="15.75" customHeight="1">
      <c r="A617" s="346"/>
      <c r="B617" s="346"/>
      <c r="C617" s="346"/>
      <c r="D617" s="346"/>
      <c r="E617" s="346"/>
      <c r="F617" s="346"/>
      <c r="G617" s="346"/>
      <c r="H617" s="346"/>
      <c r="I617" s="346"/>
      <c r="J617" s="346"/>
      <c r="K617" s="346"/>
      <c r="L617" s="346"/>
      <c r="M617" s="346"/>
      <c r="N617" s="346"/>
      <c r="O617" s="346"/>
      <c r="P617" s="346"/>
      <c r="Q617" s="346"/>
      <c r="R617" s="346"/>
      <c r="S617" s="346"/>
      <c r="T617" s="346"/>
      <c r="U617" s="346"/>
      <c r="V617" s="346"/>
      <c r="W617" s="346"/>
      <c r="X617" s="346"/>
      <c r="Y617" s="346"/>
      <c r="Z617" s="346"/>
      <c r="AA617" s="346"/>
      <c r="AB617" s="346"/>
      <c r="AC617" s="346"/>
      <c r="AD617" s="346"/>
      <c r="AE617" s="346"/>
      <c r="AF617" s="346"/>
      <c r="AG617" s="346"/>
      <c r="AH617" s="346"/>
      <c r="AI617" s="346"/>
      <c r="AJ617" s="346"/>
      <c r="AK617" s="346"/>
      <c r="AL617" s="346"/>
      <c r="AM617" s="346"/>
      <c r="AN617" s="346"/>
      <c r="AO617" s="346"/>
      <c r="AP617" s="346"/>
      <c r="AQ617" s="346"/>
      <c r="AR617" s="346"/>
      <c r="AS617" s="346"/>
      <c r="AT617" s="346"/>
      <c r="AU617" s="346"/>
      <c r="AV617" s="346"/>
      <c r="AW617" s="346"/>
      <c r="AX617" s="346"/>
      <c r="AY617" s="346"/>
      <c r="AZ617" s="346"/>
      <c r="BA617" s="346"/>
    </row>
    <row r="618" spans="1:53" ht="15.75" customHeight="1">
      <c r="A618" s="346"/>
      <c r="B618" s="346"/>
      <c r="C618" s="346"/>
      <c r="D618" s="346"/>
      <c r="E618" s="346"/>
      <c r="F618" s="346"/>
      <c r="G618" s="346"/>
      <c r="H618" s="346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6"/>
      <c r="U618" s="346"/>
      <c r="V618" s="346"/>
      <c r="W618" s="346"/>
      <c r="X618" s="346"/>
      <c r="Y618" s="346"/>
      <c r="Z618" s="346"/>
      <c r="AA618" s="346"/>
      <c r="AB618" s="346"/>
      <c r="AC618" s="346"/>
      <c r="AD618" s="346"/>
      <c r="AE618" s="346"/>
      <c r="AF618" s="346"/>
      <c r="AG618" s="346"/>
      <c r="AH618" s="346"/>
      <c r="AI618" s="346"/>
      <c r="AJ618" s="346"/>
      <c r="AK618" s="346"/>
      <c r="AL618" s="346"/>
      <c r="AM618" s="346"/>
      <c r="AN618" s="346"/>
      <c r="AO618" s="346"/>
      <c r="AP618" s="346"/>
      <c r="AQ618" s="346"/>
      <c r="AR618" s="346"/>
      <c r="AS618" s="346"/>
      <c r="AT618" s="346"/>
      <c r="AU618" s="346"/>
      <c r="AV618" s="346"/>
      <c r="AW618" s="346"/>
      <c r="AX618" s="346"/>
      <c r="AY618" s="346"/>
      <c r="AZ618" s="346"/>
      <c r="BA618" s="346"/>
    </row>
    <row r="619" spans="1:53" ht="15.75" customHeight="1">
      <c r="A619" s="346"/>
      <c r="B619" s="346"/>
      <c r="C619" s="346"/>
      <c r="D619" s="346"/>
      <c r="E619" s="346"/>
      <c r="F619" s="346"/>
      <c r="G619" s="346"/>
      <c r="H619" s="346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6"/>
      <c r="U619" s="346"/>
      <c r="V619" s="346"/>
      <c r="W619" s="346"/>
      <c r="X619" s="346"/>
      <c r="Y619" s="346"/>
      <c r="Z619" s="346"/>
      <c r="AA619" s="346"/>
      <c r="AB619" s="346"/>
      <c r="AC619" s="346"/>
      <c r="AD619" s="346"/>
      <c r="AE619" s="346"/>
      <c r="AF619" s="346"/>
      <c r="AG619" s="346"/>
      <c r="AH619" s="346"/>
      <c r="AI619" s="346"/>
      <c r="AJ619" s="346"/>
      <c r="AK619" s="346"/>
      <c r="AL619" s="346"/>
      <c r="AM619" s="346"/>
      <c r="AN619" s="346"/>
      <c r="AO619" s="346"/>
      <c r="AP619" s="346"/>
      <c r="AQ619" s="346"/>
      <c r="AR619" s="346"/>
      <c r="AS619" s="346"/>
      <c r="AT619" s="346"/>
      <c r="AU619" s="346"/>
      <c r="AV619" s="346"/>
      <c r="AW619" s="346"/>
      <c r="AX619" s="346"/>
      <c r="AY619" s="346"/>
      <c r="AZ619" s="346"/>
      <c r="BA619" s="346"/>
    </row>
    <row r="620" spans="1:53" ht="15.75" customHeight="1">
      <c r="A620" s="346"/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  <c r="AG620" s="346"/>
      <c r="AH620" s="346"/>
      <c r="AI620" s="346"/>
      <c r="AJ620" s="346"/>
      <c r="AK620" s="346"/>
      <c r="AL620" s="346"/>
      <c r="AM620" s="346"/>
      <c r="AN620" s="346"/>
      <c r="AO620" s="346"/>
      <c r="AP620" s="346"/>
      <c r="AQ620" s="346"/>
      <c r="AR620" s="346"/>
      <c r="AS620" s="346"/>
      <c r="AT620" s="346"/>
      <c r="AU620" s="346"/>
      <c r="AV620" s="346"/>
      <c r="AW620" s="346"/>
      <c r="AX620" s="346"/>
      <c r="AY620" s="346"/>
      <c r="AZ620" s="346"/>
      <c r="BA620" s="346"/>
    </row>
    <row r="621" spans="1:53" ht="15.75" customHeight="1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  <c r="AG621" s="346"/>
      <c r="AH621" s="346"/>
      <c r="AI621" s="346"/>
      <c r="AJ621" s="346"/>
      <c r="AK621" s="346"/>
      <c r="AL621" s="346"/>
      <c r="AM621" s="346"/>
      <c r="AN621" s="346"/>
      <c r="AO621" s="346"/>
      <c r="AP621" s="346"/>
      <c r="AQ621" s="346"/>
      <c r="AR621" s="346"/>
      <c r="AS621" s="346"/>
      <c r="AT621" s="346"/>
      <c r="AU621" s="346"/>
      <c r="AV621" s="346"/>
      <c r="AW621" s="346"/>
      <c r="AX621" s="346"/>
      <c r="AY621" s="346"/>
      <c r="AZ621" s="346"/>
      <c r="BA621" s="346"/>
    </row>
    <row r="622" spans="1:53" ht="15.75" customHeight="1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  <c r="AG622" s="346"/>
      <c r="AH622" s="346"/>
      <c r="AI622" s="346"/>
      <c r="AJ622" s="346"/>
      <c r="AK622" s="346"/>
      <c r="AL622" s="346"/>
      <c r="AM622" s="346"/>
      <c r="AN622" s="346"/>
      <c r="AO622" s="346"/>
      <c r="AP622" s="346"/>
      <c r="AQ622" s="346"/>
      <c r="AR622" s="346"/>
      <c r="AS622" s="346"/>
      <c r="AT622" s="346"/>
      <c r="AU622" s="346"/>
      <c r="AV622" s="346"/>
      <c r="AW622" s="346"/>
      <c r="AX622" s="346"/>
      <c r="AY622" s="346"/>
      <c r="AZ622" s="346"/>
      <c r="BA622" s="346"/>
    </row>
    <row r="623" spans="1:53" ht="15.75" customHeight="1">
      <c r="A623" s="346"/>
      <c r="B623" s="346"/>
      <c r="C623" s="346"/>
      <c r="D623" s="346"/>
      <c r="E623" s="346"/>
      <c r="F623" s="346"/>
      <c r="G623" s="346"/>
      <c r="H623" s="346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6"/>
      <c r="U623" s="346"/>
      <c r="V623" s="346"/>
      <c r="W623" s="346"/>
      <c r="X623" s="346"/>
      <c r="Y623" s="346"/>
      <c r="Z623" s="346"/>
      <c r="AA623" s="346"/>
      <c r="AB623" s="346"/>
      <c r="AC623" s="346"/>
      <c r="AD623" s="346"/>
      <c r="AE623" s="346"/>
      <c r="AF623" s="346"/>
      <c r="AG623" s="346"/>
      <c r="AH623" s="346"/>
      <c r="AI623" s="346"/>
      <c r="AJ623" s="346"/>
      <c r="AK623" s="346"/>
      <c r="AL623" s="346"/>
      <c r="AM623" s="346"/>
      <c r="AN623" s="346"/>
      <c r="AO623" s="346"/>
      <c r="AP623" s="346"/>
      <c r="AQ623" s="346"/>
      <c r="AR623" s="346"/>
      <c r="AS623" s="346"/>
      <c r="AT623" s="346"/>
      <c r="AU623" s="346"/>
      <c r="AV623" s="346"/>
      <c r="AW623" s="346"/>
      <c r="AX623" s="346"/>
      <c r="AY623" s="346"/>
      <c r="AZ623" s="346"/>
      <c r="BA623" s="346"/>
    </row>
    <row r="624" spans="1:53" ht="15.75" customHeight="1">
      <c r="A624" s="346"/>
      <c r="B624" s="346"/>
      <c r="C624" s="346"/>
      <c r="D624" s="346"/>
      <c r="E624" s="346"/>
      <c r="F624" s="346"/>
      <c r="G624" s="346"/>
      <c r="H624" s="346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6"/>
      <c r="U624" s="346"/>
      <c r="V624" s="346"/>
      <c r="W624" s="346"/>
      <c r="X624" s="346"/>
      <c r="Y624" s="346"/>
      <c r="Z624" s="346"/>
      <c r="AA624" s="346"/>
      <c r="AB624" s="346"/>
      <c r="AC624" s="346"/>
      <c r="AD624" s="346"/>
      <c r="AE624" s="346"/>
      <c r="AF624" s="346"/>
      <c r="AG624" s="346"/>
      <c r="AH624" s="346"/>
      <c r="AI624" s="346"/>
      <c r="AJ624" s="346"/>
      <c r="AK624" s="346"/>
      <c r="AL624" s="346"/>
      <c r="AM624" s="346"/>
      <c r="AN624" s="346"/>
      <c r="AO624" s="346"/>
      <c r="AP624" s="346"/>
      <c r="AQ624" s="346"/>
      <c r="AR624" s="346"/>
      <c r="AS624" s="346"/>
      <c r="AT624" s="346"/>
      <c r="AU624" s="346"/>
      <c r="AV624" s="346"/>
      <c r="AW624" s="346"/>
      <c r="AX624" s="346"/>
      <c r="AY624" s="346"/>
      <c r="AZ624" s="346"/>
      <c r="BA624" s="346"/>
    </row>
    <row r="625" spans="1:53" ht="15.75" customHeight="1">
      <c r="A625" s="346"/>
      <c r="B625" s="346"/>
      <c r="C625" s="346"/>
      <c r="D625" s="346"/>
      <c r="E625" s="346"/>
      <c r="F625" s="346"/>
      <c r="G625" s="346"/>
      <c r="H625" s="346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6"/>
      <c r="U625" s="346"/>
      <c r="V625" s="346"/>
      <c r="W625" s="346"/>
      <c r="X625" s="346"/>
      <c r="Y625" s="346"/>
      <c r="Z625" s="346"/>
      <c r="AA625" s="346"/>
      <c r="AB625" s="346"/>
      <c r="AC625" s="346"/>
      <c r="AD625" s="346"/>
      <c r="AE625" s="346"/>
      <c r="AF625" s="346"/>
      <c r="AG625" s="346"/>
      <c r="AH625" s="346"/>
      <c r="AI625" s="346"/>
      <c r="AJ625" s="346"/>
      <c r="AK625" s="346"/>
      <c r="AL625" s="346"/>
      <c r="AM625" s="346"/>
      <c r="AN625" s="346"/>
      <c r="AO625" s="346"/>
      <c r="AP625" s="346"/>
      <c r="AQ625" s="346"/>
      <c r="AR625" s="346"/>
      <c r="AS625" s="346"/>
      <c r="AT625" s="346"/>
      <c r="AU625" s="346"/>
      <c r="AV625" s="346"/>
      <c r="AW625" s="346"/>
      <c r="AX625" s="346"/>
      <c r="AY625" s="346"/>
      <c r="AZ625" s="346"/>
      <c r="BA625" s="346"/>
    </row>
    <row r="626" spans="1:53" ht="15.75" customHeight="1">
      <c r="A626" s="346"/>
      <c r="B626" s="346"/>
      <c r="C626" s="346"/>
      <c r="D626" s="346"/>
      <c r="E626" s="346"/>
      <c r="F626" s="346"/>
      <c r="G626" s="346"/>
      <c r="H626" s="346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6"/>
      <c r="U626" s="346"/>
      <c r="V626" s="346"/>
      <c r="W626" s="346"/>
      <c r="X626" s="346"/>
      <c r="Y626" s="346"/>
      <c r="Z626" s="346"/>
      <c r="AA626" s="346"/>
      <c r="AB626" s="346"/>
      <c r="AC626" s="346"/>
      <c r="AD626" s="346"/>
      <c r="AE626" s="346"/>
      <c r="AF626" s="346"/>
      <c r="AG626" s="346"/>
      <c r="AH626" s="346"/>
      <c r="AI626" s="346"/>
      <c r="AJ626" s="346"/>
      <c r="AK626" s="346"/>
      <c r="AL626" s="346"/>
      <c r="AM626" s="346"/>
      <c r="AN626" s="346"/>
      <c r="AO626" s="346"/>
      <c r="AP626" s="346"/>
      <c r="AQ626" s="346"/>
      <c r="AR626" s="346"/>
      <c r="AS626" s="346"/>
      <c r="AT626" s="346"/>
      <c r="AU626" s="346"/>
      <c r="AV626" s="346"/>
      <c r="AW626" s="346"/>
      <c r="AX626" s="346"/>
      <c r="AY626" s="346"/>
      <c r="AZ626" s="346"/>
      <c r="BA626" s="346"/>
    </row>
    <row r="627" spans="1:53" ht="15.75" customHeight="1">
      <c r="A627" s="346"/>
      <c r="B627" s="346"/>
      <c r="C627" s="346"/>
      <c r="D627" s="346"/>
      <c r="E627" s="346"/>
      <c r="F627" s="346"/>
      <c r="G627" s="346"/>
      <c r="H627" s="346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6"/>
      <c r="U627" s="346"/>
      <c r="V627" s="346"/>
      <c r="W627" s="346"/>
      <c r="X627" s="346"/>
      <c r="Y627" s="346"/>
      <c r="Z627" s="346"/>
      <c r="AA627" s="346"/>
      <c r="AB627" s="346"/>
      <c r="AC627" s="346"/>
      <c r="AD627" s="346"/>
      <c r="AE627" s="346"/>
      <c r="AF627" s="346"/>
      <c r="AG627" s="346"/>
      <c r="AH627" s="346"/>
      <c r="AI627" s="346"/>
      <c r="AJ627" s="346"/>
      <c r="AK627" s="346"/>
      <c r="AL627" s="346"/>
      <c r="AM627" s="346"/>
      <c r="AN627" s="346"/>
      <c r="AO627" s="346"/>
      <c r="AP627" s="346"/>
      <c r="AQ627" s="346"/>
      <c r="AR627" s="346"/>
      <c r="AS627" s="346"/>
      <c r="AT627" s="346"/>
      <c r="AU627" s="346"/>
      <c r="AV627" s="346"/>
      <c r="AW627" s="346"/>
      <c r="AX627" s="346"/>
      <c r="AY627" s="346"/>
      <c r="AZ627" s="346"/>
      <c r="BA627" s="346"/>
    </row>
    <row r="628" spans="1:53" ht="15.75" customHeight="1">
      <c r="A628" s="346"/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  <c r="AG628" s="346"/>
      <c r="AH628" s="346"/>
      <c r="AI628" s="346"/>
      <c r="AJ628" s="346"/>
      <c r="AK628" s="346"/>
      <c r="AL628" s="346"/>
      <c r="AM628" s="346"/>
      <c r="AN628" s="346"/>
      <c r="AO628" s="346"/>
      <c r="AP628" s="346"/>
      <c r="AQ628" s="346"/>
      <c r="AR628" s="346"/>
      <c r="AS628" s="346"/>
      <c r="AT628" s="346"/>
      <c r="AU628" s="346"/>
      <c r="AV628" s="346"/>
      <c r="AW628" s="346"/>
      <c r="AX628" s="346"/>
      <c r="AY628" s="346"/>
      <c r="AZ628" s="346"/>
      <c r="BA628" s="346"/>
    </row>
    <row r="629" spans="1:53" ht="15.75" customHeight="1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  <c r="AG629" s="346"/>
      <c r="AH629" s="346"/>
      <c r="AI629" s="346"/>
      <c r="AJ629" s="346"/>
      <c r="AK629" s="346"/>
      <c r="AL629" s="346"/>
      <c r="AM629" s="346"/>
      <c r="AN629" s="346"/>
      <c r="AO629" s="346"/>
      <c r="AP629" s="346"/>
      <c r="AQ629" s="346"/>
      <c r="AR629" s="346"/>
      <c r="AS629" s="346"/>
      <c r="AT629" s="346"/>
      <c r="AU629" s="346"/>
      <c r="AV629" s="346"/>
      <c r="AW629" s="346"/>
      <c r="AX629" s="346"/>
      <c r="AY629" s="346"/>
      <c r="AZ629" s="346"/>
      <c r="BA629" s="346"/>
    </row>
    <row r="630" spans="1:53" ht="15.75" customHeight="1">
      <c r="A630" s="346"/>
      <c r="B630" s="346"/>
      <c r="C630" s="346"/>
      <c r="D630" s="346"/>
      <c r="E630" s="346"/>
      <c r="F630" s="346"/>
      <c r="G630" s="346"/>
      <c r="H630" s="346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6"/>
      <c r="U630" s="346"/>
      <c r="V630" s="346"/>
      <c r="W630" s="346"/>
      <c r="X630" s="346"/>
      <c r="Y630" s="346"/>
      <c r="Z630" s="346"/>
      <c r="AA630" s="346"/>
      <c r="AB630" s="346"/>
      <c r="AC630" s="346"/>
      <c r="AD630" s="346"/>
      <c r="AE630" s="346"/>
      <c r="AF630" s="346"/>
      <c r="AG630" s="346"/>
      <c r="AH630" s="346"/>
      <c r="AI630" s="346"/>
      <c r="AJ630" s="346"/>
      <c r="AK630" s="346"/>
      <c r="AL630" s="346"/>
      <c r="AM630" s="346"/>
      <c r="AN630" s="346"/>
      <c r="AO630" s="346"/>
      <c r="AP630" s="346"/>
      <c r="AQ630" s="346"/>
      <c r="AR630" s="346"/>
      <c r="AS630" s="346"/>
      <c r="AT630" s="346"/>
      <c r="AU630" s="346"/>
      <c r="AV630" s="346"/>
      <c r="AW630" s="346"/>
      <c r="AX630" s="346"/>
      <c r="AY630" s="346"/>
      <c r="AZ630" s="346"/>
      <c r="BA630" s="346"/>
    </row>
    <row r="631" spans="1:53" ht="15.75" customHeight="1">
      <c r="A631" s="346"/>
      <c r="B631" s="346"/>
      <c r="C631" s="346"/>
      <c r="D631" s="346"/>
      <c r="E631" s="346"/>
      <c r="F631" s="346"/>
      <c r="G631" s="346"/>
      <c r="H631" s="346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6"/>
      <c r="U631" s="346"/>
      <c r="V631" s="346"/>
      <c r="W631" s="346"/>
      <c r="X631" s="346"/>
      <c r="Y631" s="346"/>
      <c r="Z631" s="346"/>
      <c r="AA631" s="346"/>
      <c r="AB631" s="346"/>
      <c r="AC631" s="346"/>
      <c r="AD631" s="346"/>
      <c r="AE631" s="346"/>
      <c r="AF631" s="346"/>
      <c r="AG631" s="346"/>
      <c r="AH631" s="346"/>
      <c r="AI631" s="346"/>
      <c r="AJ631" s="346"/>
      <c r="AK631" s="346"/>
      <c r="AL631" s="346"/>
      <c r="AM631" s="346"/>
      <c r="AN631" s="346"/>
      <c r="AO631" s="346"/>
      <c r="AP631" s="346"/>
      <c r="AQ631" s="346"/>
      <c r="AR631" s="346"/>
      <c r="AS631" s="346"/>
      <c r="AT631" s="346"/>
      <c r="AU631" s="346"/>
      <c r="AV631" s="346"/>
      <c r="AW631" s="346"/>
      <c r="AX631" s="346"/>
      <c r="AY631" s="346"/>
      <c r="AZ631" s="346"/>
      <c r="BA631" s="346"/>
    </row>
    <row r="632" spans="1:53" ht="15.75" customHeight="1">
      <c r="A632" s="346"/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  <c r="AG632" s="346"/>
      <c r="AH632" s="346"/>
      <c r="AI632" s="346"/>
      <c r="AJ632" s="346"/>
      <c r="AK632" s="346"/>
      <c r="AL632" s="346"/>
      <c r="AM632" s="346"/>
      <c r="AN632" s="346"/>
      <c r="AO632" s="346"/>
      <c r="AP632" s="346"/>
      <c r="AQ632" s="346"/>
      <c r="AR632" s="346"/>
      <c r="AS632" s="346"/>
      <c r="AT632" s="346"/>
      <c r="AU632" s="346"/>
      <c r="AV632" s="346"/>
      <c r="AW632" s="346"/>
      <c r="AX632" s="346"/>
      <c r="AY632" s="346"/>
      <c r="AZ632" s="346"/>
      <c r="BA632" s="346"/>
    </row>
    <row r="633" spans="1:53" ht="15.75" customHeight="1">
      <c r="A633" s="346"/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346"/>
      <c r="AI633" s="346"/>
      <c r="AJ633" s="346"/>
      <c r="AK633" s="346"/>
      <c r="AL633" s="346"/>
      <c r="AM633" s="346"/>
      <c r="AN633" s="346"/>
      <c r="AO633" s="346"/>
      <c r="AP633" s="346"/>
      <c r="AQ633" s="346"/>
      <c r="AR633" s="346"/>
      <c r="AS633" s="346"/>
      <c r="AT633" s="346"/>
      <c r="AU633" s="346"/>
      <c r="AV633" s="346"/>
      <c r="AW633" s="346"/>
      <c r="AX633" s="346"/>
      <c r="AY633" s="346"/>
      <c r="AZ633" s="346"/>
      <c r="BA633" s="346"/>
    </row>
    <row r="634" spans="1:53" ht="15.75" customHeight="1">
      <c r="A634" s="346"/>
      <c r="B634" s="346"/>
      <c r="C634" s="346"/>
      <c r="D634" s="346"/>
      <c r="E634" s="346"/>
      <c r="F634" s="346"/>
      <c r="G634" s="346"/>
      <c r="H634" s="346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6"/>
      <c r="U634" s="346"/>
      <c r="V634" s="346"/>
      <c r="W634" s="346"/>
      <c r="X634" s="346"/>
      <c r="Y634" s="346"/>
      <c r="Z634" s="346"/>
      <c r="AA634" s="346"/>
      <c r="AB634" s="346"/>
      <c r="AC634" s="346"/>
      <c r="AD634" s="346"/>
      <c r="AE634" s="346"/>
      <c r="AF634" s="346"/>
      <c r="AG634" s="346"/>
      <c r="AH634" s="346"/>
      <c r="AI634" s="346"/>
      <c r="AJ634" s="346"/>
      <c r="AK634" s="346"/>
      <c r="AL634" s="346"/>
      <c r="AM634" s="346"/>
      <c r="AN634" s="346"/>
      <c r="AO634" s="346"/>
      <c r="AP634" s="346"/>
      <c r="AQ634" s="346"/>
      <c r="AR634" s="346"/>
      <c r="AS634" s="346"/>
      <c r="AT634" s="346"/>
      <c r="AU634" s="346"/>
      <c r="AV634" s="346"/>
      <c r="AW634" s="346"/>
      <c r="AX634" s="346"/>
      <c r="AY634" s="346"/>
      <c r="AZ634" s="346"/>
      <c r="BA634" s="346"/>
    </row>
    <row r="635" spans="1:53" ht="15.75" customHeight="1">
      <c r="A635" s="346"/>
      <c r="B635" s="346"/>
      <c r="C635" s="346"/>
      <c r="D635" s="346"/>
      <c r="E635" s="346"/>
      <c r="F635" s="346"/>
      <c r="G635" s="346"/>
      <c r="H635" s="346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6"/>
      <c r="U635" s="346"/>
      <c r="V635" s="346"/>
      <c r="W635" s="346"/>
      <c r="X635" s="346"/>
      <c r="Y635" s="346"/>
      <c r="Z635" s="346"/>
      <c r="AA635" s="346"/>
      <c r="AB635" s="346"/>
      <c r="AC635" s="346"/>
      <c r="AD635" s="346"/>
      <c r="AE635" s="346"/>
      <c r="AF635" s="346"/>
      <c r="AG635" s="346"/>
      <c r="AH635" s="346"/>
      <c r="AI635" s="346"/>
      <c r="AJ635" s="346"/>
      <c r="AK635" s="346"/>
      <c r="AL635" s="346"/>
      <c r="AM635" s="346"/>
      <c r="AN635" s="346"/>
      <c r="AO635" s="346"/>
      <c r="AP635" s="346"/>
      <c r="AQ635" s="346"/>
      <c r="AR635" s="346"/>
      <c r="AS635" s="346"/>
      <c r="AT635" s="346"/>
      <c r="AU635" s="346"/>
      <c r="AV635" s="346"/>
      <c r="AW635" s="346"/>
      <c r="AX635" s="346"/>
      <c r="AY635" s="346"/>
      <c r="AZ635" s="346"/>
      <c r="BA635" s="346"/>
    </row>
    <row r="636" spans="1:53" ht="15.75" customHeight="1">
      <c r="A636" s="346"/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  <c r="AG636" s="346"/>
      <c r="AH636" s="346"/>
      <c r="AI636" s="346"/>
      <c r="AJ636" s="346"/>
      <c r="AK636" s="346"/>
      <c r="AL636" s="346"/>
      <c r="AM636" s="346"/>
      <c r="AN636" s="346"/>
      <c r="AO636" s="346"/>
      <c r="AP636" s="346"/>
      <c r="AQ636" s="346"/>
      <c r="AR636" s="346"/>
      <c r="AS636" s="346"/>
      <c r="AT636" s="346"/>
      <c r="AU636" s="346"/>
      <c r="AV636" s="346"/>
      <c r="AW636" s="346"/>
      <c r="AX636" s="346"/>
      <c r="AY636" s="346"/>
      <c r="AZ636" s="346"/>
      <c r="BA636" s="346"/>
    </row>
    <row r="637" spans="1:53" ht="15.75" customHeight="1">
      <c r="A637" s="346"/>
      <c r="B637" s="346"/>
      <c r="C637" s="346"/>
      <c r="D637" s="346"/>
      <c r="E637" s="346"/>
      <c r="F637" s="346"/>
      <c r="G637" s="346"/>
      <c r="H637" s="346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6"/>
      <c r="U637" s="346"/>
      <c r="V637" s="346"/>
      <c r="W637" s="346"/>
      <c r="X637" s="346"/>
      <c r="Y637" s="346"/>
      <c r="Z637" s="346"/>
      <c r="AA637" s="346"/>
      <c r="AB637" s="346"/>
      <c r="AC637" s="346"/>
      <c r="AD637" s="346"/>
      <c r="AE637" s="346"/>
      <c r="AF637" s="346"/>
      <c r="AG637" s="346"/>
      <c r="AH637" s="346"/>
      <c r="AI637" s="346"/>
      <c r="AJ637" s="346"/>
      <c r="AK637" s="346"/>
      <c r="AL637" s="346"/>
      <c r="AM637" s="346"/>
      <c r="AN637" s="346"/>
      <c r="AO637" s="346"/>
      <c r="AP637" s="346"/>
      <c r="AQ637" s="346"/>
      <c r="AR637" s="346"/>
      <c r="AS637" s="346"/>
      <c r="AT637" s="346"/>
      <c r="AU637" s="346"/>
      <c r="AV637" s="346"/>
      <c r="AW637" s="346"/>
      <c r="AX637" s="346"/>
      <c r="AY637" s="346"/>
      <c r="AZ637" s="346"/>
      <c r="BA637" s="346"/>
    </row>
    <row r="638" spans="1:53" ht="15.75" customHeight="1">
      <c r="A638" s="346"/>
      <c r="B638" s="346"/>
      <c r="C638" s="346"/>
      <c r="D638" s="346"/>
      <c r="E638" s="346"/>
      <c r="F638" s="346"/>
      <c r="G638" s="346"/>
      <c r="H638" s="346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6"/>
      <c r="U638" s="346"/>
      <c r="V638" s="346"/>
      <c r="W638" s="346"/>
      <c r="X638" s="346"/>
      <c r="Y638" s="346"/>
      <c r="Z638" s="346"/>
      <c r="AA638" s="346"/>
      <c r="AB638" s="346"/>
      <c r="AC638" s="346"/>
      <c r="AD638" s="346"/>
      <c r="AE638" s="346"/>
      <c r="AF638" s="346"/>
      <c r="AG638" s="346"/>
      <c r="AH638" s="346"/>
      <c r="AI638" s="346"/>
      <c r="AJ638" s="346"/>
      <c r="AK638" s="346"/>
      <c r="AL638" s="346"/>
      <c r="AM638" s="346"/>
      <c r="AN638" s="346"/>
      <c r="AO638" s="346"/>
      <c r="AP638" s="346"/>
      <c r="AQ638" s="346"/>
      <c r="AR638" s="346"/>
      <c r="AS638" s="346"/>
      <c r="AT638" s="346"/>
      <c r="AU638" s="346"/>
      <c r="AV638" s="346"/>
      <c r="AW638" s="346"/>
      <c r="AX638" s="346"/>
      <c r="AY638" s="346"/>
      <c r="AZ638" s="346"/>
      <c r="BA638" s="346"/>
    </row>
    <row r="639" spans="1:53" ht="15.75" customHeight="1">
      <c r="A639" s="346"/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  <c r="AG639" s="346"/>
      <c r="AH639" s="346"/>
      <c r="AI639" s="346"/>
      <c r="AJ639" s="346"/>
      <c r="AK639" s="346"/>
      <c r="AL639" s="346"/>
      <c r="AM639" s="346"/>
      <c r="AN639" s="346"/>
      <c r="AO639" s="346"/>
      <c r="AP639" s="346"/>
      <c r="AQ639" s="346"/>
      <c r="AR639" s="346"/>
      <c r="AS639" s="346"/>
      <c r="AT639" s="346"/>
      <c r="AU639" s="346"/>
      <c r="AV639" s="346"/>
      <c r="AW639" s="346"/>
      <c r="AX639" s="346"/>
      <c r="AY639" s="346"/>
      <c r="AZ639" s="346"/>
      <c r="BA639" s="346"/>
    </row>
    <row r="640" spans="1:53" ht="15.75" customHeight="1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  <c r="AG640" s="346"/>
      <c r="AH640" s="346"/>
      <c r="AI640" s="346"/>
      <c r="AJ640" s="346"/>
      <c r="AK640" s="346"/>
      <c r="AL640" s="346"/>
      <c r="AM640" s="346"/>
      <c r="AN640" s="346"/>
      <c r="AO640" s="346"/>
      <c r="AP640" s="346"/>
      <c r="AQ640" s="346"/>
      <c r="AR640" s="346"/>
      <c r="AS640" s="346"/>
      <c r="AT640" s="346"/>
      <c r="AU640" s="346"/>
      <c r="AV640" s="346"/>
      <c r="AW640" s="346"/>
      <c r="AX640" s="346"/>
      <c r="AY640" s="346"/>
      <c r="AZ640" s="346"/>
      <c r="BA640" s="346"/>
    </row>
    <row r="641" spans="1:53" ht="15.75" customHeight="1">
      <c r="A641" s="346"/>
      <c r="B641" s="346"/>
      <c r="C641" s="346"/>
      <c r="D641" s="346"/>
      <c r="E641" s="346"/>
      <c r="F641" s="346"/>
      <c r="G641" s="346"/>
      <c r="H641" s="346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6"/>
      <c r="U641" s="346"/>
      <c r="V641" s="346"/>
      <c r="W641" s="346"/>
      <c r="X641" s="346"/>
      <c r="Y641" s="346"/>
      <c r="Z641" s="346"/>
      <c r="AA641" s="346"/>
      <c r="AB641" s="346"/>
      <c r="AC641" s="346"/>
      <c r="AD641" s="346"/>
      <c r="AE641" s="346"/>
      <c r="AF641" s="346"/>
      <c r="AG641" s="346"/>
      <c r="AH641" s="346"/>
      <c r="AI641" s="346"/>
      <c r="AJ641" s="346"/>
      <c r="AK641" s="346"/>
      <c r="AL641" s="346"/>
      <c r="AM641" s="346"/>
      <c r="AN641" s="346"/>
      <c r="AO641" s="346"/>
      <c r="AP641" s="346"/>
      <c r="AQ641" s="346"/>
      <c r="AR641" s="346"/>
      <c r="AS641" s="346"/>
      <c r="AT641" s="346"/>
      <c r="AU641" s="346"/>
      <c r="AV641" s="346"/>
      <c r="AW641" s="346"/>
      <c r="AX641" s="346"/>
      <c r="AY641" s="346"/>
      <c r="AZ641" s="346"/>
      <c r="BA641" s="346"/>
    </row>
    <row r="642" spans="1:53" ht="15.75" customHeight="1">
      <c r="A642" s="346"/>
      <c r="B642" s="346"/>
      <c r="C642" s="346"/>
      <c r="D642" s="346"/>
      <c r="E642" s="346"/>
      <c r="F642" s="346"/>
      <c r="G642" s="346"/>
      <c r="H642" s="346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  <c r="AG642" s="346"/>
      <c r="AH642" s="346"/>
      <c r="AI642" s="346"/>
      <c r="AJ642" s="346"/>
      <c r="AK642" s="346"/>
      <c r="AL642" s="346"/>
      <c r="AM642" s="346"/>
      <c r="AN642" s="346"/>
      <c r="AO642" s="346"/>
      <c r="AP642" s="346"/>
      <c r="AQ642" s="346"/>
      <c r="AR642" s="346"/>
      <c r="AS642" s="346"/>
      <c r="AT642" s="346"/>
      <c r="AU642" s="346"/>
      <c r="AV642" s="346"/>
      <c r="AW642" s="346"/>
      <c r="AX642" s="346"/>
      <c r="AY642" s="346"/>
      <c r="AZ642" s="346"/>
      <c r="BA642" s="346"/>
    </row>
    <row r="643" spans="1:53" ht="15.75" customHeight="1">
      <c r="A643" s="346"/>
      <c r="B643" s="346"/>
      <c r="C643" s="346"/>
      <c r="D643" s="346"/>
      <c r="E643" s="346"/>
      <c r="F643" s="346"/>
      <c r="G643" s="346"/>
      <c r="H643" s="346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6"/>
      <c r="U643" s="346"/>
      <c r="V643" s="346"/>
      <c r="W643" s="346"/>
      <c r="X643" s="346"/>
      <c r="Y643" s="346"/>
      <c r="Z643" s="346"/>
      <c r="AA643" s="346"/>
      <c r="AB643" s="346"/>
      <c r="AC643" s="346"/>
      <c r="AD643" s="346"/>
      <c r="AE643" s="346"/>
      <c r="AF643" s="346"/>
      <c r="AG643" s="346"/>
      <c r="AH643" s="346"/>
      <c r="AI643" s="346"/>
      <c r="AJ643" s="346"/>
      <c r="AK643" s="346"/>
      <c r="AL643" s="346"/>
      <c r="AM643" s="346"/>
      <c r="AN643" s="346"/>
      <c r="AO643" s="346"/>
      <c r="AP643" s="346"/>
      <c r="AQ643" s="346"/>
      <c r="AR643" s="346"/>
      <c r="AS643" s="346"/>
      <c r="AT643" s="346"/>
      <c r="AU643" s="346"/>
      <c r="AV643" s="346"/>
      <c r="AW643" s="346"/>
      <c r="AX643" s="346"/>
      <c r="AY643" s="346"/>
      <c r="AZ643" s="346"/>
      <c r="BA643" s="346"/>
    </row>
    <row r="644" spans="1:53" ht="15.75" customHeight="1">
      <c r="A644" s="346"/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  <c r="V644" s="346"/>
      <c r="W644" s="346"/>
      <c r="X644" s="346"/>
      <c r="Y644" s="346"/>
      <c r="Z644" s="346"/>
      <c r="AA644" s="346"/>
      <c r="AB644" s="346"/>
      <c r="AC644" s="346"/>
      <c r="AD644" s="346"/>
      <c r="AE644" s="346"/>
      <c r="AF644" s="346"/>
      <c r="AG644" s="346"/>
      <c r="AH644" s="346"/>
      <c r="AI644" s="346"/>
      <c r="AJ644" s="346"/>
      <c r="AK644" s="346"/>
      <c r="AL644" s="346"/>
      <c r="AM644" s="346"/>
      <c r="AN644" s="346"/>
      <c r="AO644" s="346"/>
      <c r="AP644" s="346"/>
      <c r="AQ644" s="346"/>
      <c r="AR644" s="346"/>
      <c r="AS644" s="346"/>
      <c r="AT644" s="346"/>
      <c r="AU644" s="346"/>
      <c r="AV644" s="346"/>
      <c r="AW644" s="346"/>
      <c r="AX644" s="346"/>
      <c r="AY644" s="346"/>
      <c r="AZ644" s="346"/>
      <c r="BA644" s="346"/>
    </row>
    <row r="645" spans="1:53" ht="15.75" customHeight="1">
      <c r="A645" s="346"/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346"/>
      <c r="W645" s="346"/>
      <c r="X645" s="346"/>
      <c r="Y645" s="346"/>
      <c r="Z645" s="346"/>
      <c r="AA645" s="346"/>
      <c r="AB645" s="346"/>
      <c r="AC645" s="346"/>
      <c r="AD645" s="346"/>
      <c r="AE645" s="346"/>
      <c r="AF645" s="346"/>
      <c r="AG645" s="346"/>
      <c r="AH645" s="346"/>
      <c r="AI645" s="346"/>
      <c r="AJ645" s="346"/>
      <c r="AK645" s="346"/>
      <c r="AL645" s="346"/>
      <c r="AM645" s="346"/>
      <c r="AN645" s="346"/>
      <c r="AO645" s="346"/>
      <c r="AP645" s="346"/>
      <c r="AQ645" s="346"/>
      <c r="AR645" s="346"/>
      <c r="AS645" s="346"/>
      <c r="AT645" s="346"/>
      <c r="AU645" s="346"/>
      <c r="AV645" s="346"/>
      <c r="AW645" s="346"/>
      <c r="AX645" s="346"/>
      <c r="AY645" s="346"/>
      <c r="AZ645" s="346"/>
      <c r="BA645" s="346"/>
    </row>
    <row r="646" spans="1:53" ht="15.75" customHeight="1">
      <c r="A646" s="346"/>
      <c r="B646" s="346"/>
      <c r="C646" s="346"/>
      <c r="D646" s="346"/>
      <c r="E646" s="346"/>
      <c r="F646" s="346"/>
      <c r="G646" s="346"/>
      <c r="H646" s="346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6"/>
      <c r="U646" s="346"/>
      <c r="V646" s="346"/>
      <c r="W646" s="346"/>
      <c r="X646" s="346"/>
      <c r="Y646" s="346"/>
      <c r="Z646" s="346"/>
      <c r="AA646" s="346"/>
      <c r="AB646" s="346"/>
      <c r="AC646" s="346"/>
      <c r="AD646" s="346"/>
      <c r="AE646" s="346"/>
      <c r="AF646" s="346"/>
      <c r="AG646" s="346"/>
      <c r="AH646" s="346"/>
      <c r="AI646" s="346"/>
      <c r="AJ646" s="346"/>
      <c r="AK646" s="346"/>
      <c r="AL646" s="346"/>
      <c r="AM646" s="346"/>
      <c r="AN646" s="346"/>
      <c r="AO646" s="346"/>
      <c r="AP646" s="346"/>
      <c r="AQ646" s="346"/>
      <c r="AR646" s="346"/>
      <c r="AS646" s="346"/>
      <c r="AT646" s="346"/>
      <c r="AU646" s="346"/>
      <c r="AV646" s="346"/>
      <c r="AW646" s="346"/>
      <c r="AX646" s="346"/>
      <c r="AY646" s="346"/>
      <c r="AZ646" s="346"/>
      <c r="BA646" s="346"/>
    </row>
    <row r="647" spans="1:53" ht="15.75" customHeight="1">
      <c r="A647" s="346"/>
      <c r="B647" s="346"/>
      <c r="C647" s="346"/>
      <c r="D647" s="346"/>
      <c r="E647" s="346"/>
      <c r="F647" s="346"/>
      <c r="G647" s="346"/>
      <c r="H647" s="346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6"/>
      <c r="U647" s="346"/>
      <c r="V647" s="346"/>
      <c r="W647" s="346"/>
      <c r="X647" s="346"/>
      <c r="Y647" s="346"/>
      <c r="Z647" s="346"/>
      <c r="AA647" s="346"/>
      <c r="AB647" s="346"/>
      <c r="AC647" s="346"/>
      <c r="AD647" s="346"/>
      <c r="AE647" s="346"/>
      <c r="AF647" s="346"/>
      <c r="AG647" s="346"/>
      <c r="AH647" s="346"/>
      <c r="AI647" s="346"/>
      <c r="AJ647" s="346"/>
      <c r="AK647" s="346"/>
      <c r="AL647" s="346"/>
      <c r="AM647" s="346"/>
      <c r="AN647" s="346"/>
      <c r="AO647" s="346"/>
      <c r="AP647" s="346"/>
      <c r="AQ647" s="346"/>
      <c r="AR647" s="346"/>
      <c r="AS647" s="346"/>
      <c r="AT647" s="346"/>
      <c r="AU647" s="346"/>
      <c r="AV647" s="346"/>
      <c r="AW647" s="346"/>
      <c r="AX647" s="346"/>
      <c r="AY647" s="346"/>
      <c r="AZ647" s="346"/>
      <c r="BA647" s="346"/>
    </row>
    <row r="648" spans="1:53" ht="15.75" customHeight="1">
      <c r="A648" s="346"/>
      <c r="B648" s="346"/>
      <c r="C648" s="346"/>
      <c r="D648" s="346"/>
      <c r="E648" s="346"/>
      <c r="F648" s="346"/>
      <c r="G648" s="346"/>
      <c r="H648" s="346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/>
      <c r="AG648" s="346"/>
      <c r="AH648" s="346"/>
      <c r="AI648" s="346"/>
      <c r="AJ648" s="346"/>
      <c r="AK648" s="346"/>
      <c r="AL648" s="346"/>
      <c r="AM648" s="346"/>
      <c r="AN648" s="346"/>
      <c r="AO648" s="346"/>
      <c r="AP648" s="346"/>
      <c r="AQ648" s="346"/>
      <c r="AR648" s="346"/>
      <c r="AS648" s="346"/>
      <c r="AT648" s="346"/>
      <c r="AU648" s="346"/>
      <c r="AV648" s="346"/>
      <c r="AW648" s="346"/>
      <c r="AX648" s="346"/>
      <c r="AY648" s="346"/>
      <c r="AZ648" s="346"/>
      <c r="BA648" s="346"/>
    </row>
    <row r="649" spans="1:53" ht="15.75" customHeight="1">
      <c r="A649" s="346"/>
      <c r="B649" s="346"/>
      <c r="C649" s="346"/>
      <c r="D649" s="346"/>
      <c r="E649" s="346"/>
      <c r="F649" s="346"/>
      <c r="G649" s="346"/>
      <c r="H649" s="346"/>
      <c r="I649" s="346"/>
      <c r="J649" s="346"/>
      <c r="K649" s="346"/>
      <c r="L649" s="346"/>
      <c r="M649" s="346"/>
      <c r="N649" s="346"/>
      <c r="O649" s="346"/>
      <c r="P649" s="346"/>
      <c r="Q649" s="346"/>
      <c r="R649" s="346"/>
      <c r="S649" s="346"/>
      <c r="T649" s="346"/>
      <c r="U649" s="346"/>
      <c r="V649" s="346"/>
      <c r="W649" s="346"/>
      <c r="X649" s="346"/>
      <c r="Y649" s="346"/>
      <c r="Z649" s="346"/>
      <c r="AA649" s="346"/>
      <c r="AB649" s="346"/>
      <c r="AC649" s="346"/>
      <c r="AD649" s="346"/>
      <c r="AE649" s="346"/>
      <c r="AF649" s="346"/>
      <c r="AG649" s="346"/>
      <c r="AH649" s="346"/>
      <c r="AI649" s="346"/>
      <c r="AJ649" s="346"/>
      <c r="AK649" s="346"/>
      <c r="AL649" s="346"/>
      <c r="AM649" s="346"/>
      <c r="AN649" s="346"/>
      <c r="AO649" s="346"/>
      <c r="AP649" s="346"/>
      <c r="AQ649" s="346"/>
      <c r="AR649" s="346"/>
      <c r="AS649" s="346"/>
      <c r="AT649" s="346"/>
      <c r="AU649" s="346"/>
      <c r="AV649" s="346"/>
      <c r="AW649" s="346"/>
      <c r="AX649" s="346"/>
      <c r="AY649" s="346"/>
      <c r="AZ649" s="346"/>
      <c r="BA649" s="346"/>
    </row>
    <row r="650" spans="1:53" ht="15.75" customHeight="1">
      <c r="A650" s="346"/>
      <c r="B650" s="346"/>
      <c r="C650" s="346"/>
      <c r="D650" s="346"/>
      <c r="E650" s="346"/>
      <c r="F650" s="346"/>
      <c r="G650" s="346"/>
      <c r="H650" s="346"/>
      <c r="I650" s="346"/>
      <c r="J650" s="346"/>
      <c r="K650" s="346"/>
      <c r="L650" s="346"/>
      <c r="M650" s="346"/>
      <c r="N650" s="346"/>
      <c r="O650" s="346"/>
      <c r="P650" s="346"/>
      <c r="Q650" s="346"/>
      <c r="R650" s="346"/>
      <c r="S650" s="346"/>
      <c r="T650" s="346"/>
      <c r="U650" s="346"/>
      <c r="V650" s="346"/>
      <c r="W650" s="346"/>
      <c r="X650" s="346"/>
      <c r="Y650" s="346"/>
      <c r="Z650" s="346"/>
      <c r="AA650" s="346"/>
      <c r="AB650" s="346"/>
      <c r="AC650" s="346"/>
      <c r="AD650" s="346"/>
      <c r="AE650" s="346"/>
      <c r="AF650" s="346"/>
      <c r="AG650" s="346"/>
      <c r="AH650" s="346"/>
      <c r="AI650" s="346"/>
      <c r="AJ650" s="346"/>
      <c r="AK650" s="346"/>
      <c r="AL650" s="346"/>
      <c r="AM650" s="346"/>
      <c r="AN650" s="346"/>
      <c r="AO650" s="346"/>
      <c r="AP650" s="346"/>
      <c r="AQ650" s="346"/>
      <c r="AR650" s="346"/>
      <c r="AS650" s="346"/>
      <c r="AT650" s="346"/>
      <c r="AU650" s="346"/>
      <c r="AV650" s="346"/>
      <c r="AW650" s="346"/>
      <c r="AX650" s="346"/>
      <c r="AY650" s="346"/>
      <c r="AZ650" s="346"/>
      <c r="BA650" s="346"/>
    </row>
    <row r="651" spans="1:53" ht="15.75" customHeight="1">
      <c r="A651" s="346"/>
      <c r="B651" s="346"/>
      <c r="C651" s="346"/>
      <c r="D651" s="346"/>
      <c r="E651" s="346"/>
      <c r="F651" s="346"/>
      <c r="G651" s="346"/>
      <c r="H651" s="346"/>
      <c r="I651" s="346"/>
      <c r="J651" s="346"/>
      <c r="K651" s="346"/>
      <c r="L651" s="346"/>
      <c r="M651" s="346"/>
      <c r="N651" s="346"/>
      <c r="O651" s="346"/>
      <c r="P651" s="346"/>
      <c r="Q651" s="346"/>
      <c r="R651" s="346"/>
      <c r="S651" s="346"/>
      <c r="T651" s="346"/>
      <c r="U651" s="346"/>
      <c r="V651" s="346"/>
      <c r="W651" s="346"/>
      <c r="X651" s="346"/>
      <c r="Y651" s="346"/>
      <c r="Z651" s="346"/>
      <c r="AA651" s="346"/>
      <c r="AB651" s="346"/>
      <c r="AC651" s="346"/>
      <c r="AD651" s="346"/>
      <c r="AE651" s="346"/>
      <c r="AF651" s="346"/>
      <c r="AG651" s="346"/>
      <c r="AH651" s="346"/>
      <c r="AI651" s="346"/>
      <c r="AJ651" s="346"/>
      <c r="AK651" s="346"/>
      <c r="AL651" s="346"/>
      <c r="AM651" s="346"/>
      <c r="AN651" s="346"/>
      <c r="AO651" s="346"/>
      <c r="AP651" s="346"/>
      <c r="AQ651" s="346"/>
      <c r="AR651" s="346"/>
      <c r="AS651" s="346"/>
      <c r="AT651" s="346"/>
      <c r="AU651" s="346"/>
      <c r="AV651" s="346"/>
      <c r="AW651" s="346"/>
      <c r="AX651" s="346"/>
      <c r="AY651" s="346"/>
      <c r="AZ651" s="346"/>
      <c r="BA651" s="346"/>
    </row>
    <row r="652" spans="1:53" ht="15.75" customHeight="1">
      <c r="A652" s="346"/>
      <c r="B652" s="346"/>
      <c r="C652" s="346"/>
      <c r="D652" s="346"/>
      <c r="E652" s="346"/>
      <c r="F652" s="346"/>
      <c r="G652" s="346"/>
      <c r="H652" s="346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6"/>
      <c r="U652" s="346"/>
      <c r="V652" s="346"/>
      <c r="W652" s="346"/>
      <c r="X652" s="346"/>
      <c r="Y652" s="346"/>
      <c r="Z652" s="346"/>
      <c r="AA652" s="346"/>
      <c r="AB652" s="346"/>
      <c r="AC652" s="346"/>
      <c r="AD652" s="346"/>
      <c r="AE652" s="346"/>
      <c r="AF652" s="346"/>
      <c r="AG652" s="346"/>
      <c r="AH652" s="346"/>
      <c r="AI652" s="346"/>
      <c r="AJ652" s="346"/>
      <c r="AK652" s="346"/>
      <c r="AL652" s="346"/>
      <c r="AM652" s="346"/>
      <c r="AN652" s="346"/>
      <c r="AO652" s="346"/>
      <c r="AP652" s="346"/>
      <c r="AQ652" s="346"/>
      <c r="AR652" s="346"/>
      <c r="AS652" s="346"/>
      <c r="AT652" s="346"/>
      <c r="AU652" s="346"/>
      <c r="AV652" s="346"/>
      <c r="AW652" s="346"/>
      <c r="AX652" s="346"/>
      <c r="AY652" s="346"/>
      <c r="AZ652" s="346"/>
      <c r="BA652" s="346"/>
    </row>
    <row r="653" spans="1:53" ht="15.75" customHeight="1">
      <c r="A653" s="346"/>
      <c r="B653" s="346"/>
      <c r="C653" s="346"/>
      <c r="D653" s="346"/>
      <c r="E653" s="346"/>
      <c r="F653" s="346"/>
      <c r="G653" s="346"/>
      <c r="H653" s="346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6"/>
      <c r="U653" s="346"/>
      <c r="V653" s="346"/>
      <c r="W653" s="346"/>
      <c r="X653" s="346"/>
      <c r="Y653" s="346"/>
      <c r="Z653" s="346"/>
      <c r="AA653" s="346"/>
      <c r="AB653" s="346"/>
      <c r="AC653" s="346"/>
      <c r="AD653" s="346"/>
      <c r="AE653" s="346"/>
      <c r="AF653" s="346"/>
      <c r="AG653" s="346"/>
      <c r="AH653" s="346"/>
      <c r="AI653" s="346"/>
      <c r="AJ653" s="346"/>
      <c r="AK653" s="346"/>
      <c r="AL653" s="346"/>
      <c r="AM653" s="346"/>
      <c r="AN653" s="346"/>
      <c r="AO653" s="346"/>
      <c r="AP653" s="346"/>
      <c r="AQ653" s="346"/>
      <c r="AR653" s="346"/>
      <c r="AS653" s="346"/>
      <c r="AT653" s="346"/>
      <c r="AU653" s="346"/>
      <c r="AV653" s="346"/>
      <c r="AW653" s="346"/>
      <c r="AX653" s="346"/>
      <c r="AY653" s="346"/>
      <c r="AZ653" s="346"/>
      <c r="BA653" s="346"/>
    </row>
    <row r="654" spans="1:53" ht="15.75" customHeight="1">
      <c r="A654" s="346"/>
      <c r="B654" s="346"/>
      <c r="C654" s="346"/>
      <c r="D654" s="346"/>
      <c r="E654" s="346"/>
      <c r="F654" s="346"/>
      <c r="G654" s="346"/>
      <c r="H654" s="346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6"/>
      <c r="U654" s="346"/>
      <c r="V654" s="346"/>
      <c r="W654" s="346"/>
      <c r="X654" s="346"/>
      <c r="Y654" s="346"/>
      <c r="Z654" s="346"/>
      <c r="AA654" s="346"/>
      <c r="AB654" s="346"/>
      <c r="AC654" s="346"/>
      <c r="AD654" s="346"/>
      <c r="AE654" s="346"/>
      <c r="AF654" s="346"/>
      <c r="AG654" s="346"/>
      <c r="AH654" s="346"/>
      <c r="AI654" s="346"/>
      <c r="AJ654" s="346"/>
      <c r="AK654" s="346"/>
      <c r="AL654" s="346"/>
      <c r="AM654" s="346"/>
      <c r="AN654" s="346"/>
      <c r="AO654" s="346"/>
      <c r="AP654" s="346"/>
      <c r="AQ654" s="346"/>
      <c r="AR654" s="346"/>
      <c r="AS654" s="346"/>
      <c r="AT654" s="346"/>
      <c r="AU654" s="346"/>
      <c r="AV654" s="346"/>
      <c r="AW654" s="346"/>
      <c r="AX654" s="346"/>
      <c r="AY654" s="346"/>
      <c r="AZ654" s="346"/>
      <c r="BA654" s="346"/>
    </row>
    <row r="655" spans="1:53" ht="15.75" customHeight="1">
      <c r="A655" s="346"/>
      <c r="B655" s="346"/>
      <c r="C655" s="346"/>
      <c r="D655" s="346"/>
      <c r="E655" s="346"/>
      <c r="F655" s="346"/>
      <c r="G655" s="346"/>
      <c r="H655" s="346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6"/>
      <c r="U655" s="346"/>
      <c r="V655" s="346"/>
      <c r="W655" s="346"/>
      <c r="X655" s="346"/>
      <c r="Y655" s="346"/>
      <c r="Z655" s="346"/>
      <c r="AA655" s="346"/>
      <c r="AB655" s="346"/>
      <c r="AC655" s="346"/>
      <c r="AD655" s="346"/>
      <c r="AE655" s="346"/>
      <c r="AF655" s="346"/>
      <c r="AG655" s="346"/>
      <c r="AH655" s="346"/>
      <c r="AI655" s="346"/>
      <c r="AJ655" s="346"/>
      <c r="AK655" s="346"/>
      <c r="AL655" s="346"/>
      <c r="AM655" s="346"/>
      <c r="AN655" s="346"/>
      <c r="AO655" s="346"/>
      <c r="AP655" s="346"/>
      <c r="AQ655" s="346"/>
      <c r="AR655" s="346"/>
      <c r="AS655" s="346"/>
      <c r="AT655" s="346"/>
      <c r="AU655" s="346"/>
      <c r="AV655" s="346"/>
      <c r="AW655" s="346"/>
      <c r="AX655" s="346"/>
      <c r="AY655" s="346"/>
      <c r="AZ655" s="346"/>
      <c r="BA655" s="346"/>
    </row>
    <row r="656" spans="1:53" ht="15.75" customHeight="1">
      <c r="A656" s="346"/>
      <c r="B656" s="346"/>
      <c r="C656" s="346"/>
      <c r="D656" s="346"/>
      <c r="E656" s="346"/>
      <c r="F656" s="346"/>
      <c r="G656" s="346"/>
      <c r="H656" s="346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6"/>
      <c r="U656" s="346"/>
      <c r="V656" s="346"/>
      <c r="W656" s="346"/>
      <c r="X656" s="346"/>
      <c r="Y656" s="346"/>
      <c r="Z656" s="346"/>
      <c r="AA656" s="346"/>
      <c r="AB656" s="346"/>
      <c r="AC656" s="346"/>
      <c r="AD656" s="346"/>
      <c r="AE656" s="346"/>
      <c r="AF656" s="346"/>
      <c r="AG656" s="346"/>
      <c r="AH656" s="346"/>
      <c r="AI656" s="346"/>
      <c r="AJ656" s="346"/>
      <c r="AK656" s="346"/>
      <c r="AL656" s="346"/>
      <c r="AM656" s="346"/>
      <c r="AN656" s="346"/>
      <c r="AO656" s="346"/>
      <c r="AP656" s="346"/>
      <c r="AQ656" s="346"/>
      <c r="AR656" s="346"/>
      <c r="AS656" s="346"/>
      <c r="AT656" s="346"/>
      <c r="AU656" s="346"/>
      <c r="AV656" s="346"/>
      <c r="AW656" s="346"/>
      <c r="AX656" s="346"/>
      <c r="AY656" s="346"/>
      <c r="AZ656" s="346"/>
      <c r="BA656" s="346"/>
    </row>
    <row r="657" spans="1:53" ht="15.75" customHeight="1">
      <c r="A657" s="346"/>
      <c r="B657" s="346"/>
      <c r="C657" s="346"/>
      <c r="D657" s="346"/>
      <c r="E657" s="346"/>
      <c r="F657" s="346"/>
      <c r="G657" s="346"/>
      <c r="H657" s="346"/>
      <c r="I657" s="346"/>
      <c r="J657" s="346"/>
      <c r="K657" s="346"/>
      <c r="L657" s="346"/>
      <c r="M657" s="346"/>
      <c r="N657" s="346"/>
      <c r="O657" s="346"/>
      <c r="P657" s="346"/>
      <c r="Q657" s="346"/>
      <c r="R657" s="346"/>
      <c r="S657" s="346"/>
      <c r="T657" s="346"/>
      <c r="U657" s="346"/>
      <c r="V657" s="346"/>
      <c r="W657" s="346"/>
      <c r="X657" s="346"/>
      <c r="Y657" s="346"/>
      <c r="Z657" s="346"/>
      <c r="AA657" s="346"/>
      <c r="AB657" s="346"/>
      <c r="AC657" s="346"/>
      <c r="AD657" s="346"/>
      <c r="AE657" s="346"/>
      <c r="AF657" s="346"/>
      <c r="AG657" s="346"/>
      <c r="AH657" s="346"/>
      <c r="AI657" s="346"/>
      <c r="AJ657" s="346"/>
      <c r="AK657" s="346"/>
      <c r="AL657" s="346"/>
      <c r="AM657" s="346"/>
      <c r="AN657" s="346"/>
      <c r="AO657" s="346"/>
      <c r="AP657" s="346"/>
      <c r="AQ657" s="346"/>
      <c r="AR657" s="346"/>
      <c r="AS657" s="346"/>
      <c r="AT657" s="346"/>
      <c r="AU657" s="346"/>
      <c r="AV657" s="346"/>
      <c r="AW657" s="346"/>
      <c r="AX657" s="346"/>
      <c r="AY657" s="346"/>
      <c r="AZ657" s="346"/>
      <c r="BA657" s="346"/>
    </row>
    <row r="658" spans="1:53" ht="15.75" customHeight="1">
      <c r="A658" s="346"/>
      <c r="B658" s="346"/>
      <c r="C658" s="346"/>
      <c r="D658" s="346"/>
      <c r="E658" s="346"/>
      <c r="F658" s="346"/>
      <c r="G658" s="346"/>
      <c r="H658" s="346"/>
      <c r="I658" s="346"/>
      <c r="J658" s="346"/>
      <c r="K658" s="346"/>
      <c r="L658" s="346"/>
      <c r="M658" s="346"/>
      <c r="N658" s="346"/>
      <c r="O658" s="346"/>
      <c r="P658" s="346"/>
      <c r="Q658" s="346"/>
      <c r="R658" s="346"/>
      <c r="S658" s="346"/>
      <c r="T658" s="346"/>
      <c r="U658" s="346"/>
      <c r="V658" s="346"/>
      <c r="W658" s="346"/>
      <c r="X658" s="346"/>
      <c r="Y658" s="346"/>
      <c r="Z658" s="346"/>
      <c r="AA658" s="346"/>
      <c r="AB658" s="346"/>
      <c r="AC658" s="346"/>
      <c r="AD658" s="346"/>
      <c r="AE658" s="346"/>
      <c r="AF658" s="346"/>
      <c r="AG658" s="346"/>
      <c r="AH658" s="346"/>
      <c r="AI658" s="346"/>
      <c r="AJ658" s="346"/>
      <c r="AK658" s="346"/>
      <c r="AL658" s="346"/>
      <c r="AM658" s="346"/>
      <c r="AN658" s="346"/>
      <c r="AO658" s="346"/>
      <c r="AP658" s="346"/>
      <c r="AQ658" s="346"/>
      <c r="AR658" s="346"/>
      <c r="AS658" s="346"/>
      <c r="AT658" s="346"/>
      <c r="AU658" s="346"/>
      <c r="AV658" s="346"/>
      <c r="AW658" s="346"/>
      <c r="AX658" s="346"/>
      <c r="AY658" s="346"/>
      <c r="AZ658" s="346"/>
      <c r="BA658" s="346"/>
    </row>
    <row r="659" spans="1:53" ht="15.75" customHeight="1">
      <c r="A659" s="346"/>
      <c r="B659" s="346"/>
      <c r="C659" s="346"/>
      <c r="D659" s="346"/>
      <c r="E659" s="346"/>
      <c r="F659" s="346"/>
      <c r="G659" s="346"/>
      <c r="H659" s="346"/>
      <c r="I659" s="346"/>
      <c r="J659" s="346"/>
      <c r="K659" s="346"/>
      <c r="L659" s="346"/>
      <c r="M659" s="346"/>
      <c r="N659" s="346"/>
      <c r="O659" s="346"/>
      <c r="P659" s="346"/>
      <c r="Q659" s="346"/>
      <c r="R659" s="346"/>
      <c r="S659" s="346"/>
      <c r="T659" s="346"/>
      <c r="U659" s="346"/>
      <c r="V659" s="346"/>
      <c r="W659" s="346"/>
      <c r="X659" s="346"/>
      <c r="Y659" s="346"/>
      <c r="Z659" s="346"/>
      <c r="AA659" s="346"/>
      <c r="AB659" s="346"/>
      <c r="AC659" s="346"/>
      <c r="AD659" s="346"/>
      <c r="AE659" s="346"/>
      <c r="AF659" s="346"/>
      <c r="AG659" s="346"/>
      <c r="AH659" s="346"/>
      <c r="AI659" s="346"/>
      <c r="AJ659" s="346"/>
      <c r="AK659" s="346"/>
      <c r="AL659" s="346"/>
      <c r="AM659" s="346"/>
      <c r="AN659" s="346"/>
      <c r="AO659" s="346"/>
      <c r="AP659" s="346"/>
      <c r="AQ659" s="346"/>
      <c r="AR659" s="346"/>
      <c r="AS659" s="346"/>
      <c r="AT659" s="346"/>
      <c r="AU659" s="346"/>
      <c r="AV659" s="346"/>
      <c r="AW659" s="346"/>
      <c r="AX659" s="346"/>
      <c r="AY659" s="346"/>
      <c r="AZ659" s="346"/>
      <c r="BA659" s="346"/>
    </row>
    <row r="660" spans="1:53" ht="15.75" customHeight="1">
      <c r="A660" s="346"/>
      <c r="B660" s="346"/>
      <c r="C660" s="346"/>
      <c r="D660" s="346"/>
      <c r="E660" s="346"/>
      <c r="F660" s="346"/>
      <c r="G660" s="346"/>
      <c r="H660" s="346"/>
      <c r="I660" s="346"/>
      <c r="J660" s="346"/>
      <c r="K660" s="346"/>
      <c r="L660" s="346"/>
      <c r="M660" s="346"/>
      <c r="N660" s="346"/>
      <c r="O660" s="346"/>
      <c r="P660" s="346"/>
      <c r="Q660" s="346"/>
      <c r="R660" s="346"/>
      <c r="S660" s="346"/>
      <c r="T660" s="346"/>
      <c r="U660" s="346"/>
      <c r="V660" s="346"/>
      <c r="W660" s="346"/>
      <c r="X660" s="346"/>
      <c r="Y660" s="346"/>
      <c r="Z660" s="346"/>
      <c r="AA660" s="346"/>
      <c r="AB660" s="346"/>
      <c r="AC660" s="346"/>
      <c r="AD660" s="346"/>
      <c r="AE660" s="346"/>
      <c r="AF660" s="346"/>
      <c r="AG660" s="346"/>
      <c r="AH660" s="346"/>
      <c r="AI660" s="346"/>
      <c r="AJ660" s="346"/>
      <c r="AK660" s="346"/>
      <c r="AL660" s="346"/>
      <c r="AM660" s="346"/>
      <c r="AN660" s="346"/>
      <c r="AO660" s="346"/>
      <c r="AP660" s="346"/>
      <c r="AQ660" s="346"/>
      <c r="AR660" s="346"/>
      <c r="AS660" s="346"/>
      <c r="AT660" s="346"/>
      <c r="AU660" s="346"/>
      <c r="AV660" s="346"/>
      <c r="AW660" s="346"/>
      <c r="AX660" s="346"/>
      <c r="AY660" s="346"/>
      <c r="AZ660" s="346"/>
      <c r="BA660" s="346"/>
    </row>
    <row r="661" spans="1:53" ht="15.75" customHeight="1">
      <c r="A661" s="346"/>
      <c r="B661" s="346"/>
      <c r="C661" s="346"/>
      <c r="D661" s="346"/>
      <c r="E661" s="346"/>
      <c r="F661" s="346"/>
      <c r="G661" s="346"/>
      <c r="H661" s="346"/>
      <c r="I661" s="346"/>
      <c r="J661" s="346"/>
      <c r="K661" s="346"/>
      <c r="L661" s="346"/>
      <c r="M661" s="346"/>
      <c r="N661" s="346"/>
      <c r="O661" s="346"/>
      <c r="P661" s="346"/>
      <c r="Q661" s="346"/>
      <c r="R661" s="346"/>
      <c r="S661" s="346"/>
      <c r="T661" s="346"/>
      <c r="U661" s="346"/>
      <c r="V661" s="346"/>
      <c r="W661" s="346"/>
      <c r="X661" s="346"/>
      <c r="Y661" s="346"/>
      <c r="Z661" s="346"/>
      <c r="AA661" s="346"/>
      <c r="AB661" s="346"/>
      <c r="AC661" s="346"/>
      <c r="AD661" s="346"/>
      <c r="AE661" s="346"/>
      <c r="AF661" s="346"/>
      <c r="AG661" s="346"/>
      <c r="AH661" s="346"/>
      <c r="AI661" s="346"/>
      <c r="AJ661" s="346"/>
      <c r="AK661" s="346"/>
      <c r="AL661" s="346"/>
      <c r="AM661" s="346"/>
      <c r="AN661" s="346"/>
      <c r="AO661" s="346"/>
      <c r="AP661" s="346"/>
      <c r="AQ661" s="346"/>
      <c r="AR661" s="346"/>
      <c r="AS661" s="346"/>
      <c r="AT661" s="346"/>
      <c r="AU661" s="346"/>
      <c r="AV661" s="346"/>
      <c r="AW661" s="346"/>
      <c r="AX661" s="346"/>
      <c r="AY661" s="346"/>
      <c r="AZ661" s="346"/>
      <c r="BA661" s="346"/>
    </row>
    <row r="662" spans="1:53" ht="15.75" customHeight="1">
      <c r="A662" s="346"/>
      <c r="B662" s="346"/>
      <c r="C662" s="346"/>
      <c r="D662" s="346"/>
      <c r="E662" s="346"/>
      <c r="F662" s="346"/>
      <c r="G662" s="346"/>
      <c r="H662" s="346"/>
      <c r="I662" s="346"/>
      <c r="J662" s="346"/>
      <c r="K662" s="346"/>
      <c r="L662" s="346"/>
      <c r="M662" s="346"/>
      <c r="N662" s="346"/>
      <c r="O662" s="346"/>
      <c r="P662" s="346"/>
      <c r="Q662" s="346"/>
      <c r="R662" s="346"/>
      <c r="S662" s="346"/>
      <c r="T662" s="346"/>
      <c r="U662" s="346"/>
      <c r="V662" s="346"/>
      <c r="W662" s="346"/>
      <c r="X662" s="346"/>
      <c r="Y662" s="346"/>
      <c r="Z662" s="346"/>
      <c r="AA662" s="346"/>
      <c r="AB662" s="346"/>
      <c r="AC662" s="346"/>
      <c r="AD662" s="346"/>
      <c r="AE662" s="346"/>
      <c r="AF662" s="346"/>
      <c r="AG662" s="346"/>
      <c r="AH662" s="346"/>
      <c r="AI662" s="346"/>
      <c r="AJ662" s="346"/>
      <c r="AK662" s="346"/>
      <c r="AL662" s="346"/>
      <c r="AM662" s="346"/>
      <c r="AN662" s="346"/>
      <c r="AO662" s="346"/>
      <c r="AP662" s="346"/>
      <c r="AQ662" s="346"/>
      <c r="AR662" s="346"/>
      <c r="AS662" s="346"/>
      <c r="AT662" s="346"/>
      <c r="AU662" s="346"/>
      <c r="AV662" s="346"/>
      <c r="AW662" s="346"/>
      <c r="AX662" s="346"/>
      <c r="AY662" s="346"/>
      <c r="AZ662" s="346"/>
      <c r="BA662" s="346"/>
    </row>
    <row r="663" spans="1:53" ht="15.75" customHeight="1">
      <c r="A663" s="346"/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  <c r="Y663" s="346"/>
      <c r="Z663" s="346"/>
      <c r="AA663" s="346"/>
      <c r="AB663" s="346"/>
      <c r="AC663" s="346"/>
      <c r="AD663" s="346"/>
      <c r="AE663" s="346"/>
      <c r="AF663" s="346"/>
      <c r="AG663" s="346"/>
      <c r="AH663" s="346"/>
      <c r="AI663" s="346"/>
      <c r="AJ663" s="346"/>
      <c r="AK663" s="346"/>
      <c r="AL663" s="346"/>
      <c r="AM663" s="346"/>
      <c r="AN663" s="346"/>
      <c r="AO663" s="346"/>
      <c r="AP663" s="346"/>
      <c r="AQ663" s="346"/>
      <c r="AR663" s="346"/>
      <c r="AS663" s="346"/>
      <c r="AT663" s="346"/>
      <c r="AU663" s="346"/>
      <c r="AV663" s="346"/>
      <c r="AW663" s="346"/>
      <c r="AX663" s="346"/>
      <c r="AY663" s="346"/>
      <c r="AZ663" s="346"/>
      <c r="BA663" s="346"/>
    </row>
    <row r="664" spans="1:53" ht="15.75" customHeight="1">
      <c r="A664" s="346"/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  <c r="Y664" s="346"/>
      <c r="Z664" s="346"/>
      <c r="AA664" s="346"/>
      <c r="AB664" s="346"/>
      <c r="AC664" s="346"/>
      <c r="AD664" s="346"/>
      <c r="AE664" s="346"/>
      <c r="AF664" s="346"/>
      <c r="AG664" s="346"/>
      <c r="AH664" s="346"/>
      <c r="AI664" s="346"/>
      <c r="AJ664" s="346"/>
      <c r="AK664" s="346"/>
      <c r="AL664" s="346"/>
      <c r="AM664" s="346"/>
      <c r="AN664" s="346"/>
      <c r="AO664" s="346"/>
      <c r="AP664" s="346"/>
      <c r="AQ664" s="346"/>
      <c r="AR664" s="346"/>
      <c r="AS664" s="346"/>
      <c r="AT664" s="346"/>
      <c r="AU664" s="346"/>
      <c r="AV664" s="346"/>
      <c r="AW664" s="346"/>
      <c r="AX664" s="346"/>
      <c r="AY664" s="346"/>
      <c r="AZ664" s="346"/>
      <c r="BA664" s="346"/>
    </row>
    <row r="665" spans="1:53" ht="15.75" customHeight="1">
      <c r="A665" s="346"/>
      <c r="B665" s="346"/>
      <c r="C665" s="346"/>
      <c r="D665" s="346"/>
      <c r="E665" s="346"/>
      <c r="F665" s="346"/>
      <c r="G665" s="346"/>
      <c r="H665" s="346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  <c r="Y665" s="346"/>
      <c r="Z665" s="346"/>
      <c r="AA665" s="346"/>
      <c r="AB665" s="346"/>
      <c r="AC665" s="346"/>
      <c r="AD665" s="346"/>
      <c r="AE665" s="346"/>
      <c r="AF665" s="346"/>
      <c r="AG665" s="346"/>
      <c r="AH665" s="346"/>
      <c r="AI665" s="346"/>
      <c r="AJ665" s="346"/>
      <c r="AK665" s="346"/>
      <c r="AL665" s="346"/>
      <c r="AM665" s="346"/>
      <c r="AN665" s="346"/>
      <c r="AO665" s="346"/>
      <c r="AP665" s="346"/>
      <c r="AQ665" s="346"/>
      <c r="AR665" s="346"/>
      <c r="AS665" s="346"/>
      <c r="AT665" s="346"/>
      <c r="AU665" s="346"/>
      <c r="AV665" s="346"/>
      <c r="AW665" s="346"/>
      <c r="AX665" s="346"/>
      <c r="AY665" s="346"/>
      <c r="AZ665" s="346"/>
      <c r="BA665" s="346"/>
    </row>
    <row r="666" spans="1:53" ht="15.75" customHeight="1">
      <c r="A666" s="346"/>
      <c r="B666" s="346"/>
      <c r="C666" s="346"/>
      <c r="D666" s="346"/>
      <c r="E666" s="346"/>
      <c r="F666" s="346"/>
      <c r="G666" s="346"/>
      <c r="H666" s="346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  <c r="Y666" s="346"/>
      <c r="Z666" s="346"/>
      <c r="AA666" s="346"/>
      <c r="AB666" s="346"/>
      <c r="AC666" s="346"/>
      <c r="AD666" s="346"/>
      <c r="AE666" s="346"/>
      <c r="AF666" s="346"/>
      <c r="AG666" s="346"/>
      <c r="AH666" s="346"/>
      <c r="AI666" s="346"/>
      <c r="AJ666" s="346"/>
      <c r="AK666" s="346"/>
      <c r="AL666" s="346"/>
      <c r="AM666" s="346"/>
      <c r="AN666" s="346"/>
      <c r="AO666" s="346"/>
      <c r="AP666" s="346"/>
      <c r="AQ666" s="346"/>
      <c r="AR666" s="346"/>
      <c r="AS666" s="346"/>
      <c r="AT666" s="346"/>
      <c r="AU666" s="346"/>
      <c r="AV666" s="346"/>
      <c r="AW666" s="346"/>
      <c r="AX666" s="346"/>
      <c r="AY666" s="346"/>
      <c r="AZ666" s="346"/>
      <c r="BA666" s="346"/>
    </row>
    <row r="667" spans="1:53" ht="15.75" customHeight="1">
      <c r="A667" s="346"/>
      <c r="B667" s="346"/>
      <c r="C667" s="346"/>
      <c r="D667" s="346"/>
      <c r="E667" s="346"/>
      <c r="F667" s="346"/>
      <c r="G667" s="346"/>
      <c r="H667" s="346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  <c r="Y667" s="346"/>
      <c r="Z667" s="346"/>
      <c r="AA667" s="346"/>
      <c r="AB667" s="346"/>
      <c r="AC667" s="346"/>
      <c r="AD667" s="346"/>
      <c r="AE667" s="346"/>
      <c r="AF667" s="346"/>
      <c r="AG667" s="346"/>
      <c r="AH667" s="346"/>
      <c r="AI667" s="346"/>
      <c r="AJ667" s="346"/>
      <c r="AK667" s="346"/>
      <c r="AL667" s="346"/>
      <c r="AM667" s="346"/>
      <c r="AN667" s="346"/>
      <c r="AO667" s="346"/>
      <c r="AP667" s="346"/>
      <c r="AQ667" s="346"/>
      <c r="AR667" s="346"/>
      <c r="AS667" s="346"/>
      <c r="AT667" s="346"/>
      <c r="AU667" s="346"/>
      <c r="AV667" s="346"/>
      <c r="AW667" s="346"/>
      <c r="AX667" s="346"/>
      <c r="AY667" s="346"/>
      <c r="AZ667" s="346"/>
      <c r="BA667" s="346"/>
    </row>
    <row r="668" spans="1:53" ht="15.75" customHeight="1">
      <c r="A668" s="346"/>
      <c r="B668" s="346"/>
      <c r="C668" s="346"/>
      <c r="D668" s="346"/>
      <c r="E668" s="346"/>
      <c r="F668" s="346"/>
      <c r="G668" s="346"/>
      <c r="H668" s="346"/>
      <c r="I668" s="346"/>
      <c r="J668" s="346"/>
      <c r="K668" s="346"/>
      <c r="L668" s="346"/>
      <c r="M668" s="346"/>
      <c r="N668" s="346"/>
      <c r="O668" s="346"/>
      <c r="P668" s="346"/>
      <c r="Q668" s="346"/>
      <c r="R668" s="346"/>
      <c r="S668" s="346"/>
      <c r="T668" s="346"/>
      <c r="U668" s="346"/>
      <c r="V668" s="346"/>
      <c r="W668" s="346"/>
      <c r="X668" s="346"/>
      <c r="Y668" s="346"/>
      <c r="Z668" s="346"/>
      <c r="AA668" s="346"/>
      <c r="AB668" s="346"/>
      <c r="AC668" s="346"/>
      <c r="AD668" s="346"/>
      <c r="AE668" s="346"/>
      <c r="AF668" s="346"/>
      <c r="AG668" s="346"/>
      <c r="AH668" s="346"/>
      <c r="AI668" s="346"/>
      <c r="AJ668" s="346"/>
      <c r="AK668" s="346"/>
      <c r="AL668" s="346"/>
      <c r="AM668" s="346"/>
      <c r="AN668" s="346"/>
      <c r="AO668" s="346"/>
      <c r="AP668" s="346"/>
      <c r="AQ668" s="346"/>
      <c r="AR668" s="346"/>
      <c r="AS668" s="346"/>
      <c r="AT668" s="346"/>
      <c r="AU668" s="346"/>
      <c r="AV668" s="346"/>
      <c r="AW668" s="346"/>
      <c r="AX668" s="346"/>
      <c r="AY668" s="346"/>
      <c r="AZ668" s="346"/>
      <c r="BA668" s="346"/>
    </row>
    <row r="669" spans="1:53" ht="15.75" customHeight="1">
      <c r="A669" s="346"/>
      <c r="B669" s="346"/>
      <c r="C669" s="346"/>
      <c r="D669" s="346"/>
      <c r="E669" s="346"/>
      <c r="F669" s="346"/>
      <c r="G669" s="346"/>
      <c r="H669" s="346"/>
      <c r="I669" s="346"/>
      <c r="J669" s="346"/>
      <c r="K669" s="346"/>
      <c r="L669" s="346"/>
      <c r="M669" s="346"/>
      <c r="N669" s="346"/>
      <c r="O669" s="346"/>
      <c r="P669" s="346"/>
      <c r="Q669" s="346"/>
      <c r="R669" s="346"/>
      <c r="S669" s="346"/>
      <c r="T669" s="346"/>
      <c r="U669" s="346"/>
      <c r="V669" s="346"/>
      <c r="W669" s="346"/>
      <c r="X669" s="346"/>
      <c r="Y669" s="346"/>
      <c r="Z669" s="346"/>
      <c r="AA669" s="346"/>
      <c r="AB669" s="346"/>
      <c r="AC669" s="346"/>
      <c r="AD669" s="346"/>
      <c r="AE669" s="346"/>
      <c r="AF669" s="346"/>
      <c r="AG669" s="346"/>
      <c r="AH669" s="346"/>
      <c r="AI669" s="346"/>
      <c r="AJ669" s="346"/>
      <c r="AK669" s="346"/>
      <c r="AL669" s="346"/>
      <c r="AM669" s="346"/>
      <c r="AN669" s="346"/>
      <c r="AO669" s="346"/>
      <c r="AP669" s="346"/>
      <c r="AQ669" s="346"/>
      <c r="AR669" s="346"/>
      <c r="AS669" s="346"/>
      <c r="AT669" s="346"/>
      <c r="AU669" s="346"/>
      <c r="AV669" s="346"/>
      <c r="AW669" s="346"/>
      <c r="AX669" s="346"/>
      <c r="AY669" s="346"/>
      <c r="AZ669" s="346"/>
      <c r="BA669" s="346"/>
    </row>
    <row r="670" spans="1:53" ht="15.75" customHeight="1">
      <c r="A670" s="346"/>
      <c r="B670" s="346"/>
      <c r="C670" s="346"/>
      <c r="D670" s="346"/>
      <c r="E670" s="346"/>
      <c r="F670" s="346"/>
      <c r="G670" s="346"/>
      <c r="H670" s="346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  <c r="Y670" s="346"/>
      <c r="Z670" s="346"/>
      <c r="AA670" s="346"/>
      <c r="AB670" s="346"/>
      <c r="AC670" s="346"/>
      <c r="AD670" s="346"/>
      <c r="AE670" s="346"/>
      <c r="AF670" s="346"/>
      <c r="AG670" s="346"/>
      <c r="AH670" s="346"/>
      <c r="AI670" s="346"/>
      <c r="AJ670" s="346"/>
      <c r="AK670" s="346"/>
      <c r="AL670" s="346"/>
      <c r="AM670" s="346"/>
      <c r="AN670" s="346"/>
      <c r="AO670" s="346"/>
      <c r="AP670" s="346"/>
      <c r="AQ670" s="346"/>
      <c r="AR670" s="346"/>
      <c r="AS670" s="346"/>
      <c r="AT670" s="346"/>
      <c r="AU670" s="346"/>
      <c r="AV670" s="346"/>
      <c r="AW670" s="346"/>
      <c r="AX670" s="346"/>
      <c r="AY670" s="346"/>
      <c r="AZ670" s="346"/>
      <c r="BA670" s="346"/>
    </row>
    <row r="671" spans="1:53" ht="15.75" customHeight="1">
      <c r="A671" s="346"/>
      <c r="B671" s="346"/>
      <c r="C671" s="346"/>
      <c r="D671" s="346"/>
      <c r="E671" s="346"/>
      <c r="F671" s="346"/>
      <c r="G671" s="346"/>
      <c r="H671" s="346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  <c r="Y671" s="346"/>
      <c r="Z671" s="346"/>
      <c r="AA671" s="346"/>
      <c r="AB671" s="346"/>
      <c r="AC671" s="346"/>
      <c r="AD671" s="346"/>
      <c r="AE671" s="346"/>
      <c r="AF671" s="346"/>
      <c r="AG671" s="346"/>
      <c r="AH671" s="346"/>
      <c r="AI671" s="346"/>
      <c r="AJ671" s="346"/>
      <c r="AK671" s="346"/>
      <c r="AL671" s="346"/>
      <c r="AM671" s="346"/>
      <c r="AN671" s="346"/>
      <c r="AO671" s="346"/>
      <c r="AP671" s="346"/>
      <c r="AQ671" s="346"/>
      <c r="AR671" s="346"/>
      <c r="AS671" s="346"/>
      <c r="AT671" s="346"/>
      <c r="AU671" s="346"/>
      <c r="AV671" s="346"/>
      <c r="AW671" s="346"/>
      <c r="AX671" s="346"/>
      <c r="AY671" s="346"/>
      <c r="AZ671" s="346"/>
      <c r="BA671" s="346"/>
    </row>
    <row r="672" spans="1:53" ht="15.75" customHeight="1">
      <c r="A672" s="346"/>
      <c r="B672" s="346"/>
      <c r="C672" s="346"/>
      <c r="D672" s="346"/>
      <c r="E672" s="346"/>
      <c r="F672" s="346"/>
      <c r="G672" s="346"/>
      <c r="H672" s="346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  <c r="Y672" s="346"/>
      <c r="Z672" s="346"/>
      <c r="AA672" s="346"/>
      <c r="AB672" s="346"/>
      <c r="AC672" s="346"/>
      <c r="AD672" s="346"/>
      <c r="AE672" s="346"/>
      <c r="AF672" s="346"/>
      <c r="AG672" s="346"/>
      <c r="AH672" s="346"/>
      <c r="AI672" s="346"/>
      <c r="AJ672" s="346"/>
      <c r="AK672" s="346"/>
      <c r="AL672" s="346"/>
      <c r="AM672" s="346"/>
      <c r="AN672" s="346"/>
      <c r="AO672" s="346"/>
      <c r="AP672" s="346"/>
      <c r="AQ672" s="346"/>
      <c r="AR672" s="346"/>
      <c r="AS672" s="346"/>
      <c r="AT672" s="346"/>
      <c r="AU672" s="346"/>
      <c r="AV672" s="346"/>
      <c r="AW672" s="346"/>
      <c r="AX672" s="346"/>
      <c r="AY672" s="346"/>
      <c r="AZ672" s="346"/>
      <c r="BA672" s="346"/>
    </row>
    <row r="673" spans="1:53" ht="15.75" customHeight="1">
      <c r="A673" s="346"/>
      <c r="B673" s="346"/>
      <c r="C673" s="346"/>
      <c r="D673" s="346"/>
      <c r="E673" s="346"/>
      <c r="F673" s="346"/>
      <c r="G673" s="346"/>
      <c r="H673" s="346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  <c r="Y673" s="346"/>
      <c r="Z673" s="346"/>
      <c r="AA673" s="346"/>
      <c r="AB673" s="346"/>
      <c r="AC673" s="346"/>
      <c r="AD673" s="346"/>
      <c r="AE673" s="346"/>
      <c r="AF673" s="346"/>
      <c r="AG673" s="346"/>
      <c r="AH673" s="346"/>
      <c r="AI673" s="346"/>
      <c r="AJ673" s="346"/>
      <c r="AK673" s="346"/>
      <c r="AL673" s="346"/>
      <c r="AM673" s="346"/>
      <c r="AN673" s="346"/>
      <c r="AO673" s="346"/>
      <c r="AP673" s="346"/>
      <c r="AQ673" s="346"/>
      <c r="AR673" s="346"/>
      <c r="AS673" s="346"/>
      <c r="AT673" s="346"/>
      <c r="AU673" s="346"/>
      <c r="AV673" s="346"/>
      <c r="AW673" s="346"/>
      <c r="AX673" s="346"/>
      <c r="AY673" s="346"/>
      <c r="AZ673" s="346"/>
      <c r="BA673" s="346"/>
    </row>
    <row r="674" spans="1:53" ht="15.75" customHeight="1">
      <c r="A674" s="346"/>
      <c r="B674" s="346"/>
      <c r="C674" s="346"/>
      <c r="D674" s="346"/>
      <c r="E674" s="346"/>
      <c r="F674" s="346"/>
      <c r="G674" s="346"/>
      <c r="H674" s="346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  <c r="Y674" s="346"/>
      <c r="Z674" s="346"/>
      <c r="AA674" s="346"/>
      <c r="AB674" s="346"/>
      <c r="AC674" s="346"/>
      <c r="AD674" s="346"/>
      <c r="AE674" s="346"/>
      <c r="AF674" s="346"/>
      <c r="AG674" s="346"/>
      <c r="AH674" s="346"/>
      <c r="AI674" s="346"/>
      <c r="AJ674" s="346"/>
      <c r="AK674" s="346"/>
      <c r="AL674" s="346"/>
      <c r="AM674" s="346"/>
      <c r="AN674" s="346"/>
      <c r="AO674" s="346"/>
      <c r="AP674" s="346"/>
      <c r="AQ674" s="346"/>
      <c r="AR674" s="346"/>
      <c r="AS674" s="346"/>
      <c r="AT674" s="346"/>
      <c r="AU674" s="346"/>
      <c r="AV674" s="346"/>
      <c r="AW674" s="346"/>
      <c r="AX674" s="346"/>
      <c r="AY674" s="346"/>
      <c r="AZ674" s="346"/>
      <c r="BA674" s="346"/>
    </row>
    <row r="675" spans="1:53" ht="15.75" customHeight="1">
      <c r="A675" s="346"/>
      <c r="B675" s="346"/>
      <c r="C675" s="346"/>
      <c r="D675" s="346"/>
      <c r="E675" s="346"/>
      <c r="F675" s="346"/>
      <c r="G675" s="346"/>
      <c r="H675" s="346"/>
      <c r="I675" s="346"/>
      <c r="J675" s="346"/>
      <c r="K675" s="346"/>
      <c r="L675" s="346"/>
      <c r="M675" s="346"/>
      <c r="N675" s="346"/>
      <c r="O675" s="346"/>
      <c r="P675" s="346"/>
      <c r="Q675" s="346"/>
      <c r="R675" s="346"/>
      <c r="S675" s="346"/>
      <c r="T675" s="346"/>
      <c r="U675" s="346"/>
      <c r="V675" s="346"/>
      <c r="W675" s="346"/>
      <c r="X675" s="346"/>
      <c r="Y675" s="346"/>
      <c r="Z675" s="346"/>
      <c r="AA675" s="346"/>
      <c r="AB675" s="346"/>
      <c r="AC675" s="346"/>
      <c r="AD675" s="346"/>
      <c r="AE675" s="346"/>
      <c r="AF675" s="346"/>
      <c r="AG675" s="346"/>
      <c r="AH675" s="346"/>
      <c r="AI675" s="346"/>
      <c r="AJ675" s="346"/>
      <c r="AK675" s="346"/>
      <c r="AL675" s="346"/>
      <c r="AM675" s="346"/>
      <c r="AN675" s="346"/>
      <c r="AO675" s="346"/>
      <c r="AP675" s="346"/>
      <c r="AQ675" s="346"/>
      <c r="AR675" s="346"/>
      <c r="AS675" s="346"/>
      <c r="AT675" s="346"/>
      <c r="AU675" s="346"/>
      <c r="AV675" s="346"/>
      <c r="AW675" s="346"/>
      <c r="AX675" s="346"/>
      <c r="AY675" s="346"/>
      <c r="AZ675" s="346"/>
      <c r="BA675" s="346"/>
    </row>
    <row r="676" spans="1:53" ht="15.75" customHeight="1">
      <c r="A676" s="346"/>
      <c r="B676" s="346"/>
      <c r="C676" s="346"/>
      <c r="D676" s="346"/>
      <c r="E676" s="346"/>
      <c r="F676" s="346"/>
      <c r="G676" s="346"/>
      <c r="H676" s="346"/>
      <c r="I676" s="346"/>
      <c r="J676" s="346"/>
      <c r="K676" s="346"/>
      <c r="L676" s="346"/>
      <c r="M676" s="346"/>
      <c r="N676" s="346"/>
      <c r="O676" s="346"/>
      <c r="P676" s="346"/>
      <c r="Q676" s="346"/>
      <c r="R676" s="346"/>
      <c r="S676" s="346"/>
      <c r="T676" s="346"/>
      <c r="U676" s="346"/>
      <c r="V676" s="346"/>
      <c r="W676" s="346"/>
      <c r="X676" s="346"/>
      <c r="Y676" s="346"/>
      <c r="Z676" s="346"/>
      <c r="AA676" s="346"/>
      <c r="AB676" s="346"/>
      <c r="AC676" s="346"/>
      <c r="AD676" s="346"/>
      <c r="AE676" s="346"/>
      <c r="AF676" s="346"/>
      <c r="AG676" s="346"/>
      <c r="AH676" s="346"/>
      <c r="AI676" s="346"/>
      <c r="AJ676" s="346"/>
      <c r="AK676" s="346"/>
      <c r="AL676" s="346"/>
      <c r="AM676" s="346"/>
      <c r="AN676" s="346"/>
      <c r="AO676" s="346"/>
      <c r="AP676" s="346"/>
      <c r="AQ676" s="346"/>
      <c r="AR676" s="346"/>
      <c r="AS676" s="346"/>
      <c r="AT676" s="346"/>
      <c r="AU676" s="346"/>
      <c r="AV676" s="346"/>
      <c r="AW676" s="346"/>
      <c r="AX676" s="346"/>
      <c r="AY676" s="346"/>
      <c r="AZ676" s="346"/>
      <c r="BA676" s="346"/>
    </row>
    <row r="677" spans="1:53" ht="15.75" customHeight="1">
      <c r="A677" s="346"/>
      <c r="B677" s="346"/>
      <c r="C677" s="346"/>
      <c r="D677" s="346"/>
      <c r="E677" s="346"/>
      <c r="F677" s="346"/>
      <c r="G677" s="346"/>
      <c r="H677" s="346"/>
      <c r="I677" s="346"/>
      <c r="J677" s="346"/>
      <c r="K677" s="346"/>
      <c r="L677" s="346"/>
      <c r="M677" s="346"/>
      <c r="N677" s="346"/>
      <c r="O677" s="346"/>
      <c r="P677" s="346"/>
      <c r="Q677" s="346"/>
      <c r="R677" s="346"/>
      <c r="S677" s="346"/>
      <c r="T677" s="346"/>
      <c r="U677" s="346"/>
      <c r="V677" s="346"/>
      <c r="W677" s="346"/>
      <c r="X677" s="346"/>
      <c r="Y677" s="346"/>
      <c r="Z677" s="346"/>
      <c r="AA677" s="346"/>
      <c r="AB677" s="346"/>
      <c r="AC677" s="346"/>
      <c r="AD677" s="346"/>
      <c r="AE677" s="346"/>
      <c r="AF677" s="346"/>
      <c r="AG677" s="346"/>
      <c r="AH677" s="346"/>
      <c r="AI677" s="346"/>
      <c r="AJ677" s="346"/>
      <c r="AK677" s="346"/>
      <c r="AL677" s="346"/>
      <c r="AM677" s="346"/>
      <c r="AN677" s="346"/>
      <c r="AO677" s="346"/>
      <c r="AP677" s="346"/>
      <c r="AQ677" s="346"/>
      <c r="AR677" s="346"/>
      <c r="AS677" s="346"/>
      <c r="AT677" s="346"/>
      <c r="AU677" s="346"/>
      <c r="AV677" s="346"/>
      <c r="AW677" s="346"/>
      <c r="AX677" s="346"/>
      <c r="AY677" s="346"/>
      <c r="AZ677" s="346"/>
      <c r="BA677" s="346"/>
    </row>
    <row r="678" spans="1:53" ht="15.75" customHeight="1">
      <c r="A678" s="346"/>
      <c r="B678" s="346"/>
      <c r="C678" s="346"/>
      <c r="D678" s="346"/>
      <c r="E678" s="346"/>
      <c r="F678" s="346"/>
      <c r="G678" s="346"/>
      <c r="H678" s="346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/>
      <c r="Z678" s="346"/>
      <c r="AA678" s="346"/>
      <c r="AB678" s="346"/>
      <c r="AC678" s="346"/>
      <c r="AD678" s="346"/>
      <c r="AE678" s="346"/>
      <c r="AF678" s="346"/>
      <c r="AG678" s="346"/>
      <c r="AH678" s="346"/>
      <c r="AI678" s="346"/>
      <c r="AJ678" s="346"/>
      <c r="AK678" s="346"/>
      <c r="AL678" s="346"/>
      <c r="AM678" s="346"/>
      <c r="AN678" s="346"/>
      <c r="AO678" s="346"/>
      <c r="AP678" s="346"/>
      <c r="AQ678" s="346"/>
      <c r="AR678" s="346"/>
      <c r="AS678" s="346"/>
      <c r="AT678" s="346"/>
      <c r="AU678" s="346"/>
      <c r="AV678" s="346"/>
      <c r="AW678" s="346"/>
      <c r="AX678" s="346"/>
      <c r="AY678" s="346"/>
      <c r="AZ678" s="346"/>
      <c r="BA678" s="346"/>
    </row>
    <row r="679" spans="1:53" ht="15.75" customHeight="1">
      <c r="A679" s="346"/>
      <c r="B679" s="346"/>
      <c r="C679" s="346"/>
      <c r="D679" s="346"/>
      <c r="E679" s="346"/>
      <c r="F679" s="346"/>
      <c r="G679" s="346"/>
      <c r="H679" s="346"/>
      <c r="I679" s="346"/>
      <c r="J679" s="346"/>
      <c r="K679" s="346"/>
      <c r="L679" s="346"/>
      <c r="M679" s="346"/>
      <c r="N679" s="346"/>
      <c r="O679" s="346"/>
      <c r="P679" s="346"/>
      <c r="Q679" s="346"/>
      <c r="R679" s="346"/>
      <c r="S679" s="346"/>
      <c r="T679" s="346"/>
      <c r="U679" s="346"/>
      <c r="V679" s="346"/>
      <c r="W679" s="346"/>
      <c r="X679" s="346"/>
      <c r="Y679" s="346"/>
      <c r="Z679" s="346"/>
      <c r="AA679" s="346"/>
      <c r="AB679" s="346"/>
      <c r="AC679" s="346"/>
      <c r="AD679" s="346"/>
      <c r="AE679" s="346"/>
      <c r="AF679" s="346"/>
      <c r="AG679" s="346"/>
      <c r="AH679" s="346"/>
      <c r="AI679" s="346"/>
      <c r="AJ679" s="346"/>
      <c r="AK679" s="346"/>
      <c r="AL679" s="346"/>
      <c r="AM679" s="346"/>
      <c r="AN679" s="346"/>
      <c r="AO679" s="346"/>
      <c r="AP679" s="346"/>
      <c r="AQ679" s="346"/>
      <c r="AR679" s="346"/>
      <c r="AS679" s="346"/>
      <c r="AT679" s="346"/>
      <c r="AU679" s="346"/>
      <c r="AV679" s="346"/>
      <c r="AW679" s="346"/>
      <c r="AX679" s="346"/>
      <c r="AY679" s="346"/>
      <c r="AZ679" s="346"/>
      <c r="BA679" s="346"/>
    </row>
    <row r="680" spans="1:53" ht="15.75" customHeight="1">
      <c r="A680" s="346"/>
      <c r="B680" s="346"/>
      <c r="C680" s="346"/>
      <c r="D680" s="346"/>
      <c r="E680" s="346"/>
      <c r="F680" s="346"/>
      <c r="G680" s="346"/>
      <c r="H680" s="346"/>
      <c r="I680" s="346"/>
      <c r="J680" s="346"/>
      <c r="K680" s="346"/>
      <c r="L680" s="346"/>
      <c r="M680" s="346"/>
      <c r="N680" s="346"/>
      <c r="O680" s="346"/>
      <c r="P680" s="346"/>
      <c r="Q680" s="346"/>
      <c r="R680" s="346"/>
      <c r="S680" s="346"/>
      <c r="T680" s="346"/>
      <c r="U680" s="346"/>
      <c r="V680" s="346"/>
      <c r="W680" s="346"/>
      <c r="X680" s="346"/>
      <c r="Y680" s="346"/>
      <c r="Z680" s="346"/>
      <c r="AA680" s="346"/>
      <c r="AB680" s="346"/>
      <c r="AC680" s="346"/>
      <c r="AD680" s="346"/>
      <c r="AE680" s="346"/>
      <c r="AF680" s="346"/>
      <c r="AG680" s="346"/>
      <c r="AH680" s="346"/>
      <c r="AI680" s="346"/>
      <c r="AJ680" s="346"/>
      <c r="AK680" s="346"/>
      <c r="AL680" s="346"/>
      <c r="AM680" s="346"/>
      <c r="AN680" s="346"/>
      <c r="AO680" s="346"/>
      <c r="AP680" s="346"/>
      <c r="AQ680" s="346"/>
      <c r="AR680" s="346"/>
      <c r="AS680" s="346"/>
      <c r="AT680" s="346"/>
      <c r="AU680" s="346"/>
      <c r="AV680" s="346"/>
      <c r="AW680" s="346"/>
      <c r="AX680" s="346"/>
      <c r="AY680" s="346"/>
      <c r="AZ680" s="346"/>
      <c r="BA680" s="346"/>
    </row>
    <row r="681" spans="1:53" ht="15.75" customHeight="1">
      <c r="A681" s="346"/>
      <c r="B681" s="346"/>
      <c r="C681" s="346"/>
      <c r="D681" s="346"/>
      <c r="E681" s="346"/>
      <c r="F681" s="346"/>
      <c r="G681" s="346"/>
      <c r="H681" s="346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  <c r="Y681" s="346"/>
      <c r="Z681" s="346"/>
      <c r="AA681" s="346"/>
      <c r="AB681" s="346"/>
      <c r="AC681" s="346"/>
      <c r="AD681" s="346"/>
      <c r="AE681" s="346"/>
      <c r="AF681" s="346"/>
      <c r="AG681" s="346"/>
      <c r="AH681" s="346"/>
      <c r="AI681" s="346"/>
      <c r="AJ681" s="346"/>
      <c r="AK681" s="346"/>
      <c r="AL681" s="346"/>
      <c r="AM681" s="346"/>
      <c r="AN681" s="346"/>
      <c r="AO681" s="346"/>
      <c r="AP681" s="346"/>
      <c r="AQ681" s="346"/>
      <c r="AR681" s="346"/>
      <c r="AS681" s="346"/>
      <c r="AT681" s="346"/>
      <c r="AU681" s="346"/>
      <c r="AV681" s="346"/>
      <c r="AW681" s="346"/>
      <c r="AX681" s="346"/>
      <c r="AY681" s="346"/>
      <c r="AZ681" s="346"/>
      <c r="BA681" s="346"/>
    </row>
    <row r="682" spans="1:53" ht="15.75" customHeight="1">
      <c r="A682" s="346"/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  <c r="AG682" s="346"/>
      <c r="AH682" s="346"/>
      <c r="AI682" s="346"/>
      <c r="AJ682" s="346"/>
      <c r="AK682" s="346"/>
      <c r="AL682" s="346"/>
      <c r="AM682" s="346"/>
      <c r="AN682" s="346"/>
      <c r="AO682" s="346"/>
      <c r="AP682" s="346"/>
      <c r="AQ682" s="346"/>
      <c r="AR682" s="346"/>
      <c r="AS682" s="346"/>
      <c r="AT682" s="346"/>
      <c r="AU682" s="346"/>
      <c r="AV682" s="346"/>
      <c r="AW682" s="346"/>
      <c r="AX682" s="346"/>
      <c r="AY682" s="346"/>
      <c r="AZ682" s="346"/>
      <c r="BA682" s="346"/>
    </row>
    <row r="683" spans="1:53" ht="15.75" customHeight="1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  <c r="AG683" s="346"/>
      <c r="AH683" s="346"/>
      <c r="AI683" s="346"/>
      <c r="AJ683" s="346"/>
      <c r="AK683" s="346"/>
      <c r="AL683" s="346"/>
      <c r="AM683" s="346"/>
      <c r="AN683" s="346"/>
      <c r="AO683" s="346"/>
      <c r="AP683" s="346"/>
      <c r="AQ683" s="346"/>
      <c r="AR683" s="346"/>
      <c r="AS683" s="346"/>
      <c r="AT683" s="346"/>
      <c r="AU683" s="346"/>
      <c r="AV683" s="346"/>
      <c r="AW683" s="346"/>
      <c r="AX683" s="346"/>
      <c r="AY683" s="346"/>
      <c r="AZ683" s="346"/>
      <c r="BA683" s="346"/>
    </row>
    <row r="684" spans="1:53" ht="15.75" customHeight="1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  <c r="AG684" s="346"/>
      <c r="AH684" s="346"/>
      <c r="AI684" s="346"/>
      <c r="AJ684" s="346"/>
      <c r="AK684" s="346"/>
      <c r="AL684" s="346"/>
      <c r="AM684" s="346"/>
      <c r="AN684" s="346"/>
      <c r="AO684" s="346"/>
      <c r="AP684" s="346"/>
      <c r="AQ684" s="346"/>
      <c r="AR684" s="346"/>
      <c r="AS684" s="346"/>
      <c r="AT684" s="346"/>
      <c r="AU684" s="346"/>
      <c r="AV684" s="346"/>
      <c r="AW684" s="346"/>
      <c r="AX684" s="346"/>
      <c r="AY684" s="346"/>
      <c r="AZ684" s="346"/>
      <c r="BA684" s="346"/>
    </row>
    <row r="685" spans="1:53" ht="15.75" customHeight="1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  <c r="AG685" s="346"/>
      <c r="AH685" s="346"/>
      <c r="AI685" s="346"/>
      <c r="AJ685" s="346"/>
      <c r="AK685" s="346"/>
      <c r="AL685" s="346"/>
      <c r="AM685" s="346"/>
      <c r="AN685" s="346"/>
      <c r="AO685" s="346"/>
      <c r="AP685" s="346"/>
      <c r="AQ685" s="346"/>
      <c r="AR685" s="346"/>
      <c r="AS685" s="346"/>
      <c r="AT685" s="346"/>
      <c r="AU685" s="346"/>
      <c r="AV685" s="346"/>
      <c r="AW685" s="346"/>
      <c r="AX685" s="346"/>
      <c r="AY685" s="346"/>
      <c r="AZ685" s="346"/>
      <c r="BA685" s="346"/>
    </row>
    <row r="686" spans="1:53" ht="15.75" customHeight="1">
      <c r="A686" s="346"/>
      <c r="B686" s="346"/>
      <c r="C686" s="346"/>
      <c r="D686" s="346"/>
      <c r="E686" s="346"/>
      <c r="F686" s="346"/>
      <c r="G686" s="346"/>
      <c r="H686" s="346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  <c r="Y686" s="346"/>
      <c r="Z686" s="346"/>
      <c r="AA686" s="346"/>
      <c r="AB686" s="346"/>
      <c r="AC686" s="346"/>
      <c r="AD686" s="346"/>
      <c r="AE686" s="346"/>
      <c r="AF686" s="346"/>
      <c r="AG686" s="346"/>
      <c r="AH686" s="346"/>
      <c r="AI686" s="346"/>
      <c r="AJ686" s="346"/>
      <c r="AK686" s="346"/>
      <c r="AL686" s="346"/>
      <c r="AM686" s="346"/>
      <c r="AN686" s="346"/>
      <c r="AO686" s="346"/>
      <c r="AP686" s="346"/>
      <c r="AQ686" s="346"/>
      <c r="AR686" s="346"/>
      <c r="AS686" s="346"/>
      <c r="AT686" s="346"/>
      <c r="AU686" s="346"/>
      <c r="AV686" s="346"/>
      <c r="AW686" s="346"/>
      <c r="AX686" s="346"/>
      <c r="AY686" s="346"/>
      <c r="AZ686" s="346"/>
      <c r="BA686" s="346"/>
    </row>
    <row r="687" spans="1:53" ht="15.75" customHeight="1">
      <c r="A687" s="346"/>
      <c r="B687" s="346"/>
      <c r="C687" s="346"/>
      <c r="D687" s="346"/>
      <c r="E687" s="346"/>
      <c r="F687" s="346"/>
      <c r="G687" s="346"/>
      <c r="H687" s="346"/>
      <c r="I687" s="346"/>
      <c r="J687" s="346"/>
      <c r="K687" s="346"/>
      <c r="L687" s="346"/>
      <c r="M687" s="346"/>
      <c r="N687" s="346"/>
      <c r="O687" s="346"/>
      <c r="P687" s="346"/>
      <c r="Q687" s="346"/>
      <c r="R687" s="346"/>
      <c r="S687" s="346"/>
      <c r="T687" s="346"/>
      <c r="U687" s="346"/>
      <c r="V687" s="346"/>
      <c r="W687" s="346"/>
      <c r="X687" s="346"/>
      <c r="Y687" s="346"/>
      <c r="Z687" s="346"/>
      <c r="AA687" s="346"/>
      <c r="AB687" s="346"/>
      <c r="AC687" s="346"/>
      <c r="AD687" s="346"/>
      <c r="AE687" s="346"/>
      <c r="AF687" s="346"/>
      <c r="AG687" s="346"/>
      <c r="AH687" s="346"/>
      <c r="AI687" s="346"/>
      <c r="AJ687" s="346"/>
      <c r="AK687" s="346"/>
      <c r="AL687" s="346"/>
      <c r="AM687" s="346"/>
      <c r="AN687" s="346"/>
      <c r="AO687" s="346"/>
      <c r="AP687" s="346"/>
      <c r="AQ687" s="346"/>
      <c r="AR687" s="346"/>
      <c r="AS687" s="346"/>
      <c r="AT687" s="346"/>
      <c r="AU687" s="346"/>
      <c r="AV687" s="346"/>
      <c r="AW687" s="346"/>
      <c r="AX687" s="346"/>
      <c r="AY687" s="346"/>
      <c r="AZ687" s="346"/>
      <c r="BA687" s="346"/>
    </row>
    <row r="688" spans="1:53" ht="15.75" customHeight="1">
      <c r="A688" s="346"/>
      <c r="B688" s="346"/>
      <c r="C688" s="346"/>
      <c r="D688" s="346"/>
      <c r="E688" s="346"/>
      <c r="F688" s="346"/>
      <c r="G688" s="346"/>
      <c r="H688" s="346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  <c r="Y688" s="346"/>
      <c r="Z688" s="346"/>
      <c r="AA688" s="346"/>
      <c r="AB688" s="346"/>
      <c r="AC688" s="346"/>
      <c r="AD688" s="346"/>
      <c r="AE688" s="346"/>
      <c r="AF688" s="346"/>
      <c r="AG688" s="346"/>
      <c r="AH688" s="346"/>
      <c r="AI688" s="346"/>
      <c r="AJ688" s="346"/>
      <c r="AK688" s="346"/>
      <c r="AL688" s="346"/>
      <c r="AM688" s="346"/>
      <c r="AN688" s="346"/>
      <c r="AO688" s="346"/>
      <c r="AP688" s="346"/>
      <c r="AQ688" s="346"/>
      <c r="AR688" s="346"/>
      <c r="AS688" s="346"/>
      <c r="AT688" s="346"/>
      <c r="AU688" s="346"/>
      <c r="AV688" s="346"/>
      <c r="AW688" s="346"/>
      <c r="AX688" s="346"/>
      <c r="AY688" s="346"/>
      <c r="AZ688" s="346"/>
      <c r="BA688" s="346"/>
    </row>
    <row r="689" spans="1:53" ht="15.75" customHeight="1">
      <c r="A689" s="346"/>
      <c r="B689" s="346"/>
      <c r="C689" s="346"/>
      <c r="D689" s="346"/>
      <c r="E689" s="346"/>
      <c r="F689" s="346"/>
      <c r="G689" s="346"/>
      <c r="H689" s="346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  <c r="Y689" s="346"/>
      <c r="Z689" s="346"/>
      <c r="AA689" s="346"/>
      <c r="AB689" s="346"/>
      <c r="AC689" s="346"/>
      <c r="AD689" s="346"/>
      <c r="AE689" s="346"/>
      <c r="AF689" s="346"/>
      <c r="AG689" s="346"/>
      <c r="AH689" s="346"/>
      <c r="AI689" s="346"/>
      <c r="AJ689" s="346"/>
      <c r="AK689" s="346"/>
      <c r="AL689" s="346"/>
      <c r="AM689" s="346"/>
      <c r="AN689" s="346"/>
      <c r="AO689" s="346"/>
      <c r="AP689" s="346"/>
      <c r="AQ689" s="346"/>
      <c r="AR689" s="346"/>
      <c r="AS689" s="346"/>
      <c r="AT689" s="346"/>
      <c r="AU689" s="346"/>
      <c r="AV689" s="346"/>
      <c r="AW689" s="346"/>
      <c r="AX689" s="346"/>
      <c r="AY689" s="346"/>
      <c r="AZ689" s="346"/>
      <c r="BA689" s="346"/>
    </row>
    <row r="690" spans="1:53" ht="15.75" customHeight="1">
      <c r="A690" s="346"/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  <c r="AG690" s="346"/>
      <c r="AH690" s="346"/>
      <c r="AI690" s="346"/>
      <c r="AJ690" s="346"/>
      <c r="AK690" s="346"/>
      <c r="AL690" s="346"/>
      <c r="AM690" s="346"/>
      <c r="AN690" s="346"/>
      <c r="AO690" s="346"/>
      <c r="AP690" s="346"/>
      <c r="AQ690" s="346"/>
      <c r="AR690" s="346"/>
      <c r="AS690" s="346"/>
      <c r="AT690" s="346"/>
      <c r="AU690" s="346"/>
      <c r="AV690" s="346"/>
      <c r="AW690" s="346"/>
      <c r="AX690" s="346"/>
      <c r="AY690" s="346"/>
      <c r="AZ690" s="346"/>
      <c r="BA690" s="346"/>
    </row>
    <row r="691" spans="1:53" ht="15.75" customHeight="1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  <c r="AG691" s="346"/>
      <c r="AH691" s="346"/>
      <c r="AI691" s="346"/>
      <c r="AJ691" s="346"/>
      <c r="AK691" s="346"/>
      <c r="AL691" s="346"/>
      <c r="AM691" s="346"/>
      <c r="AN691" s="346"/>
      <c r="AO691" s="346"/>
      <c r="AP691" s="346"/>
      <c r="AQ691" s="346"/>
      <c r="AR691" s="346"/>
      <c r="AS691" s="346"/>
      <c r="AT691" s="346"/>
      <c r="AU691" s="346"/>
      <c r="AV691" s="346"/>
      <c r="AW691" s="346"/>
      <c r="AX691" s="346"/>
      <c r="AY691" s="346"/>
      <c r="AZ691" s="346"/>
      <c r="BA691" s="346"/>
    </row>
    <row r="692" spans="1:53" ht="15.75" customHeight="1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  <c r="AG692" s="346"/>
      <c r="AH692" s="346"/>
      <c r="AI692" s="346"/>
      <c r="AJ692" s="346"/>
      <c r="AK692" s="346"/>
      <c r="AL692" s="346"/>
      <c r="AM692" s="346"/>
      <c r="AN692" s="346"/>
      <c r="AO692" s="346"/>
      <c r="AP692" s="346"/>
      <c r="AQ692" s="346"/>
      <c r="AR692" s="346"/>
      <c r="AS692" s="346"/>
      <c r="AT692" s="346"/>
      <c r="AU692" s="346"/>
      <c r="AV692" s="346"/>
      <c r="AW692" s="346"/>
      <c r="AX692" s="346"/>
      <c r="AY692" s="346"/>
      <c r="AZ692" s="346"/>
      <c r="BA692" s="346"/>
    </row>
    <row r="693" spans="1:53" ht="15.75" customHeight="1">
      <c r="A693" s="346"/>
      <c r="B693" s="346"/>
      <c r="C693" s="346"/>
      <c r="D693" s="346"/>
      <c r="E693" s="346"/>
      <c r="F693" s="346"/>
      <c r="G693" s="346"/>
      <c r="H693" s="346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  <c r="Y693" s="346"/>
      <c r="Z693" s="346"/>
      <c r="AA693" s="346"/>
      <c r="AB693" s="346"/>
      <c r="AC693" s="346"/>
      <c r="AD693" s="346"/>
      <c r="AE693" s="346"/>
      <c r="AF693" s="346"/>
      <c r="AG693" s="346"/>
      <c r="AH693" s="346"/>
      <c r="AI693" s="346"/>
      <c r="AJ693" s="346"/>
      <c r="AK693" s="346"/>
      <c r="AL693" s="346"/>
      <c r="AM693" s="346"/>
      <c r="AN693" s="346"/>
      <c r="AO693" s="346"/>
      <c r="AP693" s="346"/>
      <c r="AQ693" s="346"/>
      <c r="AR693" s="346"/>
      <c r="AS693" s="346"/>
      <c r="AT693" s="346"/>
      <c r="AU693" s="346"/>
      <c r="AV693" s="346"/>
      <c r="AW693" s="346"/>
      <c r="AX693" s="346"/>
      <c r="AY693" s="346"/>
      <c r="AZ693" s="346"/>
      <c r="BA693" s="346"/>
    </row>
    <row r="694" spans="1:53" ht="15.75" customHeight="1">
      <c r="A694" s="346"/>
      <c r="B694" s="346"/>
      <c r="C694" s="346"/>
      <c r="D694" s="346"/>
      <c r="E694" s="346"/>
      <c r="F694" s="346"/>
      <c r="G694" s="346"/>
      <c r="H694" s="346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  <c r="Y694" s="346"/>
      <c r="Z694" s="346"/>
      <c r="AA694" s="346"/>
      <c r="AB694" s="346"/>
      <c r="AC694" s="346"/>
      <c r="AD694" s="346"/>
      <c r="AE694" s="346"/>
      <c r="AF694" s="346"/>
      <c r="AG694" s="346"/>
      <c r="AH694" s="346"/>
      <c r="AI694" s="346"/>
      <c r="AJ694" s="346"/>
      <c r="AK694" s="346"/>
      <c r="AL694" s="346"/>
      <c r="AM694" s="346"/>
      <c r="AN694" s="346"/>
      <c r="AO694" s="346"/>
      <c r="AP694" s="346"/>
      <c r="AQ694" s="346"/>
      <c r="AR694" s="346"/>
      <c r="AS694" s="346"/>
      <c r="AT694" s="346"/>
      <c r="AU694" s="346"/>
      <c r="AV694" s="346"/>
      <c r="AW694" s="346"/>
      <c r="AX694" s="346"/>
      <c r="AY694" s="346"/>
      <c r="AZ694" s="346"/>
      <c r="BA694" s="346"/>
    </row>
    <row r="695" spans="1:53" ht="15.75" customHeight="1">
      <c r="A695" s="346"/>
      <c r="B695" s="346"/>
      <c r="C695" s="346"/>
      <c r="D695" s="346"/>
      <c r="E695" s="346"/>
      <c r="F695" s="346"/>
      <c r="G695" s="346"/>
      <c r="H695" s="346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  <c r="Y695" s="346"/>
      <c r="Z695" s="346"/>
      <c r="AA695" s="346"/>
      <c r="AB695" s="346"/>
      <c r="AC695" s="346"/>
      <c r="AD695" s="346"/>
      <c r="AE695" s="346"/>
      <c r="AF695" s="346"/>
      <c r="AG695" s="346"/>
      <c r="AH695" s="346"/>
      <c r="AI695" s="346"/>
      <c r="AJ695" s="346"/>
      <c r="AK695" s="346"/>
      <c r="AL695" s="346"/>
      <c r="AM695" s="346"/>
      <c r="AN695" s="346"/>
      <c r="AO695" s="346"/>
      <c r="AP695" s="346"/>
      <c r="AQ695" s="346"/>
      <c r="AR695" s="346"/>
      <c r="AS695" s="346"/>
      <c r="AT695" s="346"/>
      <c r="AU695" s="346"/>
      <c r="AV695" s="346"/>
      <c r="AW695" s="346"/>
      <c r="AX695" s="346"/>
      <c r="AY695" s="346"/>
      <c r="AZ695" s="346"/>
      <c r="BA695" s="346"/>
    </row>
    <row r="696" spans="1:53" ht="15.75" customHeight="1">
      <c r="A696" s="346"/>
      <c r="B696" s="346"/>
      <c r="C696" s="346"/>
      <c r="D696" s="346"/>
      <c r="E696" s="346"/>
      <c r="F696" s="346"/>
      <c r="G696" s="346"/>
      <c r="H696" s="346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  <c r="Y696" s="346"/>
      <c r="Z696" s="346"/>
      <c r="AA696" s="346"/>
      <c r="AB696" s="346"/>
      <c r="AC696" s="346"/>
      <c r="AD696" s="346"/>
      <c r="AE696" s="346"/>
      <c r="AF696" s="346"/>
      <c r="AG696" s="346"/>
      <c r="AH696" s="346"/>
      <c r="AI696" s="346"/>
      <c r="AJ696" s="346"/>
      <c r="AK696" s="346"/>
      <c r="AL696" s="346"/>
      <c r="AM696" s="346"/>
      <c r="AN696" s="346"/>
      <c r="AO696" s="346"/>
      <c r="AP696" s="346"/>
      <c r="AQ696" s="346"/>
      <c r="AR696" s="346"/>
      <c r="AS696" s="346"/>
      <c r="AT696" s="346"/>
      <c r="AU696" s="346"/>
      <c r="AV696" s="346"/>
      <c r="AW696" s="346"/>
      <c r="AX696" s="346"/>
      <c r="AY696" s="346"/>
      <c r="AZ696" s="346"/>
      <c r="BA696" s="346"/>
    </row>
    <row r="697" spans="1:53" ht="15.75" customHeight="1">
      <c r="A697" s="346"/>
      <c r="B697" s="346"/>
      <c r="C697" s="346"/>
      <c r="D697" s="346"/>
      <c r="E697" s="346"/>
      <c r="F697" s="346"/>
      <c r="G697" s="346"/>
      <c r="H697" s="346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  <c r="Y697" s="346"/>
      <c r="Z697" s="346"/>
      <c r="AA697" s="346"/>
      <c r="AB697" s="346"/>
      <c r="AC697" s="346"/>
      <c r="AD697" s="346"/>
      <c r="AE697" s="346"/>
      <c r="AF697" s="346"/>
      <c r="AG697" s="346"/>
      <c r="AH697" s="346"/>
      <c r="AI697" s="346"/>
      <c r="AJ697" s="346"/>
      <c r="AK697" s="346"/>
      <c r="AL697" s="346"/>
      <c r="AM697" s="346"/>
      <c r="AN697" s="346"/>
      <c r="AO697" s="346"/>
      <c r="AP697" s="346"/>
      <c r="AQ697" s="346"/>
      <c r="AR697" s="346"/>
      <c r="AS697" s="346"/>
      <c r="AT697" s="346"/>
      <c r="AU697" s="346"/>
      <c r="AV697" s="346"/>
      <c r="AW697" s="346"/>
      <c r="AX697" s="346"/>
      <c r="AY697" s="346"/>
      <c r="AZ697" s="346"/>
      <c r="BA697" s="346"/>
    </row>
    <row r="698" spans="1:53" ht="15.75" customHeight="1">
      <c r="A698" s="346"/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  <c r="AG698" s="346"/>
      <c r="AH698" s="346"/>
      <c r="AI698" s="346"/>
      <c r="AJ698" s="346"/>
      <c r="AK698" s="346"/>
      <c r="AL698" s="346"/>
      <c r="AM698" s="346"/>
      <c r="AN698" s="346"/>
      <c r="AO698" s="346"/>
      <c r="AP698" s="346"/>
      <c r="AQ698" s="346"/>
      <c r="AR698" s="346"/>
      <c r="AS698" s="346"/>
      <c r="AT698" s="346"/>
      <c r="AU698" s="346"/>
      <c r="AV698" s="346"/>
      <c r="AW698" s="346"/>
      <c r="AX698" s="346"/>
      <c r="AY698" s="346"/>
      <c r="AZ698" s="346"/>
      <c r="BA698" s="346"/>
    </row>
    <row r="699" spans="1:53" ht="15.75" customHeight="1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  <c r="AG699" s="346"/>
      <c r="AH699" s="346"/>
      <c r="AI699" s="346"/>
      <c r="AJ699" s="346"/>
      <c r="AK699" s="346"/>
      <c r="AL699" s="346"/>
      <c r="AM699" s="346"/>
      <c r="AN699" s="346"/>
      <c r="AO699" s="346"/>
      <c r="AP699" s="346"/>
      <c r="AQ699" s="346"/>
      <c r="AR699" s="346"/>
      <c r="AS699" s="346"/>
      <c r="AT699" s="346"/>
      <c r="AU699" s="346"/>
      <c r="AV699" s="346"/>
      <c r="AW699" s="346"/>
      <c r="AX699" s="346"/>
      <c r="AY699" s="346"/>
      <c r="AZ699" s="346"/>
      <c r="BA699" s="346"/>
    </row>
    <row r="700" spans="1:53" ht="15.75" customHeight="1">
      <c r="A700" s="346"/>
      <c r="B700" s="346"/>
      <c r="C700" s="346"/>
      <c r="D700" s="346"/>
      <c r="E700" s="346"/>
      <c r="F700" s="346"/>
      <c r="G700" s="346"/>
      <c r="H700" s="346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6"/>
      <c r="U700" s="346"/>
      <c r="V700" s="346"/>
      <c r="W700" s="346"/>
      <c r="X700" s="346"/>
      <c r="Y700" s="346"/>
      <c r="Z700" s="346"/>
      <c r="AA700" s="346"/>
      <c r="AB700" s="346"/>
      <c r="AC700" s="346"/>
      <c r="AD700" s="346"/>
      <c r="AE700" s="346"/>
      <c r="AF700" s="346"/>
      <c r="AG700" s="346"/>
      <c r="AH700" s="346"/>
      <c r="AI700" s="346"/>
      <c r="AJ700" s="346"/>
      <c r="AK700" s="346"/>
      <c r="AL700" s="346"/>
      <c r="AM700" s="346"/>
      <c r="AN700" s="346"/>
      <c r="AO700" s="346"/>
      <c r="AP700" s="346"/>
      <c r="AQ700" s="346"/>
      <c r="AR700" s="346"/>
      <c r="AS700" s="346"/>
      <c r="AT700" s="346"/>
      <c r="AU700" s="346"/>
      <c r="AV700" s="346"/>
      <c r="AW700" s="346"/>
      <c r="AX700" s="346"/>
      <c r="AY700" s="346"/>
      <c r="AZ700" s="346"/>
      <c r="BA700" s="346"/>
    </row>
    <row r="701" spans="1:53" ht="15.75" customHeight="1">
      <c r="A701" s="346"/>
      <c r="B701" s="346"/>
      <c r="C701" s="346"/>
      <c r="D701" s="346"/>
      <c r="E701" s="346"/>
      <c r="F701" s="346"/>
      <c r="G701" s="346"/>
      <c r="H701" s="346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6"/>
      <c r="U701" s="346"/>
      <c r="V701" s="346"/>
      <c r="W701" s="346"/>
      <c r="X701" s="346"/>
      <c r="Y701" s="346"/>
      <c r="Z701" s="346"/>
      <c r="AA701" s="346"/>
      <c r="AB701" s="346"/>
      <c r="AC701" s="346"/>
      <c r="AD701" s="346"/>
      <c r="AE701" s="346"/>
      <c r="AF701" s="346"/>
      <c r="AG701" s="346"/>
      <c r="AH701" s="346"/>
      <c r="AI701" s="346"/>
      <c r="AJ701" s="346"/>
      <c r="AK701" s="346"/>
      <c r="AL701" s="346"/>
      <c r="AM701" s="346"/>
      <c r="AN701" s="346"/>
      <c r="AO701" s="346"/>
      <c r="AP701" s="346"/>
      <c r="AQ701" s="346"/>
      <c r="AR701" s="346"/>
      <c r="AS701" s="346"/>
      <c r="AT701" s="346"/>
      <c r="AU701" s="346"/>
      <c r="AV701" s="346"/>
      <c r="AW701" s="346"/>
      <c r="AX701" s="346"/>
      <c r="AY701" s="346"/>
      <c r="AZ701" s="346"/>
      <c r="BA701" s="346"/>
    </row>
    <row r="702" spans="1:53" ht="15.75" customHeight="1">
      <c r="A702" s="346"/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  <c r="AG702" s="346"/>
      <c r="AH702" s="346"/>
      <c r="AI702" s="346"/>
      <c r="AJ702" s="346"/>
      <c r="AK702" s="346"/>
      <c r="AL702" s="346"/>
      <c r="AM702" s="346"/>
      <c r="AN702" s="346"/>
      <c r="AO702" s="346"/>
      <c r="AP702" s="346"/>
      <c r="AQ702" s="346"/>
      <c r="AR702" s="346"/>
      <c r="AS702" s="346"/>
      <c r="AT702" s="346"/>
      <c r="AU702" s="346"/>
      <c r="AV702" s="346"/>
      <c r="AW702" s="346"/>
      <c r="AX702" s="346"/>
      <c r="AY702" s="346"/>
      <c r="AZ702" s="346"/>
      <c r="BA702" s="346"/>
    </row>
    <row r="703" spans="1:53" ht="15.75" customHeight="1">
      <c r="A703" s="346"/>
      <c r="B703" s="346"/>
      <c r="C703" s="346"/>
      <c r="D703" s="346"/>
      <c r="E703" s="346"/>
      <c r="F703" s="346"/>
      <c r="G703" s="346"/>
      <c r="H703" s="346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6"/>
      <c r="U703" s="346"/>
      <c r="V703" s="346"/>
      <c r="W703" s="346"/>
      <c r="X703" s="346"/>
      <c r="Y703" s="346"/>
      <c r="Z703" s="346"/>
      <c r="AA703" s="346"/>
      <c r="AB703" s="346"/>
      <c r="AC703" s="346"/>
      <c r="AD703" s="346"/>
      <c r="AE703" s="346"/>
      <c r="AF703" s="346"/>
      <c r="AG703" s="346"/>
      <c r="AH703" s="346"/>
      <c r="AI703" s="346"/>
      <c r="AJ703" s="346"/>
      <c r="AK703" s="346"/>
      <c r="AL703" s="346"/>
      <c r="AM703" s="346"/>
      <c r="AN703" s="346"/>
      <c r="AO703" s="346"/>
      <c r="AP703" s="346"/>
      <c r="AQ703" s="346"/>
      <c r="AR703" s="346"/>
      <c r="AS703" s="346"/>
      <c r="AT703" s="346"/>
      <c r="AU703" s="346"/>
      <c r="AV703" s="346"/>
      <c r="AW703" s="346"/>
      <c r="AX703" s="346"/>
      <c r="AY703" s="346"/>
      <c r="AZ703" s="346"/>
      <c r="BA703" s="346"/>
    </row>
    <row r="704" spans="1:53" ht="15.75" customHeight="1">
      <c r="A704" s="346"/>
      <c r="B704" s="346"/>
      <c r="C704" s="346"/>
      <c r="D704" s="346"/>
      <c r="E704" s="346"/>
      <c r="F704" s="346"/>
      <c r="G704" s="346"/>
      <c r="H704" s="346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6"/>
      <c r="U704" s="346"/>
      <c r="V704" s="346"/>
      <c r="W704" s="346"/>
      <c r="X704" s="346"/>
      <c r="Y704" s="346"/>
      <c r="Z704" s="346"/>
      <c r="AA704" s="346"/>
      <c r="AB704" s="346"/>
      <c r="AC704" s="346"/>
      <c r="AD704" s="346"/>
      <c r="AE704" s="346"/>
      <c r="AF704" s="346"/>
      <c r="AG704" s="346"/>
      <c r="AH704" s="346"/>
      <c r="AI704" s="346"/>
      <c r="AJ704" s="346"/>
      <c r="AK704" s="346"/>
      <c r="AL704" s="346"/>
      <c r="AM704" s="346"/>
      <c r="AN704" s="346"/>
      <c r="AO704" s="346"/>
      <c r="AP704" s="346"/>
      <c r="AQ704" s="346"/>
      <c r="AR704" s="346"/>
      <c r="AS704" s="346"/>
      <c r="AT704" s="346"/>
      <c r="AU704" s="346"/>
      <c r="AV704" s="346"/>
      <c r="AW704" s="346"/>
      <c r="AX704" s="346"/>
      <c r="AY704" s="346"/>
      <c r="AZ704" s="346"/>
      <c r="BA704" s="346"/>
    </row>
    <row r="705" spans="1:53" ht="15.75" customHeight="1">
      <c r="A705" s="346"/>
      <c r="B705" s="346"/>
      <c r="C705" s="346"/>
      <c r="D705" s="346"/>
      <c r="E705" s="346"/>
      <c r="F705" s="346"/>
      <c r="G705" s="346"/>
      <c r="H705" s="346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6"/>
      <c r="U705" s="346"/>
      <c r="V705" s="346"/>
      <c r="W705" s="346"/>
      <c r="X705" s="346"/>
      <c r="Y705" s="346"/>
      <c r="Z705" s="346"/>
      <c r="AA705" s="346"/>
      <c r="AB705" s="346"/>
      <c r="AC705" s="346"/>
      <c r="AD705" s="346"/>
      <c r="AE705" s="346"/>
      <c r="AF705" s="346"/>
      <c r="AG705" s="346"/>
      <c r="AH705" s="346"/>
      <c r="AI705" s="346"/>
      <c r="AJ705" s="346"/>
      <c r="AK705" s="346"/>
      <c r="AL705" s="346"/>
      <c r="AM705" s="346"/>
      <c r="AN705" s="346"/>
      <c r="AO705" s="346"/>
      <c r="AP705" s="346"/>
      <c r="AQ705" s="346"/>
      <c r="AR705" s="346"/>
      <c r="AS705" s="346"/>
      <c r="AT705" s="346"/>
      <c r="AU705" s="346"/>
      <c r="AV705" s="346"/>
      <c r="AW705" s="346"/>
      <c r="AX705" s="346"/>
      <c r="AY705" s="346"/>
      <c r="AZ705" s="346"/>
      <c r="BA705" s="346"/>
    </row>
    <row r="706" spans="1:53" ht="15.75" customHeight="1">
      <c r="A706" s="346"/>
      <c r="B706" s="346"/>
      <c r="C706" s="346"/>
      <c r="D706" s="346"/>
      <c r="E706" s="346"/>
      <c r="F706" s="346"/>
      <c r="G706" s="346"/>
      <c r="H706" s="346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6"/>
      <c r="U706" s="346"/>
      <c r="V706" s="346"/>
      <c r="W706" s="346"/>
      <c r="X706" s="346"/>
      <c r="Y706" s="346"/>
      <c r="Z706" s="346"/>
      <c r="AA706" s="346"/>
      <c r="AB706" s="346"/>
      <c r="AC706" s="346"/>
      <c r="AD706" s="346"/>
      <c r="AE706" s="346"/>
      <c r="AF706" s="346"/>
      <c r="AG706" s="346"/>
      <c r="AH706" s="346"/>
      <c r="AI706" s="346"/>
      <c r="AJ706" s="346"/>
      <c r="AK706" s="346"/>
      <c r="AL706" s="346"/>
      <c r="AM706" s="346"/>
      <c r="AN706" s="346"/>
      <c r="AO706" s="346"/>
      <c r="AP706" s="346"/>
      <c r="AQ706" s="346"/>
      <c r="AR706" s="346"/>
      <c r="AS706" s="346"/>
      <c r="AT706" s="346"/>
      <c r="AU706" s="346"/>
      <c r="AV706" s="346"/>
      <c r="AW706" s="346"/>
      <c r="AX706" s="346"/>
      <c r="AY706" s="346"/>
      <c r="AZ706" s="346"/>
      <c r="BA706" s="346"/>
    </row>
    <row r="707" spans="1:53" ht="15.75" customHeight="1">
      <c r="A707" s="346"/>
      <c r="B707" s="346"/>
      <c r="C707" s="346"/>
      <c r="D707" s="346"/>
      <c r="E707" s="346"/>
      <c r="F707" s="346"/>
      <c r="G707" s="346"/>
      <c r="H707" s="346"/>
      <c r="I707" s="346"/>
      <c r="J707" s="346"/>
      <c r="K707" s="346"/>
      <c r="L707" s="346"/>
      <c r="M707" s="346"/>
      <c r="N707" s="346"/>
      <c r="O707" s="346"/>
      <c r="P707" s="346"/>
      <c r="Q707" s="346"/>
      <c r="R707" s="346"/>
      <c r="S707" s="346"/>
      <c r="T707" s="346"/>
      <c r="U707" s="346"/>
      <c r="V707" s="346"/>
      <c r="W707" s="346"/>
      <c r="X707" s="346"/>
      <c r="Y707" s="346"/>
      <c r="Z707" s="346"/>
      <c r="AA707" s="346"/>
      <c r="AB707" s="346"/>
      <c r="AC707" s="346"/>
      <c r="AD707" s="346"/>
      <c r="AE707" s="346"/>
      <c r="AF707" s="346"/>
      <c r="AG707" s="346"/>
      <c r="AH707" s="346"/>
      <c r="AI707" s="346"/>
      <c r="AJ707" s="346"/>
      <c r="AK707" s="346"/>
      <c r="AL707" s="346"/>
      <c r="AM707" s="346"/>
      <c r="AN707" s="346"/>
      <c r="AO707" s="346"/>
      <c r="AP707" s="346"/>
      <c r="AQ707" s="346"/>
      <c r="AR707" s="346"/>
      <c r="AS707" s="346"/>
      <c r="AT707" s="346"/>
      <c r="AU707" s="346"/>
      <c r="AV707" s="346"/>
      <c r="AW707" s="346"/>
      <c r="AX707" s="346"/>
      <c r="AY707" s="346"/>
      <c r="AZ707" s="346"/>
      <c r="BA707" s="346"/>
    </row>
    <row r="708" spans="1:53" ht="15.75" customHeight="1">
      <c r="A708" s="346"/>
      <c r="B708" s="346"/>
      <c r="C708" s="346"/>
      <c r="D708" s="346"/>
      <c r="E708" s="346"/>
      <c r="F708" s="346"/>
      <c r="G708" s="346"/>
      <c r="H708" s="346"/>
      <c r="I708" s="346"/>
      <c r="J708" s="346"/>
      <c r="K708" s="346"/>
      <c r="L708" s="346"/>
      <c r="M708" s="346"/>
      <c r="N708" s="346"/>
      <c r="O708" s="346"/>
      <c r="P708" s="346"/>
      <c r="Q708" s="346"/>
      <c r="R708" s="346"/>
      <c r="S708" s="346"/>
      <c r="T708" s="346"/>
      <c r="U708" s="346"/>
      <c r="V708" s="346"/>
      <c r="W708" s="346"/>
      <c r="X708" s="346"/>
      <c r="Y708" s="346"/>
      <c r="Z708" s="346"/>
      <c r="AA708" s="346"/>
      <c r="AB708" s="346"/>
      <c r="AC708" s="346"/>
      <c r="AD708" s="346"/>
      <c r="AE708" s="346"/>
      <c r="AF708" s="346"/>
      <c r="AG708" s="346"/>
      <c r="AH708" s="346"/>
      <c r="AI708" s="346"/>
      <c r="AJ708" s="346"/>
      <c r="AK708" s="346"/>
      <c r="AL708" s="346"/>
      <c r="AM708" s="346"/>
      <c r="AN708" s="346"/>
      <c r="AO708" s="346"/>
      <c r="AP708" s="346"/>
      <c r="AQ708" s="346"/>
      <c r="AR708" s="346"/>
      <c r="AS708" s="346"/>
      <c r="AT708" s="346"/>
      <c r="AU708" s="346"/>
      <c r="AV708" s="346"/>
      <c r="AW708" s="346"/>
      <c r="AX708" s="346"/>
      <c r="AY708" s="346"/>
      <c r="AZ708" s="346"/>
      <c r="BA708" s="346"/>
    </row>
    <row r="709" spans="1:53" ht="15.75" customHeight="1">
      <c r="A709" s="346"/>
      <c r="B709" s="346"/>
      <c r="C709" s="346"/>
      <c r="D709" s="346"/>
      <c r="E709" s="346"/>
      <c r="F709" s="346"/>
      <c r="G709" s="346"/>
      <c r="H709" s="346"/>
      <c r="I709" s="346"/>
      <c r="J709" s="346"/>
      <c r="K709" s="346"/>
      <c r="L709" s="346"/>
      <c r="M709" s="346"/>
      <c r="N709" s="346"/>
      <c r="O709" s="346"/>
      <c r="P709" s="346"/>
      <c r="Q709" s="346"/>
      <c r="R709" s="346"/>
      <c r="S709" s="346"/>
      <c r="T709" s="346"/>
      <c r="U709" s="346"/>
      <c r="V709" s="346"/>
      <c r="W709" s="346"/>
      <c r="X709" s="346"/>
      <c r="Y709" s="346"/>
      <c r="Z709" s="346"/>
      <c r="AA709" s="346"/>
      <c r="AB709" s="346"/>
      <c r="AC709" s="346"/>
      <c r="AD709" s="346"/>
      <c r="AE709" s="346"/>
      <c r="AF709" s="346"/>
      <c r="AG709" s="346"/>
      <c r="AH709" s="346"/>
      <c r="AI709" s="346"/>
      <c r="AJ709" s="346"/>
      <c r="AK709" s="346"/>
      <c r="AL709" s="346"/>
      <c r="AM709" s="346"/>
      <c r="AN709" s="346"/>
      <c r="AO709" s="346"/>
      <c r="AP709" s="346"/>
      <c r="AQ709" s="346"/>
      <c r="AR709" s="346"/>
      <c r="AS709" s="346"/>
      <c r="AT709" s="346"/>
      <c r="AU709" s="346"/>
      <c r="AV709" s="346"/>
      <c r="AW709" s="346"/>
      <c r="AX709" s="346"/>
      <c r="AY709" s="346"/>
      <c r="AZ709" s="346"/>
      <c r="BA709" s="346"/>
    </row>
    <row r="710" spans="1:53" ht="15.75" customHeight="1">
      <c r="A710" s="346"/>
      <c r="B710" s="346"/>
      <c r="C710" s="346"/>
      <c r="D710" s="346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346"/>
      <c r="S710" s="346"/>
      <c r="T710" s="346"/>
      <c r="U710" s="346"/>
      <c r="V710" s="346"/>
      <c r="W710" s="346"/>
      <c r="X710" s="346"/>
      <c r="Y710" s="346"/>
      <c r="Z710" s="346"/>
      <c r="AA710" s="346"/>
      <c r="AB710" s="346"/>
      <c r="AC710" s="346"/>
      <c r="AD710" s="346"/>
      <c r="AE710" s="346"/>
      <c r="AF710" s="346"/>
      <c r="AG710" s="346"/>
      <c r="AH710" s="346"/>
      <c r="AI710" s="346"/>
      <c r="AJ710" s="346"/>
      <c r="AK710" s="346"/>
      <c r="AL710" s="346"/>
      <c r="AM710" s="346"/>
      <c r="AN710" s="346"/>
      <c r="AO710" s="346"/>
      <c r="AP710" s="346"/>
      <c r="AQ710" s="346"/>
      <c r="AR710" s="346"/>
      <c r="AS710" s="346"/>
      <c r="AT710" s="346"/>
      <c r="AU710" s="346"/>
      <c r="AV710" s="346"/>
      <c r="AW710" s="346"/>
      <c r="AX710" s="346"/>
      <c r="AY710" s="346"/>
      <c r="AZ710" s="346"/>
      <c r="BA710" s="346"/>
    </row>
    <row r="711" spans="1:53" ht="15.75" customHeight="1">
      <c r="A711" s="346"/>
      <c r="B711" s="346"/>
      <c r="C711" s="346"/>
      <c r="D711" s="346"/>
      <c r="E711" s="346"/>
      <c r="F711" s="346"/>
      <c r="G711" s="346"/>
      <c r="H711" s="346"/>
      <c r="I711" s="346"/>
      <c r="J711" s="346"/>
      <c r="K711" s="346"/>
      <c r="L711" s="346"/>
      <c r="M711" s="346"/>
      <c r="N711" s="346"/>
      <c r="O711" s="346"/>
      <c r="P711" s="346"/>
      <c r="Q711" s="346"/>
      <c r="R711" s="346"/>
      <c r="S711" s="346"/>
      <c r="T711" s="346"/>
      <c r="U711" s="346"/>
      <c r="V711" s="346"/>
      <c r="W711" s="346"/>
      <c r="X711" s="346"/>
      <c r="Y711" s="346"/>
      <c r="Z711" s="346"/>
      <c r="AA711" s="346"/>
      <c r="AB711" s="346"/>
      <c r="AC711" s="346"/>
      <c r="AD711" s="346"/>
      <c r="AE711" s="346"/>
      <c r="AF711" s="346"/>
      <c r="AG711" s="346"/>
      <c r="AH711" s="346"/>
      <c r="AI711" s="346"/>
      <c r="AJ711" s="346"/>
      <c r="AK711" s="346"/>
      <c r="AL711" s="346"/>
      <c r="AM711" s="346"/>
      <c r="AN711" s="346"/>
      <c r="AO711" s="346"/>
      <c r="AP711" s="346"/>
      <c r="AQ711" s="346"/>
      <c r="AR711" s="346"/>
      <c r="AS711" s="346"/>
      <c r="AT711" s="346"/>
      <c r="AU711" s="346"/>
      <c r="AV711" s="346"/>
      <c r="AW711" s="346"/>
      <c r="AX711" s="346"/>
      <c r="AY711" s="346"/>
      <c r="AZ711" s="346"/>
      <c r="BA711" s="346"/>
    </row>
    <row r="712" spans="1:53" ht="15.75" customHeight="1">
      <c r="A712" s="346"/>
      <c r="B712" s="346"/>
      <c r="C712" s="346"/>
      <c r="D712" s="346"/>
      <c r="E712" s="346"/>
      <c r="F712" s="346"/>
      <c r="G712" s="346"/>
      <c r="H712" s="346"/>
      <c r="I712" s="346"/>
      <c r="J712" s="346"/>
      <c r="K712" s="346"/>
      <c r="L712" s="346"/>
      <c r="M712" s="346"/>
      <c r="N712" s="346"/>
      <c r="O712" s="346"/>
      <c r="P712" s="346"/>
      <c r="Q712" s="346"/>
      <c r="R712" s="346"/>
      <c r="S712" s="346"/>
      <c r="T712" s="346"/>
      <c r="U712" s="346"/>
      <c r="V712" s="346"/>
      <c r="W712" s="346"/>
      <c r="X712" s="346"/>
      <c r="Y712" s="346"/>
      <c r="Z712" s="346"/>
      <c r="AA712" s="346"/>
      <c r="AB712" s="346"/>
      <c r="AC712" s="346"/>
      <c r="AD712" s="346"/>
      <c r="AE712" s="346"/>
      <c r="AF712" s="346"/>
      <c r="AG712" s="346"/>
      <c r="AH712" s="346"/>
      <c r="AI712" s="346"/>
      <c r="AJ712" s="346"/>
      <c r="AK712" s="346"/>
      <c r="AL712" s="346"/>
      <c r="AM712" s="346"/>
      <c r="AN712" s="346"/>
      <c r="AO712" s="346"/>
      <c r="AP712" s="346"/>
      <c r="AQ712" s="346"/>
      <c r="AR712" s="346"/>
      <c r="AS712" s="346"/>
      <c r="AT712" s="346"/>
      <c r="AU712" s="346"/>
      <c r="AV712" s="346"/>
      <c r="AW712" s="346"/>
      <c r="AX712" s="346"/>
      <c r="AY712" s="346"/>
      <c r="AZ712" s="346"/>
      <c r="BA712" s="346"/>
    </row>
    <row r="713" spans="1:53" ht="15.75" customHeight="1">
      <c r="A713" s="346"/>
      <c r="B713" s="346"/>
      <c r="C713" s="346"/>
      <c r="D713" s="346"/>
      <c r="E713" s="346"/>
      <c r="F713" s="346"/>
      <c r="G713" s="346"/>
      <c r="H713" s="346"/>
      <c r="I713" s="346"/>
      <c r="J713" s="346"/>
      <c r="K713" s="346"/>
      <c r="L713" s="346"/>
      <c r="M713" s="346"/>
      <c r="N713" s="346"/>
      <c r="O713" s="346"/>
      <c r="P713" s="346"/>
      <c r="Q713" s="346"/>
      <c r="R713" s="346"/>
      <c r="S713" s="346"/>
      <c r="T713" s="346"/>
      <c r="U713" s="346"/>
      <c r="V713" s="346"/>
      <c r="W713" s="346"/>
      <c r="X713" s="346"/>
      <c r="Y713" s="346"/>
      <c r="Z713" s="346"/>
      <c r="AA713" s="346"/>
      <c r="AB713" s="346"/>
      <c r="AC713" s="346"/>
      <c r="AD713" s="346"/>
      <c r="AE713" s="346"/>
      <c r="AF713" s="346"/>
      <c r="AG713" s="346"/>
      <c r="AH713" s="346"/>
      <c r="AI713" s="346"/>
      <c r="AJ713" s="346"/>
      <c r="AK713" s="346"/>
      <c r="AL713" s="346"/>
      <c r="AM713" s="346"/>
      <c r="AN713" s="346"/>
      <c r="AO713" s="346"/>
      <c r="AP713" s="346"/>
      <c r="AQ713" s="346"/>
      <c r="AR713" s="346"/>
      <c r="AS713" s="346"/>
      <c r="AT713" s="346"/>
      <c r="AU713" s="346"/>
      <c r="AV713" s="346"/>
      <c r="AW713" s="346"/>
      <c r="AX713" s="346"/>
      <c r="AY713" s="346"/>
      <c r="AZ713" s="346"/>
      <c r="BA713" s="346"/>
    </row>
    <row r="714" spans="1:53" ht="15.75" customHeight="1">
      <c r="A714" s="346"/>
      <c r="B714" s="346"/>
      <c r="C714" s="346"/>
      <c r="D714" s="346"/>
      <c r="E714" s="346"/>
      <c r="F714" s="346"/>
      <c r="G714" s="346"/>
      <c r="H714" s="346"/>
      <c r="I714" s="346"/>
      <c r="J714" s="346"/>
      <c r="K714" s="346"/>
      <c r="L714" s="346"/>
      <c r="M714" s="346"/>
      <c r="N714" s="346"/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/>
      <c r="Z714" s="346"/>
      <c r="AA714" s="346"/>
      <c r="AB714" s="346"/>
      <c r="AC714" s="346"/>
      <c r="AD714" s="346"/>
      <c r="AE714" s="346"/>
      <c r="AF714" s="346"/>
      <c r="AG714" s="346"/>
      <c r="AH714" s="346"/>
      <c r="AI714" s="346"/>
      <c r="AJ714" s="346"/>
      <c r="AK714" s="346"/>
      <c r="AL714" s="346"/>
      <c r="AM714" s="346"/>
      <c r="AN714" s="346"/>
      <c r="AO714" s="346"/>
      <c r="AP714" s="346"/>
      <c r="AQ714" s="346"/>
      <c r="AR714" s="346"/>
      <c r="AS714" s="346"/>
      <c r="AT714" s="346"/>
      <c r="AU714" s="346"/>
      <c r="AV714" s="346"/>
      <c r="AW714" s="346"/>
      <c r="AX714" s="346"/>
      <c r="AY714" s="346"/>
      <c r="AZ714" s="346"/>
      <c r="BA714" s="346"/>
    </row>
    <row r="715" spans="1:53" ht="15.75" customHeight="1">
      <c r="A715" s="346"/>
      <c r="B715" s="346"/>
      <c r="C715" s="346"/>
      <c r="D715" s="346"/>
      <c r="E715" s="346"/>
      <c r="F715" s="346"/>
      <c r="G715" s="346"/>
      <c r="H715" s="346"/>
      <c r="I715" s="346"/>
      <c r="J715" s="346"/>
      <c r="K715" s="346"/>
      <c r="L715" s="346"/>
      <c r="M715" s="346"/>
      <c r="N715" s="346"/>
      <c r="O715" s="346"/>
      <c r="P715" s="346"/>
      <c r="Q715" s="346"/>
      <c r="R715" s="346"/>
      <c r="S715" s="346"/>
      <c r="T715" s="346"/>
      <c r="U715" s="346"/>
      <c r="V715" s="346"/>
      <c r="W715" s="346"/>
      <c r="X715" s="346"/>
      <c r="Y715" s="346"/>
      <c r="Z715" s="346"/>
      <c r="AA715" s="346"/>
      <c r="AB715" s="346"/>
      <c r="AC715" s="346"/>
      <c r="AD715" s="346"/>
      <c r="AE715" s="346"/>
      <c r="AF715" s="346"/>
      <c r="AG715" s="346"/>
      <c r="AH715" s="346"/>
      <c r="AI715" s="346"/>
      <c r="AJ715" s="346"/>
      <c r="AK715" s="346"/>
      <c r="AL715" s="346"/>
      <c r="AM715" s="346"/>
      <c r="AN715" s="346"/>
      <c r="AO715" s="346"/>
      <c r="AP715" s="346"/>
      <c r="AQ715" s="346"/>
      <c r="AR715" s="346"/>
      <c r="AS715" s="346"/>
      <c r="AT715" s="346"/>
      <c r="AU715" s="346"/>
      <c r="AV715" s="346"/>
      <c r="AW715" s="346"/>
      <c r="AX715" s="346"/>
      <c r="AY715" s="346"/>
      <c r="AZ715" s="346"/>
      <c r="BA715" s="346"/>
    </row>
    <row r="716" spans="1:53" ht="15.75" customHeight="1">
      <c r="A716" s="346"/>
      <c r="B716" s="346"/>
      <c r="C716" s="346"/>
      <c r="D716" s="346"/>
      <c r="E716" s="346"/>
      <c r="F716" s="346"/>
      <c r="G716" s="346"/>
      <c r="H716" s="346"/>
      <c r="I716" s="346"/>
      <c r="J716" s="346"/>
      <c r="K716" s="346"/>
      <c r="L716" s="346"/>
      <c r="M716" s="346"/>
      <c r="N716" s="346"/>
      <c r="O716" s="346"/>
      <c r="P716" s="346"/>
      <c r="Q716" s="346"/>
      <c r="R716" s="346"/>
      <c r="S716" s="346"/>
      <c r="T716" s="346"/>
      <c r="U716" s="346"/>
      <c r="V716" s="346"/>
      <c r="W716" s="346"/>
      <c r="X716" s="346"/>
      <c r="Y716" s="346"/>
      <c r="Z716" s="346"/>
      <c r="AA716" s="346"/>
      <c r="AB716" s="346"/>
      <c r="AC716" s="346"/>
      <c r="AD716" s="346"/>
      <c r="AE716" s="346"/>
      <c r="AF716" s="346"/>
      <c r="AG716" s="346"/>
      <c r="AH716" s="346"/>
      <c r="AI716" s="346"/>
      <c r="AJ716" s="346"/>
      <c r="AK716" s="346"/>
      <c r="AL716" s="346"/>
      <c r="AM716" s="346"/>
      <c r="AN716" s="346"/>
      <c r="AO716" s="346"/>
      <c r="AP716" s="346"/>
      <c r="AQ716" s="346"/>
      <c r="AR716" s="346"/>
      <c r="AS716" s="346"/>
      <c r="AT716" s="346"/>
      <c r="AU716" s="346"/>
      <c r="AV716" s="346"/>
      <c r="AW716" s="346"/>
      <c r="AX716" s="346"/>
      <c r="AY716" s="346"/>
      <c r="AZ716" s="346"/>
      <c r="BA716" s="346"/>
    </row>
    <row r="717" spans="1:53" ht="15.75" customHeight="1">
      <c r="A717" s="346"/>
      <c r="B717" s="346"/>
      <c r="C717" s="346"/>
      <c r="D717" s="346"/>
      <c r="E717" s="346"/>
      <c r="F717" s="346"/>
      <c r="G717" s="346"/>
      <c r="H717" s="346"/>
      <c r="I717" s="346"/>
      <c r="J717" s="346"/>
      <c r="K717" s="346"/>
      <c r="L717" s="346"/>
      <c r="M717" s="346"/>
      <c r="N717" s="346"/>
      <c r="O717" s="346"/>
      <c r="P717" s="346"/>
      <c r="Q717" s="346"/>
      <c r="R717" s="346"/>
      <c r="S717" s="346"/>
      <c r="T717" s="346"/>
      <c r="U717" s="346"/>
      <c r="V717" s="346"/>
      <c r="W717" s="346"/>
      <c r="X717" s="346"/>
      <c r="Y717" s="346"/>
      <c r="Z717" s="346"/>
      <c r="AA717" s="346"/>
      <c r="AB717" s="346"/>
      <c r="AC717" s="346"/>
      <c r="AD717" s="346"/>
      <c r="AE717" s="346"/>
      <c r="AF717" s="346"/>
      <c r="AG717" s="346"/>
      <c r="AH717" s="346"/>
      <c r="AI717" s="346"/>
      <c r="AJ717" s="346"/>
      <c r="AK717" s="346"/>
      <c r="AL717" s="346"/>
      <c r="AM717" s="346"/>
      <c r="AN717" s="346"/>
      <c r="AO717" s="346"/>
      <c r="AP717" s="346"/>
      <c r="AQ717" s="346"/>
      <c r="AR717" s="346"/>
      <c r="AS717" s="346"/>
      <c r="AT717" s="346"/>
      <c r="AU717" s="346"/>
      <c r="AV717" s="346"/>
      <c r="AW717" s="346"/>
      <c r="AX717" s="346"/>
      <c r="AY717" s="346"/>
      <c r="AZ717" s="346"/>
      <c r="BA717" s="346"/>
    </row>
    <row r="718" spans="1:53" ht="15.75" customHeight="1">
      <c r="A718" s="346"/>
      <c r="B718" s="346"/>
      <c r="C718" s="346"/>
      <c r="D718" s="346"/>
      <c r="E718" s="346"/>
      <c r="F718" s="346"/>
      <c r="G718" s="346"/>
      <c r="H718" s="346"/>
      <c r="I718" s="346"/>
      <c r="J718" s="346"/>
      <c r="K718" s="346"/>
      <c r="L718" s="346"/>
      <c r="M718" s="346"/>
      <c r="N718" s="346"/>
      <c r="O718" s="346"/>
      <c r="P718" s="346"/>
      <c r="Q718" s="346"/>
      <c r="R718" s="346"/>
      <c r="S718" s="346"/>
      <c r="T718" s="346"/>
      <c r="U718" s="346"/>
      <c r="V718" s="346"/>
      <c r="W718" s="346"/>
      <c r="X718" s="346"/>
      <c r="Y718" s="346"/>
      <c r="Z718" s="346"/>
      <c r="AA718" s="346"/>
      <c r="AB718" s="346"/>
      <c r="AC718" s="346"/>
      <c r="AD718" s="346"/>
      <c r="AE718" s="346"/>
      <c r="AF718" s="346"/>
      <c r="AG718" s="346"/>
      <c r="AH718" s="346"/>
      <c r="AI718" s="346"/>
      <c r="AJ718" s="346"/>
      <c r="AK718" s="346"/>
      <c r="AL718" s="346"/>
      <c r="AM718" s="346"/>
      <c r="AN718" s="346"/>
      <c r="AO718" s="346"/>
      <c r="AP718" s="346"/>
      <c r="AQ718" s="346"/>
      <c r="AR718" s="346"/>
      <c r="AS718" s="346"/>
      <c r="AT718" s="346"/>
      <c r="AU718" s="346"/>
      <c r="AV718" s="346"/>
      <c r="AW718" s="346"/>
      <c r="AX718" s="346"/>
      <c r="AY718" s="346"/>
      <c r="AZ718" s="346"/>
      <c r="BA718" s="346"/>
    </row>
    <row r="719" spans="1:53" ht="15.75" customHeight="1">
      <c r="A719" s="346"/>
      <c r="B719" s="346"/>
      <c r="C719" s="346"/>
      <c r="D719" s="346"/>
      <c r="E719" s="346"/>
      <c r="F719" s="346"/>
      <c r="G719" s="346"/>
      <c r="H719" s="346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6"/>
      <c r="U719" s="346"/>
      <c r="V719" s="346"/>
      <c r="W719" s="346"/>
      <c r="X719" s="346"/>
      <c r="Y719" s="346"/>
      <c r="Z719" s="346"/>
      <c r="AA719" s="346"/>
      <c r="AB719" s="346"/>
      <c r="AC719" s="346"/>
      <c r="AD719" s="346"/>
      <c r="AE719" s="346"/>
      <c r="AF719" s="346"/>
      <c r="AG719" s="346"/>
      <c r="AH719" s="346"/>
      <c r="AI719" s="346"/>
      <c r="AJ719" s="346"/>
      <c r="AK719" s="346"/>
      <c r="AL719" s="346"/>
      <c r="AM719" s="346"/>
      <c r="AN719" s="346"/>
      <c r="AO719" s="346"/>
      <c r="AP719" s="346"/>
      <c r="AQ719" s="346"/>
      <c r="AR719" s="346"/>
      <c r="AS719" s="346"/>
      <c r="AT719" s="346"/>
      <c r="AU719" s="346"/>
      <c r="AV719" s="346"/>
      <c r="AW719" s="346"/>
      <c r="AX719" s="346"/>
      <c r="AY719" s="346"/>
      <c r="AZ719" s="346"/>
      <c r="BA719" s="346"/>
    </row>
    <row r="720" spans="1:53" ht="15.75" customHeight="1">
      <c r="A720" s="346"/>
      <c r="B720" s="346"/>
      <c r="C720" s="346"/>
      <c r="D720" s="346"/>
      <c r="E720" s="346"/>
      <c r="F720" s="346"/>
      <c r="G720" s="346"/>
      <c r="H720" s="346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6"/>
      <c r="U720" s="346"/>
      <c r="V720" s="346"/>
      <c r="W720" s="346"/>
      <c r="X720" s="346"/>
      <c r="Y720" s="346"/>
      <c r="Z720" s="346"/>
      <c r="AA720" s="346"/>
      <c r="AB720" s="346"/>
      <c r="AC720" s="346"/>
      <c r="AD720" s="346"/>
      <c r="AE720" s="346"/>
      <c r="AF720" s="346"/>
      <c r="AG720" s="346"/>
      <c r="AH720" s="346"/>
      <c r="AI720" s="346"/>
      <c r="AJ720" s="346"/>
      <c r="AK720" s="346"/>
      <c r="AL720" s="346"/>
      <c r="AM720" s="346"/>
      <c r="AN720" s="346"/>
      <c r="AO720" s="346"/>
      <c r="AP720" s="346"/>
      <c r="AQ720" s="346"/>
      <c r="AR720" s="346"/>
      <c r="AS720" s="346"/>
      <c r="AT720" s="346"/>
      <c r="AU720" s="346"/>
      <c r="AV720" s="346"/>
      <c r="AW720" s="346"/>
      <c r="AX720" s="346"/>
      <c r="AY720" s="346"/>
      <c r="AZ720" s="346"/>
      <c r="BA720" s="346"/>
    </row>
    <row r="721" spans="1:53" ht="15.75" customHeight="1">
      <c r="A721" s="346"/>
      <c r="B721" s="346"/>
      <c r="C721" s="346"/>
      <c r="D721" s="346"/>
      <c r="E721" s="346"/>
      <c r="F721" s="346"/>
      <c r="G721" s="346"/>
      <c r="H721" s="346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6"/>
      <c r="U721" s="346"/>
      <c r="V721" s="346"/>
      <c r="W721" s="346"/>
      <c r="X721" s="346"/>
      <c r="Y721" s="346"/>
      <c r="Z721" s="346"/>
      <c r="AA721" s="346"/>
      <c r="AB721" s="346"/>
      <c r="AC721" s="346"/>
      <c r="AD721" s="346"/>
      <c r="AE721" s="346"/>
      <c r="AF721" s="346"/>
      <c r="AG721" s="346"/>
      <c r="AH721" s="346"/>
      <c r="AI721" s="346"/>
      <c r="AJ721" s="346"/>
      <c r="AK721" s="346"/>
      <c r="AL721" s="346"/>
      <c r="AM721" s="346"/>
      <c r="AN721" s="346"/>
      <c r="AO721" s="346"/>
      <c r="AP721" s="346"/>
      <c r="AQ721" s="346"/>
      <c r="AR721" s="346"/>
      <c r="AS721" s="346"/>
      <c r="AT721" s="346"/>
      <c r="AU721" s="346"/>
      <c r="AV721" s="346"/>
      <c r="AW721" s="346"/>
      <c r="AX721" s="346"/>
      <c r="AY721" s="346"/>
      <c r="AZ721" s="346"/>
      <c r="BA721" s="346"/>
    </row>
    <row r="722" spans="1:53" ht="15.75" customHeight="1">
      <c r="A722" s="346"/>
      <c r="B722" s="346"/>
      <c r="C722" s="346"/>
      <c r="D722" s="346"/>
      <c r="E722" s="346"/>
      <c r="F722" s="346"/>
      <c r="G722" s="346"/>
      <c r="H722" s="346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6"/>
      <c r="U722" s="346"/>
      <c r="V722" s="346"/>
      <c r="W722" s="346"/>
      <c r="X722" s="346"/>
      <c r="Y722" s="346"/>
      <c r="Z722" s="346"/>
      <c r="AA722" s="346"/>
      <c r="AB722" s="346"/>
      <c r="AC722" s="346"/>
      <c r="AD722" s="346"/>
      <c r="AE722" s="346"/>
      <c r="AF722" s="346"/>
      <c r="AG722" s="346"/>
      <c r="AH722" s="346"/>
      <c r="AI722" s="346"/>
      <c r="AJ722" s="346"/>
      <c r="AK722" s="346"/>
      <c r="AL722" s="346"/>
      <c r="AM722" s="346"/>
      <c r="AN722" s="346"/>
      <c r="AO722" s="346"/>
      <c r="AP722" s="346"/>
      <c r="AQ722" s="346"/>
      <c r="AR722" s="346"/>
      <c r="AS722" s="346"/>
      <c r="AT722" s="346"/>
      <c r="AU722" s="346"/>
      <c r="AV722" s="346"/>
      <c r="AW722" s="346"/>
      <c r="AX722" s="346"/>
      <c r="AY722" s="346"/>
      <c r="AZ722" s="346"/>
      <c r="BA722" s="346"/>
    </row>
    <row r="723" spans="1:53" ht="15.75" customHeight="1">
      <c r="A723" s="346"/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  <c r="AG723" s="346"/>
      <c r="AH723" s="346"/>
      <c r="AI723" s="346"/>
      <c r="AJ723" s="346"/>
      <c r="AK723" s="346"/>
      <c r="AL723" s="346"/>
      <c r="AM723" s="346"/>
      <c r="AN723" s="346"/>
      <c r="AO723" s="346"/>
      <c r="AP723" s="346"/>
      <c r="AQ723" s="346"/>
      <c r="AR723" s="346"/>
      <c r="AS723" s="346"/>
      <c r="AT723" s="346"/>
      <c r="AU723" s="346"/>
      <c r="AV723" s="346"/>
      <c r="AW723" s="346"/>
      <c r="AX723" s="346"/>
      <c r="AY723" s="346"/>
      <c r="AZ723" s="346"/>
      <c r="BA723" s="346"/>
    </row>
    <row r="724" spans="1:53" ht="15.75" customHeight="1">
      <c r="A724" s="346"/>
      <c r="B724" s="346"/>
      <c r="C724" s="346"/>
      <c r="D724" s="346"/>
      <c r="E724" s="346"/>
      <c r="F724" s="346"/>
      <c r="G724" s="346"/>
      <c r="H724" s="346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6"/>
      <c r="U724" s="346"/>
      <c r="V724" s="346"/>
      <c r="W724" s="346"/>
      <c r="X724" s="346"/>
      <c r="Y724" s="346"/>
      <c r="Z724" s="346"/>
      <c r="AA724" s="346"/>
      <c r="AB724" s="346"/>
      <c r="AC724" s="346"/>
      <c r="AD724" s="346"/>
      <c r="AE724" s="346"/>
      <c r="AF724" s="346"/>
      <c r="AG724" s="346"/>
      <c r="AH724" s="346"/>
      <c r="AI724" s="346"/>
      <c r="AJ724" s="346"/>
      <c r="AK724" s="346"/>
      <c r="AL724" s="346"/>
      <c r="AM724" s="346"/>
      <c r="AN724" s="346"/>
      <c r="AO724" s="346"/>
      <c r="AP724" s="346"/>
      <c r="AQ724" s="346"/>
      <c r="AR724" s="346"/>
      <c r="AS724" s="346"/>
      <c r="AT724" s="346"/>
      <c r="AU724" s="346"/>
      <c r="AV724" s="346"/>
      <c r="AW724" s="346"/>
      <c r="AX724" s="346"/>
      <c r="AY724" s="346"/>
      <c r="AZ724" s="346"/>
      <c r="BA724" s="346"/>
    </row>
    <row r="725" spans="1:53" ht="15.75" customHeight="1">
      <c r="A725" s="346"/>
      <c r="B725" s="346"/>
      <c r="C725" s="346"/>
      <c r="D725" s="346"/>
      <c r="E725" s="346"/>
      <c r="F725" s="346"/>
      <c r="G725" s="346"/>
      <c r="H725" s="346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6"/>
      <c r="U725" s="346"/>
      <c r="V725" s="346"/>
      <c r="W725" s="346"/>
      <c r="X725" s="346"/>
      <c r="Y725" s="346"/>
      <c r="Z725" s="346"/>
      <c r="AA725" s="346"/>
      <c r="AB725" s="346"/>
      <c r="AC725" s="346"/>
      <c r="AD725" s="346"/>
      <c r="AE725" s="346"/>
      <c r="AF725" s="346"/>
      <c r="AG725" s="346"/>
      <c r="AH725" s="346"/>
      <c r="AI725" s="346"/>
      <c r="AJ725" s="346"/>
      <c r="AK725" s="346"/>
      <c r="AL725" s="346"/>
      <c r="AM725" s="346"/>
      <c r="AN725" s="346"/>
      <c r="AO725" s="346"/>
      <c r="AP725" s="346"/>
      <c r="AQ725" s="346"/>
      <c r="AR725" s="346"/>
      <c r="AS725" s="346"/>
      <c r="AT725" s="346"/>
      <c r="AU725" s="346"/>
      <c r="AV725" s="346"/>
      <c r="AW725" s="346"/>
      <c r="AX725" s="346"/>
      <c r="AY725" s="346"/>
      <c r="AZ725" s="346"/>
      <c r="BA725" s="346"/>
    </row>
    <row r="726" spans="1:53" ht="15.75" customHeight="1">
      <c r="A726" s="346"/>
      <c r="B726" s="346"/>
      <c r="C726" s="346"/>
      <c r="D726" s="346"/>
      <c r="E726" s="346"/>
      <c r="F726" s="346"/>
      <c r="G726" s="346"/>
      <c r="H726" s="346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6"/>
      <c r="U726" s="346"/>
      <c r="V726" s="346"/>
      <c r="W726" s="346"/>
      <c r="X726" s="346"/>
      <c r="Y726" s="346"/>
      <c r="Z726" s="346"/>
      <c r="AA726" s="346"/>
      <c r="AB726" s="346"/>
      <c r="AC726" s="346"/>
      <c r="AD726" s="346"/>
      <c r="AE726" s="346"/>
      <c r="AF726" s="346"/>
      <c r="AG726" s="346"/>
      <c r="AH726" s="346"/>
      <c r="AI726" s="346"/>
      <c r="AJ726" s="346"/>
      <c r="AK726" s="346"/>
      <c r="AL726" s="346"/>
      <c r="AM726" s="346"/>
      <c r="AN726" s="346"/>
      <c r="AO726" s="346"/>
      <c r="AP726" s="346"/>
      <c r="AQ726" s="346"/>
      <c r="AR726" s="346"/>
      <c r="AS726" s="346"/>
      <c r="AT726" s="346"/>
      <c r="AU726" s="346"/>
      <c r="AV726" s="346"/>
      <c r="AW726" s="346"/>
      <c r="AX726" s="346"/>
      <c r="AY726" s="346"/>
      <c r="AZ726" s="346"/>
      <c r="BA726" s="346"/>
    </row>
    <row r="727" spans="1:53" ht="15.75" customHeight="1">
      <c r="A727" s="346"/>
      <c r="B727" s="346"/>
      <c r="C727" s="346"/>
      <c r="D727" s="346"/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346"/>
      <c r="Y727" s="346"/>
      <c r="Z727" s="346"/>
      <c r="AA727" s="346"/>
      <c r="AB727" s="346"/>
      <c r="AC727" s="346"/>
      <c r="AD727" s="346"/>
      <c r="AE727" s="346"/>
      <c r="AF727" s="346"/>
      <c r="AG727" s="346"/>
      <c r="AH727" s="346"/>
      <c r="AI727" s="346"/>
      <c r="AJ727" s="346"/>
      <c r="AK727" s="346"/>
      <c r="AL727" s="346"/>
      <c r="AM727" s="346"/>
      <c r="AN727" s="346"/>
      <c r="AO727" s="346"/>
      <c r="AP727" s="346"/>
      <c r="AQ727" s="346"/>
      <c r="AR727" s="346"/>
      <c r="AS727" s="346"/>
      <c r="AT727" s="346"/>
      <c r="AU727" s="346"/>
      <c r="AV727" s="346"/>
      <c r="AW727" s="346"/>
      <c r="AX727" s="346"/>
      <c r="AY727" s="346"/>
      <c r="AZ727" s="346"/>
      <c r="BA727" s="346"/>
    </row>
    <row r="728" spans="1:53" ht="15.75" customHeight="1">
      <c r="A728" s="346"/>
      <c r="B728" s="346"/>
      <c r="C728" s="346"/>
      <c r="D728" s="346"/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46"/>
      <c r="U728" s="346"/>
      <c r="V728" s="346"/>
      <c r="W728" s="346"/>
      <c r="X728" s="346"/>
      <c r="Y728" s="346"/>
      <c r="Z728" s="346"/>
      <c r="AA728" s="346"/>
      <c r="AB728" s="346"/>
      <c r="AC728" s="346"/>
      <c r="AD728" s="346"/>
      <c r="AE728" s="346"/>
      <c r="AF728" s="346"/>
      <c r="AG728" s="346"/>
      <c r="AH728" s="346"/>
      <c r="AI728" s="346"/>
      <c r="AJ728" s="346"/>
      <c r="AK728" s="346"/>
      <c r="AL728" s="346"/>
      <c r="AM728" s="346"/>
      <c r="AN728" s="346"/>
      <c r="AO728" s="346"/>
      <c r="AP728" s="346"/>
      <c r="AQ728" s="346"/>
      <c r="AR728" s="346"/>
      <c r="AS728" s="346"/>
      <c r="AT728" s="346"/>
      <c r="AU728" s="346"/>
      <c r="AV728" s="346"/>
      <c r="AW728" s="346"/>
      <c r="AX728" s="346"/>
      <c r="AY728" s="346"/>
      <c r="AZ728" s="346"/>
      <c r="BA728" s="346"/>
    </row>
    <row r="729" spans="1:53" ht="15.75" customHeight="1">
      <c r="A729" s="346"/>
      <c r="B729" s="346"/>
      <c r="C729" s="346"/>
      <c r="D729" s="346"/>
      <c r="E729" s="346"/>
      <c r="F729" s="346"/>
      <c r="G729" s="346"/>
      <c r="H729" s="346"/>
      <c r="I729" s="346"/>
      <c r="J729" s="346"/>
      <c r="K729" s="346"/>
      <c r="L729" s="346"/>
      <c r="M729" s="346"/>
      <c r="N729" s="346"/>
      <c r="O729" s="346"/>
      <c r="P729" s="346"/>
      <c r="Q729" s="346"/>
      <c r="R729" s="346"/>
      <c r="S729" s="346"/>
      <c r="T729" s="346"/>
      <c r="U729" s="346"/>
      <c r="V729" s="346"/>
      <c r="W729" s="346"/>
      <c r="X729" s="346"/>
      <c r="Y729" s="346"/>
      <c r="Z729" s="346"/>
      <c r="AA729" s="346"/>
      <c r="AB729" s="346"/>
      <c r="AC729" s="346"/>
      <c r="AD729" s="346"/>
      <c r="AE729" s="346"/>
      <c r="AF729" s="346"/>
      <c r="AG729" s="346"/>
      <c r="AH729" s="346"/>
      <c r="AI729" s="346"/>
      <c r="AJ729" s="346"/>
      <c r="AK729" s="346"/>
      <c r="AL729" s="346"/>
      <c r="AM729" s="346"/>
      <c r="AN729" s="346"/>
      <c r="AO729" s="346"/>
      <c r="AP729" s="346"/>
      <c r="AQ729" s="346"/>
      <c r="AR729" s="346"/>
      <c r="AS729" s="346"/>
      <c r="AT729" s="346"/>
      <c r="AU729" s="346"/>
      <c r="AV729" s="346"/>
      <c r="AW729" s="346"/>
      <c r="AX729" s="346"/>
      <c r="AY729" s="346"/>
      <c r="AZ729" s="346"/>
      <c r="BA729" s="346"/>
    </row>
    <row r="730" spans="1:53" ht="15.75" customHeight="1">
      <c r="A730" s="346"/>
      <c r="B730" s="346"/>
      <c r="C730" s="346"/>
      <c r="D730" s="346"/>
      <c r="E730" s="346"/>
      <c r="F730" s="346"/>
      <c r="G730" s="346"/>
      <c r="H730" s="346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6"/>
      <c r="U730" s="346"/>
      <c r="V730" s="346"/>
      <c r="W730" s="346"/>
      <c r="X730" s="346"/>
      <c r="Y730" s="346"/>
      <c r="Z730" s="346"/>
      <c r="AA730" s="346"/>
      <c r="AB730" s="346"/>
      <c r="AC730" s="346"/>
      <c r="AD730" s="346"/>
      <c r="AE730" s="346"/>
      <c r="AF730" s="346"/>
      <c r="AG730" s="346"/>
      <c r="AH730" s="346"/>
      <c r="AI730" s="346"/>
      <c r="AJ730" s="346"/>
      <c r="AK730" s="346"/>
      <c r="AL730" s="346"/>
      <c r="AM730" s="346"/>
      <c r="AN730" s="346"/>
      <c r="AO730" s="346"/>
      <c r="AP730" s="346"/>
      <c r="AQ730" s="346"/>
      <c r="AR730" s="346"/>
      <c r="AS730" s="346"/>
      <c r="AT730" s="346"/>
      <c r="AU730" s="346"/>
      <c r="AV730" s="346"/>
      <c r="AW730" s="346"/>
      <c r="AX730" s="346"/>
      <c r="AY730" s="346"/>
      <c r="AZ730" s="346"/>
      <c r="BA730" s="346"/>
    </row>
    <row r="731" spans="1:53" ht="15.75" customHeight="1">
      <c r="A731" s="346"/>
      <c r="B731" s="346"/>
      <c r="C731" s="346"/>
      <c r="D731" s="346"/>
      <c r="E731" s="346"/>
      <c r="F731" s="346"/>
      <c r="G731" s="346"/>
      <c r="H731" s="346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6"/>
      <c r="U731" s="346"/>
      <c r="V731" s="346"/>
      <c r="W731" s="346"/>
      <c r="X731" s="346"/>
      <c r="Y731" s="346"/>
      <c r="Z731" s="346"/>
      <c r="AA731" s="346"/>
      <c r="AB731" s="346"/>
      <c r="AC731" s="346"/>
      <c r="AD731" s="346"/>
      <c r="AE731" s="346"/>
      <c r="AF731" s="346"/>
      <c r="AG731" s="346"/>
      <c r="AH731" s="346"/>
      <c r="AI731" s="346"/>
      <c r="AJ731" s="346"/>
      <c r="AK731" s="346"/>
      <c r="AL731" s="346"/>
      <c r="AM731" s="346"/>
      <c r="AN731" s="346"/>
      <c r="AO731" s="346"/>
      <c r="AP731" s="346"/>
      <c r="AQ731" s="346"/>
      <c r="AR731" s="346"/>
      <c r="AS731" s="346"/>
      <c r="AT731" s="346"/>
      <c r="AU731" s="346"/>
      <c r="AV731" s="346"/>
      <c r="AW731" s="346"/>
      <c r="AX731" s="346"/>
      <c r="AY731" s="346"/>
      <c r="AZ731" s="346"/>
      <c r="BA731" s="346"/>
    </row>
    <row r="732" spans="1:53" ht="15.75" customHeight="1">
      <c r="A732" s="346"/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  <c r="AG732" s="346"/>
      <c r="AH732" s="346"/>
      <c r="AI732" s="346"/>
      <c r="AJ732" s="346"/>
      <c r="AK732" s="346"/>
      <c r="AL732" s="346"/>
      <c r="AM732" s="346"/>
      <c r="AN732" s="346"/>
      <c r="AO732" s="346"/>
      <c r="AP732" s="346"/>
      <c r="AQ732" s="346"/>
      <c r="AR732" s="346"/>
      <c r="AS732" s="346"/>
      <c r="AT732" s="346"/>
      <c r="AU732" s="346"/>
      <c r="AV732" s="346"/>
      <c r="AW732" s="346"/>
      <c r="AX732" s="346"/>
      <c r="AY732" s="346"/>
      <c r="AZ732" s="346"/>
      <c r="BA732" s="346"/>
    </row>
    <row r="733" spans="1:53" ht="15.75" customHeight="1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  <c r="AG733" s="346"/>
      <c r="AH733" s="346"/>
      <c r="AI733" s="346"/>
      <c r="AJ733" s="346"/>
      <c r="AK733" s="346"/>
      <c r="AL733" s="346"/>
      <c r="AM733" s="346"/>
      <c r="AN733" s="346"/>
      <c r="AO733" s="346"/>
      <c r="AP733" s="346"/>
      <c r="AQ733" s="346"/>
      <c r="AR733" s="346"/>
      <c r="AS733" s="346"/>
      <c r="AT733" s="346"/>
      <c r="AU733" s="346"/>
      <c r="AV733" s="346"/>
      <c r="AW733" s="346"/>
      <c r="AX733" s="346"/>
      <c r="AY733" s="346"/>
      <c r="AZ733" s="346"/>
      <c r="BA733" s="346"/>
    </row>
    <row r="734" spans="1:53" ht="15.75" customHeight="1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  <c r="AG734" s="346"/>
      <c r="AH734" s="346"/>
      <c r="AI734" s="346"/>
      <c r="AJ734" s="346"/>
      <c r="AK734" s="346"/>
      <c r="AL734" s="346"/>
      <c r="AM734" s="346"/>
      <c r="AN734" s="346"/>
      <c r="AO734" s="346"/>
      <c r="AP734" s="346"/>
      <c r="AQ734" s="346"/>
      <c r="AR734" s="346"/>
      <c r="AS734" s="346"/>
      <c r="AT734" s="346"/>
      <c r="AU734" s="346"/>
      <c r="AV734" s="346"/>
      <c r="AW734" s="346"/>
      <c r="AX734" s="346"/>
      <c r="AY734" s="346"/>
      <c r="AZ734" s="346"/>
      <c r="BA734" s="346"/>
    </row>
    <row r="735" spans="1:53" ht="15.75" customHeight="1">
      <c r="A735" s="346"/>
      <c r="B735" s="346"/>
      <c r="C735" s="346"/>
      <c r="D735" s="346"/>
      <c r="E735" s="346"/>
      <c r="F735" s="346"/>
      <c r="G735" s="346"/>
      <c r="H735" s="346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6"/>
      <c r="U735" s="346"/>
      <c r="V735" s="346"/>
      <c r="W735" s="346"/>
      <c r="X735" s="346"/>
      <c r="Y735" s="346"/>
      <c r="Z735" s="346"/>
      <c r="AA735" s="346"/>
      <c r="AB735" s="346"/>
      <c r="AC735" s="346"/>
      <c r="AD735" s="346"/>
      <c r="AE735" s="346"/>
      <c r="AF735" s="346"/>
      <c r="AG735" s="346"/>
      <c r="AH735" s="346"/>
      <c r="AI735" s="346"/>
      <c r="AJ735" s="346"/>
      <c r="AK735" s="346"/>
      <c r="AL735" s="346"/>
      <c r="AM735" s="346"/>
      <c r="AN735" s="346"/>
      <c r="AO735" s="346"/>
      <c r="AP735" s="346"/>
      <c r="AQ735" s="346"/>
      <c r="AR735" s="346"/>
      <c r="AS735" s="346"/>
      <c r="AT735" s="346"/>
      <c r="AU735" s="346"/>
      <c r="AV735" s="346"/>
      <c r="AW735" s="346"/>
      <c r="AX735" s="346"/>
      <c r="AY735" s="346"/>
      <c r="AZ735" s="346"/>
      <c r="BA735" s="346"/>
    </row>
    <row r="736" spans="1:53" ht="15.75" customHeight="1">
      <c r="A736" s="346"/>
      <c r="B736" s="346"/>
      <c r="C736" s="346"/>
      <c r="D736" s="346"/>
      <c r="E736" s="346"/>
      <c r="F736" s="346"/>
      <c r="G736" s="346"/>
      <c r="H736" s="346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6"/>
      <c r="U736" s="346"/>
      <c r="V736" s="346"/>
      <c r="W736" s="346"/>
      <c r="X736" s="346"/>
      <c r="Y736" s="346"/>
      <c r="Z736" s="346"/>
      <c r="AA736" s="346"/>
      <c r="AB736" s="346"/>
      <c r="AC736" s="346"/>
      <c r="AD736" s="346"/>
      <c r="AE736" s="346"/>
      <c r="AF736" s="346"/>
      <c r="AG736" s="346"/>
      <c r="AH736" s="346"/>
      <c r="AI736" s="346"/>
      <c r="AJ736" s="346"/>
      <c r="AK736" s="346"/>
      <c r="AL736" s="346"/>
      <c r="AM736" s="346"/>
      <c r="AN736" s="346"/>
      <c r="AO736" s="346"/>
      <c r="AP736" s="346"/>
      <c r="AQ736" s="346"/>
      <c r="AR736" s="346"/>
      <c r="AS736" s="346"/>
      <c r="AT736" s="346"/>
      <c r="AU736" s="346"/>
      <c r="AV736" s="346"/>
      <c r="AW736" s="346"/>
      <c r="AX736" s="346"/>
      <c r="AY736" s="346"/>
      <c r="AZ736" s="346"/>
      <c r="BA736" s="346"/>
    </row>
    <row r="737" spans="1:53" ht="15.75" customHeight="1">
      <c r="A737" s="346"/>
      <c r="B737" s="346"/>
      <c r="C737" s="346"/>
      <c r="D737" s="346"/>
      <c r="E737" s="346"/>
      <c r="F737" s="346"/>
      <c r="G737" s="346"/>
      <c r="H737" s="346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6"/>
      <c r="U737" s="346"/>
      <c r="V737" s="346"/>
      <c r="W737" s="346"/>
      <c r="X737" s="346"/>
      <c r="Y737" s="346"/>
      <c r="Z737" s="346"/>
      <c r="AA737" s="346"/>
      <c r="AB737" s="346"/>
      <c r="AC737" s="346"/>
      <c r="AD737" s="346"/>
      <c r="AE737" s="346"/>
      <c r="AF737" s="346"/>
      <c r="AG737" s="346"/>
      <c r="AH737" s="346"/>
      <c r="AI737" s="346"/>
      <c r="AJ737" s="346"/>
      <c r="AK737" s="346"/>
      <c r="AL737" s="346"/>
      <c r="AM737" s="346"/>
      <c r="AN737" s="346"/>
      <c r="AO737" s="346"/>
      <c r="AP737" s="346"/>
      <c r="AQ737" s="346"/>
      <c r="AR737" s="346"/>
      <c r="AS737" s="346"/>
      <c r="AT737" s="346"/>
      <c r="AU737" s="346"/>
      <c r="AV737" s="346"/>
      <c r="AW737" s="346"/>
      <c r="AX737" s="346"/>
      <c r="AY737" s="346"/>
      <c r="AZ737" s="346"/>
      <c r="BA737" s="346"/>
    </row>
    <row r="738" spans="1:53" ht="15.75" customHeight="1">
      <c r="A738" s="346"/>
      <c r="B738" s="346"/>
      <c r="C738" s="346"/>
      <c r="D738" s="346"/>
      <c r="E738" s="346"/>
      <c r="F738" s="346"/>
      <c r="G738" s="346"/>
      <c r="H738" s="346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6"/>
      <c r="U738" s="346"/>
      <c r="V738" s="346"/>
      <c r="W738" s="346"/>
      <c r="X738" s="346"/>
      <c r="Y738" s="346"/>
      <c r="Z738" s="346"/>
      <c r="AA738" s="346"/>
      <c r="AB738" s="346"/>
      <c r="AC738" s="346"/>
      <c r="AD738" s="346"/>
      <c r="AE738" s="346"/>
      <c r="AF738" s="346"/>
      <c r="AG738" s="346"/>
      <c r="AH738" s="346"/>
      <c r="AI738" s="346"/>
      <c r="AJ738" s="346"/>
      <c r="AK738" s="346"/>
      <c r="AL738" s="346"/>
      <c r="AM738" s="346"/>
      <c r="AN738" s="346"/>
      <c r="AO738" s="346"/>
      <c r="AP738" s="346"/>
      <c r="AQ738" s="346"/>
      <c r="AR738" s="346"/>
      <c r="AS738" s="346"/>
      <c r="AT738" s="346"/>
      <c r="AU738" s="346"/>
      <c r="AV738" s="346"/>
      <c r="AW738" s="346"/>
      <c r="AX738" s="346"/>
      <c r="AY738" s="346"/>
      <c r="AZ738" s="346"/>
      <c r="BA738" s="346"/>
    </row>
    <row r="739" spans="1:53" ht="15.75" customHeight="1">
      <c r="A739" s="346"/>
      <c r="B739" s="346"/>
      <c r="C739" s="346"/>
      <c r="D739" s="346"/>
      <c r="E739" s="346"/>
      <c r="F739" s="346"/>
      <c r="G739" s="346"/>
      <c r="H739" s="346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6"/>
      <c r="U739" s="346"/>
      <c r="V739" s="346"/>
      <c r="W739" s="346"/>
      <c r="X739" s="346"/>
      <c r="Y739" s="346"/>
      <c r="Z739" s="346"/>
      <c r="AA739" s="346"/>
      <c r="AB739" s="346"/>
      <c r="AC739" s="346"/>
      <c r="AD739" s="346"/>
      <c r="AE739" s="346"/>
      <c r="AF739" s="346"/>
      <c r="AG739" s="346"/>
      <c r="AH739" s="346"/>
      <c r="AI739" s="346"/>
      <c r="AJ739" s="346"/>
      <c r="AK739" s="346"/>
      <c r="AL739" s="346"/>
      <c r="AM739" s="346"/>
      <c r="AN739" s="346"/>
      <c r="AO739" s="346"/>
      <c r="AP739" s="346"/>
      <c r="AQ739" s="346"/>
      <c r="AR739" s="346"/>
      <c r="AS739" s="346"/>
      <c r="AT739" s="346"/>
      <c r="AU739" s="346"/>
      <c r="AV739" s="346"/>
      <c r="AW739" s="346"/>
      <c r="AX739" s="346"/>
      <c r="AY739" s="346"/>
      <c r="AZ739" s="346"/>
      <c r="BA739" s="346"/>
    </row>
    <row r="740" spans="1:53" ht="15.75" customHeight="1">
      <c r="A740" s="346"/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  <c r="AG740" s="346"/>
      <c r="AH740" s="346"/>
      <c r="AI740" s="346"/>
      <c r="AJ740" s="346"/>
      <c r="AK740" s="346"/>
      <c r="AL740" s="346"/>
      <c r="AM740" s="346"/>
      <c r="AN740" s="346"/>
      <c r="AO740" s="346"/>
      <c r="AP740" s="346"/>
      <c r="AQ740" s="346"/>
      <c r="AR740" s="346"/>
      <c r="AS740" s="346"/>
      <c r="AT740" s="346"/>
      <c r="AU740" s="346"/>
      <c r="AV740" s="346"/>
      <c r="AW740" s="346"/>
      <c r="AX740" s="346"/>
      <c r="AY740" s="346"/>
      <c r="AZ740" s="346"/>
      <c r="BA740" s="346"/>
    </row>
    <row r="741" spans="1:53" ht="15.75" customHeight="1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  <c r="AG741" s="346"/>
      <c r="AH741" s="346"/>
      <c r="AI741" s="346"/>
      <c r="AJ741" s="346"/>
      <c r="AK741" s="346"/>
      <c r="AL741" s="346"/>
      <c r="AM741" s="346"/>
      <c r="AN741" s="346"/>
      <c r="AO741" s="346"/>
      <c r="AP741" s="346"/>
      <c r="AQ741" s="346"/>
      <c r="AR741" s="346"/>
      <c r="AS741" s="346"/>
      <c r="AT741" s="346"/>
      <c r="AU741" s="346"/>
      <c r="AV741" s="346"/>
      <c r="AW741" s="346"/>
      <c r="AX741" s="346"/>
      <c r="AY741" s="346"/>
      <c r="AZ741" s="346"/>
      <c r="BA741" s="346"/>
    </row>
    <row r="742" spans="1:53" ht="15.75" customHeight="1">
      <c r="A742" s="346"/>
      <c r="B742" s="346"/>
      <c r="C742" s="346"/>
      <c r="D742" s="346"/>
      <c r="E742" s="346"/>
      <c r="F742" s="346"/>
      <c r="G742" s="346"/>
      <c r="H742" s="346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6"/>
      <c r="U742" s="346"/>
      <c r="V742" s="346"/>
      <c r="W742" s="346"/>
      <c r="X742" s="346"/>
      <c r="Y742" s="346"/>
      <c r="Z742" s="346"/>
      <c r="AA742" s="346"/>
      <c r="AB742" s="346"/>
      <c r="AC742" s="346"/>
      <c r="AD742" s="346"/>
      <c r="AE742" s="346"/>
      <c r="AF742" s="346"/>
      <c r="AG742" s="346"/>
      <c r="AH742" s="346"/>
      <c r="AI742" s="346"/>
      <c r="AJ742" s="346"/>
      <c r="AK742" s="346"/>
      <c r="AL742" s="346"/>
      <c r="AM742" s="346"/>
      <c r="AN742" s="346"/>
      <c r="AO742" s="346"/>
      <c r="AP742" s="346"/>
      <c r="AQ742" s="346"/>
      <c r="AR742" s="346"/>
      <c r="AS742" s="346"/>
      <c r="AT742" s="346"/>
      <c r="AU742" s="346"/>
      <c r="AV742" s="346"/>
      <c r="AW742" s="346"/>
      <c r="AX742" s="346"/>
      <c r="AY742" s="346"/>
      <c r="AZ742" s="346"/>
      <c r="BA742" s="346"/>
    </row>
    <row r="743" spans="1:53" ht="15.75" customHeight="1">
      <c r="A743" s="346"/>
      <c r="B743" s="346"/>
      <c r="C743" s="346"/>
      <c r="D743" s="346"/>
      <c r="E743" s="346"/>
      <c r="F743" s="346"/>
      <c r="G743" s="346"/>
      <c r="H743" s="346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6"/>
      <c r="U743" s="346"/>
      <c r="V743" s="346"/>
      <c r="W743" s="346"/>
      <c r="X743" s="346"/>
      <c r="Y743" s="346"/>
      <c r="Z743" s="346"/>
      <c r="AA743" s="346"/>
      <c r="AB743" s="346"/>
      <c r="AC743" s="346"/>
      <c r="AD743" s="346"/>
      <c r="AE743" s="346"/>
      <c r="AF743" s="346"/>
      <c r="AG743" s="346"/>
      <c r="AH743" s="346"/>
      <c r="AI743" s="346"/>
      <c r="AJ743" s="346"/>
      <c r="AK743" s="346"/>
      <c r="AL743" s="346"/>
      <c r="AM743" s="346"/>
      <c r="AN743" s="346"/>
      <c r="AO743" s="346"/>
      <c r="AP743" s="346"/>
      <c r="AQ743" s="346"/>
      <c r="AR743" s="346"/>
      <c r="AS743" s="346"/>
      <c r="AT743" s="346"/>
      <c r="AU743" s="346"/>
      <c r="AV743" s="346"/>
      <c r="AW743" s="346"/>
      <c r="AX743" s="346"/>
      <c r="AY743" s="346"/>
      <c r="AZ743" s="346"/>
      <c r="BA743" s="346"/>
    </row>
    <row r="744" spans="1:53" ht="15.75" customHeight="1">
      <c r="A744" s="346"/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  <c r="AG744" s="346"/>
      <c r="AH744" s="346"/>
      <c r="AI744" s="346"/>
      <c r="AJ744" s="346"/>
      <c r="AK744" s="346"/>
      <c r="AL744" s="346"/>
      <c r="AM744" s="346"/>
      <c r="AN744" s="346"/>
      <c r="AO744" s="346"/>
      <c r="AP744" s="346"/>
      <c r="AQ744" s="346"/>
      <c r="AR744" s="346"/>
      <c r="AS744" s="346"/>
      <c r="AT744" s="346"/>
      <c r="AU744" s="346"/>
      <c r="AV744" s="346"/>
      <c r="AW744" s="346"/>
      <c r="AX744" s="346"/>
      <c r="AY744" s="346"/>
      <c r="AZ744" s="346"/>
      <c r="BA744" s="346"/>
    </row>
    <row r="745" spans="1:53" ht="15.75" customHeight="1">
      <c r="A745" s="346"/>
      <c r="B745" s="346"/>
      <c r="C745" s="346"/>
      <c r="D745" s="346"/>
      <c r="E745" s="346"/>
      <c r="F745" s="346"/>
      <c r="G745" s="346"/>
      <c r="H745" s="346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6"/>
      <c r="U745" s="346"/>
      <c r="V745" s="346"/>
      <c r="W745" s="346"/>
      <c r="X745" s="346"/>
      <c r="Y745" s="346"/>
      <c r="Z745" s="346"/>
      <c r="AA745" s="346"/>
      <c r="AB745" s="346"/>
      <c r="AC745" s="346"/>
      <c r="AD745" s="346"/>
      <c r="AE745" s="346"/>
      <c r="AF745" s="346"/>
      <c r="AG745" s="346"/>
      <c r="AH745" s="346"/>
      <c r="AI745" s="346"/>
      <c r="AJ745" s="346"/>
      <c r="AK745" s="346"/>
      <c r="AL745" s="346"/>
      <c r="AM745" s="346"/>
      <c r="AN745" s="346"/>
      <c r="AO745" s="346"/>
      <c r="AP745" s="346"/>
      <c r="AQ745" s="346"/>
      <c r="AR745" s="346"/>
      <c r="AS745" s="346"/>
      <c r="AT745" s="346"/>
      <c r="AU745" s="346"/>
      <c r="AV745" s="346"/>
      <c r="AW745" s="346"/>
      <c r="AX745" s="346"/>
      <c r="AY745" s="346"/>
      <c r="AZ745" s="346"/>
      <c r="BA745" s="346"/>
    </row>
    <row r="746" spans="1:53" ht="15.75" customHeight="1">
      <c r="A746" s="346"/>
      <c r="B746" s="346"/>
      <c r="C746" s="346"/>
      <c r="D746" s="346"/>
      <c r="E746" s="346"/>
      <c r="F746" s="346"/>
      <c r="G746" s="346"/>
      <c r="H746" s="346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6"/>
      <c r="U746" s="346"/>
      <c r="V746" s="346"/>
      <c r="W746" s="346"/>
      <c r="X746" s="346"/>
      <c r="Y746" s="346"/>
      <c r="Z746" s="346"/>
      <c r="AA746" s="346"/>
      <c r="AB746" s="346"/>
      <c r="AC746" s="346"/>
      <c r="AD746" s="346"/>
      <c r="AE746" s="346"/>
      <c r="AF746" s="346"/>
      <c r="AG746" s="346"/>
      <c r="AH746" s="346"/>
      <c r="AI746" s="346"/>
      <c r="AJ746" s="346"/>
      <c r="AK746" s="346"/>
      <c r="AL746" s="346"/>
      <c r="AM746" s="346"/>
      <c r="AN746" s="346"/>
      <c r="AO746" s="346"/>
      <c r="AP746" s="346"/>
      <c r="AQ746" s="346"/>
      <c r="AR746" s="346"/>
      <c r="AS746" s="346"/>
      <c r="AT746" s="346"/>
      <c r="AU746" s="346"/>
      <c r="AV746" s="346"/>
      <c r="AW746" s="346"/>
      <c r="AX746" s="346"/>
      <c r="AY746" s="346"/>
      <c r="AZ746" s="346"/>
      <c r="BA746" s="346"/>
    </row>
    <row r="747" spans="1:53" ht="15.75" customHeight="1">
      <c r="A747" s="346"/>
      <c r="B747" s="346"/>
      <c r="C747" s="346"/>
      <c r="D747" s="346"/>
      <c r="E747" s="346"/>
      <c r="F747" s="346"/>
      <c r="G747" s="346"/>
      <c r="H747" s="346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6"/>
      <c r="U747" s="346"/>
      <c r="V747" s="346"/>
      <c r="W747" s="346"/>
      <c r="X747" s="346"/>
      <c r="Y747" s="346"/>
      <c r="Z747" s="346"/>
      <c r="AA747" s="346"/>
      <c r="AB747" s="346"/>
      <c r="AC747" s="346"/>
      <c r="AD747" s="346"/>
      <c r="AE747" s="346"/>
      <c r="AF747" s="346"/>
      <c r="AG747" s="346"/>
      <c r="AH747" s="346"/>
      <c r="AI747" s="346"/>
      <c r="AJ747" s="346"/>
      <c r="AK747" s="346"/>
      <c r="AL747" s="346"/>
      <c r="AM747" s="346"/>
      <c r="AN747" s="346"/>
      <c r="AO747" s="346"/>
      <c r="AP747" s="346"/>
      <c r="AQ747" s="346"/>
      <c r="AR747" s="346"/>
      <c r="AS747" s="346"/>
      <c r="AT747" s="346"/>
      <c r="AU747" s="346"/>
      <c r="AV747" s="346"/>
      <c r="AW747" s="346"/>
      <c r="AX747" s="346"/>
      <c r="AY747" s="346"/>
      <c r="AZ747" s="346"/>
      <c r="BA747" s="346"/>
    </row>
    <row r="748" spans="1:53" ht="15.75" customHeight="1">
      <c r="A748" s="346"/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  <c r="AG748" s="346"/>
      <c r="AH748" s="346"/>
      <c r="AI748" s="346"/>
      <c r="AJ748" s="346"/>
      <c r="AK748" s="346"/>
      <c r="AL748" s="346"/>
      <c r="AM748" s="346"/>
      <c r="AN748" s="346"/>
      <c r="AO748" s="346"/>
      <c r="AP748" s="346"/>
      <c r="AQ748" s="346"/>
      <c r="AR748" s="346"/>
      <c r="AS748" s="346"/>
      <c r="AT748" s="346"/>
      <c r="AU748" s="346"/>
      <c r="AV748" s="346"/>
      <c r="AW748" s="346"/>
      <c r="AX748" s="346"/>
      <c r="AY748" s="346"/>
      <c r="AZ748" s="346"/>
      <c r="BA748" s="346"/>
    </row>
    <row r="749" spans="1:53" ht="15.75" customHeight="1">
      <c r="A749" s="346"/>
      <c r="B749" s="346"/>
      <c r="C749" s="346"/>
      <c r="D749" s="346"/>
      <c r="E749" s="346"/>
      <c r="F749" s="346"/>
      <c r="G749" s="346"/>
      <c r="H749" s="346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6"/>
      <c r="U749" s="346"/>
      <c r="V749" s="346"/>
      <c r="W749" s="346"/>
      <c r="X749" s="346"/>
      <c r="Y749" s="346"/>
      <c r="Z749" s="346"/>
      <c r="AA749" s="346"/>
      <c r="AB749" s="346"/>
      <c r="AC749" s="346"/>
      <c r="AD749" s="346"/>
      <c r="AE749" s="346"/>
      <c r="AF749" s="346"/>
      <c r="AG749" s="346"/>
      <c r="AH749" s="346"/>
      <c r="AI749" s="346"/>
      <c r="AJ749" s="346"/>
      <c r="AK749" s="346"/>
      <c r="AL749" s="346"/>
      <c r="AM749" s="346"/>
      <c r="AN749" s="346"/>
      <c r="AO749" s="346"/>
      <c r="AP749" s="346"/>
      <c r="AQ749" s="346"/>
      <c r="AR749" s="346"/>
      <c r="AS749" s="346"/>
      <c r="AT749" s="346"/>
      <c r="AU749" s="346"/>
      <c r="AV749" s="346"/>
      <c r="AW749" s="346"/>
      <c r="AX749" s="346"/>
      <c r="AY749" s="346"/>
      <c r="AZ749" s="346"/>
      <c r="BA749" s="346"/>
    </row>
    <row r="750" spans="1:53" ht="15.75" customHeight="1">
      <c r="A750" s="346"/>
      <c r="B750" s="346"/>
      <c r="C750" s="346"/>
      <c r="D750" s="346"/>
      <c r="E750" s="346"/>
      <c r="F750" s="346"/>
      <c r="G750" s="346"/>
      <c r="H750" s="346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6"/>
      <c r="U750" s="346"/>
      <c r="V750" s="346"/>
      <c r="W750" s="346"/>
      <c r="X750" s="346"/>
      <c r="Y750" s="346"/>
      <c r="Z750" s="346"/>
      <c r="AA750" s="346"/>
      <c r="AB750" s="346"/>
      <c r="AC750" s="346"/>
      <c r="AD750" s="346"/>
      <c r="AE750" s="346"/>
      <c r="AF750" s="346"/>
      <c r="AG750" s="346"/>
      <c r="AH750" s="346"/>
      <c r="AI750" s="346"/>
      <c r="AJ750" s="346"/>
      <c r="AK750" s="346"/>
      <c r="AL750" s="346"/>
      <c r="AM750" s="346"/>
      <c r="AN750" s="346"/>
      <c r="AO750" s="346"/>
      <c r="AP750" s="346"/>
      <c r="AQ750" s="346"/>
      <c r="AR750" s="346"/>
      <c r="AS750" s="346"/>
      <c r="AT750" s="346"/>
      <c r="AU750" s="346"/>
      <c r="AV750" s="346"/>
      <c r="AW750" s="346"/>
      <c r="AX750" s="346"/>
      <c r="AY750" s="346"/>
      <c r="AZ750" s="346"/>
      <c r="BA750" s="346"/>
    </row>
    <row r="751" spans="1:53" ht="15.75" customHeight="1">
      <c r="A751" s="346"/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  <c r="AG751" s="346"/>
      <c r="AH751" s="346"/>
      <c r="AI751" s="346"/>
      <c r="AJ751" s="346"/>
      <c r="AK751" s="346"/>
      <c r="AL751" s="346"/>
      <c r="AM751" s="346"/>
      <c r="AN751" s="346"/>
      <c r="AO751" s="346"/>
      <c r="AP751" s="346"/>
      <c r="AQ751" s="346"/>
      <c r="AR751" s="346"/>
      <c r="AS751" s="346"/>
      <c r="AT751" s="346"/>
      <c r="AU751" s="346"/>
      <c r="AV751" s="346"/>
      <c r="AW751" s="346"/>
      <c r="AX751" s="346"/>
      <c r="AY751" s="346"/>
      <c r="AZ751" s="346"/>
      <c r="BA751" s="346"/>
    </row>
    <row r="752" spans="1:53" ht="15.75" customHeight="1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  <c r="AG752" s="346"/>
      <c r="AH752" s="346"/>
      <c r="AI752" s="346"/>
      <c r="AJ752" s="346"/>
      <c r="AK752" s="346"/>
      <c r="AL752" s="346"/>
      <c r="AM752" s="346"/>
      <c r="AN752" s="346"/>
      <c r="AO752" s="346"/>
      <c r="AP752" s="346"/>
      <c r="AQ752" s="346"/>
      <c r="AR752" s="346"/>
      <c r="AS752" s="346"/>
      <c r="AT752" s="346"/>
      <c r="AU752" s="346"/>
      <c r="AV752" s="346"/>
      <c r="AW752" s="346"/>
      <c r="AX752" s="346"/>
      <c r="AY752" s="346"/>
      <c r="AZ752" s="346"/>
      <c r="BA752" s="346"/>
    </row>
    <row r="753" spans="1:53" ht="15.75" customHeight="1">
      <c r="A753" s="346"/>
      <c r="B753" s="346"/>
      <c r="C753" s="346"/>
      <c r="D753" s="346"/>
      <c r="E753" s="346"/>
      <c r="F753" s="346"/>
      <c r="G753" s="346"/>
      <c r="H753" s="346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6"/>
      <c r="U753" s="346"/>
      <c r="V753" s="346"/>
      <c r="W753" s="346"/>
      <c r="X753" s="346"/>
      <c r="Y753" s="346"/>
      <c r="Z753" s="346"/>
      <c r="AA753" s="346"/>
      <c r="AB753" s="346"/>
      <c r="AC753" s="346"/>
      <c r="AD753" s="346"/>
      <c r="AE753" s="346"/>
      <c r="AF753" s="346"/>
      <c r="AG753" s="346"/>
      <c r="AH753" s="346"/>
      <c r="AI753" s="346"/>
      <c r="AJ753" s="346"/>
      <c r="AK753" s="346"/>
      <c r="AL753" s="346"/>
      <c r="AM753" s="346"/>
      <c r="AN753" s="346"/>
      <c r="AO753" s="346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</row>
    <row r="754" spans="1:53" ht="15.75" customHeight="1">
      <c r="A754" s="346"/>
      <c r="B754" s="346"/>
      <c r="C754" s="346"/>
      <c r="D754" s="346"/>
      <c r="E754" s="346"/>
      <c r="F754" s="346"/>
      <c r="G754" s="346"/>
      <c r="H754" s="346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6"/>
      <c r="U754" s="346"/>
      <c r="V754" s="346"/>
      <c r="W754" s="346"/>
      <c r="X754" s="346"/>
      <c r="Y754" s="346"/>
      <c r="Z754" s="346"/>
      <c r="AA754" s="346"/>
      <c r="AB754" s="346"/>
      <c r="AC754" s="346"/>
      <c r="AD754" s="346"/>
      <c r="AE754" s="346"/>
      <c r="AF754" s="346"/>
      <c r="AG754" s="346"/>
      <c r="AH754" s="346"/>
      <c r="AI754" s="346"/>
      <c r="AJ754" s="346"/>
      <c r="AK754" s="346"/>
      <c r="AL754" s="346"/>
      <c r="AM754" s="346"/>
      <c r="AN754" s="346"/>
      <c r="AO754" s="346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</row>
    <row r="755" spans="1:53" ht="15.75" customHeight="1">
      <c r="A755" s="346"/>
      <c r="B755" s="346"/>
      <c r="C755" s="346"/>
      <c r="D755" s="346"/>
      <c r="E755" s="346"/>
      <c r="F755" s="346"/>
      <c r="G755" s="346"/>
      <c r="H755" s="346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6"/>
      <c r="U755" s="346"/>
      <c r="V755" s="346"/>
      <c r="W755" s="346"/>
      <c r="X755" s="346"/>
      <c r="Y755" s="346"/>
      <c r="Z755" s="346"/>
      <c r="AA755" s="346"/>
      <c r="AB755" s="346"/>
      <c r="AC755" s="346"/>
      <c r="AD755" s="346"/>
      <c r="AE755" s="346"/>
      <c r="AF755" s="346"/>
      <c r="AG755" s="346"/>
      <c r="AH755" s="346"/>
      <c r="AI755" s="346"/>
      <c r="AJ755" s="346"/>
      <c r="AK755" s="346"/>
      <c r="AL755" s="346"/>
      <c r="AM755" s="346"/>
      <c r="AN755" s="346"/>
      <c r="AO755" s="346"/>
      <c r="AP755" s="346"/>
      <c r="AQ755" s="346"/>
      <c r="AR755" s="346"/>
      <c r="AS755" s="346"/>
      <c r="AT755" s="346"/>
      <c r="AU755" s="346"/>
      <c r="AV755" s="346"/>
      <c r="AW755" s="346"/>
      <c r="AX755" s="346"/>
      <c r="AY755" s="346"/>
      <c r="AZ755" s="346"/>
      <c r="BA755" s="346"/>
    </row>
    <row r="756" spans="1:53" ht="15.75" customHeight="1">
      <c r="A756" s="346"/>
      <c r="B756" s="346"/>
      <c r="C756" s="346"/>
      <c r="D756" s="346"/>
      <c r="E756" s="346"/>
      <c r="F756" s="346"/>
      <c r="G756" s="346"/>
      <c r="H756" s="346"/>
      <c r="I756" s="346"/>
      <c r="J756" s="346"/>
      <c r="K756" s="346"/>
      <c r="L756" s="346"/>
      <c r="M756" s="346"/>
      <c r="N756" s="346"/>
      <c r="O756" s="346"/>
      <c r="P756" s="346"/>
      <c r="Q756" s="346"/>
      <c r="R756" s="346"/>
      <c r="S756" s="346"/>
      <c r="T756" s="346"/>
      <c r="U756" s="346"/>
      <c r="V756" s="346"/>
      <c r="W756" s="346"/>
      <c r="X756" s="346"/>
      <c r="Y756" s="346"/>
      <c r="Z756" s="346"/>
      <c r="AA756" s="346"/>
      <c r="AB756" s="346"/>
      <c r="AC756" s="346"/>
      <c r="AD756" s="346"/>
      <c r="AE756" s="346"/>
      <c r="AF756" s="346"/>
      <c r="AG756" s="346"/>
      <c r="AH756" s="346"/>
      <c r="AI756" s="346"/>
      <c r="AJ756" s="346"/>
      <c r="AK756" s="346"/>
      <c r="AL756" s="346"/>
      <c r="AM756" s="346"/>
      <c r="AN756" s="346"/>
      <c r="AO756" s="346"/>
      <c r="AP756" s="346"/>
      <c r="AQ756" s="346"/>
      <c r="AR756" s="346"/>
      <c r="AS756" s="346"/>
      <c r="AT756" s="346"/>
      <c r="AU756" s="346"/>
      <c r="AV756" s="346"/>
      <c r="AW756" s="346"/>
      <c r="AX756" s="346"/>
      <c r="AY756" s="346"/>
      <c r="AZ756" s="346"/>
      <c r="BA756" s="346"/>
    </row>
    <row r="757" spans="1:53" ht="15.75" customHeight="1">
      <c r="A757" s="346"/>
      <c r="B757" s="346"/>
      <c r="C757" s="346"/>
      <c r="D757" s="346"/>
      <c r="E757" s="346"/>
      <c r="F757" s="346"/>
      <c r="G757" s="346"/>
      <c r="H757" s="346"/>
      <c r="I757" s="346"/>
      <c r="J757" s="346"/>
      <c r="K757" s="346"/>
      <c r="L757" s="346"/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/>
      <c r="Z757" s="346"/>
      <c r="AA757" s="346"/>
      <c r="AB757" s="346"/>
      <c r="AC757" s="346"/>
      <c r="AD757" s="346"/>
      <c r="AE757" s="346"/>
      <c r="AF757" s="346"/>
      <c r="AG757" s="346"/>
      <c r="AH757" s="346"/>
      <c r="AI757" s="346"/>
      <c r="AJ757" s="346"/>
      <c r="AK757" s="346"/>
      <c r="AL757" s="346"/>
      <c r="AM757" s="346"/>
      <c r="AN757" s="346"/>
      <c r="AO757" s="346"/>
      <c r="AP757" s="346"/>
      <c r="AQ757" s="346"/>
      <c r="AR757" s="346"/>
      <c r="AS757" s="346"/>
      <c r="AT757" s="346"/>
      <c r="AU757" s="346"/>
      <c r="AV757" s="346"/>
      <c r="AW757" s="346"/>
      <c r="AX757" s="346"/>
      <c r="AY757" s="346"/>
      <c r="AZ757" s="346"/>
      <c r="BA757" s="346"/>
    </row>
    <row r="758" spans="1:53" ht="15.75" customHeight="1">
      <c r="A758" s="346"/>
      <c r="B758" s="346"/>
      <c r="C758" s="346"/>
      <c r="D758" s="346"/>
      <c r="E758" s="346"/>
      <c r="F758" s="346"/>
      <c r="G758" s="346"/>
      <c r="H758" s="346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/>
      <c r="Z758" s="346"/>
      <c r="AA758" s="346"/>
      <c r="AB758" s="346"/>
      <c r="AC758" s="346"/>
      <c r="AD758" s="346"/>
      <c r="AE758" s="346"/>
      <c r="AF758" s="346"/>
      <c r="AG758" s="346"/>
      <c r="AH758" s="346"/>
      <c r="AI758" s="346"/>
      <c r="AJ758" s="346"/>
      <c r="AK758" s="346"/>
      <c r="AL758" s="346"/>
      <c r="AM758" s="346"/>
      <c r="AN758" s="346"/>
      <c r="AO758" s="346"/>
      <c r="AP758" s="346"/>
      <c r="AQ758" s="346"/>
      <c r="AR758" s="346"/>
      <c r="AS758" s="346"/>
      <c r="AT758" s="346"/>
      <c r="AU758" s="346"/>
      <c r="AV758" s="346"/>
      <c r="AW758" s="346"/>
      <c r="AX758" s="346"/>
      <c r="AY758" s="346"/>
      <c r="AZ758" s="346"/>
      <c r="BA758" s="346"/>
    </row>
    <row r="759" spans="1:53" ht="15.75" customHeight="1">
      <c r="A759" s="346"/>
      <c r="B759" s="346"/>
      <c r="C759" s="346"/>
      <c r="D759" s="346"/>
      <c r="E759" s="346"/>
      <c r="F759" s="346"/>
      <c r="G759" s="346"/>
      <c r="H759" s="346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6"/>
      <c r="U759" s="346"/>
      <c r="V759" s="346"/>
      <c r="W759" s="346"/>
      <c r="X759" s="346"/>
      <c r="Y759" s="346"/>
      <c r="Z759" s="346"/>
      <c r="AA759" s="346"/>
      <c r="AB759" s="346"/>
      <c r="AC759" s="346"/>
      <c r="AD759" s="346"/>
      <c r="AE759" s="346"/>
      <c r="AF759" s="346"/>
      <c r="AG759" s="346"/>
      <c r="AH759" s="346"/>
      <c r="AI759" s="346"/>
      <c r="AJ759" s="346"/>
      <c r="AK759" s="346"/>
      <c r="AL759" s="346"/>
      <c r="AM759" s="346"/>
      <c r="AN759" s="346"/>
      <c r="AO759" s="346"/>
      <c r="AP759" s="346"/>
      <c r="AQ759" s="346"/>
      <c r="AR759" s="346"/>
      <c r="AS759" s="346"/>
      <c r="AT759" s="346"/>
      <c r="AU759" s="346"/>
      <c r="AV759" s="346"/>
      <c r="AW759" s="346"/>
      <c r="AX759" s="346"/>
      <c r="AY759" s="346"/>
      <c r="AZ759" s="346"/>
      <c r="BA759" s="346"/>
    </row>
    <row r="760" spans="1:53" ht="15.75" customHeight="1">
      <c r="A760" s="346"/>
      <c r="B760" s="346"/>
      <c r="C760" s="346"/>
      <c r="D760" s="346"/>
      <c r="E760" s="346"/>
      <c r="F760" s="346"/>
      <c r="G760" s="346"/>
      <c r="H760" s="346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6"/>
      <c r="U760" s="346"/>
      <c r="V760" s="346"/>
      <c r="W760" s="346"/>
      <c r="X760" s="346"/>
      <c r="Y760" s="346"/>
      <c r="Z760" s="346"/>
      <c r="AA760" s="346"/>
      <c r="AB760" s="346"/>
      <c r="AC760" s="346"/>
      <c r="AD760" s="346"/>
      <c r="AE760" s="346"/>
      <c r="AF760" s="346"/>
      <c r="AG760" s="346"/>
      <c r="AH760" s="346"/>
      <c r="AI760" s="346"/>
      <c r="AJ760" s="346"/>
      <c r="AK760" s="346"/>
      <c r="AL760" s="346"/>
      <c r="AM760" s="346"/>
      <c r="AN760" s="346"/>
      <c r="AO760" s="346"/>
      <c r="AP760" s="346"/>
      <c r="AQ760" s="346"/>
      <c r="AR760" s="346"/>
      <c r="AS760" s="346"/>
      <c r="AT760" s="346"/>
      <c r="AU760" s="346"/>
      <c r="AV760" s="346"/>
      <c r="AW760" s="346"/>
      <c r="AX760" s="346"/>
      <c r="AY760" s="346"/>
      <c r="AZ760" s="346"/>
      <c r="BA760" s="346"/>
    </row>
    <row r="761" spans="1:53" ht="15.75" customHeight="1">
      <c r="A761" s="346"/>
      <c r="B761" s="346"/>
      <c r="C761" s="346"/>
      <c r="D761" s="346"/>
      <c r="E761" s="346"/>
      <c r="F761" s="346"/>
      <c r="G761" s="346"/>
      <c r="H761" s="346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6"/>
      <c r="U761" s="346"/>
      <c r="V761" s="346"/>
      <c r="W761" s="346"/>
      <c r="X761" s="346"/>
      <c r="Y761" s="346"/>
      <c r="Z761" s="346"/>
      <c r="AA761" s="346"/>
      <c r="AB761" s="346"/>
      <c r="AC761" s="346"/>
      <c r="AD761" s="346"/>
      <c r="AE761" s="346"/>
      <c r="AF761" s="346"/>
      <c r="AG761" s="346"/>
      <c r="AH761" s="346"/>
      <c r="AI761" s="346"/>
      <c r="AJ761" s="346"/>
      <c r="AK761" s="346"/>
      <c r="AL761" s="346"/>
      <c r="AM761" s="346"/>
      <c r="AN761" s="346"/>
      <c r="AO761" s="346"/>
      <c r="AP761" s="346"/>
      <c r="AQ761" s="346"/>
      <c r="AR761" s="346"/>
      <c r="AS761" s="346"/>
      <c r="AT761" s="346"/>
      <c r="AU761" s="346"/>
      <c r="AV761" s="346"/>
      <c r="AW761" s="346"/>
      <c r="AX761" s="346"/>
      <c r="AY761" s="346"/>
      <c r="AZ761" s="346"/>
      <c r="BA761" s="346"/>
    </row>
    <row r="762" spans="1:53" ht="15.75" customHeight="1">
      <c r="A762" s="346"/>
      <c r="B762" s="346"/>
      <c r="C762" s="346"/>
      <c r="D762" s="346"/>
      <c r="E762" s="346"/>
      <c r="F762" s="346"/>
      <c r="G762" s="346"/>
      <c r="H762" s="346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46"/>
      <c r="AB762" s="346"/>
      <c r="AC762" s="346"/>
      <c r="AD762" s="346"/>
      <c r="AE762" s="346"/>
      <c r="AF762" s="346"/>
      <c r="AG762" s="346"/>
      <c r="AH762" s="346"/>
      <c r="AI762" s="346"/>
      <c r="AJ762" s="346"/>
      <c r="AK762" s="346"/>
      <c r="AL762" s="346"/>
      <c r="AM762" s="346"/>
      <c r="AN762" s="346"/>
      <c r="AO762" s="346"/>
      <c r="AP762" s="346"/>
      <c r="AQ762" s="346"/>
      <c r="AR762" s="346"/>
      <c r="AS762" s="346"/>
      <c r="AT762" s="346"/>
      <c r="AU762" s="346"/>
      <c r="AV762" s="346"/>
      <c r="AW762" s="346"/>
      <c r="AX762" s="346"/>
      <c r="AY762" s="346"/>
      <c r="AZ762" s="346"/>
      <c r="BA762" s="346"/>
    </row>
    <row r="763" spans="1:53" ht="15.75" customHeight="1">
      <c r="A763" s="346"/>
      <c r="B763" s="346"/>
      <c r="C763" s="346"/>
      <c r="D763" s="346"/>
      <c r="E763" s="346"/>
      <c r="F763" s="346"/>
      <c r="G763" s="346"/>
      <c r="H763" s="346"/>
      <c r="I763" s="346"/>
      <c r="J763" s="346"/>
      <c r="K763" s="346"/>
      <c r="L763" s="346"/>
      <c r="M763" s="346"/>
      <c r="N763" s="346"/>
      <c r="O763" s="346"/>
      <c r="P763" s="346"/>
      <c r="Q763" s="346"/>
      <c r="R763" s="346"/>
      <c r="S763" s="346"/>
      <c r="T763" s="346"/>
      <c r="U763" s="346"/>
      <c r="V763" s="346"/>
      <c r="W763" s="346"/>
      <c r="X763" s="346"/>
      <c r="Y763" s="346"/>
      <c r="Z763" s="346"/>
      <c r="AA763" s="346"/>
      <c r="AB763" s="346"/>
      <c r="AC763" s="346"/>
      <c r="AD763" s="346"/>
      <c r="AE763" s="346"/>
      <c r="AF763" s="346"/>
      <c r="AG763" s="346"/>
      <c r="AH763" s="346"/>
      <c r="AI763" s="346"/>
      <c r="AJ763" s="346"/>
      <c r="AK763" s="346"/>
      <c r="AL763" s="346"/>
      <c r="AM763" s="346"/>
      <c r="AN763" s="346"/>
      <c r="AO763" s="346"/>
      <c r="AP763" s="346"/>
      <c r="AQ763" s="346"/>
      <c r="AR763" s="346"/>
      <c r="AS763" s="346"/>
      <c r="AT763" s="346"/>
      <c r="AU763" s="346"/>
      <c r="AV763" s="346"/>
      <c r="AW763" s="346"/>
      <c r="AX763" s="346"/>
      <c r="AY763" s="346"/>
      <c r="AZ763" s="346"/>
      <c r="BA763" s="346"/>
    </row>
    <row r="764" spans="1:53" ht="15.75" customHeight="1">
      <c r="A764" s="346"/>
      <c r="B764" s="346"/>
      <c r="C764" s="346"/>
      <c r="D764" s="346"/>
      <c r="E764" s="346"/>
      <c r="F764" s="346"/>
      <c r="G764" s="346"/>
      <c r="H764" s="346"/>
      <c r="I764" s="346"/>
      <c r="J764" s="346"/>
      <c r="K764" s="346"/>
      <c r="L764" s="346"/>
      <c r="M764" s="346"/>
      <c r="N764" s="346"/>
      <c r="O764" s="346"/>
      <c r="P764" s="346"/>
      <c r="Q764" s="346"/>
      <c r="R764" s="346"/>
      <c r="S764" s="346"/>
      <c r="T764" s="346"/>
      <c r="U764" s="346"/>
      <c r="V764" s="346"/>
      <c r="W764" s="346"/>
      <c r="X764" s="346"/>
      <c r="Y764" s="346"/>
      <c r="Z764" s="346"/>
      <c r="AA764" s="346"/>
      <c r="AB764" s="346"/>
      <c r="AC764" s="346"/>
      <c r="AD764" s="346"/>
      <c r="AE764" s="346"/>
      <c r="AF764" s="346"/>
      <c r="AG764" s="346"/>
      <c r="AH764" s="346"/>
      <c r="AI764" s="346"/>
      <c r="AJ764" s="346"/>
      <c r="AK764" s="346"/>
      <c r="AL764" s="346"/>
      <c r="AM764" s="346"/>
      <c r="AN764" s="346"/>
      <c r="AO764" s="346"/>
      <c r="AP764" s="346"/>
      <c r="AQ764" s="346"/>
      <c r="AR764" s="346"/>
      <c r="AS764" s="346"/>
      <c r="AT764" s="346"/>
      <c r="AU764" s="346"/>
      <c r="AV764" s="346"/>
      <c r="AW764" s="346"/>
      <c r="AX764" s="346"/>
      <c r="AY764" s="346"/>
      <c r="AZ764" s="346"/>
      <c r="BA764" s="346"/>
    </row>
    <row r="765" spans="1:53" ht="15.75" customHeight="1">
      <c r="A765" s="346"/>
      <c r="B765" s="346"/>
      <c r="C765" s="346"/>
      <c r="D765" s="346"/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/>
      <c r="T765" s="346"/>
      <c r="U765" s="346"/>
      <c r="V765" s="346"/>
      <c r="W765" s="346"/>
      <c r="X765" s="346"/>
      <c r="Y765" s="346"/>
      <c r="Z765" s="346"/>
      <c r="AA765" s="346"/>
      <c r="AB765" s="346"/>
      <c r="AC765" s="346"/>
      <c r="AD765" s="346"/>
      <c r="AE765" s="346"/>
      <c r="AF765" s="346"/>
      <c r="AG765" s="346"/>
      <c r="AH765" s="346"/>
      <c r="AI765" s="346"/>
      <c r="AJ765" s="346"/>
      <c r="AK765" s="346"/>
      <c r="AL765" s="346"/>
      <c r="AM765" s="346"/>
      <c r="AN765" s="346"/>
      <c r="AO765" s="346"/>
      <c r="AP765" s="346"/>
      <c r="AQ765" s="346"/>
      <c r="AR765" s="346"/>
      <c r="AS765" s="346"/>
      <c r="AT765" s="346"/>
      <c r="AU765" s="346"/>
      <c r="AV765" s="346"/>
      <c r="AW765" s="346"/>
      <c r="AX765" s="346"/>
      <c r="AY765" s="346"/>
      <c r="AZ765" s="346"/>
      <c r="BA765" s="346"/>
    </row>
    <row r="766" spans="1:53" ht="15.75" customHeight="1">
      <c r="A766" s="346"/>
      <c r="B766" s="346"/>
      <c r="C766" s="346"/>
      <c r="D766" s="346"/>
      <c r="E766" s="346"/>
      <c r="F766" s="346"/>
      <c r="G766" s="346"/>
      <c r="H766" s="346"/>
      <c r="I766" s="346"/>
      <c r="J766" s="346"/>
      <c r="K766" s="346"/>
      <c r="L766" s="346"/>
      <c r="M766" s="346"/>
      <c r="N766" s="346"/>
      <c r="O766" s="346"/>
      <c r="P766" s="346"/>
      <c r="Q766" s="346"/>
      <c r="R766" s="346"/>
      <c r="S766" s="346"/>
      <c r="T766" s="346"/>
      <c r="U766" s="346"/>
      <c r="V766" s="346"/>
      <c r="W766" s="346"/>
      <c r="X766" s="346"/>
      <c r="Y766" s="346"/>
      <c r="Z766" s="346"/>
      <c r="AA766" s="346"/>
      <c r="AB766" s="346"/>
      <c r="AC766" s="346"/>
      <c r="AD766" s="346"/>
      <c r="AE766" s="346"/>
      <c r="AF766" s="346"/>
      <c r="AG766" s="346"/>
      <c r="AH766" s="346"/>
      <c r="AI766" s="346"/>
      <c r="AJ766" s="346"/>
      <c r="AK766" s="346"/>
      <c r="AL766" s="346"/>
      <c r="AM766" s="346"/>
      <c r="AN766" s="346"/>
      <c r="AO766" s="346"/>
      <c r="AP766" s="346"/>
      <c r="AQ766" s="346"/>
      <c r="AR766" s="346"/>
      <c r="AS766" s="346"/>
      <c r="AT766" s="346"/>
      <c r="AU766" s="346"/>
      <c r="AV766" s="346"/>
      <c r="AW766" s="346"/>
      <c r="AX766" s="346"/>
      <c r="AY766" s="346"/>
      <c r="AZ766" s="346"/>
      <c r="BA766" s="346"/>
    </row>
    <row r="767" spans="1:53" ht="15.75" customHeight="1">
      <c r="A767" s="346"/>
      <c r="B767" s="346"/>
      <c r="C767" s="346"/>
      <c r="D767" s="346"/>
      <c r="E767" s="346"/>
      <c r="F767" s="346"/>
      <c r="G767" s="346"/>
      <c r="H767" s="346"/>
      <c r="I767" s="346"/>
      <c r="J767" s="346"/>
      <c r="K767" s="346"/>
      <c r="L767" s="346"/>
      <c r="M767" s="346"/>
      <c r="N767" s="346"/>
      <c r="O767" s="346"/>
      <c r="P767" s="346"/>
      <c r="Q767" s="346"/>
      <c r="R767" s="346"/>
      <c r="S767" s="346"/>
      <c r="T767" s="346"/>
      <c r="U767" s="346"/>
      <c r="V767" s="346"/>
      <c r="W767" s="346"/>
      <c r="X767" s="346"/>
      <c r="Y767" s="346"/>
      <c r="Z767" s="346"/>
      <c r="AA767" s="346"/>
      <c r="AB767" s="346"/>
      <c r="AC767" s="346"/>
      <c r="AD767" s="346"/>
      <c r="AE767" s="346"/>
      <c r="AF767" s="346"/>
      <c r="AG767" s="346"/>
      <c r="AH767" s="346"/>
      <c r="AI767" s="346"/>
      <c r="AJ767" s="346"/>
      <c r="AK767" s="346"/>
      <c r="AL767" s="346"/>
      <c r="AM767" s="346"/>
      <c r="AN767" s="346"/>
      <c r="AO767" s="346"/>
      <c r="AP767" s="346"/>
      <c r="AQ767" s="346"/>
      <c r="AR767" s="346"/>
      <c r="AS767" s="346"/>
      <c r="AT767" s="346"/>
      <c r="AU767" s="346"/>
      <c r="AV767" s="346"/>
      <c r="AW767" s="346"/>
      <c r="AX767" s="346"/>
      <c r="AY767" s="346"/>
      <c r="AZ767" s="346"/>
      <c r="BA767" s="346"/>
    </row>
    <row r="768" spans="1:53" ht="15.75" customHeight="1">
      <c r="A768" s="346"/>
      <c r="B768" s="346"/>
      <c r="C768" s="346"/>
      <c r="D768" s="346"/>
      <c r="E768" s="346"/>
      <c r="F768" s="346"/>
      <c r="G768" s="346"/>
      <c r="H768" s="346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6"/>
      <c r="U768" s="346"/>
      <c r="V768" s="346"/>
      <c r="W768" s="346"/>
      <c r="X768" s="346"/>
      <c r="Y768" s="346"/>
      <c r="Z768" s="346"/>
      <c r="AA768" s="346"/>
      <c r="AB768" s="346"/>
      <c r="AC768" s="346"/>
      <c r="AD768" s="346"/>
      <c r="AE768" s="346"/>
      <c r="AF768" s="346"/>
      <c r="AG768" s="346"/>
      <c r="AH768" s="346"/>
      <c r="AI768" s="346"/>
      <c r="AJ768" s="346"/>
      <c r="AK768" s="346"/>
      <c r="AL768" s="346"/>
      <c r="AM768" s="346"/>
      <c r="AN768" s="346"/>
      <c r="AO768" s="346"/>
      <c r="AP768" s="346"/>
      <c r="AQ768" s="346"/>
      <c r="AR768" s="346"/>
      <c r="AS768" s="346"/>
      <c r="AT768" s="346"/>
      <c r="AU768" s="346"/>
      <c r="AV768" s="346"/>
      <c r="AW768" s="346"/>
      <c r="AX768" s="346"/>
      <c r="AY768" s="346"/>
      <c r="AZ768" s="346"/>
      <c r="BA768" s="346"/>
    </row>
    <row r="769" spans="1:53" ht="15.75" customHeight="1">
      <c r="A769" s="346"/>
      <c r="B769" s="346"/>
      <c r="C769" s="346"/>
      <c r="D769" s="346"/>
      <c r="E769" s="346"/>
      <c r="F769" s="346"/>
      <c r="G769" s="346"/>
      <c r="H769" s="346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6"/>
      <c r="U769" s="346"/>
      <c r="V769" s="346"/>
      <c r="W769" s="346"/>
      <c r="X769" s="346"/>
      <c r="Y769" s="346"/>
      <c r="Z769" s="346"/>
      <c r="AA769" s="346"/>
      <c r="AB769" s="346"/>
      <c r="AC769" s="346"/>
      <c r="AD769" s="346"/>
      <c r="AE769" s="346"/>
      <c r="AF769" s="346"/>
      <c r="AG769" s="346"/>
      <c r="AH769" s="346"/>
      <c r="AI769" s="346"/>
      <c r="AJ769" s="346"/>
      <c r="AK769" s="346"/>
      <c r="AL769" s="346"/>
      <c r="AM769" s="346"/>
      <c r="AN769" s="346"/>
      <c r="AO769" s="346"/>
      <c r="AP769" s="346"/>
      <c r="AQ769" s="346"/>
      <c r="AR769" s="346"/>
      <c r="AS769" s="346"/>
      <c r="AT769" s="346"/>
      <c r="AU769" s="346"/>
      <c r="AV769" s="346"/>
      <c r="AW769" s="346"/>
      <c r="AX769" s="346"/>
      <c r="AY769" s="346"/>
      <c r="AZ769" s="346"/>
      <c r="BA769" s="346"/>
    </row>
    <row r="770" spans="1:53" ht="15.75" customHeight="1">
      <c r="A770" s="346"/>
      <c r="B770" s="346"/>
      <c r="C770" s="346"/>
      <c r="D770" s="346"/>
      <c r="E770" s="346"/>
      <c r="F770" s="346"/>
      <c r="G770" s="346"/>
      <c r="H770" s="346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6"/>
      <c r="U770" s="346"/>
      <c r="V770" s="346"/>
      <c r="W770" s="346"/>
      <c r="X770" s="346"/>
      <c r="Y770" s="346"/>
      <c r="Z770" s="346"/>
      <c r="AA770" s="346"/>
      <c r="AB770" s="346"/>
      <c r="AC770" s="346"/>
      <c r="AD770" s="346"/>
      <c r="AE770" s="346"/>
      <c r="AF770" s="346"/>
      <c r="AG770" s="346"/>
      <c r="AH770" s="346"/>
      <c r="AI770" s="346"/>
      <c r="AJ770" s="346"/>
      <c r="AK770" s="346"/>
      <c r="AL770" s="346"/>
      <c r="AM770" s="346"/>
      <c r="AN770" s="346"/>
      <c r="AO770" s="346"/>
      <c r="AP770" s="346"/>
      <c r="AQ770" s="346"/>
      <c r="AR770" s="346"/>
      <c r="AS770" s="346"/>
      <c r="AT770" s="346"/>
      <c r="AU770" s="346"/>
      <c r="AV770" s="346"/>
      <c r="AW770" s="346"/>
      <c r="AX770" s="346"/>
      <c r="AY770" s="346"/>
      <c r="AZ770" s="346"/>
      <c r="BA770" s="346"/>
    </row>
    <row r="771" spans="1:53" ht="15.75" customHeight="1">
      <c r="A771" s="346"/>
      <c r="B771" s="346"/>
      <c r="C771" s="346"/>
      <c r="D771" s="346"/>
      <c r="E771" s="346"/>
      <c r="F771" s="346"/>
      <c r="G771" s="346"/>
      <c r="H771" s="346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6"/>
      <c r="U771" s="346"/>
      <c r="V771" s="346"/>
      <c r="W771" s="346"/>
      <c r="X771" s="346"/>
      <c r="Y771" s="346"/>
      <c r="Z771" s="346"/>
      <c r="AA771" s="346"/>
      <c r="AB771" s="346"/>
      <c r="AC771" s="346"/>
      <c r="AD771" s="346"/>
      <c r="AE771" s="346"/>
      <c r="AF771" s="346"/>
      <c r="AG771" s="346"/>
      <c r="AH771" s="346"/>
      <c r="AI771" s="346"/>
      <c r="AJ771" s="346"/>
      <c r="AK771" s="346"/>
      <c r="AL771" s="346"/>
      <c r="AM771" s="346"/>
      <c r="AN771" s="346"/>
      <c r="AO771" s="346"/>
      <c r="AP771" s="346"/>
      <c r="AQ771" s="346"/>
      <c r="AR771" s="346"/>
      <c r="AS771" s="346"/>
      <c r="AT771" s="346"/>
      <c r="AU771" s="346"/>
      <c r="AV771" s="346"/>
      <c r="AW771" s="346"/>
      <c r="AX771" s="346"/>
      <c r="AY771" s="346"/>
      <c r="AZ771" s="346"/>
      <c r="BA771" s="346"/>
    </row>
    <row r="772" spans="1:53" ht="15.75" customHeight="1">
      <c r="A772" s="346"/>
      <c r="B772" s="346"/>
      <c r="C772" s="346"/>
      <c r="D772" s="346"/>
      <c r="E772" s="346"/>
      <c r="F772" s="346"/>
      <c r="G772" s="346"/>
      <c r="H772" s="346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6"/>
      <c r="U772" s="346"/>
      <c r="V772" s="346"/>
      <c r="W772" s="346"/>
      <c r="X772" s="346"/>
      <c r="Y772" s="346"/>
      <c r="Z772" s="346"/>
      <c r="AA772" s="346"/>
      <c r="AB772" s="346"/>
      <c r="AC772" s="346"/>
      <c r="AD772" s="346"/>
      <c r="AE772" s="346"/>
      <c r="AF772" s="346"/>
      <c r="AG772" s="346"/>
      <c r="AH772" s="346"/>
      <c r="AI772" s="346"/>
      <c r="AJ772" s="346"/>
      <c r="AK772" s="346"/>
      <c r="AL772" s="346"/>
      <c r="AM772" s="346"/>
      <c r="AN772" s="346"/>
      <c r="AO772" s="346"/>
      <c r="AP772" s="346"/>
      <c r="AQ772" s="346"/>
      <c r="AR772" s="346"/>
      <c r="AS772" s="346"/>
      <c r="AT772" s="346"/>
      <c r="AU772" s="346"/>
      <c r="AV772" s="346"/>
      <c r="AW772" s="346"/>
      <c r="AX772" s="346"/>
      <c r="AY772" s="346"/>
      <c r="AZ772" s="346"/>
      <c r="BA772" s="346"/>
    </row>
    <row r="773" spans="1:53" ht="15.75" customHeight="1">
      <c r="A773" s="346"/>
      <c r="B773" s="346"/>
      <c r="C773" s="346"/>
      <c r="D773" s="346"/>
      <c r="E773" s="346"/>
      <c r="F773" s="346"/>
      <c r="G773" s="346"/>
      <c r="H773" s="346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6"/>
      <c r="U773" s="346"/>
      <c r="V773" s="346"/>
      <c r="W773" s="346"/>
      <c r="X773" s="346"/>
      <c r="Y773" s="346"/>
      <c r="Z773" s="346"/>
      <c r="AA773" s="346"/>
      <c r="AB773" s="346"/>
      <c r="AC773" s="346"/>
      <c r="AD773" s="346"/>
      <c r="AE773" s="346"/>
      <c r="AF773" s="346"/>
      <c r="AG773" s="346"/>
      <c r="AH773" s="346"/>
      <c r="AI773" s="346"/>
      <c r="AJ773" s="346"/>
      <c r="AK773" s="346"/>
      <c r="AL773" s="346"/>
      <c r="AM773" s="346"/>
      <c r="AN773" s="346"/>
      <c r="AO773" s="346"/>
      <c r="AP773" s="346"/>
      <c r="AQ773" s="346"/>
      <c r="AR773" s="346"/>
      <c r="AS773" s="346"/>
      <c r="AT773" s="346"/>
      <c r="AU773" s="346"/>
      <c r="AV773" s="346"/>
      <c r="AW773" s="346"/>
      <c r="AX773" s="346"/>
      <c r="AY773" s="346"/>
      <c r="AZ773" s="346"/>
      <c r="BA773" s="346"/>
    </row>
    <row r="774" spans="1:53" ht="15.75" customHeight="1">
      <c r="A774" s="346"/>
      <c r="B774" s="346"/>
      <c r="C774" s="346"/>
      <c r="D774" s="346"/>
      <c r="E774" s="346"/>
      <c r="F774" s="346"/>
      <c r="G774" s="346"/>
      <c r="H774" s="346"/>
      <c r="I774" s="346"/>
      <c r="J774" s="346"/>
      <c r="K774" s="346"/>
      <c r="L774" s="346"/>
      <c r="M774" s="346"/>
      <c r="N774" s="346"/>
      <c r="O774" s="346"/>
      <c r="P774" s="346"/>
      <c r="Q774" s="346"/>
      <c r="R774" s="346"/>
      <c r="S774" s="346"/>
      <c r="T774" s="346"/>
      <c r="U774" s="346"/>
      <c r="V774" s="346"/>
      <c r="W774" s="346"/>
      <c r="X774" s="346"/>
      <c r="Y774" s="346"/>
      <c r="Z774" s="346"/>
      <c r="AA774" s="346"/>
      <c r="AB774" s="346"/>
      <c r="AC774" s="346"/>
      <c r="AD774" s="346"/>
      <c r="AE774" s="346"/>
      <c r="AF774" s="346"/>
      <c r="AG774" s="346"/>
      <c r="AH774" s="346"/>
      <c r="AI774" s="346"/>
      <c r="AJ774" s="346"/>
      <c r="AK774" s="346"/>
      <c r="AL774" s="346"/>
      <c r="AM774" s="346"/>
      <c r="AN774" s="346"/>
      <c r="AO774" s="346"/>
      <c r="AP774" s="346"/>
      <c r="AQ774" s="346"/>
      <c r="AR774" s="346"/>
      <c r="AS774" s="346"/>
      <c r="AT774" s="346"/>
      <c r="AU774" s="346"/>
      <c r="AV774" s="346"/>
      <c r="AW774" s="346"/>
      <c r="AX774" s="346"/>
      <c r="AY774" s="346"/>
      <c r="AZ774" s="346"/>
      <c r="BA774" s="346"/>
    </row>
    <row r="775" spans="1:53" ht="15.75" customHeight="1">
      <c r="A775" s="346"/>
      <c r="B775" s="346"/>
      <c r="C775" s="346"/>
      <c r="D775" s="346"/>
      <c r="E775" s="346"/>
      <c r="F775" s="346"/>
      <c r="G775" s="346"/>
      <c r="H775" s="346"/>
      <c r="I775" s="346"/>
      <c r="J775" s="346"/>
      <c r="K775" s="346"/>
      <c r="L775" s="346"/>
      <c r="M775" s="346"/>
      <c r="N775" s="346"/>
      <c r="O775" s="346"/>
      <c r="P775" s="346"/>
      <c r="Q775" s="346"/>
      <c r="R775" s="346"/>
      <c r="S775" s="346"/>
      <c r="T775" s="346"/>
      <c r="U775" s="346"/>
      <c r="V775" s="346"/>
      <c r="W775" s="346"/>
      <c r="X775" s="346"/>
      <c r="Y775" s="346"/>
      <c r="Z775" s="346"/>
      <c r="AA775" s="346"/>
      <c r="AB775" s="346"/>
      <c r="AC775" s="346"/>
      <c r="AD775" s="346"/>
      <c r="AE775" s="346"/>
      <c r="AF775" s="346"/>
      <c r="AG775" s="346"/>
      <c r="AH775" s="346"/>
      <c r="AI775" s="346"/>
      <c r="AJ775" s="346"/>
      <c r="AK775" s="346"/>
      <c r="AL775" s="346"/>
      <c r="AM775" s="346"/>
      <c r="AN775" s="346"/>
      <c r="AO775" s="346"/>
      <c r="AP775" s="346"/>
      <c r="AQ775" s="346"/>
      <c r="AR775" s="346"/>
      <c r="AS775" s="346"/>
      <c r="AT775" s="346"/>
      <c r="AU775" s="346"/>
      <c r="AV775" s="346"/>
      <c r="AW775" s="346"/>
      <c r="AX775" s="346"/>
      <c r="AY775" s="346"/>
      <c r="AZ775" s="346"/>
      <c r="BA775" s="346"/>
    </row>
    <row r="776" spans="1:53" ht="15.75" customHeight="1">
      <c r="A776" s="346"/>
      <c r="B776" s="346"/>
      <c r="C776" s="346"/>
      <c r="D776" s="346"/>
      <c r="E776" s="346"/>
      <c r="F776" s="346"/>
      <c r="G776" s="346"/>
      <c r="H776" s="346"/>
      <c r="I776" s="346"/>
      <c r="J776" s="346"/>
      <c r="K776" s="346"/>
      <c r="L776" s="346"/>
      <c r="M776" s="346"/>
      <c r="N776" s="346"/>
      <c r="O776" s="346"/>
      <c r="P776" s="346"/>
      <c r="Q776" s="346"/>
      <c r="R776" s="346"/>
      <c r="S776" s="346"/>
      <c r="T776" s="346"/>
      <c r="U776" s="346"/>
      <c r="V776" s="346"/>
      <c r="W776" s="346"/>
      <c r="X776" s="346"/>
      <c r="Y776" s="346"/>
      <c r="Z776" s="346"/>
      <c r="AA776" s="346"/>
      <c r="AB776" s="346"/>
      <c r="AC776" s="346"/>
      <c r="AD776" s="346"/>
      <c r="AE776" s="346"/>
      <c r="AF776" s="346"/>
      <c r="AG776" s="346"/>
      <c r="AH776" s="346"/>
      <c r="AI776" s="346"/>
      <c r="AJ776" s="346"/>
      <c r="AK776" s="346"/>
      <c r="AL776" s="346"/>
      <c r="AM776" s="346"/>
      <c r="AN776" s="346"/>
      <c r="AO776" s="346"/>
      <c r="AP776" s="346"/>
      <c r="AQ776" s="346"/>
      <c r="AR776" s="346"/>
      <c r="AS776" s="346"/>
      <c r="AT776" s="346"/>
      <c r="AU776" s="346"/>
      <c r="AV776" s="346"/>
      <c r="AW776" s="346"/>
      <c r="AX776" s="346"/>
      <c r="AY776" s="346"/>
      <c r="AZ776" s="346"/>
      <c r="BA776" s="346"/>
    </row>
    <row r="777" spans="1:53" ht="15.75" customHeight="1">
      <c r="A777" s="346"/>
      <c r="B777" s="346"/>
      <c r="C777" s="346"/>
      <c r="D777" s="346"/>
      <c r="E777" s="346"/>
      <c r="F777" s="346"/>
      <c r="G777" s="346"/>
      <c r="H777" s="346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6"/>
      <c r="U777" s="346"/>
      <c r="V777" s="346"/>
      <c r="W777" s="346"/>
      <c r="X777" s="346"/>
      <c r="Y777" s="346"/>
      <c r="Z777" s="346"/>
      <c r="AA777" s="346"/>
      <c r="AB777" s="346"/>
      <c r="AC777" s="346"/>
      <c r="AD777" s="346"/>
      <c r="AE777" s="346"/>
      <c r="AF777" s="346"/>
      <c r="AG777" s="346"/>
      <c r="AH777" s="346"/>
      <c r="AI777" s="346"/>
      <c r="AJ777" s="346"/>
      <c r="AK777" s="346"/>
      <c r="AL777" s="346"/>
      <c r="AM777" s="346"/>
      <c r="AN777" s="346"/>
      <c r="AO777" s="346"/>
      <c r="AP777" s="346"/>
      <c r="AQ777" s="346"/>
      <c r="AR777" s="346"/>
      <c r="AS777" s="346"/>
      <c r="AT777" s="346"/>
      <c r="AU777" s="346"/>
      <c r="AV777" s="346"/>
      <c r="AW777" s="346"/>
      <c r="AX777" s="346"/>
      <c r="AY777" s="346"/>
      <c r="AZ777" s="346"/>
      <c r="BA777" s="346"/>
    </row>
    <row r="778" spans="1:53" ht="15.75" customHeight="1">
      <c r="A778" s="346"/>
      <c r="B778" s="346"/>
      <c r="C778" s="346"/>
      <c r="D778" s="346"/>
      <c r="E778" s="346"/>
      <c r="F778" s="346"/>
      <c r="G778" s="346"/>
      <c r="H778" s="346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6"/>
      <c r="U778" s="346"/>
      <c r="V778" s="346"/>
      <c r="W778" s="346"/>
      <c r="X778" s="346"/>
      <c r="Y778" s="346"/>
      <c r="Z778" s="346"/>
      <c r="AA778" s="346"/>
      <c r="AB778" s="346"/>
      <c r="AC778" s="346"/>
      <c r="AD778" s="346"/>
      <c r="AE778" s="346"/>
      <c r="AF778" s="346"/>
      <c r="AG778" s="346"/>
      <c r="AH778" s="346"/>
      <c r="AI778" s="346"/>
      <c r="AJ778" s="346"/>
      <c r="AK778" s="346"/>
      <c r="AL778" s="346"/>
      <c r="AM778" s="346"/>
      <c r="AN778" s="346"/>
      <c r="AO778" s="346"/>
      <c r="AP778" s="346"/>
      <c r="AQ778" s="346"/>
      <c r="AR778" s="346"/>
      <c r="AS778" s="346"/>
      <c r="AT778" s="346"/>
      <c r="AU778" s="346"/>
      <c r="AV778" s="346"/>
      <c r="AW778" s="346"/>
      <c r="AX778" s="346"/>
      <c r="AY778" s="346"/>
      <c r="AZ778" s="346"/>
      <c r="BA778" s="346"/>
    </row>
    <row r="779" spans="1:53" ht="15.75" customHeight="1">
      <c r="A779" s="346"/>
      <c r="B779" s="346"/>
      <c r="C779" s="346"/>
      <c r="D779" s="346"/>
      <c r="E779" s="346"/>
      <c r="F779" s="346"/>
      <c r="G779" s="346"/>
      <c r="H779" s="346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6"/>
      <c r="U779" s="346"/>
      <c r="V779" s="346"/>
      <c r="W779" s="346"/>
      <c r="X779" s="346"/>
      <c r="Y779" s="346"/>
      <c r="Z779" s="346"/>
      <c r="AA779" s="346"/>
      <c r="AB779" s="346"/>
      <c r="AC779" s="346"/>
      <c r="AD779" s="346"/>
      <c r="AE779" s="346"/>
      <c r="AF779" s="346"/>
      <c r="AG779" s="346"/>
      <c r="AH779" s="346"/>
      <c r="AI779" s="346"/>
      <c r="AJ779" s="346"/>
      <c r="AK779" s="346"/>
      <c r="AL779" s="346"/>
      <c r="AM779" s="346"/>
      <c r="AN779" s="346"/>
      <c r="AO779" s="346"/>
      <c r="AP779" s="346"/>
      <c r="AQ779" s="346"/>
      <c r="AR779" s="346"/>
      <c r="AS779" s="346"/>
      <c r="AT779" s="346"/>
      <c r="AU779" s="346"/>
      <c r="AV779" s="346"/>
      <c r="AW779" s="346"/>
      <c r="AX779" s="346"/>
      <c r="AY779" s="346"/>
      <c r="AZ779" s="346"/>
      <c r="BA779" s="346"/>
    </row>
    <row r="780" spans="1:53" ht="15.75" customHeight="1">
      <c r="A780" s="346"/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  <c r="AG780" s="346"/>
      <c r="AH780" s="346"/>
      <c r="AI780" s="346"/>
      <c r="AJ780" s="346"/>
      <c r="AK780" s="346"/>
      <c r="AL780" s="346"/>
      <c r="AM780" s="346"/>
      <c r="AN780" s="346"/>
      <c r="AO780" s="346"/>
      <c r="AP780" s="346"/>
      <c r="AQ780" s="346"/>
      <c r="AR780" s="346"/>
      <c r="AS780" s="346"/>
      <c r="AT780" s="346"/>
      <c r="AU780" s="346"/>
      <c r="AV780" s="346"/>
      <c r="AW780" s="346"/>
      <c r="AX780" s="346"/>
      <c r="AY780" s="346"/>
      <c r="AZ780" s="346"/>
      <c r="BA780" s="346"/>
    </row>
    <row r="781" spans="1:53" ht="15.75" customHeight="1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  <c r="AG781" s="346"/>
      <c r="AH781" s="346"/>
      <c r="AI781" s="346"/>
      <c r="AJ781" s="346"/>
      <c r="AK781" s="346"/>
      <c r="AL781" s="346"/>
      <c r="AM781" s="346"/>
      <c r="AN781" s="346"/>
      <c r="AO781" s="346"/>
      <c r="AP781" s="346"/>
      <c r="AQ781" s="346"/>
      <c r="AR781" s="346"/>
      <c r="AS781" s="346"/>
      <c r="AT781" s="346"/>
      <c r="AU781" s="346"/>
      <c r="AV781" s="346"/>
      <c r="AW781" s="346"/>
      <c r="AX781" s="346"/>
      <c r="AY781" s="346"/>
      <c r="AZ781" s="346"/>
      <c r="BA781" s="346"/>
    </row>
    <row r="782" spans="1:53" ht="15.75" customHeight="1">
      <c r="A782" s="346"/>
      <c r="B782" s="346"/>
      <c r="C782" s="346"/>
      <c r="D782" s="346"/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/>
      <c r="U782" s="346"/>
      <c r="V782" s="346"/>
      <c r="W782" s="346"/>
      <c r="X782" s="346"/>
      <c r="Y782" s="346"/>
      <c r="Z782" s="346"/>
      <c r="AA782" s="346"/>
      <c r="AB782" s="346"/>
      <c r="AC782" s="346"/>
      <c r="AD782" s="346"/>
      <c r="AE782" s="346"/>
      <c r="AF782" s="346"/>
      <c r="AG782" s="346"/>
      <c r="AH782" s="346"/>
      <c r="AI782" s="346"/>
      <c r="AJ782" s="346"/>
      <c r="AK782" s="346"/>
      <c r="AL782" s="346"/>
      <c r="AM782" s="346"/>
      <c r="AN782" s="346"/>
      <c r="AO782" s="346"/>
      <c r="AP782" s="346"/>
      <c r="AQ782" s="346"/>
      <c r="AR782" s="346"/>
      <c r="AS782" s="346"/>
      <c r="AT782" s="346"/>
      <c r="AU782" s="346"/>
      <c r="AV782" s="346"/>
      <c r="AW782" s="346"/>
      <c r="AX782" s="346"/>
      <c r="AY782" s="346"/>
      <c r="AZ782" s="346"/>
      <c r="BA782" s="346"/>
    </row>
    <row r="783" spans="1:53" ht="15.75" customHeight="1">
      <c r="A783" s="346"/>
      <c r="B783" s="346"/>
      <c r="C783" s="346"/>
      <c r="D783" s="346"/>
      <c r="E783" s="346"/>
      <c r="F783" s="346"/>
      <c r="G783" s="346"/>
      <c r="H783" s="346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6"/>
      <c r="U783" s="346"/>
      <c r="V783" s="346"/>
      <c r="W783" s="346"/>
      <c r="X783" s="346"/>
      <c r="Y783" s="346"/>
      <c r="Z783" s="346"/>
      <c r="AA783" s="346"/>
      <c r="AB783" s="346"/>
      <c r="AC783" s="346"/>
      <c r="AD783" s="346"/>
      <c r="AE783" s="346"/>
      <c r="AF783" s="346"/>
      <c r="AG783" s="346"/>
      <c r="AH783" s="346"/>
      <c r="AI783" s="346"/>
      <c r="AJ783" s="346"/>
      <c r="AK783" s="346"/>
      <c r="AL783" s="346"/>
      <c r="AM783" s="346"/>
      <c r="AN783" s="346"/>
      <c r="AO783" s="346"/>
      <c r="AP783" s="346"/>
      <c r="AQ783" s="346"/>
      <c r="AR783" s="346"/>
      <c r="AS783" s="346"/>
      <c r="AT783" s="346"/>
      <c r="AU783" s="346"/>
      <c r="AV783" s="346"/>
      <c r="AW783" s="346"/>
      <c r="AX783" s="346"/>
      <c r="AY783" s="346"/>
      <c r="AZ783" s="346"/>
      <c r="BA783" s="346"/>
    </row>
    <row r="784" spans="1:53" ht="15.75" customHeight="1">
      <c r="A784" s="346"/>
      <c r="B784" s="346"/>
      <c r="C784" s="346"/>
      <c r="D784" s="346"/>
      <c r="E784" s="346"/>
      <c r="F784" s="346"/>
      <c r="G784" s="346"/>
      <c r="H784" s="346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6"/>
      <c r="U784" s="346"/>
      <c r="V784" s="346"/>
      <c r="W784" s="346"/>
      <c r="X784" s="346"/>
      <c r="Y784" s="346"/>
      <c r="Z784" s="346"/>
      <c r="AA784" s="346"/>
      <c r="AB784" s="346"/>
      <c r="AC784" s="346"/>
      <c r="AD784" s="346"/>
      <c r="AE784" s="346"/>
      <c r="AF784" s="346"/>
      <c r="AG784" s="346"/>
      <c r="AH784" s="346"/>
      <c r="AI784" s="346"/>
      <c r="AJ784" s="346"/>
      <c r="AK784" s="346"/>
      <c r="AL784" s="346"/>
      <c r="AM784" s="346"/>
      <c r="AN784" s="346"/>
      <c r="AO784" s="346"/>
      <c r="AP784" s="346"/>
      <c r="AQ784" s="346"/>
      <c r="AR784" s="346"/>
      <c r="AS784" s="346"/>
      <c r="AT784" s="346"/>
      <c r="AU784" s="346"/>
      <c r="AV784" s="346"/>
      <c r="AW784" s="346"/>
      <c r="AX784" s="346"/>
      <c r="AY784" s="346"/>
      <c r="AZ784" s="346"/>
      <c r="BA784" s="346"/>
    </row>
    <row r="785" spans="1:53" ht="15.75" customHeight="1">
      <c r="A785" s="346"/>
      <c r="B785" s="346"/>
      <c r="C785" s="346"/>
      <c r="D785" s="346"/>
      <c r="E785" s="346"/>
      <c r="F785" s="346"/>
      <c r="G785" s="346"/>
      <c r="H785" s="346"/>
      <c r="I785" s="346"/>
      <c r="J785" s="346"/>
      <c r="K785" s="346"/>
      <c r="L785" s="346"/>
      <c r="M785" s="346"/>
      <c r="N785" s="346"/>
      <c r="O785" s="346"/>
      <c r="P785" s="346"/>
      <c r="Q785" s="346"/>
      <c r="R785" s="346"/>
      <c r="S785" s="346"/>
      <c r="T785" s="346"/>
      <c r="U785" s="346"/>
      <c r="V785" s="346"/>
      <c r="W785" s="346"/>
      <c r="X785" s="346"/>
      <c r="Y785" s="346"/>
      <c r="Z785" s="346"/>
      <c r="AA785" s="346"/>
      <c r="AB785" s="346"/>
      <c r="AC785" s="346"/>
      <c r="AD785" s="346"/>
      <c r="AE785" s="346"/>
      <c r="AF785" s="346"/>
      <c r="AG785" s="346"/>
      <c r="AH785" s="346"/>
      <c r="AI785" s="346"/>
      <c r="AJ785" s="346"/>
      <c r="AK785" s="346"/>
      <c r="AL785" s="346"/>
      <c r="AM785" s="346"/>
      <c r="AN785" s="346"/>
      <c r="AO785" s="346"/>
      <c r="AP785" s="346"/>
      <c r="AQ785" s="346"/>
      <c r="AR785" s="346"/>
      <c r="AS785" s="346"/>
      <c r="AT785" s="346"/>
      <c r="AU785" s="346"/>
      <c r="AV785" s="346"/>
      <c r="AW785" s="346"/>
      <c r="AX785" s="346"/>
      <c r="AY785" s="346"/>
      <c r="AZ785" s="346"/>
      <c r="BA785" s="346"/>
    </row>
    <row r="786" spans="1:53" ht="15.75" customHeight="1">
      <c r="A786" s="346"/>
      <c r="B786" s="346"/>
      <c r="C786" s="346"/>
      <c r="D786" s="346"/>
      <c r="E786" s="346"/>
      <c r="F786" s="346"/>
      <c r="G786" s="346"/>
      <c r="H786" s="346"/>
      <c r="I786" s="346"/>
      <c r="J786" s="346"/>
      <c r="K786" s="346"/>
      <c r="L786" s="346"/>
      <c r="M786" s="346"/>
      <c r="N786" s="346"/>
      <c r="O786" s="346"/>
      <c r="P786" s="346"/>
      <c r="Q786" s="346"/>
      <c r="R786" s="346"/>
      <c r="S786" s="346"/>
      <c r="T786" s="346"/>
      <c r="U786" s="346"/>
      <c r="V786" s="346"/>
      <c r="W786" s="346"/>
      <c r="X786" s="346"/>
      <c r="Y786" s="346"/>
      <c r="Z786" s="346"/>
      <c r="AA786" s="346"/>
      <c r="AB786" s="346"/>
      <c r="AC786" s="346"/>
      <c r="AD786" s="346"/>
      <c r="AE786" s="346"/>
      <c r="AF786" s="346"/>
      <c r="AG786" s="346"/>
      <c r="AH786" s="346"/>
      <c r="AI786" s="346"/>
      <c r="AJ786" s="346"/>
      <c r="AK786" s="346"/>
      <c r="AL786" s="346"/>
      <c r="AM786" s="346"/>
      <c r="AN786" s="346"/>
      <c r="AO786" s="346"/>
      <c r="AP786" s="346"/>
      <c r="AQ786" s="346"/>
      <c r="AR786" s="346"/>
      <c r="AS786" s="346"/>
      <c r="AT786" s="346"/>
      <c r="AU786" s="346"/>
      <c r="AV786" s="346"/>
      <c r="AW786" s="346"/>
      <c r="AX786" s="346"/>
      <c r="AY786" s="346"/>
      <c r="AZ786" s="346"/>
      <c r="BA786" s="346"/>
    </row>
    <row r="787" spans="1:53" ht="15.75" customHeight="1">
      <c r="A787" s="346"/>
      <c r="B787" s="346"/>
      <c r="C787" s="346"/>
      <c r="D787" s="346"/>
      <c r="E787" s="346"/>
      <c r="F787" s="346"/>
      <c r="G787" s="346"/>
      <c r="H787" s="346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6"/>
      <c r="U787" s="346"/>
      <c r="V787" s="346"/>
      <c r="W787" s="346"/>
      <c r="X787" s="346"/>
      <c r="Y787" s="346"/>
      <c r="Z787" s="346"/>
      <c r="AA787" s="346"/>
      <c r="AB787" s="346"/>
      <c r="AC787" s="346"/>
      <c r="AD787" s="346"/>
      <c r="AE787" s="346"/>
      <c r="AF787" s="346"/>
      <c r="AG787" s="346"/>
      <c r="AH787" s="346"/>
      <c r="AI787" s="346"/>
      <c r="AJ787" s="346"/>
      <c r="AK787" s="346"/>
      <c r="AL787" s="346"/>
      <c r="AM787" s="346"/>
      <c r="AN787" s="346"/>
      <c r="AO787" s="346"/>
      <c r="AP787" s="346"/>
      <c r="AQ787" s="346"/>
      <c r="AR787" s="346"/>
      <c r="AS787" s="346"/>
      <c r="AT787" s="346"/>
      <c r="AU787" s="346"/>
      <c r="AV787" s="346"/>
      <c r="AW787" s="346"/>
      <c r="AX787" s="346"/>
      <c r="AY787" s="346"/>
      <c r="AZ787" s="346"/>
      <c r="BA787" s="346"/>
    </row>
    <row r="788" spans="1:53" ht="15.75" customHeight="1">
      <c r="A788" s="346"/>
      <c r="B788" s="346"/>
      <c r="C788" s="346"/>
      <c r="D788" s="346"/>
      <c r="E788" s="346"/>
      <c r="F788" s="346"/>
      <c r="G788" s="346"/>
      <c r="H788" s="346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6"/>
      <c r="U788" s="346"/>
      <c r="V788" s="346"/>
      <c r="W788" s="346"/>
      <c r="X788" s="346"/>
      <c r="Y788" s="346"/>
      <c r="Z788" s="346"/>
      <c r="AA788" s="346"/>
      <c r="AB788" s="346"/>
      <c r="AC788" s="346"/>
      <c r="AD788" s="346"/>
      <c r="AE788" s="346"/>
      <c r="AF788" s="346"/>
      <c r="AG788" s="346"/>
      <c r="AH788" s="346"/>
      <c r="AI788" s="346"/>
      <c r="AJ788" s="346"/>
      <c r="AK788" s="346"/>
      <c r="AL788" s="346"/>
      <c r="AM788" s="346"/>
      <c r="AN788" s="346"/>
      <c r="AO788" s="346"/>
      <c r="AP788" s="346"/>
      <c r="AQ788" s="346"/>
      <c r="AR788" s="346"/>
      <c r="AS788" s="346"/>
      <c r="AT788" s="346"/>
      <c r="AU788" s="346"/>
      <c r="AV788" s="346"/>
      <c r="AW788" s="346"/>
      <c r="AX788" s="346"/>
      <c r="AY788" s="346"/>
      <c r="AZ788" s="346"/>
      <c r="BA788" s="346"/>
    </row>
    <row r="789" spans="1:53" ht="15.75" customHeight="1">
      <c r="A789" s="346"/>
      <c r="B789" s="346"/>
      <c r="C789" s="346"/>
      <c r="D789" s="346"/>
      <c r="E789" s="346"/>
      <c r="F789" s="346"/>
      <c r="G789" s="346"/>
      <c r="H789" s="346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6"/>
      <c r="U789" s="346"/>
      <c r="V789" s="346"/>
      <c r="W789" s="346"/>
      <c r="X789" s="346"/>
      <c r="Y789" s="346"/>
      <c r="Z789" s="346"/>
      <c r="AA789" s="346"/>
      <c r="AB789" s="346"/>
      <c r="AC789" s="346"/>
      <c r="AD789" s="346"/>
      <c r="AE789" s="346"/>
      <c r="AF789" s="346"/>
      <c r="AG789" s="346"/>
      <c r="AH789" s="346"/>
      <c r="AI789" s="346"/>
      <c r="AJ789" s="346"/>
      <c r="AK789" s="346"/>
      <c r="AL789" s="346"/>
      <c r="AM789" s="346"/>
      <c r="AN789" s="346"/>
      <c r="AO789" s="346"/>
      <c r="AP789" s="346"/>
      <c r="AQ789" s="346"/>
      <c r="AR789" s="346"/>
      <c r="AS789" s="346"/>
      <c r="AT789" s="346"/>
      <c r="AU789" s="346"/>
      <c r="AV789" s="346"/>
      <c r="AW789" s="346"/>
      <c r="AX789" s="346"/>
      <c r="AY789" s="346"/>
      <c r="AZ789" s="346"/>
      <c r="BA789" s="346"/>
    </row>
    <row r="790" spans="1:53" ht="15.75" customHeight="1">
      <c r="A790" s="346"/>
      <c r="B790" s="346"/>
      <c r="C790" s="346"/>
      <c r="D790" s="346"/>
      <c r="E790" s="346"/>
      <c r="F790" s="346"/>
      <c r="G790" s="346"/>
      <c r="H790" s="346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6"/>
      <c r="U790" s="346"/>
      <c r="V790" s="346"/>
      <c r="W790" s="346"/>
      <c r="X790" s="346"/>
      <c r="Y790" s="346"/>
      <c r="Z790" s="346"/>
      <c r="AA790" s="346"/>
      <c r="AB790" s="346"/>
      <c r="AC790" s="346"/>
      <c r="AD790" s="346"/>
      <c r="AE790" s="346"/>
      <c r="AF790" s="346"/>
      <c r="AG790" s="346"/>
      <c r="AH790" s="346"/>
      <c r="AI790" s="346"/>
      <c r="AJ790" s="346"/>
      <c r="AK790" s="346"/>
      <c r="AL790" s="346"/>
      <c r="AM790" s="346"/>
      <c r="AN790" s="346"/>
      <c r="AO790" s="346"/>
      <c r="AP790" s="346"/>
      <c r="AQ790" s="346"/>
      <c r="AR790" s="346"/>
      <c r="AS790" s="346"/>
      <c r="AT790" s="346"/>
      <c r="AU790" s="346"/>
      <c r="AV790" s="346"/>
      <c r="AW790" s="346"/>
      <c r="AX790" s="346"/>
      <c r="AY790" s="346"/>
      <c r="AZ790" s="346"/>
      <c r="BA790" s="346"/>
    </row>
    <row r="791" spans="1:53" ht="15.75" customHeight="1">
      <c r="A791" s="346"/>
      <c r="B791" s="346"/>
      <c r="C791" s="346"/>
      <c r="D791" s="346"/>
      <c r="E791" s="346"/>
      <c r="F791" s="346"/>
      <c r="G791" s="346"/>
      <c r="H791" s="346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6"/>
      <c r="U791" s="346"/>
      <c r="V791" s="346"/>
      <c r="W791" s="346"/>
      <c r="X791" s="346"/>
      <c r="Y791" s="346"/>
      <c r="Z791" s="346"/>
      <c r="AA791" s="346"/>
      <c r="AB791" s="346"/>
      <c r="AC791" s="346"/>
      <c r="AD791" s="346"/>
      <c r="AE791" s="346"/>
      <c r="AF791" s="346"/>
      <c r="AG791" s="346"/>
      <c r="AH791" s="346"/>
      <c r="AI791" s="346"/>
      <c r="AJ791" s="346"/>
      <c r="AK791" s="346"/>
      <c r="AL791" s="346"/>
      <c r="AM791" s="346"/>
      <c r="AN791" s="346"/>
      <c r="AO791" s="346"/>
      <c r="AP791" s="346"/>
      <c r="AQ791" s="346"/>
      <c r="AR791" s="346"/>
      <c r="AS791" s="346"/>
      <c r="AT791" s="346"/>
      <c r="AU791" s="346"/>
      <c r="AV791" s="346"/>
      <c r="AW791" s="346"/>
      <c r="AX791" s="346"/>
      <c r="AY791" s="346"/>
      <c r="AZ791" s="346"/>
      <c r="BA791" s="346"/>
    </row>
    <row r="792" spans="1:53" ht="15.75" customHeight="1">
      <c r="A792" s="346"/>
      <c r="B792" s="346"/>
      <c r="C792" s="346"/>
      <c r="D792" s="346"/>
      <c r="E792" s="346"/>
      <c r="F792" s="346"/>
      <c r="G792" s="346"/>
      <c r="H792" s="346"/>
      <c r="I792" s="346"/>
      <c r="J792" s="346"/>
      <c r="K792" s="346"/>
      <c r="L792" s="346"/>
      <c r="M792" s="346"/>
      <c r="N792" s="346"/>
      <c r="O792" s="346"/>
      <c r="P792" s="346"/>
      <c r="Q792" s="346"/>
      <c r="R792" s="346"/>
      <c r="S792" s="346"/>
      <c r="T792" s="346"/>
      <c r="U792" s="346"/>
      <c r="V792" s="346"/>
      <c r="W792" s="346"/>
      <c r="X792" s="346"/>
      <c r="Y792" s="346"/>
      <c r="Z792" s="346"/>
      <c r="AA792" s="346"/>
      <c r="AB792" s="346"/>
      <c r="AC792" s="346"/>
      <c r="AD792" s="346"/>
      <c r="AE792" s="346"/>
      <c r="AF792" s="346"/>
      <c r="AG792" s="346"/>
      <c r="AH792" s="346"/>
      <c r="AI792" s="346"/>
      <c r="AJ792" s="346"/>
      <c r="AK792" s="346"/>
      <c r="AL792" s="346"/>
      <c r="AM792" s="346"/>
      <c r="AN792" s="346"/>
      <c r="AO792" s="346"/>
      <c r="AP792" s="346"/>
      <c r="AQ792" s="346"/>
      <c r="AR792" s="346"/>
      <c r="AS792" s="346"/>
      <c r="AT792" s="346"/>
      <c r="AU792" s="346"/>
      <c r="AV792" s="346"/>
      <c r="AW792" s="346"/>
      <c r="AX792" s="346"/>
      <c r="AY792" s="346"/>
      <c r="AZ792" s="346"/>
      <c r="BA792" s="346"/>
    </row>
    <row r="793" spans="1:53" ht="15.75" customHeight="1">
      <c r="A793" s="346"/>
      <c r="B793" s="346"/>
      <c r="C793" s="346"/>
      <c r="D793" s="346"/>
      <c r="E793" s="346"/>
      <c r="F793" s="346"/>
      <c r="G793" s="346"/>
      <c r="H793" s="346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6"/>
      <c r="U793" s="346"/>
      <c r="V793" s="346"/>
      <c r="W793" s="346"/>
      <c r="X793" s="346"/>
      <c r="Y793" s="346"/>
      <c r="Z793" s="346"/>
      <c r="AA793" s="346"/>
      <c r="AB793" s="346"/>
      <c r="AC793" s="346"/>
      <c r="AD793" s="346"/>
      <c r="AE793" s="346"/>
      <c r="AF793" s="346"/>
      <c r="AG793" s="346"/>
      <c r="AH793" s="346"/>
      <c r="AI793" s="346"/>
      <c r="AJ793" s="346"/>
      <c r="AK793" s="346"/>
      <c r="AL793" s="346"/>
      <c r="AM793" s="346"/>
      <c r="AN793" s="346"/>
      <c r="AO793" s="346"/>
      <c r="AP793" s="346"/>
      <c r="AQ793" s="346"/>
      <c r="AR793" s="346"/>
      <c r="AS793" s="346"/>
      <c r="AT793" s="346"/>
      <c r="AU793" s="346"/>
      <c r="AV793" s="346"/>
      <c r="AW793" s="346"/>
      <c r="AX793" s="346"/>
      <c r="AY793" s="346"/>
      <c r="AZ793" s="346"/>
      <c r="BA793" s="346"/>
    </row>
    <row r="794" spans="1:53" ht="15.75" customHeight="1">
      <c r="A794" s="346"/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  <c r="AG794" s="346"/>
      <c r="AH794" s="346"/>
      <c r="AI794" s="346"/>
      <c r="AJ794" s="346"/>
      <c r="AK794" s="346"/>
      <c r="AL794" s="346"/>
      <c r="AM794" s="346"/>
      <c r="AN794" s="346"/>
      <c r="AO794" s="346"/>
      <c r="AP794" s="346"/>
      <c r="AQ794" s="346"/>
      <c r="AR794" s="346"/>
      <c r="AS794" s="346"/>
      <c r="AT794" s="346"/>
      <c r="AU794" s="346"/>
      <c r="AV794" s="346"/>
      <c r="AW794" s="346"/>
      <c r="AX794" s="346"/>
      <c r="AY794" s="346"/>
      <c r="AZ794" s="346"/>
      <c r="BA794" s="346"/>
    </row>
    <row r="795" spans="1:53" ht="15.75" customHeight="1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  <c r="AG795" s="346"/>
      <c r="AH795" s="346"/>
      <c r="AI795" s="346"/>
      <c r="AJ795" s="346"/>
      <c r="AK795" s="346"/>
      <c r="AL795" s="346"/>
      <c r="AM795" s="346"/>
      <c r="AN795" s="346"/>
      <c r="AO795" s="346"/>
      <c r="AP795" s="346"/>
      <c r="AQ795" s="346"/>
      <c r="AR795" s="346"/>
      <c r="AS795" s="346"/>
      <c r="AT795" s="346"/>
      <c r="AU795" s="346"/>
      <c r="AV795" s="346"/>
      <c r="AW795" s="346"/>
      <c r="AX795" s="346"/>
      <c r="AY795" s="346"/>
      <c r="AZ795" s="346"/>
      <c r="BA795" s="346"/>
    </row>
    <row r="796" spans="1:53" ht="15.75" customHeight="1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  <c r="AG796" s="346"/>
      <c r="AH796" s="346"/>
      <c r="AI796" s="346"/>
      <c r="AJ796" s="346"/>
      <c r="AK796" s="346"/>
      <c r="AL796" s="346"/>
      <c r="AM796" s="346"/>
      <c r="AN796" s="346"/>
      <c r="AO796" s="346"/>
      <c r="AP796" s="346"/>
      <c r="AQ796" s="346"/>
      <c r="AR796" s="346"/>
      <c r="AS796" s="346"/>
      <c r="AT796" s="346"/>
      <c r="AU796" s="346"/>
      <c r="AV796" s="346"/>
      <c r="AW796" s="346"/>
      <c r="AX796" s="346"/>
      <c r="AY796" s="346"/>
      <c r="AZ796" s="346"/>
      <c r="BA796" s="346"/>
    </row>
    <row r="797" spans="1:53" ht="15.75" customHeight="1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  <c r="AG797" s="346"/>
      <c r="AH797" s="346"/>
      <c r="AI797" s="346"/>
      <c r="AJ797" s="346"/>
      <c r="AK797" s="346"/>
      <c r="AL797" s="346"/>
      <c r="AM797" s="346"/>
      <c r="AN797" s="346"/>
      <c r="AO797" s="346"/>
      <c r="AP797" s="346"/>
      <c r="AQ797" s="346"/>
      <c r="AR797" s="346"/>
      <c r="AS797" s="346"/>
      <c r="AT797" s="346"/>
      <c r="AU797" s="346"/>
      <c r="AV797" s="346"/>
      <c r="AW797" s="346"/>
      <c r="AX797" s="346"/>
      <c r="AY797" s="346"/>
      <c r="AZ797" s="346"/>
      <c r="BA797" s="346"/>
    </row>
    <row r="798" spans="1:53" ht="15.75" customHeight="1">
      <c r="A798" s="346"/>
      <c r="B798" s="346"/>
      <c r="C798" s="346"/>
      <c r="D798" s="346"/>
      <c r="E798" s="346"/>
      <c r="F798" s="346"/>
      <c r="G798" s="346"/>
      <c r="H798" s="346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6"/>
      <c r="U798" s="346"/>
      <c r="V798" s="346"/>
      <c r="W798" s="346"/>
      <c r="X798" s="346"/>
      <c r="Y798" s="346"/>
      <c r="Z798" s="346"/>
      <c r="AA798" s="346"/>
      <c r="AB798" s="346"/>
      <c r="AC798" s="346"/>
      <c r="AD798" s="346"/>
      <c r="AE798" s="346"/>
      <c r="AF798" s="346"/>
      <c r="AG798" s="346"/>
      <c r="AH798" s="346"/>
      <c r="AI798" s="346"/>
      <c r="AJ798" s="346"/>
      <c r="AK798" s="346"/>
      <c r="AL798" s="346"/>
      <c r="AM798" s="346"/>
      <c r="AN798" s="346"/>
      <c r="AO798" s="346"/>
      <c r="AP798" s="346"/>
      <c r="AQ798" s="346"/>
      <c r="AR798" s="346"/>
      <c r="AS798" s="346"/>
      <c r="AT798" s="346"/>
      <c r="AU798" s="346"/>
      <c r="AV798" s="346"/>
      <c r="AW798" s="346"/>
      <c r="AX798" s="346"/>
      <c r="AY798" s="346"/>
      <c r="AZ798" s="346"/>
      <c r="BA798" s="346"/>
    </row>
    <row r="799" spans="1:53" ht="15.75" customHeight="1">
      <c r="A799" s="346"/>
      <c r="B799" s="346"/>
      <c r="C799" s="346"/>
      <c r="D799" s="346"/>
      <c r="E799" s="346"/>
      <c r="F799" s="346"/>
      <c r="G799" s="346"/>
      <c r="H799" s="346"/>
      <c r="I799" s="346"/>
      <c r="J799" s="346"/>
      <c r="K799" s="346"/>
      <c r="L799" s="346"/>
      <c r="M799" s="346"/>
      <c r="N799" s="346"/>
      <c r="O799" s="346"/>
      <c r="P799" s="346"/>
      <c r="Q799" s="346"/>
      <c r="R799" s="346"/>
      <c r="S799" s="346"/>
      <c r="T799" s="346"/>
      <c r="U799" s="346"/>
      <c r="V799" s="346"/>
      <c r="W799" s="346"/>
      <c r="X799" s="346"/>
      <c r="Y799" s="346"/>
      <c r="Z799" s="346"/>
      <c r="AA799" s="346"/>
      <c r="AB799" s="346"/>
      <c r="AC799" s="346"/>
      <c r="AD799" s="346"/>
      <c r="AE799" s="346"/>
      <c r="AF799" s="346"/>
      <c r="AG799" s="346"/>
      <c r="AH799" s="346"/>
      <c r="AI799" s="346"/>
      <c r="AJ799" s="346"/>
      <c r="AK799" s="346"/>
      <c r="AL799" s="346"/>
      <c r="AM799" s="346"/>
      <c r="AN799" s="346"/>
      <c r="AO799" s="346"/>
      <c r="AP799" s="346"/>
      <c r="AQ799" s="346"/>
      <c r="AR799" s="346"/>
      <c r="AS799" s="346"/>
      <c r="AT799" s="346"/>
      <c r="AU799" s="346"/>
      <c r="AV799" s="346"/>
      <c r="AW799" s="346"/>
      <c r="AX799" s="346"/>
      <c r="AY799" s="346"/>
      <c r="AZ799" s="346"/>
      <c r="BA799" s="346"/>
    </row>
    <row r="800" spans="1:53" ht="15.75" customHeight="1">
      <c r="A800" s="346"/>
      <c r="B800" s="346"/>
      <c r="C800" s="346"/>
      <c r="D800" s="346"/>
      <c r="E800" s="346"/>
      <c r="F800" s="346"/>
      <c r="G800" s="346"/>
      <c r="H800" s="346"/>
      <c r="I800" s="346"/>
      <c r="J800" s="346"/>
      <c r="K800" s="346"/>
      <c r="L800" s="346"/>
      <c r="M800" s="346"/>
      <c r="N800" s="346"/>
      <c r="O800" s="346"/>
      <c r="P800" s="346"/>
      <c r="Q800" s="346"/>
      <c r="R800" s="346"/>
      <c r="S800" s="346"/>
      <c r="T800" s="346"/>
      <c r="U800" s="346"/>
      <c r="V800" s="346"/>
      <c r="W800" s="346"/>
      <c r="X800" s="346"/>
      <c r="Y800" s="346"/>
      <c r="Z800" s="346"/>
      <c r="AA800" s="346"/>
      <c r="AB800" s="346"/>
      <c r="AC800" s="346"/>
      <c r="AD800" s="346"/>
      <c r="AE800" s="346"/>
      <c r="AF800" s="346"/>
      <c r="AG800" s="346"/>
      <c r="AH800" s="346"/>
      <c r="AI800" s="346"/>
      <c r="AJ800" s="346"/>
      <c r="AK800" s="346"/>
      <c r="AL800" s="346"/>
      <c r="AM800" s="346"/>
      <c r="AN800" s="346"/>
      <c r="AO800" s="346"/>
      <c r="AP800" s="346"/>
      <c r="AQ800" s="346"/>
      <c r="AR800" s="346"/>
      <c r="AS800" s="346"/>
      <c r="AT800" s="346"/>
      <c r="AU800" s="346"/>
      <c r="AV800" s="346"/>
      <c r="AW800" s="346"/>
      <c r="AX800" s="346"/>
      <c r="AY800" s="346"/>
      <c r="AZ800" s="346"/>
      <c r="BA800" s="346"/>
    </row>
    <row r="801" spans="1:53" ht="15.75" customHeight="1">
      <c r="A801" s="346"/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  <c r="AG801" s="346"/>
      <c r="AH801" s="346"/>
      <c r="AI801" s="346"/>
      <c r="AJ801" s="346"/>
      <c r="AK801" s="346"/>
      <c r="AL801" s="346"/>
      <c r="AM801" s="346"/>
      <c r="AN801" s="346"/>
      <c r="AO801" s="346"/>
      <c r="AP801" s="346"/>
      <c r="AQ801" s="346"/>
      <c r="AR801" s="346"/>
      <c r="AS801" s="346"/>
      <c r="AT801" s="346"/>
      <c r="AU801" s="346"/>
      <c r="AV801" s="346"/>
      <c r="AW801" s="346"/>
      <c r="AX801" s="346"/>
      <c r="AY801" s="346"/>
      <c r="AZ801" s="346"/>
      <c r="BA801" s="346"/>
    </row>
    <row r="802" spans="1:53" ht="15.75" customHeight="1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  <c r="AG802" s="346"/>
      <c r="AH802" s="346"/>
      <c r="AI802" s="346"/>
      <c r="AJ802" s="346"/>
      <c r="AK802" s="346"/>
      <c r="AL802" s="346"/>
      <c r="AM802" s="346"/>
      <c r="AN802" s="346"/>
      <c r="AO802" s="346"/>
      <c r="AP802" s="346"/>
      <c r="AQ802" s="346"/>
      <c r="AR802" s="346"/>
      <c r="AS802" s="346"/>
      <c r="AT802" s="346"/>
      <c r="AU802" s="346"/>
      <c r="AV802" s="346"/>
      <c r="AW802" s="346"/>
      <c r="AX802" s="346"/>
      <c r="AY802" s="346"/>
      <c r="AZ802" s="346"/>
      <c r="BA802" s="346"/>
    </row>
    <row r="803" spans="1:53" ht="15.75" customHeight="1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  <c r="AG803" s="346"/>
      <c r="AH803" s="346"/>
      <c r="AI803" s="346"/>
      <c r="AJ803" s="346"/>
      <c r="AK803" s="346"/>
      <c r="AL803" s="346"/>
      <c r="AM803" s="346"/>
      <c r="AN803" s="346"/>
      <c r="AO803" s="346"/>
      <c r="AP803" s="346"/>
      <c r="AQ803" s="346"/>
      <c r="AR803" s="346"/>
      <c r="AS803" s="346"/>
      <c r="AT803" s="346"/>
      <c r="AU803" s="346"/>
      <c r="AV803" s="346"/>
      <c r="AW803" s="346"/>
      <c r="AX803" s="346"/>
      <c r="AY803" s="346"/>
      <c r="AZ803" s="346"/>
      <c r="BA803" s="346"/>
    </row>
    <row r="804" spans="1:53" ht="15.75" customHeight="1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  <c r="AG804" s="346"/>
      <c r="AH804" s="346"/>
      <c r="AI804" s="346"/>
      <c r="AJ804" s="346"/>
      <c r="AK804" s="346"/>
      <c r="AL804" s="346"/>
      <c r="AM804" s="346"/>
      <c r="AN804" s="346"/>
      <c r="AO804" s="346"/>
      <c r="AP804" s="346"/>
      <c r="AQ804" s="346"/>
      <c r="AR804" s="346"/>
      <c r="AS804" s="346"/>
      <c r="AT804" s="346"/>
      <c r="AU804" s="346"/>
      <c r="AV804" s="346"/>
      <c r="AW804" s="346"/>
      <c r="AX804" s="346"/>
      <c r="AY804" s="346"/>
      <c r="AZ804" s="346"/>
      <c r="BA804" s="346"/>
    </row>
    <row r="805" spans="1:53" ht="15.75" customHeight="1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  <c r="AG805" s="346"/>
      <c r="AH805" s="346"/>
      <c r="AI805" s="346"/>
      <c r="AJ805" s="346"/>
      <c r="AK805" s="346"/>
      <c r="AL805" s="346"/>
      <c r="AM805" s="346"/>
      <c r="AN805" s="346"/>
      <c r="AO805" s="346"/>
      <c r="AP805" s="346"/>
      <c r="AQ805" s="346"/>
      <c r="AR805" s="346"/>
      <c r="AS805" s="346"/>
      <c r="AT805" s="346"/>
      <c r="AU805" s="346"/>
      <c r="AV805" s="346"/>
      <c r="AW805" s="346"/>
      <c r="AX805" s="346"/>
      <c r="AY805" s="346"/>
      <c r="AZ805" s="346"/>
      <c r="BA805" s="346"/>
    </row>
    <row r="806" spans="1:53" ht="15.75" customHeight="1">
      <c r="A806" s="346"/>
      <c r="B806" s="346"/>
      <c r="C806" s="346"/>
      <c r="D806" s="346"/>
      <c r="E806" s="346"/>
      <c r="F806" s="346"/>
      <c r="G806" s="346"/>
      <c r="H806" s="346"/>
      <c r="I806" s="346"/>
      <c r="J806" s="346"/>
      <c r="K806" s="346"/>
      <c r="L806" s="346"/>
      <c r="M806" s="346"/>
      <c r="N806" s="346"/>
      <c r="O806" s="346"/>
      <c r="P806" s="346"/>
      <c r="Q806" s="346"/>
      <c r="R806" s="346"/>
      <c r="S806" s="346"/>
      <c r="T806" s="346"/>
      <c r="U806" s="346"/>
      <c r="V806" s="346"/>
      <c r="W806" s="346"/>
      <c r="X806" s="346"/>
      <c r="Y806" s="346"/>
      <c r="Z806" s="346"/>
      <c r="AA806" s="346"/>
      <c r="AB806" s="346"/>
      <c r="AC806" s="346"/>
      <c r="AD806" s="346"/>
      <c r="AE806" s="346"/>
      <c r="AF806" s="346"/>
      <c r="AG806" s="346"/>
      <c r="AH806" s="346"/>
      <c r="AI806" s="346"/>
      <c r="AJ806" s="346"/>
      <c r="AK806" s="346"/>
      <c r="AL806" s="346"/>
      <c r="AM806" s="346"/>
      <c r="AN806" s="346"/>
      <c r="AO806" s="346"/>
      <c r="AP806" s="346"/>
      <c r="AQ806" s="346"/>
      <c r="AR806" s="346"/>
      <c r="AS806" s="346"/>
      <c r="AT806" s="346"/>
      <c r="AU806" s="346"/>
      <c r="AV806" s="346"/>
      <c r="AW806" s="346"/>
      <c r="AX806" s="346"/>
      <c r="AY806" s="346"/>
      <c r="AZ806" s="346"/>
      <c r="BA806" s="346"/>
    </row>
    <row r="807" spans="1:53" ht="15.75" customHeight="1">
      <c r="A807" s="346"/>
      <c r="B807" s="346"/>
      <c r="C807" s="346"/>
      <c r="D807" s="346"/>
      <c r="E807" s="346"/>
      <c r="F807" s="346"/>
      <c r="G807" s="346"/>
      <c r="H807" s="346"/>
      <c r="I807" s="346"/>
      <c r="J807" s="346"/>
      <c r="K807" s="346"/>
      <c r="L807" s="346"/>
      <c r="M807" s="346"/>
      <c r="N807" s="346"/>
      <c r="O807" s="346"/>
      <c r="P807" s="346"/>
      <c r="Q807" s="346"/>
      <c r="R807" s="346"/>
      <c r="S807" s="346"/>
      <c r="T807" s="346"/>
      <c r="U807" s="346"/>
      <c r="V807" s="346"/>
      <c r="W807" s="346"/>
      <c r="X807" s="346"/>
      <c r="Y807" s="346"/>
      <c r="Z807" s="346"/>
      <c r="AA807" s="346"/>
      <c r="AB807" s="346"/>
      <c r="AC807" s="346"/>
      <c r="AD807" s="346"/>
      <c r="AE807" s="346"/>
      <c r="AF807" s="346"/>
      <c r="AG807" s="346"/>
      <c r="AH807" s="346"/>
      <c r="AI807" s="346"/>
      <c r="AJ807" s="346"/>
      <c r="AK807" s="346"/>
      <c r="AL807" s="346"/>
      <c r="AM807" s="346"/>
      <c r="AN807" s="346"/>
      <c r="AO807" s="346"/>
      <c r="AP807" s="346"/>
      <c r="AQ807" s="346"/>
      <c r="AR807" s="346"/>
      <c r="AS807" s="346"/>
      <c r="AT807" s="346"/>
      <c r="AU807" s="346"/>
      <c r="AV807" s="346"/>
      <c r="AW807" s="346"/>
      <c r="AX807" s="346"/>
      <c r="AY807" s="346"/>
      <c r="AZ807" s="346"/>
      <c r="BA807" s="346"/>
    </row>
    <row r="808" spans="1:53" ht="15.75" customHeight="1">
      <c r="A808" s="346"/>
      <c r="B808" s="346"/>
      <c r="C808" s="346"/>
      <c r="D808" s="346"/>
      <c r="E808" s="346"/>
      <c r="F808" s="346"/>
      <c r="G808" s="346"/>
      <c r="H808" s="346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6"/>
      <c r="U808" s="346"/>
      <c r="V808" s="346"/>
      <c r="W808" s="346"/>
      <c r="X808" s="346"/>
      <c r="Y808" s="346"/>
      <c r="Z808" s="346"/>
      <c r="AA808" s="346"/>
      <c r="AB808" s="346"/>
      <c r="AC808" s="346"/>
      <c r="AD808" s="346"/>
      <c r="AE808" s="346"/>
      <c r="AF808" s="346"/>
      <c r="AG808" s="346"/>
      <c r="AH808" s="346"/>
      <c r="AI808" s="346"/>
      <c r="AJ808" s="346"/>
      <c r="AK808" s="346"/>
      <c r="AL808" s="346"/>
      <c r="AM808" s="346"/>
      <c r="AN808" s="346"/>
      <c r="AO808" s="346"/>
      <c r="AP808" s="346"/>
      <c r="AQ808" s="346"/>
      <c r="AR808" s="346"/>
      <c r="AS808" s="346"/>
      <c r="AT808" s="346"/>
      <c r="AU808" s="346"/>
      <c r="AV808" s="346"/>
      <c r="AW808" s="346"/>
      <c r="AX808" s="346"/>
      <c r="AY808" s="346"/>
      <c r="AZ808" s="346"/>
      <c r="BA808" s="346"/>
    </row>
    <row r="809" spans="1:53" ht="15.75" customHeight="1">
      <c r="A809" s="346"/>
      <c r="B809" s="346"/>
      <c r="C809" s="346"/>
      <c r="D809" s="346"/>
      <c r="E809" s="346"/>
      <c r="F809" s="346"/>
      <c r="G809" s="346"/>
      <c r="H809" s="346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6"/>
      <c r="U809" s="346"/>
      <c r="V809" s="346"/>
      <c r="W809" s="346"/>
      <c r="X809" s="346"/>
      <c r="Y809" s="346"/>
      <c r="Z809" s="346"/>
      <c r="AA809" s="346"/>
      <c r="AB809" s="346"/>
      <c r="AC809" s="346"/>
      <c r="AD809" s="346"/>
      <c r="AE809" s="346"/>
      <c r="AF809" s="346"/>
      <c r="AG809" s="346"/>
      <c r="AH809" s="346"/>
      <c r="AI809" s="346"/>
      <c r="AJ809" s="346"/>
      <c r="AK809" s="346"/>
      <c r="AL809" s="346"/>
      <c r="AM809" s="346"/>
      <c r="AN809" s="346"/>
      <c r="AO809" s="346"/>
      <c r="AP809" s="346"/>
      <c r="AQ809" s="346"/>
      <c r="AR809" s="346"/>
      <c r="AS809" s="346"/>
      <c r="AT809" s="346"/>
      <c r="AU809" s="346"/>
      <c r="AV809" s="346"/>
      <c r="AW809" s="346"/>
      <c r="AX809" s="346"/>
      <c r="AY809" s="346"/>
      <c r="AZ809" s="346"/>
      <c r="BA809" s="346"/>
    </row>
    <row r="810" spans="1:53" ht="15.75" customHeight="1">
      <c r="A810" s="346"/>
      <c r="B810" s="346"/>
      <c r="C810" s="346"/>
      <c r="D810" s="346"/>
      <c r="E810" s="346"/>
      <c r="F810" s="346"/>
      <c r="G810" s="346"/>
      <c r="H810" s="346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6"/>
      <c r="U810" s="346"/>
      <c r="V810" s="346"/>
      <c r="W810" s="346"/>
      <c r="X810" s="346"/>
      <c r="Y810" s="346"/>
      <c r="Z810" s="346"/>
      <c r="AA810" s="346"/>
      <c r="AB810" s="346"/>
      <c r="AC810" s="346"/>
      <c r="AD810" s="346"/>
      <c r="AE810" s="346"/>
      <c r="AF810" s="346"/>
      <c r="AG810" s="346"/>
      <c r="AH810" s="346"/>
      <c r="AI810" s="346"/>
      <c r="AJ810" s="346"/>
      <c r="AK810" s="346"/>
      <c r="AL810" s="346"/>
      <c r="AM810" s="346"/>
      <c r="AN810" s="346"/>
      <c r="AO810" s="346"/>
      <c r="AP810" s="346"/>
      <c r="AQ810" s="346"/>
      <c r="AR810" s="346"/>
      <c r="AS810" s="346"/>
      <c r="AT810" s="346"/>
      <c r="AU810" s="346"/>
      <c r="AV810" s="346"/>
      <c r="AW810" s="346"/>
      <c r="AX810" s="346"/>
      <c r="AY810" s="346"/>
      <c r="AZ810" s="346"/>
      <c r="BA810" s="346"/>
    </row>
    <row r="811" spans="1:53" ht="15.75" customHeight="1">
      <c r="A811" s="346"/>
      <c r="B811" s="346"/>
      <c r="C811" s="346"/>
      <c r="D811" s="346"/>
      <c r="E811" s="346"/>
      <c r="F811" s="346"/>
      <c r="G811" s="346"/>
      <c r="H811" s="346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6"/>
      <c r="U811" s="346"/>
      <c r="V811" s="346"/>
      <c r="W811" s="346"/>
      <c r="X811" s="346"/>
      <c r="Y811" s="346"/>
      <c r="Z811" s="346"/>
      <c r="AA811" s="346"/>
      <c r="AB811" s="346"/>
      <c r="AC811" s="346"/>
      <c r="AD811" s="346"/>
      <c r="AE811" s="346"/>
      <c r="AF811" s="346"/>
      <c r="AG811" s="346"/>
      <c r="AH811" s="346"/>
      <c r="AI811" s="346"/>
      <c r="AJ811" s="346"/>
      <c r="AK811" s="346"/>
      <c r="AL811" s="346"/>
      <c r="AM811" s="346"/>
      <c r="AN811" s="346"/>
      <c r="AO811" s="346"/>
      <c r="AP811" s="346"/>
      <c r="AQ811" s="346"/>
      <c r="AR811" s="346"/>
      <c r="AS811" s="346"/>
      <c r="AT811" s="346"/>
      <c r="AU811" s="346"/>
      <c r="AV811" s="346"/>
      <c r="AW811" s="346"/>
      <c r="AX811" s="346"/>
      <c r="AY811" s="346"/>
      <c r="AZ811" s="346"/>
      <c r="BA811" s="346"/>
    </row>
    <row r="812" spans="1:53" ht="15.75" customHeight="1">
      <c r="A812" s="346"/>
      <c r="B812" s="346"/>
      <c r="C812" s="346"/>
      <c r="D812" s="346"/>
      <c r="E812" s="346"/>
      <c r="F812" s="346"/>
      <c r="G812" s="346"/>
      <c r="H812" s="346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6"/>
      <c r="U812" s="346"/>
      <c r="V812" s="346"/>
      <c r="W812" s="346"/>
      <c r="X812" s="346"/>
      <c r="Y812" s="346"/>
      <c r="Z812" s="346"/>
      <c r="AA812" s="346"/>
      <c r="AB812" s="346"/>
      <c r="AC812" s="346"/>
      <c r="AD812" s="346"/>
      <c r="AE812" s="346"/>
      <c r="AF812" s="346"/>
      <c r="AG812" s="346"/>
      <c r="AH812" s="346"/>
      <c r="AI812" s="346"/>
      <c r="AJ812" s="346"/>
      <c r="AK812" s="346"/>
      <c r="AL812" s="346"/>
      <c r="AM812" s="346"/>
      <c r="AN812" s="346"/>
      <c r="AO812" s="346"/>
      <c r="AP812" s="346"/>
      <c r="AQ812" s="346"/>
      <c r="AR812" s="346"/>
      <c r="AS812" s="346"/>
      <c r="AT812" s="346"/>
      <c r="AU812" s="346"/>
      <c r="AV812" s="346"/>
      <c r="AW812" s="346"/>
      <c r="AX812" s="346"/>
      <c r="AY812" s="346"/>
      <c r="AZ812" s="346"/>
      <c r="BA812" s="346"/>
    </row>
    <row r="813" spans="1:53" ht="15.75" customHeight="1">
      <c r="A813" s="346"/>
      <c r="B813" s="346"/>
      <c r="C813" s="346"/>
      <c r="D813" s="346"/>
      <c r="E813" s="346"/>
      <c r="F813" s="346"/>
      <c r="G813" s="346"/>
      <c r="H813" s="346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6"/>
      <c r="U813" s="346"/>
      <c r="V813" s="346"/>
      <c r="W813" s="346"/>
      <c r="X813" s="346"/>
      <c r="Y813" s="346"/>
      <c r="Z813" s="346"/>
      <c r="AA813" s="346"/>
      <c r="AB813" s="346"/>
      <c r="AC813" s="346"/>
      <c r="AD813" s="346"/>
      <c r="AE813" s="346"/>
      <c r="AF813" s="346"/>
      <c r="AG813" s="346"/>
      <c r="AH813" s="346"/>
      <c r="AI813" s="346"/>
      <c r="AJ813" s="346"/>
      <c r="AK813" s="346"/>
      <c r="AL813" s="346"/>
      <c r="AM813" s="346"/>
      <c r="AN813" s="346"/>
      <c r="AO813" s="346"/>
      <c r="AP813" s="346"/>
      <c r="AQ813" s="346"/>
      <c r="AR813" s="346"/>
      <c r="AS813" s="346"/>
      <c r="AT813" s="346"/>
      <c r="AU813" s="346"/>
      <c r="AV813" s="346"/>
      <c r="AW813" s="346"/>
      <c r="AX813" s="346"/>
      <c r="AY813" s="346"/>
      <c r="AZ813" s="346"/>
      <c r="BA813" s="346"/>
    </row>
    <row r="814" spans="1:53" ht="15.75" customHeight="1">
      <c r="A814" s="346"/>
      <c r="B814" s="346"/>
      <c r="C814" s="346"/>
      <c r="D814" s="346"/>
      <c r="E814" s="346"/>
      <c r="F814" s="346"/>
      <c r="G814" s="346"/>
      <c r="H814" s="346"/>
      <c r="I814" s="346"/>
      <c r="J814" s="346"/>
      <c r="K814" s="346"/>
      <c r="L814" s="346"/>
      <c r="M814" s="346"/>
      <c r="N814" s="346"/>
      <c r="O814" s="346"/>
      <c r="P814" s="346"/>
      <c r="Q814" s="346"/>
      <c r="R814" s="346"/>
      <c r="S814" s="346"/>
      <c r="T814" s="346"/>
      <c r="U814" s="346"/>
      <c r="V814" s="346"/>
      <c r="W814" s="346"/>
      <c r="X814" s="346"/>
      <c r="Y814" s="346"/>
      <c r="Z814" s="346"/>
      <c r="AA814" s="346"/>
      <c r="AB814" s="346"/>
      <c r="AC814" s="346"/>
      <c r="AD814" s="346"/>
      <c r="AE814" s="346"/>
      <c r="AF814" s="346"/>
      <c r="AG814" s="346"/>
      <c r="AH814" s="346"/>
      <c r="AI814" s="346"/>
      <c r="AJ814" s="346"/>
      <c r="AK814" s="346"/>
      <c r="AL814" s="346"/>
      <c r="AM814" s="346"/>
      <c r="AN814" s="346"/>
      <c r="AO814" s="346"/>
      <c r="AP814" s="346"/>
      <c r="AQ814" s="346"/>
      <c r="AR814" s="346"/>
      <c r="AS814" s="346"/>
      <c r="AT814" s="346"/>
      <c r="AU814" s="346"/>
      <c r="AV814" s="346"/>
      <c r="AW814" s="346"/>
      <c r="AX814" s="346"/>
      <c r="AY814" s="346"/>
      <c r="AZ814" s="346"/>
      <c r="BA814" s="346"/>
    </row>
    <row r="815" spans="1:53" ht="15.75" customHeight="1">
      <c r="A815" s="346"/>
      <c r="B815" s="346"/>
      <c r="C815" s="346"/>
      <c r="D815" s="346"/>
      <c r="E815" s="346"/>
      <c r="F815" s="346"/>
      <c r="G815" s="346"/>
      <c r="H815" s="346"/>
      <c r="I815" s="346"/>
      <c r="J815" s="346"/>
      <c r="K815" s="346"/>
      <c r="L815" s="346"/>
      <c r="M815" s="346"/>
      <c r="N815" s="346"/>
      <c r="O815" s="346"/>
      <c r="P815" s="346"/>
      <c r="Q815" s="346"/>
      <c r="R815" s="346"/>
      <c r="S815" s="346"/>
      <c r="T815" s="346"/>
      <c r="U815" s="346"/>
      <c r="V815" s="346"/>
      <c r="W815" s="346"/>
      <c r="X815" s="346"/>
      <c r="Y815" s="346"/>
      <c r="Z815" s="346"/>
      <c r="AA815" s="346"/>
      <c r="AB815" s="346"/>
      <c r="AC815" s="346"/>
      <c r="AD815" s="346"/>
      <c r="AE815" s="346"/>
      <c r="AF815" s="346"/>
      <c r="AG815" s="346"/>
      <c r="AH815" s="346"/>
      <c r="AI815" s="346"/>
      <c r="AJ815" s="346"/>
      <c r="AK815" s="346"/>
      <c r="AL815" s="346"/>
      <c r="AM815" s="346"/>
      <c r="AN815" s="346"/>
      <c r="AO815" s="346"/>
      <c r="AP815" s="346"/>
      <c r="AQ815" s="346"/>
      <c r="AR815" s="346"/>
      <c r="AS815" s="346"/>
      <c r="AT815" s="346"/>
      <c r="AU815" s="346"/>
      <c r="AV815" s="346"/>
      <c r="AW815" s="346"/>
      <c r="AX815" s="346"/>
      <c r="AY815" s="346"/>
      <c r="AZ815" s="346"/>
      <c r="BA815" s="346"/>
    </row>
    <row r="816" spans="1:53" ht="15.75" customHeight="1">
      <c r="A816" s="346"/>
      <c r="B816" s="346"/>
      <c r="C816" s="346"/>
      <c r="D816" s="346"/>
      <c r="E816" s="346"/>
      <c r="F816" s="346"/>
      <c r="G816" s="346"/>
      <c r="H816" s="346"/>
      <c r="I816" s="346"/>
      <c r="J816" s="346"/>
      <c r="K816" s="346"/>
      <c r="L816" s="346"/>
      <c r="M816" s="346"/>
      <c r="N816" s="346"/>
      <c r="O816" s="346"/>
      <c r="P816" s="346"/>
      <c r="Q816" s="346"/>
      <c r="R816" s="346"/>
      <c r="S816" s="346"/>
      <c r="T816" s="346"/>
      <c r="U816" s="346"/>
      <c r="V816" s="346"/>
      <c r="W816" s="346"/>
      <c r="X816" s="346"/>
      <c r="Y816" s="346"/>
      <c r="Z816" s="346"/>
      <c r="AA816" s="346"/>
      <c r="AB816" s="346"/>
      <c r="AC816" s="346"/>
      <c r="AD816" s="346"/>
      <c r="AE816" s="346"/>
      <c r="AF816" s="346"/>
      <c r="AG816" s="346"/>
      <c r="AH816" s="346"/>
      <c r="AI816" s="346"/>
      <c r="AJ816" s="346"/>
      <c r="AK816" s="346"/>
      <c r="AL816" s="346"/>
      <c r="AM816" s="346"/>
      <c r="AN816" s="346"/>
      <c r="AO816" s="346"/>
      <c r="AP816" s="346"/>
      <c r="AQ816" s="346"/>
      <c r="AR816" s="346"/>
      <c r="AS816" s="346"/>
      <c r="AT816" s="346"/>
      <c r="AU816" s="346"/>
      <c r="AV816" s="346"/>
      <c r="AW816" s="346"/>
      <c r="AX816" s="346"/>
      <c r="AY816" s="346"/>
      <c r="AZ816" s="346"/>
      <c r="BA816" s="346"/>
    </row>
    <row r="817" spans="1:53" ht="15.75" customHeight="1">
      <c r="A817" s="346"/>
      <c r="B817" s="346"/>
      <c r="C817" s="346"/>
      <c r="D817" s="346"/>
      <c r="E817" s="346"/>
      <c r="F817" s="346"/>
      <c r="G817" s="346"/>
      <c r="H817" s="346"/>
      <c r="I817" s="346"/>
      <c r="J817" s="346"/>
      <c r="K817" s="346"/>
      <c r="L817" s="346"/>
      <c r="M817" s="346"/>
      <c r="N817" s="346"/>
      <c r="O817" s="346"/>
      <c r="P817" s="346"/>
      <c r="Q817" s="346"/>
      <c r="R817" s="346"/>
      <c r="S817" s="346"/>
      <c r="T817" s="346"/>
      <c r="U817" s="346"/>
      <c r="V817" s="346"/>
      <c r="W817" s="346"/>
      <c r="X817" s="346"/>
      <c r="Y817" s="346"/>
      <c r="Z817" s="346"/>
      <c r="AA817" s="346"/>
      <c r="AB817" s="346"/>
      <c r="AC817" s="346"/>
      <c r="AD817" s="346"/>
      <c r="AE817" s="346"/>
      <c r="AF817" s="346"/>
      <c r="AG817" s="346"/>
      <c r="AH817" s="346"/>
      <c r="AI817" s="346"/>
      <c r="AJ817" s="346"/>
      <c r="AK817" s="346"/>
      <c r="AL817" s="346"/>
      <c r="AM817" s="346"/>
      <c r="AN817" s="346"/>
      <c r="AO817" s="346"/>
      <c r="AP817" s="346"/>
      <c r="AQ817" s="346"/>
      <c r="AR817" s="346"/>
      <c r="AS817" s="346"/>
      <c r="AT817" s="346"/>
      <c r="AU817" s="346"/>
      <c r="AV817" s="346"/>
      <c r="AW817" s="346"/>
      <c r="AX817" s="346"/>
      <c r="AY817" s="346"/>
      <c r="AZ817" s="346"/>
      <c r="BA817" s="346"/>
    </row>
    <row r="818" spans="1:53" ht="15.75" customHeight="1">
      <c r="A818" s="346"/>
      <c r="B818" s="346"/>
      <c r="C818" s="346"/>
      <c r="D818" s="346"/>
      <c r="E818" s="346"/>
      <c r="F818" s="346"/>
      <c r="G818" s="346"/>
      <c r="H818" s="346"/>
      <c r="I818" s="346"/>
      <c r="J818" s="346"/>
      <c r="K818" s="346"/>
      <c r="L818" s="346"/>
      <c r="M818" s="346"/>
      <c r="N818" s="346"/>
      <c r="O818" s="346"/>
      <c r="P818" s="346"/>
      <c r="Q818" s="346"/>
      <c r="R818" s="346"/>
      <c r="S818" s="346"/>
      <c r="T818" s="346"/>
      <c r="U818" s="346"/>
      <c r="V818" s="346"/>
      <c r="W818" s="346"/>
      <c r="X818" s="346"/>
      <c r="Y818" s="346"/>
      <c r="Z818" s="346"/>
      <c r="AA818" s="346"/>
      <c r="AB818" s="346"/>
      <c r="AC818" s="346"/>
      <c r="AD818" s="346"/>
      <c r="AE818" s="346"/>
      <c r="AF818" s="346"/>
      <c r="AG818" s="346"/>
      <c r="AH818" s="346"/>
      <c r="AI818" s="346"/>
      <c r="AJ818" s="346"/>
      <c r="AK818" s="346"/>
      <c r="AL818" s="346"/>
      <c r="AM818" s="346"/>
      <c r="AN818" s="346"/>
      <c r="AO818" s="346"/>
      <c r="AP818" s="346"/>
      <c r="AQ818" s="346"/>
      <c r="AR818" s="346"/>
      <c r="AS818" s="346"/>
      <c r="AT818" s="346"/>
      <c r="AU818" s="346"/>
      <c r="AV818" s="346"/>
      <c r="AW818" s="346"/>
      <c r="AX818" s="346"/>
      <c r="AY818" s="346"/>
      <c r="AZ818" s="346"/>
      <c r="BA818" s="346"/>
    </row>
    <row r="819" spans="1:53" ht="15.75" customHeight="1">
      <c r="A819" s="346"/>
      <c r="B819" s="346"/>
      <c r="C819" s="346"/>
      <c r="D819" s="346"/>
      <c r="E819" s="346"/>
      <c r="F819" s="346"/>
      <c r="G819" s="346"/>
      <c r="H819" s="346"/>
      <c r="I819" s="346"/>
      <c r="J819" s="346"/>
      <c r="K819" s="346"/>
      <c r="L819" s="346"/>
      <c r="M819" s="346"/>
      <c r="N819" s="346"/>
      <c r="O819" s="346"/>
      <c r="P819" s="346"/>
      <c r="Q819" s="346"/>
      <c r="R819" s="346"/>
      <c r="S819" s="346"/>
      <c r="T819" s="346"/>
      <c r="U819" s="346"/>
      <c r="V819" s="346"/>
      <c r="W819" s="346"/>
      <c r="X819" s="346"/>
      <c r="Y819" s="346"/>
      <c r="Z819" s="346"/>
      <c r="AA819" s="346"/>
      <c r="AB819" s="346"/>
      <c r="AC819" s="346"/>
      <c r="AD819" s="346"/>
      <c r="AE819" s="346"/>
      <c r="AF819" s="346"/>
      <c r="AG819" s="346"/>
      <c r="AH819" s="346"/>
      <c r="AI819" s="346"/>
      <c r="AJ819" s="346"/>
      <c r="AK819" s="346"/>
      <c r="AL819" s="346"/>
      <c r="AM819" s="346"/>
      <c r="AN819" s="346"/>
      <c r="AO819" s="346"/>
      <c r="AP819" s="346"/>
      <c r="AQ819" s="346"/>
      <c r="AR819" s="346"/>
      <c r="AS819" s="346"/>
      <c r="AT819" s="346"/>
      <c r="AU819" s="346"/>
      <c r="AV819" s="346"/>
      <c r="AW819" s="346"/>
      <c r="AX819" s="346"/>
      <c r="AY819" s="346"/>
      <c r="AZ819" s="346"/>
      <c r="BA819" s="346"/>
    </row>
    <row r="820" spans="1:53" ht="15.75" customHeight="1">
      <c r="A820" s="346"/>
      <c r="B820" s="346"/>
      <c r="C820" s="346"/>
      <c r="D820" s="346"/>
      <c r="E820" s="346"/>
      <c r="F820" s="346"/>
      <c r="G820" s="346"/>
      <c r="H820" s="346"/>
      <c r="I820" s="346"/>
      <c r="J820" s="346"/>
      <c r="K820" s="346"/>
      <c r="L820" s="346"/>
      <c r="M820" s="346"/>
      <c r="N820" s="346"/>
      <c r="O820" s="346"/>
      <c r="P820" s="346"/>
      <c r="Q820" s="346"/>
      <c r="R820" s="346"/>
      <c r="S820" s="346"/>
      <c r="T820" s="346"/>
      <c r="U820" s="346"/>
      <c r="V820" s="346"/>
      <c r="W820" s="346"/>
      <c r="X820" s="346"/>
      <c r="Y820" s="346"/>
      <c r="Z820" s="346"/>
      <c r="AA820" s="346"/>
      <c r="AB820" s="346"/>
      <c r="AC820" s="346"/>
      <c r="AD820" s="346"/>
      <c r="AE820" s="346"/>
      <c r="AF820" s="346"/>
      <c r="AG820" s="346"/>
      <c r="AH820" s="346"/>
      <c r="AI820" s="346"/>
      <c r="AJ820" s="346"/>
      <c r="AK820" s="346"/>
      <c r="AL820" s="346"/>
      <c r="AM820" s="346"/>
      <c r="AN820" s="346"/>
      <c r="AO820" s="346"/>
      <c r="AP820" s="346"/>
      <c r="AQ820" s="346"/>
      <c r="AR820" s="346"/>
      <c r="AS820" s="346"/>
      <c r="AT820" s="346"/>
      <c r="AU820" s="346"/>
      <c r="AV820" s="346"/>
      <c r="AW820" s="346"/>
      <c r="AX820" s="346"/>
      <c r="AY820" s="346"/>
      <c r="AZ820" s="346"/>
      <c r="BA820" s="346"/>
    </row>
    <row r="821" spans="1:53" ht="15.75" customHeight="1">
      <c r="A821" s="346"/>
      <c r="B821" s="346"/>
      <c r="C821" s="346"/>
      <c r="D821" s="346"/>
      <c r="E821" s="346"/>
      <c r="F821" s="346"/>
      <c r="G821" s="346"/>
      <c r="H821" s="346"/>
      <c r="I821" s="346"/>
      <c r="J821" s="346"/>
      <c r="K821" s="346"/>
      <c r="L821" s="346"/>
      <c r="M821" s="346"/>
      <c r="N821" s="346"/>
      <c r="O821" s="346"/>
      <c r="P821" s="346"/>
      <c r="Q821" s="346"/>
      <c r="R821" s="346"/>
      <c r="S821" s="346"/>
      <c r="T821" s="346"/>
      <c r="U821" s="346"/>
      <c r="V821" s="346"/>
      <c r="W821" s="346"/>
      <c r="X821" s="346"/>
      <c r="Y821" s="346"/>
      <c r="Z821" s="346"/>
      <c r="AA821" s="346"/>
      <c r="AB821" s="346"/>
      <c r="AC821" s="346"/>
      <c r="AD821" s="346"/>
      <c r="AE821" s="346"/>
      <c r="AF821" s="346"/>
      <c r="AG821" s="346"/>
      <c r="AH821" s="346"/>
      <c r="AI821" s="346"/>
      <c r="AJ821" s="346"/>
      <c r="AK821" s="346"/>
      <c r="AL821" s="346"/>
      <c r="AM821" s="346"/>
      <c r="AN821" s="346"/>
      <c r="AO821" s="346"/>
      <c r="AP821" s="346"/>
      <c r="AQ821" s="346"/>
      <c r="AR821" s="346"/>
      <c r="AS821" s="346"/>
      <c r="AT821" s="346"/>
      <c r="AU821" s="346"/>
      <c r="AV821" s="346"/>
      <c r="AW821" s="346"/>
      <c r="AX821" s="346"/>
      <c r="AY821" s="346"/>
      <c r="AZ821" s="346"/>
      <c r="BA821" s="346"/>
    </row>
    <row r="822" spans="1:53" ht="15.75" customHeight="1">
      <c r="A822" s="346"/>
      <c r="B822" s="346"/>
      <c r="C822" s="346"/>
      <c r="D822" s="346"/>
      <c r="E822" s="346"/>
      <c r="F822" s="346"/>
      <c r="G822" s="346"/>
      <c r="H822" s="346"/>
      <c r="I822" s="346"/>
      <c r="J822" s="346"/>
      <c r="K822" s="346"/>
      <c r="L822" s="346"/>
      <c r="M822" s="346"/>
      <c r="N822" s="346"/>
      <c r="O822" s="346"/>
      <c r="P822" s="346"/>
      <c r="Q822" s="346"/>
      <c r="R822" s="346"/>
      <c r="S822" s="346"/>
      <c r="T822" s="346"/>
      <c r="U822" s="346"/>
      <c r="V822" s="346"/>
      <c r="W822" s="346"/>
      <c r="X822" s="346"/>
      <c r="Y822" s="346"/>
      <c r="Z822" s="346"/>
      <c r="AA822" s="346"/>
      <c r="AB822" s="346"/>
      <c r="AC822" s="346"/>
      <c r="AD822" s="346"/>
      <c r="AE822" s="346"/>
      <c r="AF822" s="346"/>
      <c r="AG822" s="346"/>
      <c r="AH822" s="346"/>
      <c r="AI822" s="346"/>
      <c r="AJ822" s="346"/>
      <c r="AK822" s="346"/>
      <c r="AL822" s="346"/>
      <c r="AM822" s="346"/>
      <c r="AN822" s="346"/>
      <c r="AO822" s="346"/>
      <c r="AP822" s="346"/>
      <c r="AQ822" s="346"/>
      <c r="AR822" s="346"/>
      <c r="AS822" s="346"/>
      <c r="AT822" s="346"/>
      <c r="AU822" s="346"/>
      <c r="AV822" s="346"/>
      <c r="AW822" s="346"/>
      <c r="AX822" s="346"/>
      <c r="AY822" s="346"/>
      <c r="AZ822" s="346"/>
      <c r="BA822" s="346"/>
    </row>
    <row r="823" spans="1:53" ht="15.75" customHeight="1">
      <c r="A823" s="346"/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346"/>
      <c r="AC823" s="346"/>
      <c r="AD823" s="346"/>
      <c r="AE823" s="346"/>
      <c r="AF823" s="346"/>
      <c r="AG823" s="346"/>
      <c r="AH823" s="346"/>
      <c r="AI823" s="346"/>
      <c r="AJ823" s="346"/>
      <c r="AK823" s="346"/>
      <c r="AL823" s="346"/>
      <c r="AM823" s="346"/>
      <c r="AN823" s="346"/>
      <c r="AO823" s="346"/>
      <c r="AP823" s="346"/>
      <c r="AQ823" s="346"/>
      <c r="AR823" s="346"/>
      <c r="AS823" s="346"/>
      <c r="AT823" s="346"/>
      <c r="AU823" s="346"/>
      <c r="AV823" s="346"/>
      <c r="AW823" s="346"/>
      <c r="AX823" s="346"/>
      <c r="AY823" s="346"/>
      <c r="AZ823" s="346"/>
      <c r="BA823" s="346"/>
    </row>
    <row r="824" spans="1:53" ht="15.75" customHeight="1">
      <c r="A824" s="346"/>
      <c r="B824" s="346"/>
      <c r="C824" s="346"/>
      <c r="D824" s="346"/>
      <c r="E824" s="346"/>
      <c r="F824" s="346"/>
      <c r="G824" s="346"/>
      <c r="H824" s="346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6"/>
      <c r="U824" s="346"/>
      <c r="V824" s="346"/>
      <c r="W824" s="346"/>
      <c r="X824" s="346"/>
      <c r="Y824" s="346"/>
      <c r="Z824" s="346"/>
      <c r="AA824" s="346"/>
      <c r="AB824" s="346"/>
      <c r="AC824" s="346"/>
      <c r="AD824" s="346"/>
      <c r="AE824" s="346"/>
      <c r="AF824" s="346"/>
      <c r="AG824" s="346"/>
      <c r="AH824" s="346"/>
      <c r="AI824" s="346"/>
      <c r="AJ824" s="346"/>
      <c r="AK824" s="346"/>
      <c r="AL824" s="346"/>
      <c r="AM824" s="346"/>
      <c r="AN824" s="346"/>
      <c r="AO824" s="346"/>
      <c r="AP824" s="346"/>
      <c r="AQ824" s="346"/>
      <c r="AR824" s="346"/>
      <c r="AS824" s="346"/>
      <c r="AT824" s="346"/>
      <c r="AU824" s="346"/>
      <c r="AV824" s="346"/>
      <c r="AW824" s="346"/>
      <c r="AX824" s="346"/>
      <c r="AY824" s="346"/>
      <c r="AZ824" s="346"/>
      <c r="BA824" s="346"/>
    </row>
    <row r="825" spans="1:53" ht="15.75" customHeight="1">
      <c r="A825" s="346"/>
      <c r="B825" s="346"/>
      <c r="C825" s="346"/>
      <c r="D825" s="346"/>
      <c r="E825" s="346"/>
      <c r="F825" s="346"/>
      <c r="G825" s="346"/>
      <c r="H825" s="346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6"/>
      <c r="U825" s="346"/>
      <c r="V825" s="346"/>
      <c r="W825" s="346"/>
      <c r="X825" s="346"/>
      <c r="Y825" s="346"/>
      <c r="Z825" s="346"/>
      <c r="AA825" s="346"/>
      <c r="AB825" s="346"/>
      <c r="AC825" s="346"/>
      <c r="AD825" s="346"/>
      <c r="AE825" s="346"/>
      <c r="AF825" s="346"/>
      <c r="AG825" s="346"/>
      <c r="AH825" s="346"/>
      <c r="AI825" s="346"/>
      <c r="AJ825" s="346"/>
      <c r="AK825" s="346"/>
      <c r="AL825" s="346"/>
      <c r="AM825" s="346"/>
      <c r="AN825" s="346"/>
      <c r="AO825" s="346"/>
      <c r="AP825" s="346"/>
      <c r="AQ825" s="346"/>
      <c r="AR825" s="346"/>
      <c r="AS825" s="346"/>
      <c r="AT825" s="346"/>
      <c r="AU825" s="346"/>
      <c r="AV825" s="346"/>
      <c r="AW825" s="346"/>
      <c r="AX825" s="346"/>
      <c r="AY825" s="346"/>
      <c r="AZ825" s="346"/>
      <c r="BA825" s="346"/>
    </row>
    <row r="826" spans="1:53" ht="15.75" customHeight="1">
      <c r="A826" s="346"/>
      <c r="B826" s="346"/>
      <c r="C826" s="346"/>
      <c r="D826" s="346"/>
      <c r="E826" s="346"/>
      <c r="F826" s="346"/>
      <c r="G826" s="346"/>
      <c r="H826" s="346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6"/>
      <c r="U826" s="346"/>
      <c r="V826" s="346"/>
      <c r="W826" s="346"/>
      <c r="X826" s="346"/>
      <c r="Y826" s="346"/>
      <c r="Z826" s="346"/>
      <c r="AA826" s="346"/>
      <c r="AB826" s="346"/>
      <c r="AC826" s="346"/>
      <c r="AD826" s="346"/>
      <c r="AE826" s="346"/>
      <c r="AF826" s="346"/>
      <c r="AG826" s="346"/>
      <c r="AH826" s="346"/>
      <c r="AI826" s="346"/>
      <c r="AJ826" s="346"/>
      <c r="AK826" s="346"/>
      <c r="AL826" s="346"/>
      <c r="AM826" s="346"/>
      <c r="AN826" s="346"/>
      <c r="AO826" s="346"/>
      <c r="AP826" s="346"/>
      <c r="AQ826" s="346"/>
      <c r="AR826" s="346"/>
      <c r="AS826" s="346"/>
      <c r="AT826" s="346"/>
      <c r="AU826" s="346"/>
      <c r="AV826" s="346"/>
      <c r="AW826" s="346"/>
      <c r="AX826" s="346"/>
      <c r="AY826" s="346"/>
      <c r="AZ826" s="346"/>
      <c r="BA826" s="346"/>
    </row>
    <row r="827" spans="1:53" ht="15.75" customHeight="1">
      <c r="A827" s="346"/>
      <c r="B827" s="346"/>
      <c r="C827" s="346"/>
      <c r="D827" s="346"/>
      <c r="E827" s="346"/>
      <c r="F827" s="346"/>
      <c r="G827" s="346"/>
      <c r="H827" s="346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6"/>
      <c r="U827" s="346"/>
      <c r="V827" s="346"/>
      <c r="W827" s="346"/>
      <c r="X827" s="346"/>
      <c r="Y827" s="346"/>
      <c r="Z827" s="346"/>
      <c r="AA827" s="346"/>
      <c r="AB827" s="346"/>
      <c r="AC827" s="346"/>
      <c r="AD827" s="346"/>
      <c r="AE827" s="346"/>
      <c r="AF827" s="346"/>
      <c r="AG827" s="346"/>
      <c r="AH827" s="346"/>
      <c r="AI827" s="346"/>
      <c r="AJ827" s="346"/>
      <c r="AK827" s="346"/>
      <c r="AL827" s="346"/>
      <c r="AM827" s="346"/>
      <c r="AN827" s="346"/>
      <c r="AO827" s="346"/>
      <c r="AP827" s="346"/>
      <c r="AQ827" s="346"/>
      <c r="AR827" s="346"/>
      <c r="AS827" s="346"/>
      <c r="AT827" s="346"/>
      <c r="AU827" s="346"/>
      <c r="AV827" s="346"/>
      <c r="AW827" s="346"/>
      <c r="AX827" s="346"/>
      <c r="AY827" s="346"/>
      <c r="AZ827" s="346"/>
      <c r="BA827" s="346"/>
    </row>
    <row r="828" spans="1:53" ht="15.75" customHeight="1">
      <c r="A828" s="346"/>
      <c r="B828" s="346"/>
      <c r="C828" s="346"/>
      <c r="D828" s="346"/>
      <c r="E828" s="346"/>
      <c r="F828" s="346"/>
      <c r="G828" s="346"/>
      <c r="H828" s="346"/>
      <c r="I828" s="346"/>
      <c r="J828" s="346"/>
      <c r="K828" s="346"/>
      <c r="L828" s="346"/>
      <c r="M828" s="346"/>
      <c r="N828" s="346"/>
      <c r="O828" s="346"/>
      <c r="P828" s="346"/>
      <c r="Q828" s="346"/>
      <c r="R828" s="346"/>
      <c r="S828" s="346"/>
      <c r="T828" s="346"/>
      <c r="U828" s="346"/>
      <c r="V828" s="346"/>
      <c r="W828" s="346"/>
      <c r="X828" s="346"/>
      <c r="Y828" s="346"/>
      <c r="Z828" s="346"/>
      <c r="AA828" s="346"/>
      <c r="AB828" s="346"/>
      <c r="AC828" s="346"/>
      <c r="AD828" s="346"/>
      <c r="AE828" s="346"/>
      <c r="AF828" s="346"/>
      <c r="AG828" s="346"/>
      <c r="AH828" s="346"/>
      <c r="AI828" s="346"/>
      <c r="AJ828" s="346"/>
      <c r="AK828" s="346"/>
      <c r="AL828" s="346"/>
      <c r="AM828" s="346"/>
      <c r="AN828" s="346"/>
      <c r="AO828" s="346"/>
      <c r="AP828" s="346"/>
      <c r="AQ828" s="346"/>
      <c r="AR828" s="346"/>
      <c r="AS828" s="346"/>
      <c r="AT828" s="346"/>
      <c r="AU828" s="346"/>
      <c r="AV828" s="346"/>
      <c r="AW828" s="346"/>
      <c r="AX828" s="346"/>
      <c r="AY828" s="346"/>
      <c r="AZ828" s="346"/>
      <c r="BA828" s="346"/>
    </row>
    <row r="829" spans="1:53" ht="15.75" customHeight="1">
      <c r="A829" s="346"/>
      <c r="B829" s="346"/>
      <c r="C829" s="346"/>
      <c r="D829" s="346"/>
      <c r="E829" s="346"/>
      <c r="F829" s="346"/>
      <c r="G829" s="346"/>
      <c r="H829" s="346"/>
      <c r="I829" s="346"/>
      <c r="J829" s="346"/>
      <c r="K829" s="346"/>
      <c r="L829" s="346"/>
      <c r="M829" s="346"/>
      <c r="N829" s="346"/>
      <c r="O829" s="346"/>
      <c r="P829" s="346"/>
      <c r="Q829" s="346"/>
      <c r="R829" s="346"/>
      <c r="S829" s="346"/>
      <c r="T829" s="346"/>
      <c r="U829" s="346"/>
      <c r="V829" s="346"/>
      <c r="W829" s="346"/>
      <c r="X829" s="346"/>
      <c r="Y829" s="346"/>
      <c r="Z829" s="346"/>
      <c r="AA829" s="346"/>
      <c r="AB829" s="346"/>
      <c r="AC829" s="346"/>
      <c r="AD829" s="346"/>
      <c r="AE829" s="346"/>
      <c r="AF829" s="346"/>
      <c r="AG829" s="346"/>
      <c r="AH829" s="346"/>
      <c r="AI829" s="346"/>
      <c r="AJ829" s="346"/>
      <c r="AK829" s="346"/>
      <c r="AL829" s="346"/>
      <c r="AM829" s="346"/>
      <c r="AN829" s="346"/>
      <c r="AO829" s="346"/>
      <c r="AP829" s="346"/>
      <c r="AQ829" s="346"/>
      <c r="AR829" s="346"/>
      <c r="AS829" s="346"/>
      <c r="AT829" s="346"/>
      <c r="AU829" s="346"/>
      <c r="AV829" s="346"/>
      <c r="AW829" s="346"/>
      <c r="AX829" s="346"/>
      <c r="AY829" s="346"/>
      <c r="AZ829" s="346"/>
      <c r="BA829" s="346"/>
    </row>
    <row r="830" spans="1:53" ht="15.75" customHeight="1">
      <c r="A830" s="346"/>
      <c r="B830" s="346"/>
      <c r="C830" s="346"/>
      <c r="D830" s="346"/>
      <c r="E830" s="346"/>
      <c r="F830" s="346"/>
      <c r="G830" s="346"/>
      <c r="H830" s="346"/>
      <c r="I830" s="346"/>
      <c r="J830" s="346"/>
      <c r="K830" s="346"/>
      <c r="L830" s="346"/>
      <c r="M830" s="346"/>
      <c r="N830" s="346"/>
      <c r="O830" s="346"/>
      <c r="P830" s="346"/>
      <c r="Q830" s="346"/>
      <c r="R830" s="346"/>
      <c r="S830" s="346"/>
      <c r="T830" s="346"/>
      <c r="U830" s="346"/>
      <c r="V830" s="346"/>
      <c r="W830" s="346"/>
      <c r="X830" s="346"/>
      <c r="Y830" s="346"/>
      <c r="Z830" s="346"/>
      <c r="AA830" s="346"/>
      <c r="AB830" s="346"/>
      <c r="AC830" s="346"/>
      <c r="AD830" s="346"/>
      <c r="AE830" s="346"/>
      <c r="AF830" s="346"/>
      <c r="AG830" s="346"/>
      <c r="AH830" s="346"/>
      <c r="AI830" s="346"/>
      <c r="AJ830" s="346"/>
      <c r="AK830" s="346"/>
      <c r="AL830" s="346"/>
      <c r="AM830" s="346"/>
      <c r="AN830" s="346"/>
      <c r="AO830" s="346"/>
      <c r="AP830" s="346"/>
      <c r="AQ830" s="346"/>
      <c r="AR830" s="346"/>
      <c r="AS830" s="346"/>
      <c r="AT830" s="346"/>
      <c r="AU830" s="346"/>
      <c r="AV830" s="346"/>
      <c r="AW830" s="346"/>
      <c r="AX830" s="346"/>
      <c r="AY830" s="346"/>
      <c r="AZ830" s="346"/>
      <c r="BA830" s="346"/>
    </row>
    <row r="831" spans="1:53" ht="15.75" customHeight="1">
      <c r="A831" s="346"/>
      <c r="B831" s="346"/>
      <c r="C831" s="346"/>
      <c r="D831" s="346"/>
      <c r="E831" s="346"/>
      <c r="F831" s="346"/>
      <c r="G831" s="346"/>
      <c r="H831" s="346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6"/>
      <c r="U831" s="346"/>
      <c r="V831" s="346"/>
      <c r="W831" s="346"/>
      <c r="X831" s="346"/>
      <c r="Y831" s="346"/>
      <c r="Z831" s="346"/>
      <c r="AA831" s="346"/>
      <c r="AB831" s="346"/>
      <c r="AC831" s="346"/>
      <c r="AD831" s="346"/>
      <c r="AE831" s="346"/>
      <c r="AF831" s="346"/>
      <c r="AG831" s="346"/>
      <c r="AH831" s="346"/>
      <c r="AI831" s="346"/>
      <c r="AJ831" s="346"/>
      <c r="AK831" s="346"/>
      <c r="AL831" s="346"/>
      <c r="AM831" s="346"/>
      <c r="AN831" s="346"/>
      <c r="AO831" s="346"/>
      <c r="AP831" s="346"/>
      <c r="AQ831" s="346"/>
      <c r="AR831" s="346"/>
      <c r="AS831" s="346"/>
      <c r="AT831" s="346"/>
      <c r="AU831" s="346"/>
      <c r="AV831" s="346"/>
      <c r="AW831" s="346"/>
      <c r="AX831" s="346"/>
      <c r="AY831" s="346"/>
      <c r="AZ831" s="346"/>
      <c r="BA831" s="346"/>
    </row>
    <row r="832" spans="1:53" ht="15.75" customHeight="1">
      <c r="A832" s="346"/>
      <c r="B832" s="346"/>
      <c r="C832" s="346"/>
      <c r="D832" s="346"/>
      <c r="E832" s="346"/>
      <c r="F832" s="346"/>
      <c r="G832" s="346"/>
      <c r="H832" s="346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6"/>
      <c r="U832" s="346"/>
      <c r="V832" s="346"/>
      <c r="W832" s="346"/>
      <c r="X832" s="346"/>
      <c r="Y832" s="346"/>
      <c r="Z832" s="346"/>
      <c r="AA832" s="346"/>
      <c r="AB832" s="346"/>
      <c r="AC832" s="346"/>
      <c r="AD832" s="346"/>
      <c r="AE832" s="346"/>
      <c r="AF832" s="346"/>
      <c r="AG832" s="346"/>
      <c r="AH832" s="346"/>
      <c r="AI832" s="346"/>
      <c r="AJ832" s="346"/>
      <c r="AK832" s="346"/>
      <c r="AL832" s="346"/>
      <c r="AM832" s="346"/>
      <c r="AN832" s="346"/>
      <c r="AO832" s="346"/>
      <c r="AP832" s="346"/>
      <c r="AQ832" s="346"/>
      <c r="AR832" s="346"/>
      <c r="AS832" s="346"/>
      <c r="AT832" s="346"/>
      <c r="AU832" s="346"/>
      <c r="AV832" s="346"/>
      <c r="AW832" s="346"/>
      <c r="AX832" s="346"/>
      <c r="AY832" s="346"/>
      <c r="AZ832" s="346"/>
      <c r="BA832" s="346"/>
    </row>
    <row r="833" spans="1:53" ht="15.75" customHeight="1">
      <c r="A833" s="346"/>
      <c r="B833" s="346"/>
      <c r="C833" s="346"/>
      <c r="D833" s="346"/>
      <c r="E833" s="346"/>
      <c r="F833" s="346"/>
      <c r="G833" s="346"/>
      <c r="H833" s="346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6"/>
      <c r="U833" s="346"/>
      <c r="V833" s="346"/>
      <c r="W833" s="346"/>
      <c r="X833" s="346"/>
      <c r="Y833" s="346"/>
      <c r="Z833" s="346"/>
      <c r="AA833" s="346"/>
      <c r="AB833" s="346"/>
      <c r="AC833" s="346"/>
      <c r="AD833" s="346"/>
      <c r="AE833" s="346"/>
      <c r="AF833" s="346"/>
      <c r="AG833" s="346"/>
      <c r="AH833" s="346"/>
      <c r="AI833" s="346"/>
      <c r="AJ833" s="346"/>
      <c r="AK833" s="346"/>
      <c r="AL833" s="346"/>
      <c r="AM833" s="346"/>
      <c r="AN833" s="346"/>
      <c r="AO833" s="346"/>
      <c r="AP833" s="346"/>
      <c r="AQ833" s="346"/>
      <c r="AR833" s="346"/>
      <c r="AS833" s="346"/>
      <c r="AT833" s="346"/>
      <c r="AU833" s="346"/>
      <c r="AV833" s="346"/>
      <c r="AW833" s="346"/>
      <c r="AX833" s="346"/>
      <c r="AY833" s="346"/>
      <c r="AZ833" s="346"/>
      <c r="BA833" s="346"/>
    </row>
    <row r="834" spans="1:53" ht="15.75" customHeight="1">
      <c r="A834" s="346"/>
      <c r="B834" s="346"/>
      <c r="C834" s="346"/>
      <c r="D834" s="346"/>
      <c r="E834" s="346"/>
      <c r="F834" s="346"/>
      <c r="G834" s="346"/>
      <c r="H834" s="346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6"/>
      <c r="U834" s="346"/>
      <c r="V834" s="346"/>
      <c r="W834" s="346"/>
      <c r="X834" s="346"/>
      <c r="Y834" s="346"/>
      <c r="Z834" s="346"/>
      <c r="AA834" s="346"/>
      <c r="AB834" s="346"/>
      <c r="AC834" s="346"/>
      <c r="AD834" s="346"/>
      <c r="AE834" s="346"/>
      <c r="AF834" s="346"/>
      <c r="AG834" s="346"/>
      <c r="AH834" s="346"/>
      <c r="AI834" s="346"/>
      <c r="AJ834" s="346"/>
      <c r="AK834" s="346"/>
      <c r="AL834" s="346"/>
      <c r="AM834" s="346"/>
      <c r="AN834" s="346"/>
      <c r="AO834" s="346"/>
      <c r="AP834" s="346"/>
      <c r="AQ834" s="346"/>
      <c r="AR834" s="346"/>
      <c r="AS834" s="346"/>
      <c r="AT834" s="346"/>
      <c r="AU834" s="346"/>
      <c r="AV834" s="346"/>
      <c r="AW834" s="346"/>
      <c r="AX834" s="346"/>
      <c r="AY834" s="346"/>
      <c r="AZ834" s="346"/>
      <c r="BA834" s="346"/>
    </row>
    <row r="835" spans="1:53" ht="15.75" customHeight="1">
      <c r="A835" s="346"/>
      <c r="B835" s="346"/>
      <c r="C835" s="346"/>
      <c r="D835" s="346"/>
      <c r="E835" s="346"/>
      <c r="F835" s="346"/>
      <c r="G835" s="346"/>
      <c r="H835" s="346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6"/>
      <c r="U835" s="346"/>
      <c r="V835" s="346"/>
      <c r="W835" s="346"/>
      <c r="X835" s="346"/>
      <c r="Y835" s="346"/>
      <c r="Z835" s="346"/>
      <c r="AA835" s="346"/>
      <c r="AB835" s="346"/>
      <c r="AC835" s="346"/>
      <c r="AD835" s="346"/>
      <c r="AE835" s="346"/>
      <c r="AF835" s="346"/>
      <c r="AG835" s="346"/>
      <c r="AH835" s="346"/>
      <c r="AI835" s="346"/>
      <c r="AJ835" s="346"/>
      <c r="AK835" s="346"/>
      <c r="AL835" s="346"/>
      <c r="AM835" s="346"/>
      <c r="AN835" s="346"/>
      <c r="AO835" s="346"/>
      <c r="AP835" s="346"/>
      <c r="AQ835" s="346"/>
      <c r="AR835" s="346"/>
      <c r="AS835" s="346"/>
      <c r="AT835" s="346"/>
      <c r="AU835" s="346"/>
      <c r="AV835" s="346"/>
      <c r="AW835" s="346"/>
      <c r="AX835" s="346"/>
      <c r="AY835" s="346"/>
      <c r="AZ835" s="346"/>
      <c r="BA835" s="346"/>
    </row>
    <row r="836" spans="1:53" ht="15.75" customHeight="1">
      <c r="A836" s="346"/>
      <c r="B836" s="346"/>
      <c r="C836" s="346"/>
      <c r="D836" s="346"/>
      <c r="E836" s="346"/>
      <c r="F836" s="346"/>
      <c r="G836" s="346"/>
      <c r="H836" s="346"/>
      <c r="I836" s="346"/>
      <c r="J836" s="346"/>
      <c r="K836" s="346"/>
      <c r="L836" s="346"/>
      <c r="M836" s="346"/>
      <c r="N836" s="346"/>
      <c r="O836" s="346"/>
      <c r="P836" s="346"/>
      <c r="Q836" s="346"/>
      <c r="R836" s="346"/>
      <c r="S836" s="346"/>
      <c r="T836" s="346"/>
      <c r="U836" s="346"/>
      <c r="V836" s="346"/>
      <c r="W836" s="346"/>
      <c r="X836" s="346"/>
      <c r="Y836" s="346"/>
      <c r="Z836" s="346"/>
      <c r="AA836" s="346"/>
      <c r="AB836" s="346"/>
      <c r="AC836" s="346"/>
      <c r="AD836" s="346"/>
      <c r="AE836" s="346"/>
      <c r="AF836" s="346"/>
      <c r="AG836" s="346"/>
      <c r="AH836" s="346"/>
      <c r="AI836" s="346"/>
      <c r="AJ836" s="346"/>
      <c r="AK836" s="346"/>
      <c r="AL836" s="346"/>
      <c r="AM836" s="346"/>
      <c r="AN836" s="346"/>
      <c r="AO836" s="346"/>
      <c r="AP836" s="346"/>
      <c r="AQ836" s="346"/>
      <c r="AR836" s="346"/>
      <c r="AS836" s="346"/>
      <c r="AT836" s="346"/>
      <c r="AU836" s="346"/>
      <c r="AV836" s="346"/>
      <c r="AW836" s="346"/>
      <c r="AX836" s="346"/>
      <c r="AY836" s="346"/>
      <c r="AZ836" s="346"/>
      <c r="BA836" s="346"/>
    </row>
    <row r="837" spans="1:53" ht="15.75" customHeight="1">
      <c r="A837" s="346"/>
      <c r="B837" s="346"/>
      <c r="C837" s="346"/>
      <c r="D837" s="346"/>
      <c r="E837" s="346"/>
      <c r="F837" s="346"/>
      <c r="G837" s="346"/>
      <c r="H837" s="346"/>
      <c r="I837" s="346"/>
      <c r="J837" s="346"/>
      <c r="K837" s="346"/>
      <c r="L837" s="346"/>
      <c r="M837" s="346"/>
      <c r="N837" s="346"/>
      <c r="O837" s="346"/>
      <c r="P837" s="346"/>
      <c r="Q837" s="346"/>
      <c r="R837" s="346"/>
      <c r="S837" s="346"/>
      <c r="T837" s="346"/>
      <c r="U837" s="346"/>
      <c r="V837" s="346"/>
      <c r="W837" s="346"/>
      <c r="X837" s="346"/>
      <c r="Y837" s="346"/>
      <c r="Z837" s="346"/>
      <c r="AA837" s="346"/>
      <c r="AB837" s="346"/>
      <c r="AC837" s="346"/>
      <c r="AD837" s="346"/>
      <c r="AE837" s="346"/>
      <c r="AF837" s="346"/>
      <c r="AG837" s="346"/>
      <c r="AH837" s="346"/>
      <c r="AI837" s="346"/>
      <c r="AJ837" s="346"/>
      <c r="AK837" s="346"/>
      <c r="AL837" s="346"/>
      <c r="AM837" s="346"/>
      <c r="AN837" s="346"/>
      <c r="AO837" s="346"/>
      <c r="AP837" s="346"/>
      <c r="AQ837" s="346"/>
      <c r="AR837" s="346"/>
      <c r="AS837" s="346"/>
      <c r="AT837" s="346"/>
      <c r="AU837" s="346"/>
      <c r="AV837" s="346"/>
      <c r="AW837" s="346"/>
      <c r="AX837" s="346"/>
      <c r="AY837" s="346"/>
      <c r="AZ837" s="346"/>
      <c r="BA837" s="346"/>
    </row>
    <row r="838" spans="1:53" ht="15.75" customHeight="1">
      <c r="A838" s="346"/>
      <c r="B838" s="346"/>
      <c r="C838" s="346"/>
      <c r="D838" s="346"/>
      <c r="E838" s="346"/>
      <c r="F838" s="346"/>
      <c r="G838" s="346"/>
      <c r="H838" s="346"/>
      <c r="I838" s="346"/>
      <c r="J838" s="346"/>
      <c r="K838" s="346"/>
      <c r="L838" s="346"/>
      <c r="M838" s="346"/>
      <c r="N838" s="346"/>
      <c r="O838" s="346"/>
      <c r="P838" s="346"/>
      <c r="Q838" s="346"/>
      <c r="R838" s="346"/>
      <c r="S838" s="346"/>
      <c r="T838" s="346"/>
      <c r="U838" s="346"/>
      <c r="V838" s="346"/>
      <c r="W838" s="346"/>
      <c r="X838" s="346"/>
      <c r="Y838" s="346"/>
      <c r="Z838" s="346"/>
      <c r="AA838" s="346"/>
      <c r="AB838" s="346"/>
      <c r="AC838" s="346"/>
      <c r="AD838" s="346"/>
      <c r="AE838" s="346"/>
      <c r="AF838" s="346"/>
      <c r="AG838" s="346"/>
      <c r="AH838" s="346"/>
      <c r="AI838" s="346"/>
      <c r="AJ838" s="346"/>
      <c r="AK838" s="346"/>
      <c r="AL838" s="346"/>
      <c r="AM838" s="346"/>
      <c r="AN838" s="346"/>
      <c r="AO838" s="346"/>
      <c r="AP838" s="346"/>
      <c r="AQ838" s="346"/>
      <c r="AR838" s="346"/>
      <c r="AS838" s="346"/>
      <c r="AT838" s="346"/>
      <c r="AU838" s="346"/>
      <c r="AV838" s="346"/>
      <c r="AW838" s="346"/>
      <c r="AX838" s="346"/>
      <c r="AY838" s="346"/>
      <c r="AZ838" s="346"/>
      <c r="BA838" s="346"/>
    </row>
    <row r="839" spans="1:53" ht="15.75" customHeight="1">
      <c r="A839" s="346"/>
      <c r="B839" s="346"/>
      <c r="C839" s="346"/>
      <c r="D839" s="346"/>
      <c r="E839" s="346"/>
      <c r="F839" s="346"/>
      <c r="G839" s="346"/>
      <c r="H839" s="346"/>
      <c r="I839" s="346"/>
      <c r="J839" s="346"/>
      <c r="K839" s="346"/>
      <c r="L839" s="346"/>
      <c r="M839" s="346"/>
      <c r="N839" s="346"/>
      <c r="O839" s="346"/>
      <c r="P839" s="346"/>
      <c r="Q839" s="346"/>
      <c r="R839" s="346"/>
      <c r="S839" s="346"/>
      <c r="T839" s="346"/>
      <c r="U839" s="346"/>
      <c r="V839" s="346"/>
      <c r="W839" s="346"/>
      <c r="X839" s="346"/>
      <c r="Y839" s="346"/>
      <c r="Z839" s="346"/>
      <c r="AA839" s="346"/>
      <c r="AB839" s="346"/>
      <c r="AC839" s="346"/>
      <c r="AD839" s="346"/>
      <c r="AE839" s="346"/>
      <c r="AF839" s="346"/>
      <c r="AG839" s="346"/>
      <c r="AH839" s="346"/>
      <c r="AI839" s="346"/>
      <c r="AJ839" s="346"/>
      <c r="AK839" s="346"/>
      <c r="AL839" s="346"/>
      <c r="AM839" s="346"/>
      <c r="AN839" s="346"/>
      <c r="AO839" s="346"/>
      <c r="AP839" s="346"/>
      <c r="AQ839" s="346"/>
      <c r="AR839" s="346"/>
      <c r="AS839" s="346"/>
      <c r="AT839" s="346"/>
      <c r="AU839" s="346"/>
      <c r="AV839" s="346"/>
      <c r="AW839" s="346"/>
      <c r="AX839" s="346"/>
      <c r="AY839" s="346"/>
      <c r="AZ839" s="346"/>
      <c r="BA839" s="346"/>
    </row>
    <row r="840" spans="1:53" ht="15.75" customHeight="1">
      <c r="A840" s="346"/>
      <c r="B840" s="346"/>
      <c r="C840" s="346"/>
      <c r="D840" s="346"/>
      <c r="E840" s="346"/>
      <c r="F840" s="346"/>
      <c r="G840" s="346"/>
      <c r="H840" s="346"/>
      <c r="I840" s="346"/>
      <c r="J840" s="346"/>
      <c r="K840" s="346"/>
      <c r="L840" s="346"/>
      <c r="M840" s="346"/>
      <c r="N840" s="346"/>
      <c r="O840" s="346"/>
      <c r="P840" s="346"/>
      <c r="Q840" s="346"/>
      <c r="R840" s="346"/>
      <c r="S840" s="346"/>
      <c r="T840" s="346"/>
      <c r="U840" s="346"/>
      <c r="V840" s="346"/>
      <c r="W840" s="346"/>
      <c r="X840" s="346"/>
      <c r="Y840" s="346"/>
      <c r="Z840" s="346"/>
      <c r="AA840" s="346"/>
      <c r="AB840" s="346"/>
      <c r="AC840" s="346"/>
      <c r="AD840" s="346"/>
      <c r="AE840" s="346"/>
      <c r="AF840" s="346"/>
      <c r="AG840" s="346"/>
      <c r="AH840" s="346"/>
      <c r="AI840" s="346"/>
      <c r="AJ840" s="346"/>
      <c r="AK840" s="346"/>
      <c r="AL840" s="346"/>
      <c r="AM840" s="346"/>
      <c r="AN840" s="346"/>
      <c r="AO840" s="346"/>
      <c r="AP840" s="346"/>
      <c r="AQ840" s="346"/>
      <c r="AR840" s="346"/>
      <c r="AS840" s="346"/>
      <c r="AT840" s="346"/>
      <c r="AU840" s="346"/>
      <c r="AV840" s="346"/>
      <c r="AW840" s="346"/>
      <c r="AX840" s="346"/>
      <c r="AY840" s="346"/>
      <c r="AZ840" s="346"/>
      <c r="BA840" s="346"/>
    </row>
    <row r="841" spans="1:53" ht="15.75" customHeight="1">
      <c r="A841" s="346"/>
      <c r="B841" s="346"/>
      <c r="C841" s="346"/>
      <c r="D841" s="346"/>
      <c r="E841" s="346"/>
      <c r="F841" s="346"/>
      <c r="G841" s="346"/>
      <c r="H841" s="346"/>
      <c r="I841" s="346"/>
      <c r="J841" s="346"/>
      <c r="K841" s="346"/>
      <c r="L841" s="346"/>
      <c r="M841" s="346"/>
      <c r="N841" s="346"/>
      <c r="O841" s="346"/>
      <c r="P841" s="346"/>
      <c r="Q841" s="346"/>
      <c r="R841" s="346"/>
      <c r="S841" s="346"/>
      <c r="T841" s="346"/>
      <c r="U841" s="346"/>
      <c r="V841" s="346"/>
      <c r="W841" s="346"/>
      <c r="X841" s="346"/>
      <c r="Y841" s="346"/>
      <c r="Z841" s="346"/>
      <c r="AA841" s="346"/>
      <c r="AB841" s="346"/>
      <c r="AC841" s="346"/>
      <c r="AD841" s="346"/>
      <c r="AE841" s="346"/>
      <c r="AF841" s="346"/>
      <c r="AG841" s="346"/>
      <c r="AH841" s="346"/>
      <c r="AI841" s="346"/>
      <c r="AJ841" s="346"/>
      <c r="AK841" s="346"/>
      <c r="AL841" s="346"/>
      <c r="AM841" s="346"/>
      <c r="AN841" s="346"/>
      <c r="AO841" s="346"/>
      <c r="AP841" s="346"/>
      <c r="AQ841" s="346"/>
      <c r="AR841" s="346"/>
      <c r="AS841" s="346"/>
      <c r="AT841" s="346"/>
      <c r="AU841" s="346"/>
      <c r="AV841" s="346"/>
      <c r="AW841" s="346"/>
      <c r="AX841" s="346"/>
      <c r="AY841" s="346"/>
      <c r="AZ841" s="346"/>
      <c r="BA841" s="346"/>
    </row>
    <row r="842" spans="1:53" ht="15.75" customHeight="1">
      <c r="A842" s="346"/>
      <c r="B842" s="346"/>
      <c r="C842" s="346"/>
      <c r="D842" s="346"/>
      <c r="E842" s="346"/>
      <c r="F842" s="346"/>
      <c r="G842" s="346"/>
      <c r="H842" s="346"/>
      <c r="I842" s="346"/>
      <c r="J842" s="346"/>
      <c r="K842" s="346"/>
      <c r="L842" s="346"/>
      <c r="M842" s="346"/>
      <c r="N842" s="346"/>
      <c r="O842" s="346"/>
      <c r="P842" s="346"/>
      <c r="Q842" s="346"/>
      <c r="R842" s="346"/>
      <c r="S842" s="346"/>
      <c r="T842" s="346"/>
      <c r="U842" s="346"/>
      <c r="V842" s="346"/>
      <c r="W842" s="346"/>
      <c r="X842" s="346"/>
      <c r="Y842" s="346"/>
      <c r="Z842" s="346"/>
      <c r="AA842" s="346"/>
      <c r="AB842" s="346"/>
      <c r="AC842" s="346"/>
      <c r="AD842" s="346"/>
      <c r="AE842" s="346"/>
      <c r="AF842" s="346"/>
      <c r="AG842" s="346"/>
      <c r="AH842" s="346"/>
      <c r="AI842" s="346"/>
      <c r="AJ842" s="346"/>
      <c r="AK842" s="346"/>
      <c r="AL842" s="346"/>
      <c r="AM842" s="346"/>
      <c r="AN842" s="346"/>
      <c r="AO842" s="346"/>
      <c r="AP842" s="346"/>
      <c r="AQ842" s="346"/>
      <c r="AR842" s="346"/>
      <c r="AS842" s="346"/>
      <c r="AT842" s="346"/>
      <c r="AU842" s="346"/>
      <c r="AV842" s="346"/>
      <c r="AW842" s="346"/>
      <c r="AX842" s="346"/>
      <c r="AY842" s="346"/>
      <c r="AZ842" s="346"/>
      <c r="BA842" s="346"/>
    </row>
    <row r="843" spans="1:53" ht="15.75" customHeight="1">
      <c r="A843" s="346"/>
      <c r="B843" s="346"/>
      <c r="C843" s="346"/>
      <c r="D843" s="346"/>
      <c r="E843" s="346"/>
      <c r="F843" s="346"/>
      <c r="G843" s="346"/>
      <c r="H843" s="346"/>
      <c r="I843" s="346"/>
      <c r="J843" s="346"/>
      <c r="K843" s="346"/>
      <c r="L843" s="346"/>
      <c r="M843" s="346"/>
      <c r="N843" s="346"/>
      <c r="O843" s="346"/>
      <c r="P843" s="346"/>
      <c r="Q843" s="346"/>
      <c r="R843" s="346"/>
      <c r="S843" s="346"/>
      <c r="T843" s="346"/>
      <c r="U843" s="346"/>
      <c r="V843" s="346"/>
      <c r="W843" s="346"/>
      <c r="X843" s="346"/>
      <c r="Y843" s="346"/>
      <c r="Z843" s="346"/>
      <c r="AA843" s="346"/>
      <c r="AB843" s="346"/>
      <c r="AC843" s="346"/>
      <c r="AD843" s="346"/>
      <c r="AE843" s="346"/>
      <c r="AF843" s="346"/>
      <c r="AG843" s="346"/>
      <c r="AH843" s="346"/>
      <c r="AI843" s="346"/>
      <c r="AJ843" s="346"/>
      <c r="AK843" s="346"/>
      <c r="AL843" s="346"/>
      <c r="AM843" s="346"/>
      <c r="AN843" s="346"/>
      <c r="AO843" s="346"/>
      <c r="AP843" s="346"/>
      <c r="AQ843" s="346"/>
      <c r="AR843" s="346"/>
      <c r="AS843" s="346"/>
      <c r="AT843" s="346"/>
      <c r="AU843" s="346"/>
      <c r="AV843" s="346"/>
      <c r="AW843" s="346"/>
      <c r="AX843" s="346"/>
      <c r="AY843" s="346"/>
      <c r="AZ843" s="346"/>
      <c r="BA843" s="346"/>
    </row>
    <row r="844" spans="1:53" ht="15.75" customHeight="1">
      <c r="A844" s="346"/>
      <c r="B844" s="346"/>
      <c r="C844" s="346"/>
      <c r="D844" s="346"/>
      <c r="E844" s="346"/>
      <c r="F844" s="346"/>
      <c r="G844" s="346"/>
      <c r="H844" s="346"/>
      <c r="I844" s="346"/>
      <c r="J844" s="346"/>
      <c r="K844" s="346"/>
      <c r="L844" s="346"/>
      <c r="M844" s="346"/>
      <c r="N844" s="346"/>
      <c r="O844" s="346"/>
      <c r="P844" s="346"/>
      <c r="Q844" s="346"/>
      <c r="R844" s="346"/>
      <c r="S844" s="346"/>
      <c r="T844" s="346"/>
      <c r="U844" s="346"/>
      <c r="V844" s="346"/>
      <c r="W844" s="346"/>
      <c r="X844" s="346"/>
      <c r="Y844" s="346"/>
      <c r="Z844" s="346"/>
      <c r="AA844" s="346"/>
      <c r="AB844" s="346"/>
      <c r="AC844" s="346"/>
      <c r="AD844" s="346"/>
      <c r="AE844" s="346"/>
      <c r="AF844" s="346"/>
      <c r="AG844" s="346"/>
      <c r="AH844" s="346"/>
      <c r="AI844" s="346"/>
      <c r="AJ844" s="346"/>
      <c r="AK844" s="346"/>
      <c r="AL844" s="346"/>
      <c r="AM844" s="346"/>
      <c r="AN844" s="346"/>
      <c r="AO844" s="346"/>
      <c r="AP844" s="346"/>
      <c r="AQ844" s="346"/>
      <c r="AR844" s="346"/>
      <c r="AS844" s="346"/>
      <c r="AT844" s="346"/>
      <c r="AU844" s="346"/>
      <c r="AV844" s="346"/>
      <c r="AW844" s="346"/>
      <c r="AX844" s="346"/>
      <c r="AY844" s="346"/>
      <c r="AZ844" s="346"/>
      <c r="BA844" s="346"/>
    </row>
    <row r="845" spans="1:53" ht="15.75" customHeight="1">
      <c r="A845" s="346"/>
      <c r="B845" s="346"/>
      <c r="C845" s="346"/>
      <c r="D845" s="346"/>
      <c r="E845" s="346"/>
      <c r="F845" s="346"/>
      <c r="G845" s="346"/>
      <c r="H845" s="346"/>
      <c r="I845" s="346"/>
      <c r="J845" s="346"/>
      <c r="K845" s="346"/>
      <c r="L845" s="346"/>
      <c r="M845" s="346"/>
      <c r="N845" s="346"/>
      <c r="O845" s="346"/>
      <c r="P845" s="346"/>
      <c r="Q845" s="346"/>
      <c r="R845" s="346"/>
      <c r="S845" s="346"/>
      <c r="T845" s="346"/>
      <c r="U845" s="346"/>
      <c r="V845" s="346"/>
      <c r="W845" s="346"/>
      <c r="X845" s="346"/>
      <c r="Y845" s="346"/>
      <c r="Z845" s="346"/>
      <c r="AA845" s="346"/>
      <c r="AB845" s="346"/>
      <c r="AC845" s="346"/>
      <c r="AD845" s="346"/>
      <c r="AE845" s="346"/>
      <c r="AF845" s="346"/>
      <c r="AG845" s="346"/>
      <c r="AH845" s="346"/>
      <c r="AI845" s="346"/>
      <c r="AJ845" s="346"/>
      <c r="AK845" s="346"/>
      <c r="AL845" s="346"/>
      <c r="AM845" s="346"/>
      <c r="AN845" s="346"/>
      <c r="AO845" s="346"/>
      <c r="AP845" s="346"/>
      <c r="AQ845" s="346"/>
      <c r="AR845" s="346"/>
      <c r="AS845" s="346"/>
      <c r="AT845" s="346"/>
      <c r="AU845" s="346"/>
      <c r="AV845" s="346"/>
      <c r="AW845" s="346"/>
      <c r="AX845" s="346"/>
      <c r="AY845" s="346"/>
      <c r="AZ845" s="346"/>
      <c r="BA845" s="346"/>
    </row>
    <row r="846" spans="1:53" ht="15.75" customHeight="1">
      <c r="A846" s="346"/>
      <c r="B846" s="346"/>
      <c r="C846" s="346"/>
      <c r="D846" s="346"/>
      <c r="E846" s="346"/>
      <c r="F846" s="346"/>
      <c r="G846" s="346"/>
      <c r="H846" s="346"/>
      <c r="I846" s="346"/>
      <c r="J846" s="346"/>
      <c r="K846" s="346"/>
      <c r="L846" s="346"/>
      <c r="M846" s="346"/>
      <c r="N846" s="346"/>
      <c r="O846" s="346"/>
      <c r="P846" s="346"/>
      <c r="Q846" s="346"/>
      <c r="R846" s="346"/>
      <c r="S846" s="346"/>
      <c r="T846" s="346"/>
      <c r="U846" s="346"/>
      <c r="V846" s="346"/>
      <c r="W846" s="346"/>
      <c r="X846" s="346"/>
      <c r="Y846" s="346"/>
      <c r="Z846" s="346"/>
      <c r="AA846" s="346"/>
      <c r="AB846" s="346"/>
      <c r="AC846" s="346"/>
      <c r="AD846" s="346"/>
      <c r="AE846" s="346"/>
      <c r="AF846" s="346"/>
      <c r="AG846" s="346"/>
      <c r="AH846" s="346"/>
      <c r="AI846" s="346"/>
      <c r="AJ846" s="346"/>
      <c r="AK846" s="346"/>
      <c r="AL846" s="346"/>
      <c r="AM846" s="346"/>
      <c r="AN846" s="346"/>
      <c r="AO846" s="346"/>
      <c r="AP846" s="346"/>
      <c r="AQ846" s="346"/>
      <c r="AR846" s="346"/>
      <c r="AS846" s="346"/>
      <c r="AT846" s="346"/>
      <c r="AU846" s="346"/>
      <c r="AV846" s="346"/>
      <c r="AW846" s="346"/>
      <c r="AX846" s="346"/>
      <c r="AY846" s="346"/>
      <c r="AZ846" s="346"/>
      <c r="BA846" s="346"/>
    </row>
    <row r="847" spans="1:53" ht="15.75" customHeight="1">
      <c r="A847" s="346"/>
      <c r="B847" s="346"/>
      <c r="C847" s="346"/>
      <c r="D847" s="346"/>
      <c r="E847" s="346"/>
      <c r="F847" s="346"/>
      <c r="G847" s="346"/>
      <c r="H847" s="346"/>
      <c r="I847" s="346"/>
      <c r="J847" s="346"/>
      <c r="K847" s="346"/>
      <c r="L847" s="346"/>
      <c r="M847" s="346"/>
      <c r="N847" s="346"/>
      <c r="O847" s="346"/>
      <c r="P847" s="346"/>
      <c r="Q847" s="346"/>
      <c r="R847" s="346"/>
      <c r="S847" s="346"/>
      <c r="T847" s="346"/>
      <c r="U847" s="346"/>
      <c r="V847" s="346"/>
      <c r="W847" s="346"/>
      <c r="X847" s="346"/>
      <c r="Y847" s="346"/>
      <c r="Z847" s="346"/>
      <c r="AA847" s="346"/>
      <c r="AB847" s="346"/>
      <c r="AC847" s="346"/>
      <c r="AD847" s="346"/>
      <c r="AE847" s="346"/>
      <c r="AF847" s="346"/>
      <c r="AG847" s="346"/>
      <c r="AH847" s="346"/>
      <c r="AI847" s="346"/>
      <c r="AJ847" s="346"/>
      <c r="AK847" s="346"/>
      <c r="AL847" s="346"/>
      <c r="AM847" s="346"/>
      <c r="AN847" s="346"/>
      <c r="AO847" s="346"/>
      <c r="AP847" s="346"/>
      <c r="AQ847" s="346"/>
      <c r="AR847" s="346"/>
      <c r="AS847" s="346"/>
      <c r="AT847" s="346"/>
      <c r="AU847" s="346"/>
      <c r="AV847" s="346"/>
      <c r="AW847" s="346"/>
      <c r="AX847" s="346"/>
      <c r="AY847" s="346"/>
      <c r="AZ847" s="346"/>
      <c r="BA847" s="346"/>
    </row>
    <row r="848" spans="1:53" ht="15.75" customHeight="1">
      <c r="A848" s="346"/>
      <c r="B848" s="346"/>
      <c r="C848" s="346"/>
      <c r="D848" s="346"/>
      <c r="E848" s="346"/>
      <c r="F848" s="346"/>
      <c r="G848" s="346"/>
      <c r="H848" s="346"/>
      <c r="I848" s="346"/>
      <c r="J848" s="346"/>
      <c r="K848" s="346"/>
      <c r="L848" s="346"/>
      <c r="M848" s="346"/>
      <c r="N848" s="346"/>
      <c r="O848" s="346"/>
      <c r="P848" s="346"/>
      <c r="Q848" s="346"/>
      <c r="R848" s="346"/>
      <c r="S848" s="346"/>
      <c r="T848" s="346"/>
      <c r="U848" s="346"/>
      <c r="V848" s="346"/>
      <c r="W848" s="346"/>
      <c r="X848" s="346"/>
      <c r="Y848" s="346"/>
      <c r="Z848" s="346"/>
      <c r="AA848" s="346"/>
      <c r="AB848" s="346"/>
      <c r="AC848" s="346"/>
      <c r="AD848" s="346"/>
      <c r="AE848" s="346"/>
      <c r="AF848" s="346"/>
      <c r="AG848" s="346"/>
      <c r="AH848" s="346"/>
      <c r="AI848" s="346"/>
      <c r="AJ848" s="346"/>
      <c r="AK848" s="346"/>
      <c r="AL848" s="346"/>
      <c r="AM848" s="346"/>
      <c r="AN848" s="346"/>
      <c r="AO848" s="346"/>
      <c r="AP848" s="346"/>
      <c r="AQ848" s="346"/>
      <c r="AR848" s="346"/>
      <c r="AS848" s="346"/>
      <c r="AT848" s="346"/>
      <c r="AU848" s="346"/>
      <c r="AV848" s="346"/>
      <c r="AW848" s="346"/>
      <c r="AX848" s="346"/>
      <c r="AY848" s="346"/>
      <c r="AZ848" s="346"/>
      <c r="BA848" s="346"/>
    </row>
    <row r="849" spans="1:53" ht="15.75" customHeight="1">
      <c r="A849" s="346"/>
      <c r="B849" s="346"/>
      <c r="C849" s="346"/>
      <c r="D849" s="346"/>
      <c r="E849" s="346"/>
      <c r="F849" s="346"/>
      <c r="G849" s="346"/>
      <c r="H849" s="346"/>
      <c r="I849" s="346"/>
      <c r="J849" s="346"/>
      <c r="K849" s="346"/>
      <c r="L849" s="346"/>
      <c r="M849" s="346"/>
      <c r="N849" s="346"/>
      <c r="O849" s="346"/>
      <c r="P849" s="346"/>
      <c r="Q849" s="346"/>
      <c r="R849" s="346"/>
      <c r="S849" s="346"/>
      <c r="T849" s="346"/>
      <c r="U849" s="346"/>
      <c r="V849" s="346"/>
      <c r="W849" s="346"/>
      <c r="X849" s="346"/>
      <c r="Y849" s="346"/>
      <c r="Z849" s="346"/>
      <c r="AA849" s="346"/>
      <c r="AB849" s="346"/>
      <c r="AC849" s="346"/>
      <c r="AD849" s="346"/>
      <c r="AE849" s="346"/>
      <c r="AF849" s="346"/>
      <c r="AG849" s="346"/>
      <c r="AH849" s="346"/>
      <c r="AI849" s="346"/>
      <c r="AJ849" s="346"/>
      <c r="AK849" s="346"/>
      <c r="AL849" s="346"/>
      <c r="AM849" s="346"/>
      <c r="AN849" s="346"/>
      <c r="AO849" s="346"/>
      <c r="AP849" s="346"/>
      <c r="AQ849" s="346"/>
      <c r="AR849" s="346"/>
      <c r="AS849" s="346"/>
      <c r="AT849" s="346"/>
      <c r="AU849" s="346"/>
      <c r="AV849" s="346"/>
      <c r="AW849" s="346"/>
      <c r="AX849" s="346"/>
      <c r="AY849" s="346"/>
      <c r="AZ849" s="346"/>
      <c r="BA849" s="346"/>
    </row>
    <row r="850" spans="1:53" ht="15.75" customHeight="1">
      <c r="A850" s="346"/>
      <c r="B850" s="346"/>
      <c r="C850" s="346"/>
      <c r="D850" s="346"/>
      <c r="E850" s="346"/>
      <c r="F850" s="346"/>
      <c r="G850" s="346"/>
      <c r="H850" s="346"/>
      <c r="I850" s="346"/>
      <c r="J850" s="346"/>
      <c r="K850" s="346"/>
      <c r="L850" s="346"/>
      <c r="M850" s="346"/>
      <c r="N850" s="346"/>
      <c r="O850" s="346"/>
      <c r="P850" s="346"/>
      <c r="Q850" s="346"/>
      <c r="R850" s="346"/>
      <c r="S850" s="346"/>
      <c r="T850" s="346"/>
      <c r="U850" s="346"/>
      <c r="V850" s="346"/>
      <c r="W850" s="346"/>
      <c r="X850" s="346"/>
      <c r="Y850" s="346"/>
      <c r="Z850" s="346"/>
      <c r="AA850" s="346"/>
      <c r="AB850" s="346"/>
      <c r="AC850" s="346"/>
      <c r="AD850" s="346"/>
      <c r="AE850" s="346"/>
      <c r="AF850" s="346"/>
      <c r="AG850" s="346"/>
      <c r="AH850" s="346"/>
      <c r="AI850" s="346"/>
      <c r="AJ850" s="346"/>
      <c r="AK850" s="346"/>
      <c r="AL850" s="346"/>
      <c r="AM850" s="346"/>
      <c r="AN850" s="346"/>
      <c r="AO850" s="346"/>
      <c r="AP850" s="346"/>
      <c r="AQ850" s="346"/>
      <c r="AR850" s="346"/>
      <c r="AS850" s="346"/>
      <c r="AT850" s="346"/>
      <c r="AU850" s="346"/>
      <c r="AV850" s="346"/>
      <c r="AW850" s="346"/>
      <c r="AX850" s="346"/>
      <c r="AY850" s="346"/>
      <c r="AZ850" s="346"/>
      <c r="BA850" s="346"/>
    </row>
    <row r="851" spans="1:53" ht="15.75" customHeight="1">
      <c r="A851" s="346"/>
      <c r="B851" s="346"/>
      <c r="C851" s="346"/>
      <c r="D851" s="346"/>
      <c r="E851" s="346"/>
      <c r="F851" s="346"/>
      <c r="G851" s="346"/>
      <c r="H851" s="346"/>
      <c r="I851" s="346"/>
      <c r="J851" s="346"/>
      <c r="K851" s="346"/>
      <c r="L851" s="346"/>
      <c r="M851" s="346"/>
      <c r="N851" s="346"/>
      <c r="O851" s="346"/>
      <c r="P851" s="346"/>
      <c r="Q851" s="346"/>
      <c r="R851" s="346"/>
      <c r="S851" s="346"/>
      <c r="T851" s="346"/>
      <c r="U851" s="346"/>
      <c r="V851" s="346"/>
      <c r="W851" s="346"/>
      <c r="X851" s="346"/>
      <c r="Y851" s="346"/>
      <c r="Z851" s="346"/>
      <c r="AA851" s="346"/>
      <c r="AB851" s="346"/>
      <c r="AC851" s="346"/>
      <c r="AD851" s="346"/>
      <c r="AE851" s="346"/>
      <c r="AF851" s="346"/>
      <c r="AG851" s="346"/>
      <c r="AH851" s="346"/>
      <c r="AI851" s="346"/>
      <c r="AJ851" s="346"/>
      <c r="AK851" s="346"/>
      <c r="AL851" s="346"/>
      <c r="AM851" s="346"/>
      <c r="AN851" s="346"/>
      <c r="AO851" s="346"/>
      <c r="AP851" s="346"/>
      <c r="AQ851" s="346"/>
      <c r="AR851" s="346"/>
      <c r="AS851" s="346"/>
      <c r="AT851" s="346"/>
      <c r="AU851" s="346"/>
      <c r="AV851" s="346"/>
      <c r="AW851" s="346"/>
      <c r="AX851" s="346"/>
      <c r="AY851" s="346"/>
      <c r="AZ851" s="346"/>
      <c r="BA851" s="346"/>
    </row>
    <row r="852" spans="1:53" ht="15.75" customHeight="1">
      <c r="A852" s="346"/>
      <c r="B852" s="346"/>
      <c r="C852" s="346"/>
      <c r="D852" s="346"/>
      <c r="E852" s="346"/>
      <c r="F852" s="346"/>
      <c r="G852" s="346"/>
      <c r="H852" s="346"/>
      <c r="I852" s="346"/>
      <c r="J852" s="346"/>
      <c r="K852" s="346"/>
      <c r="L852" s="346"/>
      <c r="M852" s="346"/>
      <c r="N852" s="346"/>
      <c r="O852" s="346"/>
      <c r="P852" s="346"/>
      <c r="Q852" s="346"/>
      <c r="R852" s="346"/>
      <c r="S852" s="346"/>
      <c r="T852" s="346"/>
      <c r="U852" s="346"/>
      <c r="V852" s="346"/>
      <c r="W852" s="346"/>
      <c r="X852" s="346"/>
      <c r="Y852" s="346"/>
      <c r="Z852" s="346"/>
      <c r="AA852" s="346"/>
      <c r="AB852" s="346"/>
      <c r="AC852" s="346"/>
      <c r="AD852" s="346"/>
      <c r="AE852" s="346"/>
      <c r="AF852" s="346"/>
      <c r="AG852" s="346"/>
      <c r="AH852" s="346"/>
      <c r="AI852" s="346"/>
      <c r="AJ852" s="346"/>
      <c r="AK852" s="346"/>
      <c r="AL852" s="346"/>
      <c r="AM852" s="346"/>
      <c r="AN852" s="346"/>
      <c r="AO852" s="346"/>
      <c r="AP852" s="346"/>
      <c r="AQ852" s="346"/>
      <c r="AR852" s="346"/>
      <c r="AS852" s="346"/>
      <c r="AT852" s="346"/>
      <c r="AU852" s="346"/>
      <c r="AV852" s="346"/>
      <c r="AW852" s="346"/>
      <c r="AX852" s="346"/>
      <c r="AY852" s="346"/>
      <c r="AZ852" s="346"/>
      <c r="BA852" s="346"/>
    </row>
    <row r="853" spans="1:53" ht="15.75" customHeight="1">
      <c r="A853" s="346"/>
      <c r="B853" s="346"/>
      <c r="C853" s="346"/>
      <c r="D853" s="346"/>
      <c r="E853" s="346"/>
      <c r="F853" s="346"/>
      <c r="G853" s="346"/>
      <c r="H853" s="346"/>
      <c r="I853" s="346"/>
      <c r="J853" s="346"/>
      <c r="K853" s="346"/>
      <c r="L853" s="346"/>
      <c r="M853" s="346"/>
      <c r="N853" s="346"/>
      <c r="O853" s="346"/>
      <c r="P853" s="346"/>
      <c r="Q853" s="346"/>
      <c r="R853" s="346"/>
      <c r="S853" s="346"/>
      <c r="T853" s="346"/>
      <c r="U853" s="346"/>
      <c r="V853" s="346"/>
      <c r="W853" s="346"/>
      <c r="X853" s="346"/>
      <c r="Y853" s="346"/>
      <c r="Z853" s="346"/>
      <c r="AA853" s="346"/>
      <c r="AB853" s="346"/>
      <c r="AC853" s="346"/>
      <c r="AD853" s="346"/>
      <c r="AE853" s="346"/>
      <c r="AF853" s="346"/>
      <c r="AG853" s="346"/>
      <c r="AH853" s="346"/>
      <c r="AI853" s="346"/>
      <c r="AJ853" s="346"/>
      <c r="AK853" s="346"/>
      <c r="AL853" s="346"/>
      <c r="AM853" s="346"/>
      <c r="AN853" s="346"/>
      <c r="AO853" s="346"/>
      <c r="AP853" s="346"/>
      <c r="AQ853" s="346"/>
      <c r="AR853" s="346"/>
      <c r="AS853" s="346"/>
      <c r="AT853" s="346"/>
      <c r="AU853" s="346"/>
      <c r="AV853" s="346"/>
      <c r="AW853" s="346"/>
      <c r="AX853" s="346"/>
      <c r="AY853" s="346"/>
      <c r="AZ853" s="346"/>
      <c r="BA853" s="346"/>
    </row>
    <row r="854" spans="1:53" ht="15.75" customHeight="1">
      <c r="A854" s="346"/>
      <c r="B854" s="346"/>
      <c r="C854" s="346"/>
      <c r="D854" s="346"/>
      <c r="E854" s="346"/>
      <c r="F854" s="346"/>
      <c r="G854" s="346"/>
      <c r="H854" s="346"/>
      <c r="I854" s="346"/>
      <c r="J854" s="346"/>
      <c r="K854" s="346"/>
      <c r="L854" s="346"/>
      <c r="M854" s="346"/>
      <c r="N854" s="346"/>
      <c r="O854" s="346"/>
      <c r="P854" s="346"/>
      <c r="Q854" s="346"/>
      <c r="R854" s="346"/>
      <c r="S854" s="346"/>
      <c r="T854" s="346"/>
      <c r="U854" s="346"/>
      <c r="V854" s="346"/>
      <c r="W854" s="346"/>
      <c r="X854" s="346"/>
      <c r="Y854" s="346"/>
      <c r="Z854" s="346"/>
      <c r="AA854" s="346"/>
      <c r="AB854" s="346"/>
      <c r="AC854" s="346"/>
      <c r="AD854" s="346"/>
      <c r="AE854" s="346"/>
      <c r="AF854" s="346"/>
      <c r="AG854" s="346"/>
      <c r="AH854" s="346"/>
      <c r="AI854" s="346"/>
      <c r="AJ854" s="346"/>
      <c r="AK854" s="346"/>
      <c r="AL854" s="346"/>
      <c r="AM854" s="346"/>
      <c r="AN854" s="346"/>
      <c r="AO854" s="346"/>
      <c r="AP854" s="346"/>
      <c r="AQ854" s="346"/>
      <c r="AR854" s="346"/>
      <c r="AS854" s="346"/>
      <c r="AT854" s="346"/>
      <c r="AU854" s="346"/>
      <c r="AV854" s="346"/>
      <c r="AW854" s="346"/>
      <c r="AX854" s="346"/>
      <c r="AY854" s="346"/>
      <c r="AZ854" s="346"/>
      <c r="BA854" s="346"/>
    </row>
    <row r="855" spans="1:53" ht="15.75" customHeight="1">
      <c r="A855" s="346"/>
      <c r="B855" s="346"/>
      <c r="C855" s="346"/>
      <c r="D855" s="346"/>
      <c r="E855" s="346"/>
      <c r="F855" s="346"/>
      <c r="G855" s="346"/>
      <c r="H855" s="346"/>
      <c r="I855" s="346"/>
      <c r="J855" s="346"/>
      <c r="K855" s="346"/>
      <c r="L855" s="346"/>
      <c r="M855" s="346"/>
      <c r="N855" s="346"/>
      <c r="O855" s="346"/>
      <c r="P855" s="346"/>
      <c r="Q855" s="346"/>
      <c r="R855" s="346"/>
      <c r="S855" s="346"/>
      <c r="T855" s="346"/>
      <c r="U855" s="346"/>
      <c r="V855" s="346"/>
      <c r="W855" s="346"/>
      <c r="X855" s="346"/>
      <c r="Y855" s="346"/>
      <c r="Z855" s="346"/>
      <c r="AA855" s="346"/>
      <c r="AB855" s="346"/>
      <c r="AC855" s="346"/>
      <c r="AD855" s="346"/>
      <c r="AE855" s="346"/>
      <c r="AF855" s="346"/>
      <c r="AG855" s="346"/>
      <c r="AH855" s="346"/>
      <c r="AI855" s="346"/>
      <c r="AJ855" s="346"/>
      <c r="AK855" s="346"/>
      <c r="AL855" s="346"/>
      <c r="AM855" s="346"/>
      <c r="AN855" s="346"/>
      <c r="AO855" s="346"/>
      <c r="AP855" s="346"/>
      <c r="AQ855" s="346"/>
      <c r="AR855" s="346"/>
      <c r="AS855" s="346"/>
      <c r="AT855" s="346"/>
      <c r="AU855" s="346"/>
      <c r="AV855" s="346"/>
      <c r="AW855" s="346"/>
      <c r="AX855" s="346"/>
      <c r="AY855" s="346"/>
      <c r="AZ855" s="346"/>
      <c r="BA855" s="346"/>
    </row>
    <row r="856" spans="1:53" ht="15.75" customHeight="1">
      <c r="A856" s="346"/>
      <c r="B856" s="346"/>
      <c r="C856" s="346"/>
      <c r="D856" s="346"/>
      <c r="E856" s="346"/>
      <c r="F856" s="346"/>
      <c r="G856" s="346"/>
      <c r="H856" s="346"/>
      <c r="I856" s="346"/>
      <c r="J856" s="346"/>
      <c r="K856" s="346"/>
      <c r="L856" s="346"/>
      <c r="M856" s="346"/>
      <c r="N856" s="346"/>
      <c r="O856" s="346"/>
      <c r="P856" s="346"/>
      <c r="Q856" s="346"/>
      <c r="R856" s="346"/>
      <c r="S856" s="346"/>
      <c r="T856" s="346"/>
      <c r="U856" s="346"/>
      <c r="V856" s="346"/>
      <c r="W856" s="346"/>
      <c r="X856" s="346"/>
      <c r="Y856" s="346"/>
      <c r="Z856" s="346"/>
      <c r="AA856" s="346"/>
      <c r="AB856" s="346"/>
      <c r="AC856" s="346"/>
      <c r="AD856" s="346"/>
      <c r="AE856" s="346"/>
      <c r="AF856" s="346"/>
      <c r="AG856" s="346"/>
      <c r="AH856" s="346"/>
      <c r="AI856" s="346"/>
      <c r="AJ856" s="346"/>
      <c r="AK856" s="346"/>
      <c r="AL856" s="346"/>
      <c r="AM856" s="346"/>
      <c r="AN856" s="346"/>
      <c r="AO856" s="346"/>
      <c r="AP856" s="346"/>
      <c r="AQ856" s="346"/>
      <c r="AR856" s="346"/>
      <c r="AS856" s="346"/>
      <c r="AT856" s="346"/>
      <c r="AU856" s="346"/>
      <c r="AV856" s="346"/>
      <c r="AW856" s="346"/>
      <c r="AX856" s="346"/>
      <c r="AY856" s="346"/>
      <c r="AZ856" s="346"/>
      <c r="BA856" s="346"/>
    </row>
    <row r="857" spans="1:53" ht="15.75" customHeight="1">
      <c r="A857" s="346"/>
      <c r="B857" s="346"/>
      <c r="C857" s="346"/>
      <c r="D857" s="346"/>
      <c r="E857" s="346"/>
      <c r="F857" s="346"/>
      <c r="G857" s="346"/>
      <c r="H857" s="346"/>
      <c r="I857" s="346"/>
      <c r="J857" s="346"/>
      <c r="K857" s="346"/>
      <c r="L857" s="346"/>
      <c r="M857" s="346"/>
      <c r="N857" s="346"/>
      <c r="O857" s="346"/>
      <c r="P857" s="346"/>
      <c r="Q857" s="346"/>
      <c r="R857" s="346"/>
      <c r="S857" s="346"/>
      <c r="T857" s="346"/>
      <c r="U857" s="346"/>
      <c r="V857" s="346"/>
      <c r="W857" s="346"/>
      <c r="X857" s="346"/>
      <c r="Y857" s="346"/>
      <c r="Z857" s="346"/>
      <c r="AA857" s="346"/>
      <c r="AB857" s="346"/>
      <c r="AC857" s="346"/>
      <c r="AD857" s="346"/>
      <c r="AE857" s="346"/>
      <c r="AF857" s="346"/>
      <c r="AG857" s="346"/>
      <c r="AH857" s="346"/>
      <c r="AI857" s="346"/>
      <c r="AJ857" s="346"/>
      <c r="AK857" s="346"/>
      <c r="AL857" s="346"/>
      <c r="AM857" s="346"/>
      <c r="AN857" s="346"/>
      <c r="AO857" s="346"/>
      <c r="AP857" s="346"/>
      <c r="AQ857" s="346"/>
      <c r="AR857" s="346"/>
      <c r="AS857" s="346"/>
      <c r="AT857" s="346"/>
      <c r="AU857" s="346"/>
      <c r="AV857" s="346"/>
      <c r="AW857" s="346"/>
      <c r="AX857" s="346"/>
      <c r="AY857" s="346"/>
      <c r="AZ857" s="346"/>
      <c r="BA857" s="346"/>
    </row>
    <row r="858" spans="1:53" ht="15.75" customHeight="1">
      <c r="A858" s="346"/>
      <c r="B858" s="346"/>
      <c r="C858" s="346"/>
      <c r="D858" s="346"/>
      <c r="E858" s="346"/>
      <c r="F858" s="346"/>
      <c r="G858" s="346"/>
      <c r="H858" s="346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6"/>
      <c r="U858" s="346"/>
      <c r="V858" s="346"/>
      <c r="W858" s="346"/>
      <c r="X858" s="346"/>
      <c r="Y858" s="346"/>
      <c r="Z858" s="346"/>
      <c r="AA858" s="346"/>
      <c r="AB858" s="346"/>
      <c r="AC858" s="346"/>
      <c r="AD858" s="346"/>
      <c r="AE858" s="346"/>
      <c r="AF858" s="346"/>
      <c r="AG858" s="346"/>
      <c r="AH858" s="346"/>
      <c r="AI858" s="346"/>
      <c r="AJ858" s="346"/>
      <c r="AK858" s="346"/>
      <c r="AL858" s="346"/>
      <c r="AM858" s="346"/>
      <c r="AN858" s="346"/>
      <c r="AO858" s="346"/>
      <c r="AP858" s="346"/>
      <c r="AQ858" s="346"/>
      <c r="AR858" s="346"/>
      <c r="AS858" s="346"/>
      <c r="AT858" s="346"/>
      <c r="AU858" s="346"/>
      <c r="AV858" s="346"/>
      <c r="AW858" s="346"/>
      <c r="AX858" s="346"/>
      <c r="AY858" s="346"/>
      <c r="AZ858" s="346"/>
      <c r="BA858" s="346"/>
    </row>
    <row r="859" spans="1:53" ht="15.75" customHeight="1">
      <c r="A859" s="346"/>
      <c r="B859" s="346"/>
      <c r="C859" s="346"/>
      <c r="D859" s="346"/>
      <c r="E859" s="346"/>
      <c r="F859" s="346"/>
      <c r="G859" s="346"/>
      <c r="H859" s="346"/>
      <c r="I859" s="346"/>
      <c r="J859" s="346"/>
      <c r="K859" s="346"/>
      <c r="L859" s="346"/>
      <c r="M859" s="346"/>
      <c r="N859" s="346"/>
      <c r="O859" s="346"/>
      <c r="P859" s="346"/>
      <c r="Q859" s="346"/>
      <c r="R859" s="346"/>
      <c r="S859" s="346"/>
      <c r="T859" s="346"/>
      <c r="U859" s="346"/>
      <c r="V859" s="346"/>
      <c r="W859" s="346"/>
      <c r="X859" s="346"/>
      <c r="Y859" s="346"/>
      <c r="Z859" s="346"/>
      <c r="AA859" s="346"/>
      <c r="AB859" s="346"/>
      <c r="AC859" s="346"/>
      <c r="AD859" s="346"/>
      <c r="AE859" s="346"/>
      <c r="AF859" s="346"/>
      <c r="AG859" s="346"/>
      <c r="AH859" s="346"/>
      <c r="AI859" s="346"/>
      <c r="AJ859" s="346"/>
      <c r="AK859" s="346"/>
      <c r="AL859" s="346"/>
      <c r="AM859" s="346"/>
      <c r="AN859" s="346"/>
      <c r="AO859" s="346"/>
      <c r="AP859" s="346"/>
      <c r="AQ859" s="346"/>
      <c r="AR859" s="346"/>
      <c r="AS859" s="346"/>
      <c r="AT859" s="346"/>
      <c r="AU859" s="346"/>
      <c r="AV859" s="346"/>
      <c r="AW859" s="346"/>
      <c r="AX859" s="346"/>
      <c r="AY859" s="346"/>
      <c r="AZ859" s="346"/>
      <c r="BA859" s="346"/>
    </row>
    <row r="860" spans="1:53" ht="15.75" customHeight="1">
      <c r="A860" s="346"/>
      <c r="B860" s="346"/>
      <c r="C860" s="346"/>
      <c r="D860" s="346"/>
      <c r="E860" s="346"/>
      <c r="F860" s="346"/>
      <c r="G860" s="346"/>
      <c r="H860" s="346"/>
      <c r="I860" s="346"/>
      <c r="J860" s="346"/>
      <c r="K860" s="346"/>
      <c r="L860" s="346"/>
      <c r="M860" s="346"/>
      <c r="N860" s="346"/>
      <c r="O860" s="346"/>
      <c r="P860" s="346"/>
      <c r="Q860" s="346"/>
      <c r="R860" s="346"/>
      <c r="S860" s="346"/>
      <c r="T860" s="346"/>
      <c r="U860" s="346"/>
      <c r="V860" s="346"/>
      <c r="W860" s="346"/>
      <c r="X860" s="346"/>
      <c r="Y860" s="346"/>
      <c r="Z860" s="346"/>
      <c r="AA860" s="346"/>
      <c r="AB860" s="346"/>
      <c r="AC860" s="346"/>
      <c r="AD860" s="346"/>
      <c r="AE860" s="346"/>
      <c r="AF860" s="346"/>
      <c r="AG860" s="346"/>
      <c r="AH860" s="346"/>
      <c r="AI860" s="346"/>
      <c r="AJ860" s="346"/>
      <c r="AK860" s="346"/>
      <c r="AL860" s="346"/>
      <c r="AM860" s="346"/>
      <c r="AN860" s="346"/>
      <c r="AO860" s="346"/>
      <c r="AP860" s="346"/>
      <c r="AQ860" s="346"/>
      <c r="AR860" s="346"/>
      <c r="AS860" s="346"/>
      <c r="AT860" s="346"/>
      <c r="AU860" s="346"/>
      <c r="AV860" s="346"/>
      <c r="AW860" s="346"/>
      <c r="AX860" s="346"/>
      <c r="AY860" s="346"/>
      <c r="AZ860" s="346"/>
      <c r="BA860" s="346"/>
    </row>
    <row r="861" spans="1:53" ht="15.75" customHeight="1">
      <c r="A861" s="346"/>
      <c r="B861" s="346"/>
      <c r="C861" s="346"/>
      <c r="D861" s="346"/>
      <c r="E861" s="346"/>
      <c r="F861" s="346"/>
      <c r="G861" s="346"/>
      <c r="H861" s="346"/>
      <c r="I861" s="346"/>
      <c r="J861" s="346"/>
      <c r="K861" s="346"/>
      <c r="L861" s="346"/>
      <c r="M861" s="346"/>
      <c r="N861" s="346"/>
      <c r="O861" s="346"/>
      <c r="P861" s="346"/>
      <c r="Q861" s="346"/>
      <c r="R861" s="346"/>
      <c r="S861" s="346"/>
      <c r="T861" s="346"/>
      <c r="U861" s="346"/>
      <c r="V861" s="346"/>
      <c r="W861" s="346"/>
      <c r="X861" s="346"/>
      <c r="Y861" s="346"/>
      <c r="Z861" s="346"/>
      <c r="AA861" s="346"/>
      <c r="AB861" s="346"/>
      <c r="AC861" s="346"/>
      <c r="AD861" s="346"/>
      <c r="AE861" s="346"/>
      <c r="AF861" s="346"/>
      <c r="AG861" s="346"/>
      <c r="AH861" s="346"/>
      <c r="AI861" s="346"/>
      <c r="AJ861" s="346"/>
      <c r="AK861" s="346"/>
      <c r="AL861" s="346"/>
      <c r="AM861" s="346"/>
      <c r="AN861" s="346"/>
      <c r="AO861" s="346"/>
      <c r="AP861" s="346"/>
      <c r="AQ861" s="346"/>
      <c r="AR861" s="346"/>
      <c r="AS861" s="346"/>
      <c r="AT861" s="346"/>
      <c r="AU861" s="346"/>
      <c r="AV861" s="346"/>
      <c r="AW861" s="346"/>
      <c r="AX861" s="346"/>
      <c r="AY861" s="346"/>
      <c r="AZ861" s="346"/>
      <c r="BA861" s="346"/>
    </row>
    <row r="862" spans="1:53" ht="15.75" customHeight="1">
      <c r="A862" s="346"/>
      <c r="B862" s="346"/>
      <c r="C862" s="346"/>
      <c r="D862" s="346"/>
      <c r="E862" s="346"/>
      <c r="F862" s="346"/>
      <c r="G862" s="346"/>
      <c r="H862" s="346"/>
      <c r="I862" s="346"/>
      <c r="J862" s="346"/>
      <c r="K862" s="346"/>
      <c r="L862" s="346"/>
      <c r="M862" s="346"/>
      <c r="N862" s="346"/>
      <c r="O862" s="346"/>
      <c r="P862" s="346"/>
      <c r="Q862" s="346"/>
      <c r="R862" s="346"/>
      <c r="S862" s="346"/>
      <c r="T862" s="346"/>
      <c r="U862" s="346"/>
      <c r="V862" s="346"/>
      <c r="W862" s="346"/>
      <c r="X862" s="346"/>
      <c r="Y862" s="346"/>
      <c r="Z862" s="346"/>
      <c r="AA862" s="346"/>
      <c r="AB862" s="346"/>
      <c r="AC862" s="346"/>
      <c r="AD862" s="346"/>
      <c r="AE862" s="346"/>
      <c r="AF862" s="346"/>
      <c r="AG862" s="346"/>
      <c r="AH862" s="346"/>
      <c r="AI862" s="346"/>
      <c r="AJ862" s="346"/>
      <c r="AK862" s="346"/>
      <c r="AL862" s="346"/>
      <c r="AM862" s="346"/>
      <c r="AN862" s="346"/>
      <c r="AO862" s="346"/>
      <c r="AP862" s="346"/>
      <c r="AQ862" s="346"/>
      <c r="AR862" s="346"/>
      <c r="AS862" s="346"/>
      <c r="AT862" s="346"/>
      <c r="AU862" s="346"/>
      <c r="AV862" s="346"/>
      <c r="AW862" s="346"/>
      <c r="AX862" s="346"/>
      <c r="AY862" s="346"/>
      <c r="AZ862" s="346"/>
      <c r="BA862" s="346"/>
    </row>
    <row r="863" spans="1:53" ht="15.75" customHeight="1">
      <c r="A863" s="346"/>
      <c r="B863" s="346"/>
      <c r="C863" s="346"/>
      <c r="D863" s="346"/>
      <c r="E863" s="346"/>
      <c r="F863" s="346"/>
      <c r="G863" s="346"/>
      <c r="H863" s="346"/>
      <c r="I863" s="346"/>
      <c r="J863" s="346"/>
      <c r="K863" s="346"/>
      <c r="L863" s="346"/>
      <c r="M863" s="346"/>
      <c r="N863" s="346"/>
      <c r="O863" s="346"/>
      <c r="P863" s="346"/>
      <c r="Q863" s="346"/>
      <c r="R863" s="346"/>
      <c r="S863" s="346"/>
      <c r="T863" s="346"/>
      <c r="U863" s="346"/>
      <c r="V863" s="346"/>
      <c r="W863" s="346"/>
      <c r="X863" s="346"/>
      <c r="Y863" s="346"/>
      <c r="Z863" s="346"/>
      <c r="AA863" s="346"/>
      <c r="AB863" s="346"/>
      <c r="AC863" s="346"/>
      <c r="AD863" s="346"/>
      <c r="AE863" s="346"/>
      <c r="AF863" s="346"/>
      <c r="AG863" s="346"/>
      <c r="AH863" s="346"/>
      <c r="AI863" s="346"/>
      <c r="AJ863" s="346"/>
      <c r="AK863" s="346"/>
      <c r="AL863" s="346"/>
      <c r="AM863" s="346"/>
      <c r="AN863" s="346"/>
      <c r="AO863" s="346"/>
      <c r="AP863" s="346"/>
      <c r="AQ863" s="346"/>
      <c r="AR863" s="346"/>
      <c r="AS863" s="346"/>
      <c r="AT863" s="346"/>
      <c r="AU863" s="346"/>
      <c r="AV863" s="346"/>
      <c r="AW863" s="346"/>
      <c r="AX863" s="346"/>
      <c r="AY863" s="346"/>
      <c r="AZ863" s="346"/>
      <c r="BA863" s="346"/>
    </row>
    <row r="864" spans="1:53" ht="15.75" customHeight="1">
      <c r="A864" s="346"/>
      <c r="B864" s="346"/>
      <c r="C864" s="346"/>
      <c r="D864" s="346"/>
      <c r="E864" s="346"/>
      <c r="F864" s="346"/>
      <c r="G864" s="346"/>
      <c r="H864" s="346"/>
      <c r="I864" s="346"/>
      <c r="J864" s="346"/>
      <c r="K864" s="346"/>
      <c r="L864" s="346"/>
      <c r="M864" s="346"/>
      <c r="N864" s="346"/>
      <c r="O864" s="346"/>
      <c r="P864" s="346"/>
      <c r="Q864" s="346"/>
      <c r="R864" s="346"/>
      <c r="S864" s="346"/>
      <c r="T864" s="346"/>
      <c r="U864" s="346"/>
      <c r="V864" s="346"/>
      <c r="W864" s="346"/>
      <c r="X864" s="346"/>
      <c r="Y864" s="346"/>
      <c r="Z864" s="346"/>
      <c r="AA864" s="346"/>
      <c r="AB864" s="346"/>
      <c r="AC864" s="346"/>
      <c r="AD864" s="346"/>
      <c r="AE864" s="346"/>
      <c r="AF864" s="346"/>
      <c r="AG864" s="346"/>
      <c r="AH864" s="346"/>
      <c r="AI864" s="346"/>
      <c r="AJ864" s="346"/>
      <c r="AK864" s="346"/>
      <c r="AL864" s="346"/>
      <c r="AM864" s="346"/>
      <c r="AN864" s="346"/>
      <c r="AO864" s="346"/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</row>
    <row r="865" spans="1:53" ht="15.75" customHeight="1">
      <c r="A865" s="346"/>
      <c r="B865" s="346"/>
      <c r="C865" s="346"/>
      <c r="D865" s="346"/>
      <c r="E865" s="346"/>
      <c r="F865" s="346"/>
      <c r="G865" s="346"/>
      <c r="H865" s="346"/>
      <c r="I865" s="346"/>
      <c r="J865" s="346"/>
      <c r="K865" s="346"/>
      <c r="L865" s="346"/>
      <c r="M865" s="346"/>
      <c r="N865" s="346"/>
      <c r="O865" s="346"/>
      <c r="P865" s="346"/>
      <c r="Q865" s="346"/>
      <c r="R865" s="346"/>
      <c r="S865" s="346"/>
      <c r="T865" s="346"/>
      <c r="U865" s="346"/>
      <c r="V865" s="346"/>
      <c r="W865" s="346"/>
      <c r="X865" s="346"/>
      <c r="Y865" s="346"/>
      <c r="Z865" s="346"/>
      <c r="AA865" s="346"/>
      <c r="AB865" s="346"/>
      <c r="AC865" s="346"/>
      <c r="AD865" s="346"/>
      <c r="AE865" s="346"/>
      <c r="AF865" s="346"/>
      <c r="AG865" s="346"/>
      <c r="AH865" s="346"/>
      <c r="AI865" s="346"/>
      <c r="AJ865" s="346"/>
      <c r="AK865" s="346"/>
      <c r="AL865" s="346"/>
      <c r="AM865" s="346"/>
      <c r="AN865" s="346"/>
      <c r="AO865" s="346"/>
      <c r="AP865" s="346"/>
      <c r="AQ865" s="346"/>
      <c r="AR865" s="346"/>
      <c r="AS865" s="346"/>
      <c r="AT865" s="346"/>
      <c r="AU865" s="346"/>
      <c r="AV865" s="346"/>
      <c r="AW865" s="346"/>
      <c r="AX865" s="346"/>
      <c r="AY865" s="346"/>
      <c r="AZ865" s="346"/>
      <c r="BA865" s="346"/>
    </row>
    <row r="866" spans="1:53" ht="15.75" customHeight="1">
      <c r="A866" s="346"/>
      <c r="B866" s="346"/>
      <c r="C866" s="346"/>
      <c r="D866" s="346"/>
      <c r="E866" s="346"/>
      <c r="F866" s="346"/>
      <c r="G866" s="346"/>
      <c r="H866" s="346"/>
      <c r="I866" s="346"/>
      <c r="J866" s="346"/>
      <c r="K866" s="346"/>
      <c r="L866" s="346"/>
      <c r="M866" s="346"/>
      <c r="N866" s="346"/>
      <c r="O866" s="346"/>
      <c r="P866" s="346"/>
      <c r="Q866" s="346"/>
      <c r="R866" s="346"/>
      <c r="S866" s="346"/>
      <c r="T866" s="346"/>
      <c r="U866" s="346"/>
      <c r="V866" s="346"/>
      <c r="W866" s="346"/>
      <c r="X866" s="346"/>
      <c r="Y866" s="346"/>
      <c r="Z866" s="346"/>
      <c r="AA866" s="346"/>
      <c r="AB866" s="346"/>
      <c r="AC866" s="346"/>
      <c r="AD866" s="346"/>
      <c r="AE866" s="346"/>
      <c r="AF866" s="346"/>
      <c r="AG866" s="346"/>
      <c r="AH866" s="346"/>
      <c r="AI866" s="346"/>
      <c r="AJ866" s="346"/>
      <c r="AK866" s="346"/>
      <c r="AL866" s="346"/>
      <c r="AM866" s="346"/>
      <c r="AN866" s="346"/>
      <c r="AO866" s="346"/>
      <c r="AP866" s="346"/>
      <c r="AQ866" s="346"/>
      <c r="AR866" s="346"/>
      <c r="AS866" s="346"/>
      <c r="AT866" s="346"/>
      <c r="AU866" s="346"/>
      <c r="AV866" s="346"/>
      <c r="AW866" s="346"/>
      <c r="AX866" s="346"/>
      <c r="AY866" s="346"/>
      <c r="AZ866" s="346"/>
      <c r="BA866" s="346"/>
    </row>
    <row r="867" spans="1:53" ht="15.75" customHeight="1">
      <c r="A867" s="346"/>
      <c r="B867" s="346"/>
      <c r="C867" s="346"/>
      <c r="D867" s="346"/>
      <c r="E867" s="346"/>
      <c r="F867" s="346"/>
      <c r="G867" s="346"/>
      <c r="H867" s="346"/>
      <c r="I867" s="346"/>
      <c r="J867" s="346"/>
      <c r="K867" s="346"/>
      <c r="L867" s="346"/>
      <c r="M867" s="346"/>
      <c r="N867" s="346"/>
      <c r="O867" s="346"/>
      <c r="P867" s="346"/>
      <c r="Q867" s="346"/>
      <c r="R867" s="346"/>
      <c r="S867" s="346"/>
      <c r="T867" s="346"/>
      <c r="U867" s="346"/>
      <c r="V867" s="346"/>
      <c r="W867" s="346"/>
      <c r="X867" s="346"/>
      <c r="Y867" s="346"/>
      <c r="Z867" s="346"/>
      <c r="AA867" s="346"/>
      <c r="AB867" s="346"/>
      <c r="AC867" s="346"/>
      <c r="AD867" s="346"/>
      <c r="AE867" s="346"/>
      <c r="AF867" s="346"/>
      <c r="AG867" s="346"/>
      <c r="AH867" s="346"/>
      <c r="AI867" s="346"/>
      <c r="AJ867" s="346"/>
      <c r="AK867" s="346"/>
      <c r="AL867" s="346"/>
      <c r="AM867" s="346"/>
      <c r="AN867" s="346"/>
      <c r="AO867" s="346"/>
      <c r="AP867" s="346"/>
      <c r="AQ867" s="346"/>
      <c r="AR867" s="346"/>
      <c r="AS867" s="346"/>
      <c r="AT867" s="346"/>
      <c r="AU867" s="346"/>
      <c r="AV867" s="346"/>
      <c r="AW867" s="346"/>
      <c r="AX867" s="346"/>
      <c r="AY867" s="346"/>
      <c r="AZ867" s="346"/>
      <c r="BA867" s="346"/>
    </row>
    <row r="868" spans="1:53" ht="15.75" customHeight="1">
      <c r="A868" s="346"/>
      <c r="B868" s="346"/>
      <c r="C868" s="346"/>
      <c r="D868" s="346"/>
      <c r="E868" s="346"/>
      <c r="F868" s="346"/>
      <c r="G868" s="346"/>
      <c r="H868" s="346"/>
      <c r="I868" s="346"/>
      <c r="J868" s="346"/>
      <c r="K868" s="346"/>
      <c r="L868" s="346"/>
      <c r="M868" s="346"/>
      <c r="N868" s="346"/>
      <c r="O868" s="346"/>
      <c r="P868" s="346"/>
      <c r="Q868" s="346"/>
      <c r="R868" s="346"/>
      <c r="S868" s="346"/>
      <c r="T868" s="346"/>
      <c r="U868" s="346"/>
      <c r="V868" s="346"/>
      <c r="W868" s="346"/>
      <c r="X868" s="346"/>
      <c r="Y868" s="346"/>
      <c r="Z868" s="346"/>
      <c r="AA868" s="346"/>
      <c r="AB868" s="346"/>
      <c r="AC868" s="346"/>
      <c r="AD868" s="346"/>
      <c r="AE868" s="346"/>
      <c r="AF868" s="346"/>
      <c r="AG868" s="346"/>
      <c r="AH868" s="346"/>
      <c r="AI868" s="346"/>
      <c r="AJ868" s="346"/>
      <c r="AK868" s="346"/>
      <c r="AL868" s="346"/>
      <c r="AM868" s="346"/>
      <c r="AN868" s="346"/>
      <c r="AO868" s="346"/>
      <c r="AP868" s="346"/>
      <c r="AQ868" s="346"/>
      <c r="AR868" s="346"/>
      <c r="AS868" s="346"/>
      <c r="AT868" s="346"/>
      <c r="AU868" s="346"/>
      <c r="AV868" s="346"/>
      <c r="AW868" s="346"/>
      <c r="AX868" s="346"/>
      <c r="AY868" s="346"/>
      <c r="AZ868" s="346"/>
      <c r="BA868" s="346"/>
    </row>
    <row r="869" spans="1:53" ht="15.75" customHeight="1">
      <c r="A869" s="346"/>
      <c r="B869" s="346"/>
      <c r="C869" s="346"/>
      <c r="D869" s="346"/>
      <c r="E869" s="346"/>
      <c r="F869" s="346"/>
      <c r="G869" s="346"/>
      <c r="H869" s="346"/>
      <c r="I869" s="346"/>
      <c r="J869" s="346"/>
      <c r="K869" s="346"/>
      <c r="L869" s="346"/>
      <c r="M869" s="346"/>
      <c r="N869" s="346"/>
      <c r="O869" s="346"/>
      <c r="P869" s="346"/>
      <c r="Q869" s="346"/>
      <c r="R869" s="346"/>
      <c r="S869" s="346"/>
      <c r="T869" s="346"/>
      <c r="U869" s="346"/>
      <c r="V869" s="346"/>
      <c r="W869" s="346"/>
      <c r="X869" s="346"/>
      <c r="Y869" s="346"/>
      <c r="Z869" s="346"/>
      <c r="AA869" s="346"/>
      <c r="AB869" s="346"/>
      <c r="AC869" s="346"/>
      <c r="AD869" s="346"/>
      <c r="AE869" s="346"/>
      <c r="AF869" s="346"/>
      <c r="AG869" s="346"/>
      <c r="AH869" s="346"/>
      <c r="AI869" s="346"/>
      <c r="AJ869" s="346"/>
      <c r="AK869" s="346"/>
      <c r="AL869" s="346"/>
      <c r="AM869" s="346"/>
      <c r="AN869" s="346"/>
      <c r="AO869" s="346"/>
      <c r="AP869" s="346"/>
      <c r="AQ869" s="346"/>
      <c r="AR869" s="346"/>
      <c r="AS869" s="346"/>
      <c r="AT869" s="346"/>
      <c r="AU869" s="346"/>
      <c r="AV869" s="346"/>
      <c r="AW869" s="346"/>
      <c r="AX869" s="346"/>
      <c r="AY869" s="346"/>
      <c r="AZ869" s="346"/>
      <c r="BA869" s="346"/>
    </row>
    <row r="870" spans="1:53" ht="15.75" customHeight="1">
      <c r="A870" s="346"/>
      <c r="B870" s="346"/>
      <c r="C870" s="346"/>
      <c r="D870" s="346"/>
      <c r="E870" s="346"/>
      <c r="F870" s="346"/>
      <c r="G870" s="346"/>
      <c r="H870" s="346"/>
      <c r="I870" s="346"/>
      <c r="J870" s="346"/>
      <c r="K870" s="346"/>
      <c r="L870" s="346"/>
      <c r="M870" s="346"/>
      <c r="N870" s="346"/>
      <c r="O870" s="346"/>
      <c r="P870" s="346"/>
      <c r="Q870" s="346"/>
      <c r="R870" s="346"/>
      <c r="S870" s="346"/>
      <c r="T870" s="346"/>
      <c r="U870" s="346"/>
      <c r="V870" s="346"/>
      <c r="W870" s="346"/>
      <c r="X870" s="346"/>
      <c r="Y870" s="346"/>
      <c r="Z870" s="346"/>
      <c r="AA870" s="346"/>
      <c r="AB870" s="346"/>
      <c r="AC870" s="346"/>
      <c r="AD870" s="346"/>
      <c r="AE870" s="346"/>
      <c r="AF870" s="346"/>
      <c r="AG870" s="346"/>
      <c r="AH870" s="346"/>
      <c r="AI870" s="346"/>
      <c r="AJ870" s="346"/>
      <c r="AK870" s="346"/>
      <c r="AL870" s="346"/>
      <c r="AM870" s="346"/>
      <c r="AN870" s="346"/>
      <c r="AO870" s="346"/>
      <c r="AP870" s="346"/>
      <c r="AQ870" s="346"/>
      <c r="AR870" s="346"/>
      <c r="AS870" s="346"/>
      <c r="AT870" s="346"/>
      <c r="AU870" s="346"/>
      <c r="AV870" s="346"/>
      <c r="AW870" s="346"/>
      <c r="AX870" s="346"/>
      <c r="AY870" s="346"/>
      <c r="AZ870" s="346"/>
      <c r="BA870" s="346"/>
    </row>
    <row r="871" spans="1:53" ht="15.75" customHeight="1">
      <c r="A871" s="346"/>
      <c r="B871" s="346"/>
      <c r="C871" s="346"/>
      <c r="D871" s="346"/>
      <c r="E871" s="346"/>
      <c r="F871" s="346"/>
      <c r="G871" s="346"/>
      <c r="H871" s="346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6"/>
      <c r="U871" s="346"/>
      <c r="V871" s="346"/>
      <c r="W871" s="346"/>
      <c r="X871" s="346"/>
      <c r="Y871" s="346"/>
      <c r="Z871" s="346"/>
      <c r="AA871" s="346"/>
      <c r="AB871" s="346"/>
      <c r="AC871" s="346"/>
      <c r="AD871" s="346"/>
      <c r="AE871" s="346"/>
      <c r="AF871" s="346"/>
      <c r="AG871" s="346"/>
      <c r="AH871" s="346"/>
      <c r="AI871" s="346"/>
      <c r="AJ871" s="346"/>
      <c r="AK871" s="346"/>
      <c r="AL871" s="346"/>
      <c r="AM871" s="346"/>
      <c r="AN871" s="346"/>
      <c r="AO871" s="346"/>
      <c r="AP871" s="346"/>
      <c r="AQ871" s="346"/>
      <c r="AR871" s="346"/>
      <c r="AS871" s="346"/>
      <c r="AT871" s="346"/>
      <c r="AU871" s="346"/>
      <c r="AV871" s="346"/>
      <c r="AW871" s="346"/>
      <c r="AX871" s="346"/>
      <c r="AY871" s="346"/>
      <c r="AZ871" s="346"/>
      <c r="BA871" s="346"/>
    </row>
    <row r="872" spans="1:53" ht="15.75" customHeight="1">
      <c r="A872" s="346"/>
      <c r="B872" s="346"/>
      <c r="C872" s="346"/>
      <c r="D872" s="346"/>
      <c r="E872" s="346"/>
      <c r="F872" s="346"/>
      <c r="G872" s="346"/>
      <c r="H872" s="346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6"/>
      <c r="U872" s="346"/>
      <c r="V872" s="346"/>
      <c r="W872" s="346"/>
      <c r="X872" s="346"/>
      <c r="Y872" s="346"/>
      <c r="Z872" s="346"/>
      <c r="AA872" s="346"/>
      <c r="AB872" s="346"/>
      <c r="AC872" s="346"/>
      <c r="AD872" s="346"/>
      <c r="AE872" s="346"/>
      <c r="AF872" s="346"/>
      <c r="AG872" s="346"/>
      <c r="AH872" s="346"/>
      <c r="AI872" s="346"/>
      <c r="AJ872" s="346"/>
      <c r="AK872" s="346"/>
      <c r="AL872" s="346"/>
      <c r="AM872" s="346"/>
      <c r="AN872" s="346"/>
      <c r="AO872" s="346"/>
      <c r="AP872" s="346"/>
      <c r="AQ872" s="346"/>
      <c r="AR872" s="346"/>
      <c r="AS872" s="346"/>
      <c r="AT872" s="346"/>
      <c r="AU872" s="346"/>
      <c r="AV872" s="346"/>
      <c r="AW872" s="346"/>
      <c r="AX872" s="346"/>
      <c r="AY872" s="346"/>
      <c r="AZ872" s="346"/>
      <c r="BA872" s="346"/>
    </row>
    <row r="873" spans="1:53" ht="15.75" customHeight="1">
      <c r="A873" s="346"/>
      <c r="B873" s="346"/>
      <c r="C873" s="346"/>
      <c r="D873" s="346"/>
      <c r="E873" s="346"/>
      <c r="F873" s="346"/>
      <c r="G873" s="346"/>
      <c r="H873" s="346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6"/>
      <c r="U873" s="346"/>
      <c r="V873" s="346"/>
      <c r="W873" s="346"/>
      <c r="X873" s="346"/>
      <c r="Y873" s="346"/>
      <c r="Z873" s="346"/>
      <c r="AA873" s="346"/>
      <c r="AB873" s="346"/>
      <c r="AC873" s="346"/>
      <c r="AD873" s="346"/>
      <c r="AE873" s="346"/>
      <c r="AF873" s="346"/>
      <c r="AG873" s="346"/>
      <c r="AH873" s="346"/>
      <c r="AI873" s="346"/>
      <c r="AJ873" s="346"/>
      <c r="AK873" s="346"/>
      <c r="AL873" s="346"/>
      <c r="AM873" s="346"/>
      <c r="AN873" s="346"/>
      <c r="AO873" s="346"/>
      <c r="AP873" s="346"/>
      <c r="AQ873" s="346"/>
      <c r="AR873" s="346"/>
      <c r="AS873" s="346"/>
      <c r="AT873" s="346"/>
      <c r="AU873" s="346"/>
      <c r="AV873" s="346"/>
      <c r="AW873" s="346"/>
      <c r="AX873" s="346"/>
      <c r="AY873" s="346"/>
      <c r="AZ873" s="346"/>
      <c r="BA873" s="346"/>
    </row>
    <row r="874" spans="1:53" ht="15.75" customHeight="1">
      <c r="A874" s="346"/>
      <c r="B874" s="346"/>
      <c r="C874" s="346"/>
      <c r="D874" s="346"/>
      <c r="E874" s="346"/>
      <c r="F874" s="346"/>
      <c r="G874" s="346"/>
      <c r="H874" s="346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6"/>
      <c r="U874" s="346"/>
      <c r="V874" s="346"/>
      <c r="W874" s="346"/>
      <c r="X874" s="346"/>
      <c r="Y874" s="346"/>
      <c r="Z874" s="346"/>
      <c r="AA874" s="346"/>
      <c r="AB874" s="346"/>
      <c r="AC874" s="346"/>
      <c r="AD874" s="346"/>
      <c r="AE874" s="346"/>
      <c r="AF874" s="346"/>
      <c r="AG874" s="346"/>
      <c r="AH874" s="346"/>
      <c r="AI874" s="346"/>
      <c r="AJ874" s="346"/>
      <c r="AK874" s="346"/>
      <c r="AL874" s="346"/>
      <c r="AM874" s="346"/>
      <c r="AN874" s="346"/>
      <c r="AO874" s="346"/>
      <c r="AP874" s="346"/>
      <c r="AQ874" s="346"/>
      <c r="AR874" s="346"/>
      <c r="AS874" s="346"/>
      <c r="AT874" s="346"/>
      <c r="AU874" s="346"/>
      <c r="AV874" s="346"/>
      <c r="AW874" s="346"/>
      <c r="AX874" s="346"/>
      <c r="AY874" s="346"/>
      <c r="AZ874" s="346"/>
      <c r="BA874" s="346"/>
    </row>
    <row r="875" spans="1:53" ht="15.75" customHeight="1">
      <c r="A875" s="346"/>
      <c r="B875" s="346"/>
      <c r="C875" s="346"/>
      <c r="D875" s="346"/>
      <c r="E875" s="346"/>
      <c r="F875" s="346"/>
      <c r="G875" s="346"/>
      <c r="H875" s="346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6"/>
      <c r="U875" s="346"/>
      <c r="V875" s="346"/>
      <c r="W875" s="346"/>
      <c r="X875" s="346"/>
      <c r="Y875" s="346"/>
      <c r="Z875" s="346"/>
      <c r="AA875" s="346"/>
      <c r="AB875" s="346"/>
      <c r="AC875" s="346"/>
      <c r="AD875" s="346"/>
      <c r="AE875" s="346"/>
      <c r="AF875" s="346"/>
      <c r="AG875" s="346"/>
      <c r="AH875" s="346"/>
      <c r="AI875" s="346"/>
      <c r="AJ875" s="346"/>
      <c r="AK875" s="346"/>
      <c r="AL875" s="346"/>
      <c r="AM875" s="346"/>
      <c r="AN875" s="346"/>
      <c r="AO875" s="346"/>
      <c r="AP875" s="346"/>
      <c r="AQ875" s="346"/>
      <c r="AR875" s="346"/>
      <c r="AS875" s="346"/>
      <c r="AT875" s="346"/>
      <c r="AU875" s="346"/>
      <c r="AV875" s="346"/>
      <c r="AW875" s="346"/>
      <c r="AX875" s="346"/>
      <c r="AY875" s="346"/>
      <c r="AZ875" s="346"/>
      <c r="BA875" s="346"/>
    </row>
    <row r="876" spans="1:53" ht="15.75" customHeight="1">
      <c r="A876" s="346"/>
      <c r="B876" s="346"/>
      <c r="C876" s="346"/>
      <c r="D876" s="346"/>
      <c r="E876" s="346"/>
      <c r="F876" s="346"/>
      <c r="G876" s="346"/>
      <c r="H876" s="346"/>
      <c r="I876" s="346"/>
      <c r="J876" s="346"/>
      <c r="K876" s="346"/>
      <c r="L876" s="346"/>
      <c r="M876" s="346"/>
      <c r="N876" s="346"/>
      <c r="O876" s="346"/>
      <c r="P876" s="346"/>
      <c r="Q876" s="346"/>
      <c r="R876" s="346"/>
      <c r="S876" s="346"/>
      <c r="T876" s="346"/>
      <c r="U876" s="346"/>
      <c r="V876" s="346"/>
      <c r="W876" s="346"/>
      <c r="X876" s="346"/>
      <c r="Y876" s="346"/>
      <c r="Z876" s="346"/>
      <c r="AA876" s="346"/>
      <c r="AB876" s="346"/>
      <c r="AC876" s="346"/>
      <c r="AD876" s="346"/>
      <c r="AE876" s="346"/>
      <c r="AF876" s="346"/>
      <c r="AG876" s="346"/>
      <c r="AH876" s="346"/>
      <c r="AI876" s="346"/>
      <c r="AJ876" s="346"/>
      <c r="AK876" s="346"/>
      <c r="AL876" s="346"/>
      <c r="AM876" s="346"/>
      <c r="AN876" s="346"/>
      <c r="AO876" s="346"/>
      <c r="AP876" s="346"/>
      <c r="AQ876" s="346"/>
      <c r="AR876" s="346"/>
      <c r="AS876" s="346"/>
      <c r="AT876" s="346"/>
      <c r="AU876" s="346"/>
      <c r="AV876" s="346"/>
      <c r="AW876" s="346"/>
      <c r="AX876" s="346"/>
      <c r="AY876" s="346"/>
      <c r="AZ876" s="346"/>
      <c r="BA876" s="346"/>
    </row>
    <row r="877" spans="1:53" ht="15.75" customHeight="1">
      <c r="A877" s="346"/>
      <c r="B877" s="346"/>
      <c r="C877" s="346"/>
      <c r="D877" s="346"/>
      <c r="E877" s="346"/>
      <c r="F877" s="346"/>
      <c r="G877" s="346"/>
      <c r="H877" s="346"/>
      <c r="I877" s="346"/>
      <c r="J877" s="346"/>
      <c r="K877" s="346"/>
      <c r="L877" s="346"/>
      <c r="M877" s="346"/>
      <c r="N877" s="346"/>
      <c r="O877" s="346"/>
      <c r="P877" s="346"/>
      <c r="Q877" s="346"/>
      <c r="R877" s="346"/>
      <c r="S877" s="346"/>
      <c r="T877" s="346"/>
      <c r="U877" s="346"/>
      <c r="V877" s="346"/>
      <c r="W877" s="346"/>
      <c r="X877" s="346"/>
      <c r="Y877" s="346"/>
      <c r="Z877" s="346"/>
      <c r="AA877" s="346"/>
      <c r="AB877" s="346"/>
      <c r="AC877" s="346"/>
      <c r="AD877" s="346"/>
      <c r="AE877" s="346"/>
      <c r="AF877" s="346"/>
      <c r="AG877" s="346"/>
      <c r="AH877" s="346"/>
      <c r="AI877" s="346"/>
      <c r="AJ877" s="346"/>
      <c r="AK877" s="346"/>
      <c r="AL877" s="346"/>
      <c r="AM877" s="346"/>
      <c r="AN877" s="346"/>
      <c r="AO877" s="346"/>
      <c r="AP877" s="346"/>
      <c r="AQ877" s="346"/>
      <c r="AR877" s="346"/>
      <c r="AS877" s="346"/>
      <c r="AT877" s="346"/>
      <c r="AU877" s="346"/>
      <c r="AV877" s="346"/>
      <c r="AW877" s="346"/>
      <c r="AX877" s="346"/>
      <c r="AY877" s="346"/>
      <c r="AZ877" s="346"/>
      <c r="BA877" s="346"/>
    </row>
    <row r="878" spans="1:53" ht="15.75" customHeight="1">
      <c r="A878" s="346"/>
      <c r="B878" s="346"/>
      <c r="C878" s="346"/>
      <c r="D878" s="346"/>
      <c r="E878" s="346"/>
      <c r="F878" s="346"/>
      <c r="G878" s="346"/>
      <c r="H878" s="346"/>
      <c r="I878" s="346"/>
      <c r="J878" s="346"/>
      <c r="K878" s="346"/>
      <c r="L878" s="346"/>
      <c r="M878" s="346"/>
      <c r="N878" s="346"/>
      <c r="O878" s="346"/>
      <c r="P878" s="346"/>
      <c r="Q878" s="346"/>
      <c r="R878" s="346"/>
      <c r="S878" s="346"/>
      <c r="T878" s="346"/>
      <c r="U878" s="346"/>
      <c r="V878" s="346"/>
      <c r="W878" s="346"/>
      <c r="X878" s="346"/>
      <c r="Y878" s="346"/>
      <c r="Z878" s="346"/>
      <c r="AA878" s="346"/>
      <c r="AB878" s="346"/>
      <c r="AC878" s="346"/>
      <c r="AD878" s="346"/>
      <c r="AE878" s="346"/>
      <c r="AF878" s="346"/>
      <c r="AG878" s="346"/>
      <c r="AH878" s="346"/>
      <c r="AI878" s="346"/>
      <c r="AJ878" s="346"/>
      <c r="AK878" s="346"/>
      <c r="AL878" s="346"/>
      <c r="AM878" s="346"/>
      <c r="AN878" s="346"/>
      <c r="AO878" s="346"/>
      <c r="AP878" s="346"/>
      <c r="AQ878" s="346"/>
      <c r="AR878" s="346"/>
      <c r="AS878" s="346"/>
      <c r="AT878" s="346"/>
      <c r="AU878" s="346"/>
      <c r="AV878" s="346"/>
      <c r="AW878" s="346"/>
      <c r="AX878" s="346"/>
      <c r="AY878" s="346"/>
      <c r="AZ878" s="346"/>
      <c r="BA878" s="346"/>
    </row>
    <row r="879" spans="1:53" ht="15.75" customHeight="1">
      <c r="A879" s="346"/>
      <c r="B879" s="346"/>
      <c r="C879" s="346"/>
      <c r="D879" s="346"/>
      <c r="E879" s="346"/>
      <c r="F879" s="346"/>
      <c r="G879" s="346"/>
      <c r="H879" s="346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6"/>
      <c r="U879" s="346"/>
      <c r="V879" s="346"/>
      <c r="W879" s="346"/>
      <c r="X879" s="346"/>
      <c r="Y879" s="346"/>
      <c r="Z879" s="346"/>
      <c r="AA879" s="346"/>
      <c r="AB879" s="346"/>
      <c r="AC879" s="346"/>
      <c r="AD879" s="346"/>
      <c r="AE879" s="346"/>
      <c r="AF879" s="346"/>
      <c r="AG879" s="346"/>
      <c r="AH879" s="346"/>
      <c r="AI879" s="346"/>
      <c r="AJ879" s="346"/>
      <c r="AK879" s="346"/>
      <c r="AL879" s="346"/>
      <c r="AM879" s="346"/>
      <c r="AN879" s="346"/>
      <c r="AO879" s="346"/>
      <c r="AP879" s="346"/>
      <c r="AQ879" s="346"/>
      <c r="AR879" s="346"/>
      <c r="AS879" s="346"/>
      <c r="AT879" s="346"/>
      <c r="AU879" s="346"/>
      <c r="AV879" s="346"/>
      <c r="AW879" s="346"/>
      <c r="AX879" s="346"/>
      <c r="AY879" s="346"/>
      <c r="AZ879" s="346"/>
      <c r="BA879" s="346"/>
    </row>
    <row r="880" spans="1:53" ht="15.75" customHeight="1">
      <c r="A880" s="346"/>
      <c r="B880" s="346"/>
      <c r="C880" s="346"/>
      <c r="D880" s="346"/>
      <c r="E880" s="346"/>
      <c r="F880" s="346"/>
      <c r="G880" s="346"/>
      <c r="H880" s="346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6"/>
      <c r="U880" s="346"/>
      <c r="V880" s="346"/>
      <c r="W880" s="346"/>
      <c r="X880" s="346"/>
      <c r="Y880" s="346"/>
      <c r="Z880" s="346"/>
      <c r="AA880" s="346"/>
      <c r="AB880" s="346"/>
      <c r="AC880" s="346"/>
      <c r="AD880" s="346"/>
      <c r="AE880" s="346"/>
      <c r="AF880" s="346"/>
      <c r="AG880" s="346"/>
      <c r="AH880" s="346"/>
      <c r="AI880" s="346"/>
      <c r="AJ880" s="346"/>
      <c r="AK880" s="346"/>
      <c r="AL880" s="346"/>
      <c r="AM880" s="346"/>
      <c r="AN880" s="346"/>
      <c r="AO880" s="346"/>
      <c r="AP880" s="346"/>
      <c r="AQ880" s="346"/>
      <c r="AR880" s="346"/>
      <c r="AS880" s="346"/>
      <c r="AT880" s="346"/>
      <c r="AU880" s="346"/>
      <c r="AV880" s="346"/>
      <c r="AW880" s="346"/>
      <c r="AX880" s="346"/>
      <c r="AY880" s="346"/>
      <c r="AZ880" s="346"/>
      <c r="BA880" s="346"/>
    </row>
    <row r="881" spans="1:53" ht="15.75" customHeight="1">
      <c r="A881" s="346"/>
      <c r="B881" s="346"/>
      <c r="C881" s="346"/>
      <c r="D881" s="346"/>
      <c r="E881" s="346"/>
      <c r="F881" s="346"/>
      <c r="G881" s="346"/>
      <c r="H881" s="346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6"/>
      <c r="U881" s="346"/>
      <c r="V881" s="346"/>
      <c r="W881" s="346"/>
      <c r="X881" s="346"/>
      <c r="Y881" s="346"/>
      <c r="Z881" s="346"/>
      <c r="AA881" s="346"/>
      <c r="AB881" s="346"/>
      <c r="AC881" s="346"/>
      <c r="AD881" s="346"/>
      <c r="AE881" s="346"/>
      <c r="AF881" s="346"/>
      <c r="AG881" s="346"/>
      <c r="AH881" s="346"/>
      <c r="AI881" s="346"/>
      <c r="AJ881" s="346"/>
      <c r="AK881" s="346"/>
      <c r="AL881" s="346"/>
      <c r="AM881" s="346"/>
      <c r="AN881" s="346"/>
      <c r="AO881" s="346"/>
      <c r="AP881" s="346"/>
      <c r="AQ881" s="346"/>
      <c r="AR881" s="346"/>
      <c r="AS881" s="346"/>
      <c r="AT881" s="346"/>
      <c r="AU881" s="346"/>
      <c r="AV881" s="346"/>
      <c r="AW881" s="346"/>
      <c r="AX881" s="346"/>
      <c r="AY881" s="346"/>
      <c r="AZ881" s="346"/>
      <c r="BA881" s="346"/>
    </row>
    <row r="882" spans="1:53" ht="15.75" customHeight="1">
      <c r="A882" s="346"/>
      <c r="B882" s="346"/>
      <c r="C882" s="346"/>
      <c r="D882" s="346"/>
      <c r="E882" s="346"/>
      <c r="F882" s="346"/>
      <c r="G882" s="346"/>
      <c r="H882" s="346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6"/>
      <c r="U882" s="346"/>
      <c r="V882" s="346"/>
      <c r="W882" s="346"/>
      <c r="X882" s="346"/>
      <c r="Y882" s="346"/>
      <c r="Z882" s="346"/>
      <c r="AA882" s="346"/>
      <c r="AB882" s="346"/>
      <c r="AC882" s="346"/>
      <c r="AD882" s="346"/>
      <c r="AE882" s="346"/>
      <c r="AF882" s="346"/>
      <c r="AG882" s="346"/>
      <c r="AH882" s="346"/>
      <c r="AI882" s="346"/>
      <c r="AJ882" s="346"/>
      <c r="AK882" s="346"/>
      <c r="AL882" s="346"/>
      <c r="AM882" s="346"/>
      <c r="AN882" s="346"/>
      <c r="AO882" s="346"/>
      <c r="AP882" s="346"/>
      <c r="AQ882" s="346"/>
      <c r="AR882" s="346"/>
      <c r="AS882" s="346"/>
      <c r="AT882" s="346"/>
      <c r="AU882" s="346"/>
      <c r="AV882" s="346"/>
      <c r="AW882" s="346"/>
      <c r="AX882" s="346"/>
      <c r="AY882" s="346"/>
      <c r="AZ882" s="346"/>
      <c r="BA882" s="346"/>
    </row>
    <row r="883" spans="1:53" ht="15.75" customHeight="1">
      <c r="A883" s="346"/>
      <c r="B883" s="346"/>
      <c r="C883" s="346"/>
      <c r="D883" s="346"/>
      <c r="E883" s="346"/>
      <c r="F883" s="346"/>
      <c r="G883" s="346"/>
      <c r="H883" s="346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6"/>
      <c r="U883" s="346"/>
      <c r="V883" s="346"/>
      <c r="W883" s="346"/>
      <c r="X883" s="346"/>
      <c r="Y883" s="346"/>
      <c r="Z883" s="346"/>
      <c r="AA883" s="346"/>
      <c r="AB883" s="346"/>
      <c r="AC883" s="346"/>
      <c r="AD883" s="346"/>
      <c r="AE883" s="346"/>
      <c r="AF883" s="346"/>
      <c r="AG883" s="346"/>
      <c r="AH883" s="346"/>
      <c r="AI883" s="346"/>
      <c r="AJ883" s="346"/>
      <c r="AK883" s="346"/>
      <c r="AL883" s="346"/>
      <c r="AM883" s="346"/>
      <c r="AN883" s="346"/>
      <c r="AO883" s="346"/>
      <c r="AP883" s="346"/>
      <c r="AQ883" s="346"/>
      <c r="AR883" s="346"/>
      <c r="AS883" s="346"/>
      <c r="AT883" s="346"/>
      <c r="AU883" s="346"/>
      <c r="AV883" s="346"/>
      <c r="AW883" s="346"/>
      <c r="AX883" s="346"/>
      <c r="AY883" s="346"/>
      <c r="AZ883" s="346"/>
      <c r="BA883" s="346"/>
    </row>
    <row r="884" spans="1:53" ht="15.75" customHeight="1">
      <c r="A884" s="346"/>
      <c r="B884" s="346"/>
      <c r="C884" s="346"/>
      <c r="D884" s="346"/>
      <c r="E884" s="346"/>
      <c r="F884" s="346"/>
      <c r="G884" s="346"/>
      <c r="H884" s="346"/>
      <c r="I884" s="346"/>
      <c r="J884" s="346"/>
      <c r="K884" s="346"/>
      <c r="L884" s="346"/>
      <c r="M884" s="346"/>
      <c r="N884" s="346"/>
      <c r="O884" s="346"/>
      <c r="P884" s="346"/>
      <c r="Q884" s="346"/>
      <c r="R884" s="346"/>
      <c r="S884" s="346"/>
      <c r="T884" s="346"/>
      <c r="U884" s="346"/>
      <c r="V884" s="346"/>
      <c r="W884" s="346"/>
      <c r="X884" s="346"/>
      <c r="Y884" s="346"/>
      <c r="Z884" s="346"/>
      <c r="AA884" s="346"/>
      <c r="AB884" s="346"/>
      <c r="AC884" s="346"/>
      <c r="AD884" s="346"/>
      <c r="AE884" s="346"/>
      <c r="AF884" s="346"/>
      <c r="AG884" s="346"/>
      <c r="AH884" s="346"/>
      <c r="AI884" s="346"/>
      <c r="AJ884" s="346"/>
      <c r="AK884" s="346"/>
      <c r="AL884" s="346"/>
      <c r="AM884" s="346"/>
      <c r="AN884" s="346"/>
      <c r="AO884" s="346"/>
      <c r="AP884" s="346"/>
      <c r="AQ884" s="346"/>
      <c r="AR884" s="346"/>
      <c r="AS884" s="346"/>
      <c r="AT884" s="346"/>
      <c r="AU884" s="346"/>
      <c r="AV884" s="346"/>
      <c r="AW884" s="346"/>
      <c r="AX884" s="346"/>
      <c r="AY884" s="346"/>
      <c r="AZ884" s="346"/>
      <c r="BA884" s="346"/>
    </row>
    <row r="885" spans="1:53" ht="15.75" customHeight="1">
      <c r="A885" s="346"/>
      <c r="B885" s="346"/>
      <c r="C885" s="346"/>
      <c r="D885" s="346"/>
      <c r="E885" s="346"/>
      <c r="F885" s="346"/>
      <c r="G885" s="346"/>
      <c r="H885" s="346"/>
      <c r="I885" s="346"/>
      <c r="J885" s="346"/>
      <c r="K885" s="346"/>
      <c r="L885" s="346"/>
      <c r="M885" s="346"/>
      <c r="N885" s="346"/>
      <c r="O885" s="346"/>
      <c r="P885" s="346"/>
      <c r="Q885" s="346"/>
      <c r="R885" s="346"/>
      <c r="S885" s="346"/>
      <c r="T885" s="346"/>
      <c r="U885" s="346"/>
      <c r="V885" s="346"/>
      <c r="W885" s="346"/>
      <c r="X885" s="346"/>
      <c r="Y885" s="346"/>
      <c r="Z885" s="346"/>
      <c r="AA885" s="346"/>
      <c r="AB885" s="346"/>
      <c r="AC885" s="346"/>
      <c r="AD885" s="346"/>
      <c r="AE885" s="346"/>
      <c r="AF885" s="346"/>
      <c r="AG885" s="346"/>
      <c r="AH885" s="346"/>
      <c r="AI885" s="346"/>
      <c r="AJ885" s="346"/>
      <c r="AK885" s="346"/>
      <c r="AL885" s="346"/>
      <c r="AM885" s="346"/>
      <c r="AN885" s="346"/>
      <c r="AO885" s="346"/>
      <c r="AP885" s="346"/>
      <c r="AQ885" s="346"/>
      <c r="AR885" s="346"/>
      <c r="AS885" s="346"/>
      <c r="AT885" s="346"/>
      <c r="AU885" s="346"/>
      <c r="AV885" s="346"/>
      <c r="AW885" s="346"/>
      <c r="AX885" s="346"/>
      <c r="AY885" s="346"/>
      <c r="AZ885" s="346"/>
      <c r="BA885" s="346"/>
    </row>
    <row r="886" spans="1:53" ht="15.75" customHeight="1">
      <c r="A886" s="346"/>
      <c r="B886" s="346"/>
      <c r="C886" s="346"/>
      <c r="D886" s="346"/>
      <c r="E886" s="346"/>
      <c r="F886" s="346"/>
      <c r="G886" s="346"/>
      <c r="H886" s="346"/>
      <c r="I886" s="346"/>
      <c r="J886" s="346"/>
      <c r="K886" s="346"/>
      <c r="L886" s="346"/>
      <c r="M886" s="346"/>
      <c r="N886" s="346"/>
      <c r="O886" s="346"/>
      <c r="P886" s="346"/>
      <c r="Q886" s="346"/>
      <c r="R886" s="346"/>
      <c r="S886" s="346"/>
      <c r="T886" s="346"/>
      <c r="U886" s="346"/>
      <c r="V886" s="346"/>
      <c r="W886" s="346"/>
      <c r="X886" s="346"/>
      <c r="Y886" s="346"/>
      <c r="Z886" s="346"/>
      <c r="AA886" s="346"/>
      <c r="AB886" s="346"/>
      <c r="AC886" s="346"/>
      <c r="AD886" s="346"/>
      <c r="AE886" s="346"/>
      <c r="AF886" s="346"/>
      <c r="AG886" s="346"/>
      <c r="AH886" s="346"/>
      <c r="AI886" s="346"/>
      <c r="AJ886" s="346"/>
      <c r="AK886" s="346"/>
      <c r="AL886" s="346"/>
      <c r="AM886" s="346"/>
      <c r="AN886" s="346"/>
      <c r="AO886" s="346"/>
      <c r="AP886" s="346"/>
      <c r="AQ886" s="346"/>
      <c r="AR886" s="346"/>
      <c r="AS886" s="346"/>
      <c r="AT886" s="346"/>
      <c r="AU886" s="346"/>
      <c r="AV886" s="346"/>
      <c r="AW886" s="346"/>
      <c r="AX886" s="346"/>
      <c r="AY886" s="346"/>
      <c r="AZ886" s="346"/>
      <c r="BA886" s="346"/>
    </row>
    <row r="887" spans="1:53" ht="15.75" customHeight="1">
      <c r="A887" s="346"/>
      <c r="B887" s="346"/>
      <c r="C887" s="346"/>
      <c r="D887" s="346"/>
      <c r="E887" s="346"/>
      <c r="F887" s="346"/>
      <c r="G887" s="346"/>
      <c r="H887" s="346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6"/>
      <c r="U887" s="346"/>
      <c r="V887" s="346"/>
      <c r="W887" s="346"/>
      <c r="X887" s="346"/>
      <c r="Y887" s="346"/>
      <c r="Z887" s="346"/>
      <c r="AA887" s="346"/>
      <c r="AB887" s="346"/>
      <c r="AC887" s="346"/>
      <c r="AD887" s="346"/>
      <c r="AE887" s="346"/>
      <c r="AF887" s="346"/>
      <c r="AG887" s="346"/>
      <c r="AH887" s="346"/>
      <c r="AI887" s="346"/>
      <c r="AJ887" s="346"/>
      <c r="AK887" s="346"/>
      <c r="AL887" s="346"/>
      <c r="AM887" s="346"/>
      <c r="AN887" s="346"/>
      <c r="AO887" s="346"/>
      <c r="AP887" s="346"/>
      <c r="AQ887" s="346"/>
      <c r="AR887" s="346"/>
      <c r="AS887" s="346"/>
      <c r="AT887" s="346"/>
      <c r="AU887" s="346"/>
      <c r="AV887" s="346"/>
      <c r="AW887" s="346"/>
      <c r="AX887" s="346"/>
      <c r="AY887" s="346"/>
      <c r="AZ887" s="346"/>
      <c r="BA887" s="346"/>
    </row>
    <row r="888" spans="1:53" ht="15.75" customHeight="1">
      <c r="A888" s="346"/>
      <c r="B888" s="346"/>
      <c r="C888" s="346"/>
      <c r="D888" s="346"/>
      <c r="E888" s="346"/>
      <c r="F888" s="346"/>
      <c r="G888" s="346"/>
      <c r="H888" s="346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6"/>
      <c r="U888" s="346"/>
      <c r="V888" s="346"/>
      <c r="W888" s="346"/>
      <c r="X888" s="346"/>
      <c r="Y888" s="346"/>
      <c r="Z888" s="346"/>
      <c r="AA888" s="346"/>
      <c r="AB888" s="346"/>
      <c r="AC888" s="346"/>
      <c r="AD888" s="346"/>
      <c r="AE888" s="346"/>
      <c r="AF888" s="346"/>
      <c r="AG888" s="346"/>
      <c r="AH888" s="346"/>
      <c r="AI888" s="346"/>
      <c r="AJ888" s="346"/>
      <c r="AK888" s="346"/>
      <c r="AL888" s="346"/>
      <c r="AM888" s="346"/>
      <c r="AN888" s="346"/>
      <c r="AO888" s="346"/>
      <c r="AP888" s="346"/>
      <c r="AQ888" s="346"/>
      <c r="AR888" s="346"/>
      <c r="AS888" s="346"/>
      <c r="AT888" s="346"/>
      <c r="AU888" s="346"/>
      <c r="AV888" s="346"/>
      <c r="AW888" s="346"/>
      <c r="AX888" s="346"/>
      <c r="AY888" s="346"/>
      <c r="AZ888" s="346"/>
      <c r="BA888" s="346"/>
    </row>
    <row r="889" spans="1:53" ht="15.75" customHeight="1">
      <c r="A889" s="346"/>
      <c r="B889" s="346"/>
      <c r="C889" s="346"/>
      <c r="D889" s="346"/>
      <c r="E889" s="346"/>
      <c r="F889" s="346"/>
      <c r="G889" s="346"/>
      <c r="H889" s="346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6"/>
      <c r="U889" s="346"/>
      <c r="V889" s="346"/>
      <c r="W889" s="346"/>
      <c r="X889" s="346"/>
      <c r="Y889" s="346"/>
      <c r="Z889" s="346"/>
      <c r="AA889" s="346"/>
      <c r="AB889" s="346"/>
      <c r="AC889" s="346"/>
      <c r="AD889" s="346"/>
      <c r="AE889" s="346"/>
      <c r="AF889" s="346"/>
      <c r="AG889" s="346"/>
      <c r="AH889" s="346"/>
      <c r="AI889" s="346"/>
      <c r="AJ889" s="346"/>
      <c r="AK889" s="346"/>
      <c r="AL889" s="346"/>
      <c r="AM889" s="346"/>
      <c r="AN889" s="346"/>
      <c r="AO889" s="346"/>
      <c r="AP889" s="346"/>
      <c r="AQ889" s="346"/>
      <c r="AR889" s="346"/>
      <c r="AS889" s="346"/>
      <c r="AT889" s="346"/>
      <c r="AU889" s="346"/>
      <c r="AV889" s="346"/>
      <c r="AW889" s="346"/>
      <c r="AX889" s="346"/>
      <c r="AY889" s="346"/>
      <c r="AZ889" s="346"/>
      <c r="BA889" s="346"/>
    </row>
    <row r="890" spans="1:53" ht="15.75" customHeight="1">
      <c r="A890" s="346"/>
      <c r="B890" s="346"/>
      <c r="C890" s="346"/>
      <c r="D890" s="346"/>
      <c r="E890" s="346"/>
      <c r="F890" s="346"/>
      <c r="G890" s="346"/>
      <c r="H890" s="346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6"/>
      <c r="U890" s="346"/>
      <c r="V890" s="346"/>
      <c r="W890" s="346"/>
      <c r="X890" s="346"/>
      <c r="Y890" s="346"/>
      <c r="Z890" s="346"/>
      <c r="AA890" s="346"/>
      <c r="AB890" s="346"/>
      <c r="AC890" s="346"/>
      <c r="AD890" s="346"/>
      <c r="AE890" s="346"/>
      <c r="AF890" s="346"/>
      <c r="AG890" s="346"/>
      <c r="AH890" s="346"/>
      <c r="AI890" s="346"/>
      <c r="AJ890" s="346"/>
      <c r="AK890" s="346"/>
      <c r="AL890" s="346"/>
      <c r="AM890" s="346"/>
      <c r="AN890" s="346"/>
      <c r="AO890" s="346"/>
      <c r="AP890" s="346"/>
      <c r="AQ890" s="346"/>
      <c r="AR890" s="346"/>
      <c r="AS890" s="346"/>
      <c r="AT890" s="346"/>
      <c r="AU890" s="346"/>
      <c r="AV890" s="346"/>
      <c r="AW890" s="346"/>
      <c r="AX890" s="346"/>
      <c r="AY890" s="346"/>
      <c r="AZ890" s="346"/>
      <c r="BA890" s="346"/>
    </row>
    <row r="891" spans="1:53" ht="15.75" customHeight="1">
      <c r="A891" s="346"/>
      <c r="B891" s="346"/>
      <c r="C891" s="346"/>
      <c r="D891" s="346"/>
      <c r="E891" s="346"/>
      <c r="F891" s="346"/>
      <c r="G891" s="346"/>
      <c r="H891" s="346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6"/>
      <c r="U891" s="346"/>
      <c r="V891" s="346"/>
      <c r="W891" s="346"/>
      <c r="X891" s="346"/>
      <c r="Y891" s="346"/>
      <c r="Z891" s="346"/>
      <c r="AA891" s="346"/>
      <c r="AB891" s="346"/>
      <c r="AC891" s="346"/>
      <c r="AD891" s="346"/>
      <c r="AE891" s="346"/>
      <c r="AF891" s="346"/>
      <c r="AG891" s="346"/>
      <c r="AH891" s="346"/>
      <c r="AI891" s="346"/>
      <c r="AJ891" s="346"/>
      <c r="AK891" s="346"/>
      <c r="AL891" s="346"/>
      <c r="AM891" s="346"/>
      <c r="AN891" s="346"/>
      <c r="AO891" s="346"/>
      <c r="AP891" s="346"/>
      <c r="AQ891" s="346"/>
      <c r="AR891" s="346"/>
      <c r="AS891" s="346"/>
      <c r="AT891" s="346"/>
      <c r="AU891" s="346"/>
      <c r="AV891" s="346"/>
      <c r="AW891" s="346"/>
      <c r="AX891" s="346"/>
      <c r="AY891" s="346"/>
      <c r="AZ891" s="346"/>
      <c r="BA891" s="346"/>
    </row>
    <row r="892" spans="1:53" ht="15.75" customHeight="1">
      <c r="A892" s="346"/>
      <c r="B892" s="346"/>
      <c r="C892" s="346"/>
      <c r="D892" s="346"/>
      <c r="E892" s="346"/>
      <c r="F892" s="346"/>
      <c r="G892" s="346"/>
      <c r="H892" s="346"/>
      <c r="I892" s="346"/>
      <c r="J892" s="346"/>
      <c r="K892" s="346"/>
      <c r="L892" s="346"/>
      <c r="M892" s="346"/>
      <c r="N892" s="346"/>
      <c r="O892" s="346"/>
      <c r="P892" s="346"/>
      <c r="Q892" s="346"/>
      <c r="R892" s="346"/>
      <c r="S892" s="346"/>
      <c r="T892" s="346"/>
      <c r="U892" s="346"/>
      <c r="V892" s="346"/>
      <c r="W892" s="346"/>
      <c r="X892" s="346"/>
      <c r="Y892" s="346"/>
      <c r="Z892" s="346"/>
      <c r="AA892" s="346"/>
      <c r="AB892" s="346"/>
      <c r="AC892" s="346"/>
      <c r="AD892" s="346"/>
      <c r="AE892" s="346"/>
      <c r="AF892" s="346"/>
      <c r="AG892" s="346"/>
      <c r="AH892" s="346"/>
      <c r="AI892" s="346"/>
      <c r="AJ892" s="346"/>
      <c r="AK892" s="346"/>
      <c r="AL892" s="346"/>
      <c r="AM892" s="346"/>
      <c r="AN892" s="346"/>
      <c r="AO892" s="346"/>
      <c r="AP892" s="346"/>
      <c r="AQ892" s="346"/>
      <c r="AR892" s="346"/>
      <c r="AS892" s="346"/>
      <c r="AT892" s="346"/>
      <c r="AU892" s="346"/>
      <c r="AV892" s="346"/>
      <c r="AW892" s="346"/>
      <c r="AX892" s="346"/>
      <c r="AY892" s="346"/>
      <c r="AZ892" s="346"/>
      <c r="BA892" s="346"/>
    </row>
    <row r="893" spans="1:53" ht="15.75" customHeight="1">
      <c r="A893" s="346"/>
      <c r="B893" s="346"/>
      <c r="C893" s="346"/>
      <c r="D893" s="346"/>
      <c r="E893" s="346"/>
      <c r="F893" s="346"/>
      <c r="G893" s="346"/>
      <c r="H893" s="346"/>
      <c r="I893" s="346"/>
      <c r="J893" s="346"/>
      <c r="K893" s="346"/>
      <c r="L893" s="346"/>
      <c r="M893" s="346"/>
      <c r="N893" s="346"/>
      <c r="O893" s="346"/>
      <c r="P893" s="346"/>
      <c r="Q893" s="346"/>
      <c r="R893" s="346"/>
      <c r="S893" s="346"/>
      <c r="T893" s="346"/>
      <c r="U893" s="346"/>
      <c r="V893" s="346"/>
      <c r="W893" s="346"/>
      <c r="X893" s="346"/>
      <c r="Y893" s="346"/>
      <c r="Z893" s="346"/>
      <c r="AA893" s="346"/>
      <c r="AB893" s="346"/>
      <c r="AC893" s="346"/>
      <c r="AD893" s="346"/>
      <c r="AE893" s="346"/>
      <c r="AF893" s="346"/>
      <c r="AG893" s="346"/>
      <c r="AH893" s="346"/>
      <c r="AI893" s="346"/>
      <c r="AJ893" s="346"/>
      <c r="AK893" s="346"/>
      <c r="AL893" s="346"/>
      <c r="AM893" s="346"/>
      <c r="AN893" s="346"/>
      <c r="AO893" s="346"/>
      <c r="AP893" s="346"/>
      <c r="AQ893" s="346"/>
      <c r="AR893" s="346"/>
      <c r="AS893" s="346"/>
      <c r="AT893" s="346"/>
      <c r="AU893" s="346"/>
      <c r="AV893" s="346"/>
      <c r="AW893" s="346"/>
      <c r="AX893" s="346"/>
      <c r="AY893" s="346"/>
      <c r="AZ893" s="346"/>
      <c r="BA893" s="346"/>
    </row>
    <row r="894" spans="1:53" ht="15.75" customHeight="1">
      <c r="A894" s="346"/>
      <c r="B894" s="346"/>
      <c r="C894" s="346"/>
      <c r="D894" s="346"/>
      <c r="E894" s="346"/>
      <c r="F894" s="346"/>
      <c r="G894" s="346"/>
      <c r="H894" s="346"/>
      <c r="I894" s="346"/>
      <c r="J894" s="346"/>
      <c r="K894" s="346"/>
      <c r="L894" s="346"/>
      <c r="M894" s="346"/>
      <c r="N894" s="346"/>
      <c r="O894" s="346"/>
      <c r="P894" s="346"/>
      <c r="Q894" s="346"/>
      <c r="R894" s="346"/>
      <c r="S894" s="346"/>
      <c r="T894" s="346"/>
      <c r="U894" s="346"/>
      <c r="V894" s="346"/>
      <c r="W894" s="346"/>
      <c r="X894" s="346"/>
      <c r="Y894" s="346"/>
      <c r="Z894" s="346"/>
      <c r="AA894" s="346"/>
      <c r="AB894" s="346"/>
      <c r="AC894" s="346"/>
      <c r="AD894" s="346"/>
      <c r="AE894" s="346"/>
      <c r="AF894" s="346"/>
      <c r="AG894" s="346"/>
      <c r="AH894" s="346"/>
      <c r="AI894" s="346"/>
      <c r="AJ894" s="346"/>
      <c r="AK894" s="346"/>
      <c r="AL894" s="346"/>
      <c r="AM894" s="346"/>
      <c r="AN894" s="346"/>
      <c r="AO894" s="346"/>
      <c r="AP894" s="346"/>
      <c r="AQ894" s="346"/>
      <c r="AR894" s="346"/>
      <c r="AS894" s="346"/>
      <c r="AT894" s="346"/>
      <c r="AU894" s="346"/>
      <c r="AV894" s="346"/>
      <c r="AW894" s="346"/>
      <c r="AX894" s="346"/>
      <c r="AY894" s="346"/>
      <c r="AZ894" s="346"/>
      <c r="BA894" s="346"/>
    </row>
    <row r="895" spans="1:53" ht="15.75" customHeight="1">
      <c r="A895" s="346"/>
      <c r="B895" s="346"/>
      <c r="C895" s="346"/>
      <c r="D895" s="346"/>
      <c r="E895" s="346"/>
      <c r="F895" s="346"/>
      <c r="G895" s="346"/>
      <c r="H895" s="346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6"/>
      <c r="U895" s="346"/>
      <c r="V895" s="346"/>
      <c r="W895" s="346"/>
      <c r="X895" s="346"/>
      <c r="Y895" s="346"/>
      <c r="Z895" s="346"/>
      <c r="AA895" s="346"/>
      <c r="AB895" s="346"/>
      <c r="AC895" s="346"/>
      <c r="AD895" s="346"/>
      <c r="AE895" s="346"/>
      <c r="AF895" s="346"/>
      <c r="AG895" s="346"/>
      <c r="AH895" s="346"/>
      <c r="AI895" s="346"/>
      <c r="AJ895" s="346"/>
      <c r="AK895" s="346"/>
      <c r="AL895" s="346"/>
      <c r="AM895" s="346"/>
      <c r="AN895" s="346"/>
      <c r="AO895" s="346"/>
      <c r="AP895" s="346"/>
      <c r="AQ895" s="346"/>
      <c r="AR895" s="346"/>
      <c r="AS895" s="346"/>
      <c r="AT895" s="346"/>
      <c r="AU895" s="346"/>
      <c r="AV895" s="346"/>
      <c r="AW895" s="346"/>
      <c r="AX895" s="346"/>
      <c r="AY895" s="346"/>
      <c r="AZ895" s="346"/>
      <c r="BA895" s="346"/>
    </row>
    <row r="896" spans="1:53" ht="15.75" customHeight="1">
      <c r="A896" s="346"/>
      <c r="B896" s="346"/>
      <c r="C896" s="346"/>
      <c r="D896" s="346"/>
      <c r="E896" s="346"/>
      <c r="F896" s="346"/>
      <c r="G896" s="346"/>
      <c r="H896" s="346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6"/>
      <c r="U896" s="346"/>
      <c r="V896" s="346"/>
      <c r="W896" s="346"/>
      <c r="X896" s="346"/>
      <c r="Y896" s="346"/>
      <c r="Z896" s="346"/>
      <c r="AA896" s="346"/>
      <c r="AB896" s="346"/>
      <c r="AC896" s="346"/>
      <c r="AD896" s="346"/>
      <c r="AE896" s="346"/>
      <c r="AF896" s="346"/>
      <c r="AG896" s="346"/>
      <c r="AH896" s="346"/>
      <c r="AI896" s="346"/>
      <c r="AJ896" s="346"/>
      <c r="AK896" s="346"/>
      <c r="AL896" s="346"/>
      <c r="AM896" s="346"/>
      <c r="AN896" s="346"/>
      <c r="AO896" s="346"/>
      <c r="AP896" s="346"/>
      <c r="AQ896" s="346"/>
      <c r="AR896" s="346"/>
      <c r="AS896" s="346"/>
      <c r="AT896" s="346"/>
      <c r="AU896" s="346"/>
      <c r="AV896" s="346"/>
      <c r="AW896" s="346"/>
      <c r="AX896" s="346"/>
      <c r="AY896" s="346"/>
      <c r="AZ896" s="346"/>
      <c r="BA896" s="346"/>
    </row>
    <row r="897" spans="1:53" ht="15.75" customHeight="1">
      <c r="A897" s="346"/>
      <c r="B897" s="346"/>
      <c r="C897" s="346"/>
      <c r="D897" s="346"/>
      <c r="E897" s="346"/>
      <c r="F897" s="346"/>
      <c r="G897" s="346"/>
      <c r="H897" s="346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6"/>
      <c r="U897" s="346"/>
      <c r="V897" s="346"/>
      <c r="W897" s="346"/>
      <c r="X897" s="346"/>
      <c r="Y897" s="346"/>
      <c r="Z897" s="346"/>
      <c r="AA897" s="346"/>
      <c r="AB897" s="346"/>
      <c r="AC897" s="346"/>
      <c r="AD897" s="346"/>
      <c r="AE897" s="346"/>
      <c r="AF897" s="346"/>
      <c r="AG897" s="346"/>
      <c r="AH897" s="346"/>
      <c r="AI897" s="346"/>
      <c r="AJ897" s="346"/>
      <c r="AK897" s="346"/>
      <c r="AL897" s="346"/>
      <c r="AM897" s="346"/>
      <c r="AN897" s="346"/>
      <c r="AO897" s="346"/>
      <c r="AP897" s="346"/>
      <c r="AQ897" s="346"/>
      <c r="AR897" s="346"/>
      <c r="AS897" s="346"/>
      <c r="AT897" s="346"/>
      <c r="AU897" s="346"/>
      <c r="AV897" s="346"/>
      <c r="AW897" s="346"/>
      <c r="AX897" s="346"/>
      <c r="AY897" s="346"/>
      <c r="AZ897" s="346"/>
      <c r="BA897" s="346"/>
    </row>
    <row r="898" spans="1:53" ht="15.75" customHeight="1">
      <c r="A898" s="346"/>
      <c r="B898" s="346"/>
      <c r="C898" s="346"/>
      <c r="D898" s="346"/>
      <c r="E898" s="346"/>
      <c r="F898" s="346"/>
      <c r="G898" s="346"/>
      <c r="H898" s="346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6"/>
      <c r="U898" s="346"/>
      <c r="V898" s="346"/>
      <c r="W898" s="346"/>
      <c r="X898" s="346"/>
      <c r="Y898" s="346"/>
      <c r="Z898" s="346"/>
      <c r="AA898" s="346"/>
      <c r="AB898" s="346"/>
      <c r="AC898" s="346"/>
      <c r="AD898" s="346"/>
      <c r="AE898" s="346"/>
      <c r="AF898" s="346"/>
      <c r="AG898" s="346"/>
      <c r="AH898" s="346"/>
      <c r="AI898" s="346"/>
      <c r="AJ898" s="346"/>
      <c r="AK898" s="346"/>
      <c r="AL898" s="346"/>
      <c r="AM898" s="346"/>
      <c r="AN898" s="346"/>
      <c r="AO898" s="346"/>
      <c r="AP898" s="346"/>
      <c r="AQ898" s="346"/>
      <c r="AR898" s="346"/>
      <c r="AS898" s="346"/>
      <c r="AT898" s="346"/>
      <c r="AU898" s="346"/>
      <c r="AV898" s="346"/>
      <c r="AW898" s="346"/>
      <c r="AX898" s="346"/>
      <c r="AY898" s="346"/>
      <c r="AZ898" s="346"/>
      <c r="BA898" s="346"/>
    </row>
    <row r="899" spans="1:53" ht="15.75" customHeight="1">
      <c r="A899" s="346"/>
      <c r="B899" s="346"/>
      <c r="C899" s="346"/>
      <c r="D899" s="346"/>
      <c r="E899" s="346"/>
      <c r="F899" s="346"/>
      <c r="G899" s="346"/>
      <c r="H899" s="346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6"/>
      <c r="U899" s="346"/>
      <c r="V899" s="346"/>
      <c r="W899" s="346"/>
      <c r="X899" s="346"/>
      <c r="Y899" s="346"/>
      <c r="Z899" s="346"/>
      <c r="AA899" s="346"/>
      <c r="AB899" s="346"/>
      <c r="AC899" s="346"/>
      <c r="AD899" s="346"/>
      <c r="AE899" s="346"/>
      <c r="AF899" s="346"/>
      <c r="AG899" s="346"/>
      <c r="AH899" s="346"/>
      <c r="AI899" s="346"/>
      <c r="AJ899" s="346"/>
      <c r="AK899" s="346"/>
      <c r="AL899" s="346"/>
      <c r="AM899" s="346"/>
      <c r="AN899" s="346"/>
      <c r="AO899" s="346"/>
      <c r="AP899" s="346"/>
      <c r="AQ899" s="346"/>
      <c r="AR899" s="346"/>
      <c r="AS899" s="346"/>
      <c r="AT899" s="346"/>
      <c r="AU899" s="346"/>
      <c r="AV899" s="346"/>
      <c r="AW899" s="346"/>
      <c r="AX899" s="346"/>
      <c r="AY899" s="346"/>
      <c r="AZ899" s="346"/>
      <c r="BA899" s="346"/>
    </row>
    <row r="900" spans="1:53" ht="15.75" customHeight="1">
      <c r="A900" s="346"/>
      <c r="B900" s="346"/>
      <c r="C900" s="346"/>
      <c r="D900" s="346"/>
      <c r="E900" s="346"/>
      <c r="F900" s="346"/>
      <c r="G900" s="346"/>
      <c r="H900" s="346"/>
      <c r="I900" s="346"/>
      <c r="J900" s="346"/>
      <c r="K900" s="346"/>
      <c r="L900" s="346"/>
      <c r="M900" s="346"/>
      <c r="N900" s="346"/>
      <c r="O900" s="346"/>
      <c r="P900" s="346"/>
      <c r="Q900" s="346"/>
      <c r="R900" s="346"/>
      <c r="S900" s="346"/>
      <c r="T900" s="346"/>
      <c r="U900" s="346"/>
      <c r="V900" s="346"/>
      <c r="W900" s="346"/>
      <c r="X900" s="346"/>
      <c r="Y900" s="346"/>
      <c r="Z900" s="346"/>
      <c r="AA900" s="346"/>
      <c r="AB900" s="346"/>
      <c r="AC900" s="346"/>
      <c r="AD900" s="346"/>
      <c r="AE900" s="346"/>
      <c r="AF900" s="346"/>
      <c r="AG900" s="346"/>
      <c r="AH900" s="346"/>
      <c r="AI900" s="346"/>
      <c r="AJ900" s="346"/>
      <c r="AK900" s="346"/>
      <c r="AL900" s="346"/>
      <c r="AM900" s="346"/>
      <c r="AN900" s="346"/>
      <c r="AO900" s="346"/>
      <c r="AP900" s="346"/>
      <c r="AQ900" s="346"/>
      <c r="AR900" s="346"/>
      <c r="AS900" s="346"/>
      <c r="AT900" s="346"/>
      <c r="AU900" s="346"/>
      <c r="AV900" s="346"/>
      <c r="AW900" s="346"/>
      <c r="AX900" s="346"/>
      <c r="AY900" s="346"/>
      <c r="AZ900" s="346"/>
      <c r="BA900" s="346"/>
    </row>
    <row r="901" spans="1:53" ht="15.75" customHeight="1">
      <c r="A901" s="346"/>
      <c r="B901" s="346"/>
      <c r="C901" s="346"/>
      <c r="D901" s="346"/>
      <c r="E901" s="346"/>
      <c r="F901" s="346"/>
      <c r="G901" s="346"/>
      <c r="H901" s="346"/>
      <c r="I901" s="346"/>
      <c r="J901" s="346"/>
      <c r="K901" s="346"/>
      <c r="L901" s="346"/>
      <c r="M901" s="346"/>
      <c r="N901" s="346"/>
      <c r="O901" s="346"/>
      <c r="P901" s="346"/>
      <c r="Q901" s="346"/>
      <c r="R901" s="346"/>
      <c r="S901" s="346"/>
      <c r="T901" s="346"/>
      <c r="U901" s="346"/>
      <c r="V901" s="346"/>
      <c r="W901" s="346"/>
      <c r="X901" s="346"/>
      <c r="Y901" s="346"/>
      <c r="Z901" s="346"/>
      <c r="AA901" s="346"/>
      <c r="AB901" s="346"/>
      <c r="AC901" s="346"/>
      <c r="AD901" s="346"/>
      <c r="AE901" s="346"/>
      <c r="AF901" s="346"/>
      <c r="AG901" s="346"/>
      <c r="AH901" s="346"/>
      <c r="AI901" s="346"/>
      <c r="AJ901" s="346"/>
      <c r="AK901" s="346"/>
      <c r="AL901" s="346"/>
      <c r="AM901" s="346"/>
      <c r="AN901" s="346"/>
      <c r="AO901" s="346"/>
      <c r="AP901" s="346"/>
      <c r="AQ901" s="346"/>
      <c r="AR901" s="346"/>
      <c r="AS901" s="346"/>
      <c r="AT901" s="346"/>
      <c r="AU901" s="346"/>
      <c r="AV901" s="346"/>
      <c r="AW901" s="346"/>
      <c r="AX901" s="346"/>
      <c r="AY901" s="346"/>
      <c r="AZ901" s="346"/>
      <c r="BA901" s="346"/>
    </row>
    <row r="902" spans="1:53" ht="15.75" customHeight="1">
      <c r="A902" s="346"/>
      <c r="B902" s="346"/>
      <c r="C902" s="346"/>
      <c r="D902" s="346"/>
      <c r="E902" s="346"/>
      <c r="F902" s="346"/>
      <c r="G902" s="346"/>
      <c r="H902" s="346"/>
      <c r="I902" s="346"/>
      <c r="J902" s="346"/>
      <c r="K902" s="346"/>
      <c r="L902" s="346"/>
      <c r="M902" s="346"/>
      <c r="N902" s="346"/>
      <c r="O902" s="346"/>
      <c r="P902" s="346"/>
      <c r="Q902" s="346"/>
      <c r="R902" s="346"/>
      <c r="S902" s="346"/>
      <c r="T902" s="346"/>
      <c r="U902" s="346"/>
      <c r="V902" s="346"/>
      <c r="W902" s="346"/>
      <c r="X902" s="346"/>
      <c r="Y902" s="346"/>
      <c r="Z902" s="346"/>
      <c r="AA902" s="346"/>
      <c r="AB902" s="346"/>
      <c r="AC902" s="346"/>
      <c r="AD902" s="346"/>
      <c r="AE902" s="346"/>
      <c r="AF902" s="346"/>
      <c r="AG902" s="346"/>
      <c r="AH902" s="346"/>
      <c r="AI902" s="346"/>
      <c r="AJ902" s="346"/>
      <c r="AK902" s="346"/>
      <c r="AL902" s="346"/>
      <c r="AM902" s="346"/>
      <c r="AN902" s="346"/>
      <c r="AO902" s="346"/>
      <c r="AP902" s="346"/>
      <c r="AQ902" s="346"/>
      <c r="AR902" s="346"/>
      <c r="AS902" s="346"/>
      <c r="AT902" s="346"/>
      <c r="AU902" s="346"/>
      <c r="AV902" s="346"/>
      <c r="AW902" s="346"/>
      <c r="AX902" s="346"/>
      <c r="AY902" s="346"/>
      <c r="AZ902" s="346"/>
      <c r="BA902" s="346"/>
    </row>
    <row r="903" spans="1:53" ht="15.75" customHeight="1">
      <c r="A903" s="346"/>
      <c r="B903" s="346"/>
      <c r="C903" s="346"/>
      <c r="D903" s="346"/>
      <c r="E903" s="346"/>
      <c r="F903" s="346"/>
      <c r="G903" s="346"/>
      <c r="H903" s="346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6"/>
      <c r="U903" s="346"/>
      <c r="V903" s="346"/>
      <c r="W903" s="346"/>
      <c r="X903" s="346"/>
      <c r="Y903" s="346"/>
      <c r="Z903" s="346"/>
      <c r="AA903" s="346"/>
      <c r="AB903" s="346"/>
      <c r="AC903" s="346"/>
      <c r="AD903" s="346"/>
      <c r="AE903" s="346"/>
      <c r="AF903" s="346"/>
      <c r="AG903" s="346"/>
      <c r="AH903" s="346"/>
      <c r="AI903" s="346"/>
      <c r="AJ903" s="346"/>
      <c r="AK903" s="346"/>
      <c r="AL903" s="346"/>
      <c r="AM903" s="346"/>
      <c r="AN903" s="346"/>
      <c r="AO903" s="346"/>
      <c r="AP903" s="346"/>
      <c r="AQ903" s="346"/>
      <c r="AR903" s="346"/>
      <c r="AS903" s="346"/>
      <c r="AT903" s="346"/>
      <c r="AU903" s="346"/>
      <c r="AV903" s="346"/>
      <c r="AW903" s="346"/>
      <c r="AX903" s="346"/>
      <c r="AY903" s="346"/>
      <c r="AZ903" s="346"/>
      <c r="BA903" s="346"/>
    </row>
    <row r="904" spans="1:53" ht="15.75" customHeight="1">
      <c r="A904" s="346"/>
      <c r="B904" s="346"/>
      <c r="C904" s="346"/>
      <c r="D904" s="346"/>
      <c r="E904" s="346"/>
      <c r="F904" s="346"/>
      <c r="G904" s="346"/>
      <c r="H904" s="346"/>
      <c r="I904" s="346"/>
      <c r="J904" s="346"/>
      <c r="K904" s="346"/>
      <c r="L904" s="346"/>
      <c r="M904" s="346"/>
      <c r="N904" s="346"/>
      <c r="O904" s="346"/>
      <c r="P904" s="346"/>
      <c r="Q904" s="346"/>
      <c r="R904" s="346"/>
      <c r="S904" s="346"/>
      <c r="T904" s="346"/>
      <c r="U904" s="346"/>
      <c r="V904" s="346"/>
      <c r="W904" s="346"/>
      <c r="X904" s="346"/>
      <c r="Y904" s="346"/>
      <c r="Z904" s="346"/>
      <c r="AA904" s="346"/>
      <c r="AB904" s="346"/>
      <c r="AC904" s="346"/>
      <c r="AD904" s="346"/>
      <c r="AE904" s="346"/>
      <c r="AF904" s="346"/>
      <c r="AG904" s="346"/>
      <c r="AH904" s="346"/>
      <c r="AI904" s="346"/>
      <c r="AJ904" s="346"/>
      <c r="AK904" s="346"/>
      <c r="AL904" s="346"/>
      <c r="AM904" s="346"/>
      <c r="AN904" s="346"/>
      <c r="AO904" s="346"/>
      <c r="AP904" s="346"/>
      <c r="AQ904" s="346"/>
      <c r="AR904" s="346"/>
      <c r="AS904" s="346"/>
      <c r="AT904" s="346"/>
      <c r="AU904" s="346"/>
      <c r="AV904" s="346"/>
      <c r="AW904" s="346"/>
      <c r="AX904" s="346"/>
      <c r="AY904" s="346"/>
      <c r="AZ904" s="346"/>
      <c r="BA904" s="346"/>
    </row>
    <row r="905" spans="1:53" ht="15.75" customHeight="1">
      <c r="A905" s="346"/>
      <c r="B905" s="346"/>
      <c r="C905" s="346"/>
      <c r="D905" s="346"/>
      <c r="E905" s="346"/>
      <c r="F905" s="346"/>
      <c r="G905" s="346"/>
      <c r="H905" s="346"/>
      <c r="I905" s="346"/>
      <c r="J905" s="346"/>
      <c r="K905" s="346"/>
      <c r="L905" s="346"/>
      <c r="M905" s="346"/>
      <c r="N905" s="346"/>
      <c r="O905" s="346"/>
      <c r="P905" s="346"/>
      <c r="Q905" s="346"/>
      <c r="R905" s="346"/>
      <c r="S905" s="346"/>
      <c r="T905" s="346"/>
      <c r="U905" s="346"/>
      <c r="V905" s="346"/>
      <c r="W905" s="346"/>
      <c r="X905" s="346"/>
      <c r="Y905" s="346"/>
      <c r="Z905" s="346"/>
      <c r="AA905" s="346"/>
      <c r="AB905" s="346"/>
      <c r="AC905" s="346"/>
      <c r="AD905" s="346"/>
      <c r="AE905" s="346"/>
      <c r="AF905" s="346"/>
      <c r="AG905" s="346"/>
      <c r="AH905" s="346"/>
      <c r="AI905" s="346"/>
      <c r="AJ905" s="346"/>
      <c r="AK905" s="346"/>
      <c r="AL905" s="346"/>
      <c r="AM905" s="346"/>
      <c r="AN905" s="346"/>
      <c r="AO905" s="346"/>
      <c r="AP905" s="346"/>
      <c r="AQ905" s="346"/>
      <c r="AR905" s="346"/>
      <c r="AS905" s="346"/>
      <c r="AT905" s="346"/>
      <c r="AU905" s="346"/>
      <c r="AV905" s="346"/>
      <c r="AW905" s="346"/>
      <c r="AX905" s="346"/>
      <c r="AY905" s="346"/>
      <c r="AZ905" s="346"/>
      <c r="BA905" s="346"/>
    </row>
    <row r="906" spans="1:53" ht="15.75" customHeight="1">
      <c r="A906" s="346"/>
      <c r="B906" s="346"/>
      <c r="C906" s="346"/>
      <c r="D906" s="346"/>
      <c r="E906" s="346"/>
      <c r="F906" s="346"/>
      <c r="G906" s="346"/>
      <c r="H906" s="346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6"/>
      <c r="U906" s="346"/>
      <c r="V906" s="346"/>
      <c r="W906" s="346"/>
      <c r="X906" s="346"/>
      <c r="Y906" s="346"/>
      <c r="Z906" s="346"/>
      <c r="AA906" s="346"/>
      <c r="AB906" s="346"/>
      <c r="AC906" s="346"/>
      <c r="AD906" s="346"/>
      <c r="AE906" s="346"/>
      <c r="AF906" s="346"/>
      <c r="AG906" s="346"/>
      <c r="AH906" s="346"/>
      <c r="AI906" s="346"/>
      <c r="AJ906" s="346"/>
      <c r="AK906" s="346"/>
      <c r="AL906" s="346"/>
      <c r="AM906" s="346"/>
      <c r="AN906" s="346"/>
      <c r="AO906" s="346"/>
      <c r="AP906" s="346"/>
      <c r="AQ906" s="346"/>
      <c r="AR906" s="346"/>
      <c r="AS906" s="346"/>
      <c r="AT906" s="346"/>
      <c r="AU906" s="346"/>
      <c r="AV906" s="346"/>
      <c r="AW906" s="346"/>
      <c r="AX906" s="346"/>
      <c r="AY906" s="346"/>
      <c r="AZ906" s="346"/>
      <c r="BA906" s="346"/>
    </row>
    <row r="907" spans="1:53" ht="15.75" customHeight="1">
      <c r="A907" s="346"/>
      <c r="B907" s="346"/>
      <c r="C907" s="346"/>
      <c r="D907" s="346"/>
      <c r="E907" s="346"/>
      <c r="F907" s="346"/>
      <c r="G907" s="346"/>
      <c r="H907" s="346"/>
      <c r="I907" s="346"/>
      <c r="J907" s="346"/>
      <c r="K907" s="346"/>
      <c r="L907" s="346"/>
      <c r="M907" s="346"/>
      <c r="N907" s="346"/>
      <c r="O907" s="346"/>
      <c r="P907" s="346"/>
      <c r="Q907" s="346"/>
      <c r="R907" s="346"/>
      <c r="S907" s="346"/>
      <c r="T907" s="346"/>
      <c r="U907" s="346"/>
      <c r="V907" s="346"/>
      <c r="W907" s="346"/>
      <c r="X907" s="346"/>
      <c r="Y907" s="346"/>
      <c r="Z907" s="346"/>
      <c r="AA907" s="346"/>
      <c r="AB907" s="346"/>
      <c r="AC907" s="346"/>
      <c r="AD907" s="346"/>
      <c r="AE907" s="346"/>
      <c r="AF907" s="346"/>
      <c r="AG907" s="346"/>
      <c r="AH907" s="346"/>
      <c r="AI907" s="346"/>
      <c r="AJ907" s="346"/>
      <c r="AK907" s="346"/>
      <c r="AL907" s="346"/>
      <c r="AM907" s="346"/>
      <c r="AN907" s="346"/>
      <c r="AO907" s="346"/>
      <c r="AP907" s="346"/>
      <c r="AQ907" s="346"/>
      <c r="AR907" s="346"/>
      <c r="AS907" s="346"/>
      <c r="AT907" s="346"/>
      <c r="AU907" s="346"/>
      <c r="AV907" s="346"/>
      <c r="AW907" s="346"/>
      <c r="AX907" s="346"/>
      <c r="AY907" s="346"/>
      <c r="AZ907" s="346"/>
      <c r="BA907" s="346"/>
    </row>
    <row r="908" spans="1:53" ht="15.75" customHeight="1">
      <c r="A908" s="346"/>
      <c r="B908" s="346"/>
      <c r="C908" s="346"/>
      <c r="D908" s="346"/>
      <c r="E908" s="346"/>
      <c r="F908" s="346"/>
      <c r="G908" s="346"/>
      <c r="H908" s="346"/>
      <c r="I908" s="346"/>
      <c r="J908" s="346"/>
      <c r="K908" s="346"/>
      <c r="L908" s="346"/>
      <c r="M908" s="346"/>
      <c r="N908" s="346"/>
      <c r="O908" s="346"/>
      <c r="P908" s="346"/>
      <c r="Q908" s="346"/>
      <c r="R908" s="346"/>
      <c r="S908" s="346"/>
      <c r="T908" s="346"/>
      <c r="U908" s="346"/>
      <c r="V908" s="346"/>
      <c r="W908" s="346"/>
      <c r="X908" s="346"/>
      <c r="Y908" s="346"/>
      <c r="Z908" s="346"/>
      <c r="AA908" s="346"/>
      <c r="AB908" s="346"/>
      <c r="AC908" s="346"/>
      <c r="AD908" s="346"/>
      <c r="AE908" s="346"/>
      <c r="AF908" s="346"/>
      <c r="AG908" s="346"/>
      <c r="AH908" s="346"/>
      <c r="AI908" s="346"/>
      <c r="AJ908" s="346"/>
      <c r="AK908" s="346"/>
      <c r="AL908" s="346"/>
      <c r="AM908" s="346"/>
      <c r="AN908" s="346"/>
      <c r="AO908" s="346"/>
      <c r="AP908" s="346"/>
      <c r="AQ908" s="346"/>
      <c r="AR908" s="346"/>
      <c r="AS908" s="346"/>
      <c r="AT908" s="346"/>
      <c r="AU908" s="346"/>
      <c r="AV908" s="346"/>
      <c r="AW908" s="346"/>
      <c r="AX908" s="346"/>
      <c r="AY908" s="346"/>
      <c r="AZ908" s="346"/>
      <c r="BA908" s="346"/>
    </row>
    <row r="909" spans="1:53" ht="15.75" customHeight="1">
      <c r="A909" s="346"/>
      <c r="B909" s="346"/>
      <c r="C909" s="346"/>
      <c r="D909" s="346"/>
      <c r="E909" s="346"/>
      <c r="F909" s="346"/>
      <c r="G909" s="346"/>
      <c r="H909" s="346"/>
      <c r="I909" s="346"/>
      <c r="J909" s="346"/>
      <c r="K909" s="346"/>
      <c r="L909" s="346"/>
      <c r="M909" s="346"/>
      <c r="N909" s="346"/>
      <c r="O909" s="346"/>
      <c r="P909" s="346"/>
      <c r="Q909" s="346"/>
      <c r="R909" s="346"/>
      <c r="S909" s="346"/>
      <c r="T909" s="346"/>
      <c r="U909" s="346"/>
      <c r="V909" s="346"/>
      <c r="W909" s="346"/>
      <c r="X909" s="346"/>
      <c r="Y909" s="346"/>
      <c r="Z909" s="346"/>
      <c r="AA909" s="346"/>
      <c r="AB909" s="346"/>
      <c r="AC909" s="346"/>
      <c r="AD909" s="346"/>
      <c r="AE909" s="346"/>
      <c r="AF909" s="346"/>
      <c r="AG909" s="346"/>
      <c r="AH909" s="346"/>
      <c r="AI909" s="346"/>
      <c r="AJ909" s="346"/>
      <c r="AK909" s="346"/>
      <c r="AL909" s="346"/>
      <c r="AM909" s="346"/>
      <c r="AN909" s="346"/>
      <c r="AO909" s="346"/>
      <c r="AP909" s="346"/>
      <c r="AQ909" s="346"/>
      <c r="AR909" s="346"/>
      <c r="AS909" s="346"/>
      <c r="AT909" s="346"/>
      <c r="AU909" s="346"/>
      <c r="AV909" s="346"/>
      <c r="AW909" s="346"/>
      <c r="AX909" s="346"/>
      <c r="AY909" s="346"/>
      <c r="AZ909" s="346"/>
      <c r="BA909" s="346"/>
    </row>
    <row r="910" spans="1:53" ht="15.75" customHeight="1">
      <c r="A910" s="346"/>
      <c r="B910" s="346"/>
      <c r="C910" s="346"/>
      <c r="D910" s="346"/>
      <c r="E910" s="346"/>
      <c r="F910" s="346"/>
      <c r="G910" s="346"/>
      <c r="H910" s="346"/>
      <c r="I910" s="346"/>
      <c r="J910" s="346"/>
      <c r="K910" s="346"/>
      <c r="L910" s="346"/>
      <c r="M910" s="346"/>
      <c r="N910" s="346"/>
      <c r="O910" s="346"/>
      <c r="P910" s="346"/>
      <c r="Q910" s="346"/>
      <c r="R910" s="346"/>
      <c r="S910" s="346"/>
      <c r="T910" s="346"/>
      <c r="U910" s="346"/>
      <c r="V910" s="346"/>
      <c r="W910" s="346"/>
      <c r="X910" s="346"/>
      <c r="Y910" s="346"/>
      <c r="Z910" s="346"/>
      <c r="AA910" s="346"/>
      <c r="AB910" s="346"/>
      <c r="AC910" s="346"/>
      <c r="AD910" s="346"/>
      <c r="AE910" s="346"/>
      <c r="AF910" s="346"/>
      <c r="AG910" s="346"/>
      <c r="AH910" s="346"/>
      <c r="AI910" s="346"/>
      <c r="AJ910" s="346"/>
      <c r="AK910" s="346"/>
      <c r="AL910" s="346"/>
      <c r="AM910" s="346"/>
      <c r="AN910" s="346"/>
      <c r="AO910" s="346"/>
      <c r="AP910" s="346"/>
      <c r="AQ910" s="346"/>
      <c r="AR910" s="346"/>
      <c r="AS910" s="346"/>
      <c r="AT910" s="346"/>
      <c r="AU910" s="346"/>
      <c r="AV910" s="346"/>
      <c r="AW910" s="346"/>
      <c r="AX910" s="346"/>
      <c r="AY910" s="346"/>
      <c r="AZ910" s="346"/>
      <c r="BA910" s="346"/>
    </row>
    <row r="911" spans="1:53" ht="15.75" customHeight="1">
      <c r="A911" s="346"/>
      <c r="B911" s="346"/>
      <c r="C911" s="346"/>
      <c r="D911" s="346"/>
      <c r="E911" s="346"/>
      <c r="F911" s="346"/>
      <c r="G911" s="346"/>
      <c r="H911" s="346"/>
      <c r="I911" s="346"/>
      <c r="J911" s="346"/>
      <c r="K911" s="346"/>
      <c r="L911" s="346"/>
      <c r="M911" s="346"/>
      <c r="N911" s="346"/>
      <c r="O911" s="346"/>
      <c r="P911" s="346"/>
      <c r="Q911" s="346"/>
      <c r="R911" s="346"/>
      <c r="S911" s="346"/>
      <c r="T911" s="346"/>
      <c r="U911" s="346"/>
      <c r="V911" s="346"/>
      <c r="W911" s="346"/>
      <c r="X911" s="346"/>
      <c r="Y911" s="346"/>
      <c r="Z911" s="346"/>
      <c r="AA911" s="346"/>
      <c r="AB911" s="346"/>
      <c r="AC911" s="346"/>
      <c r="AD911" s="346"/>
      <c r="AE911" s="346"/>
      <c r="AF911" s="346"/>
      <c r="AG911" s="346"/>
      <c r="AH911" s="346"/>
      <c r="AI911" s="346"/>
      <c r="AJ911" s="346"/>
      <c r="AK911" s="346"/>
      <c r="AL911" s="346"/>
      <c r="AM911" s="346"/>
      <c r="AN911" s="346"/>
      <c r="AO911" s="346"/>
      <c r="AP911" s="346"/>
      <c r="AQ911" s="346"/>
      <c r="AR911" s="346"/>
      <c r="AS911" s="346"/>
      <c r="AT911" s="346"/>
      <c r="AU911" s="346"/>
      <c r="AV911" s="346"/>
      <c r="AW911" s="346"/>
      <c r="AX911" s="346"/>
      <c r="AY911" s="346"/>
      <c r="AZ911" s="346"/>
      <c r="BA911" s="346"/>
    </row>
    <row r="912" spans="1:53" ht="15.75" customHeight="1">
      <c r="A912" s="346"/>
      <c r="B912" s="346"/>
      <c r="C912" s="346"/>
      <c r="D912" s="346"/>
      <c r="E912" s="346"/>
      <c r="F912" s="346"/>
      <c r="G912" s="346"/>
      <c r="H912" s="346"/>
      <c r="I912" s="346"/>
      <c r="J912" s="346"/>
      <c r="K912" s="346"/>
      <c r="L912" s="346"/>
      <c r="M912" s="346"/>
      <c r="N912" s="346"/>
      <c r="O912" s="346"/>
      <c r="P912" s="346"/>
      <c r="Q912" s="346"/>
      <c r="R912" s="346"/>
      <c r="S912" s="346"/>
      <c r="T912" s="346"/>
      <c r="U912" s="346"/>
      <c r="V912" s="346"/>
      <c r="W912" s="346"/>
      <c r="X912" s="346"/>
      <c r="Y912" s="346"/>
      <c r="Z912" s="346"/>
      <c r="AA912" s="346"/>
      <c r="AB912" s="346"/>
      <c r="AC912" s="346"/>
      <c r="AD912" s="346"/>
      <c r="AE912" s="346"/>
      <c r="AF912" s="346"/>
      <c r="AG912" s="346"/>
      <c r="AH912" s="346"/>
      <c r="AI912" s="346"/>
      <c r="AJ912" s="346"/>
      <c r="AK912" s="346"/>
      <c r="AL912" s="346"/>
      <c r="AM912" s="346"/>
      <c r="AN912" s="346"/>
      <c r="AO912" s="346"/>
      <c r="AP912" s="346"/>
      <c r="AQ912" s="346"/>
      <c r="AR912" s="346"/>
      <c r="AS912" s="346"/>
      <c r="AT912" s="346"/>
      <c r="AU912" s="346"/>
      <c r="AV912" s="346"/>
      <c r="AW912" s="346"/>
      <c r="AX912" s="346"/>
      <c r="AY912" s="346"/>
      <c r="AZ912" s="346"/>
      <c r="BA912" s="346"/>
    </row>
    <row r="913" spans="1:53" ht="15.75" customHeight="1">
      <c r="A913" s="346"/>
      <c r="B913" s="346"/>
      <c r="C913" s="346"/>
      <c r="D913" s="346"/>
      <c r="E913" s="346"/>
      <c r="F913" s="346"/>
      <c r="G913" s="346"/>
      <c r="H913" s="346"/>
      <c r="I913" s="346"/>
      <c r="J913" s="346"/>
      <c r="K913" s="346"/>
      <c r="L913" s="346"/>
      <c r="M913" s="346"/>
      <c r="N913" s="346"/>
      <c r="O913" s="346"/>
      <c r="P913" s="346"/>
      <c r="Q913" s="346"/>
      <c r="R913" s="346"/>
      <c r="S913" s="346"/>
      <c r="T913" s="346"/>
      <c r="U913" s="346"/>
      <c r="V913" s="346"/>
      <c r="W913" s="346"/>
      <c r="X913" s="346"/>
      <c r="Y913" s="346"/>
      <c r="Z913" s="346"/>
      <c r="AA913" s="346"/>
      <c r="AB913" s="346"/>
      <c r="AC913" s="346"/>
      <c r="AD913" s="346"/>
      <c r="AE913" s="346"/>
      <c r="AF913" s="346"/>
      <c r="AG913" s="346"/>
      <c r="AH913" s="346"/>
      <c r="AI913" s="346"/>
      <c r="AJ913" s="346"/>
      <c r="AK913" s="346"/>
      <c r="AL913" s="346"/>
      <c r="AM913" s="346"/>
      <c r="AN913" s="346"/>
      <c r="AO913" s="346"/>
      <c r="AP913" s="346"/>
      <c r="AQ913" s="346"/>
      <c r="AR913" s="346"/>
      <c r="AS913" s="346"/>
      <c r="AT913" s="346"/>
      <c r="AU913" s="346"/>
      <c r="AV913" s="346"/>
      <c r="AW913" s="346"/>
      <c r="AX913" s="346"/>
      <c r="AY913" s="346"/>
      <c r="AZ913" s="346"/>
      <c r="BA913" s="346"/>
    </row>
    <row r="914" spans="1:53" ht="15.75" customHeight="1">
      <c r="A914" s="346"/>
      <c r="B914" s="346"/>
      <c r="C914" s="346"/>
      <c r="D914" s="346"/>
      <c r="E914" s="346"/>
      <c r="F914" s="346"/>
      <c r="G914" s="346"/>
      <c r="H914" s="346"/>
      <c r="I914" s="346"/>
      <c r="J914" s="346"/>
      <c r="K914" s="346"/>
      <c r="L914" s="346"/>
      <c r="M914" s="346"/>
      <c r="N914" s="346"/>
      <c r="O914" s="346"/>
      <c r="P914" s="346"/>
      <c r="Q914" s="346"/>
      <c r="R914" s="346"/>
      <c r="S914" s="346"/>
      <c r="T914" s="346"/>
      <c r="U914" s="346"/>
      <c r="V914" s="346"/>
      <c r="W914" s="346"/>
      <c r="X914" s="346"/>
      <c r="Y914" s="346"/>
      <c r="Z914" s="346"/>
      <c r="AA914" s="346"/>
      <c r="AB914" s="346"/>
      <c r="AC914" s="346"/>
      <c r="AD914" s="346"/>
      <c r="AE914" s="346"/>
      <c r="AF914" s="346"/>
      <c r="AG914" s="346"/>
      <c r="AH914" s="346"/>
      <c r="AI914" s="346"/>
      <c r="AJ914" s="346"/>
      <c r="AK914" s="346"/>
      <c r="AL914" s="346"/>
      <c r="AM914" s="346"/>
      <c r="AN914" s="346"/>
      <c r="AO914" s="346"/>
      <c r="AP914" s="346"/>
      <c r="AQ914" s="346"/>
      <c r="AR914" s="346"/>
      <c r="AS914" s="346"/>
      <c r="AT914" s="346"/>
      <c r="AU914" s="346"/>
      <c r="AV914" s="346"/>
      <c r="AW914" s="346"/>
      <c r="AX914" s="346"/>
      <c r="AY914" s="346"/>
      <c r="AZ914" s="346"/>
      <c r="BA914" s="346"/>
    </row>
    <row r="915" spans="1:53" ht="15.75" customHeight="1">
      <c r="A915" s="346"/>
      <c r="B915" s="346"/>
      <c r="C915" s="346"/>
      <c r="D915" s="346"/>
      <c r="E915" s="346"/>
      <c r="F915" s="346"/>
      <c r="G915" s="346"/>
      <c r="H915" s="346"/>
      <c r="I915" s="346"/>
      <c r="J915" s="346"/>
      <c r="K915" s="346"/>
      <c r="L915" s="346"/>
      <c r="M915" s="346"/>
      <c r="N915" s="346"/>
      <c r="O915" s="346"/>
      <c r="P915" s="346"/>
      <c r="Q915" s="346"/>
      <c r="R915" s="346"/>
      <c r="S915" s="346"/>
      <c r="T915" s="346"/>
      <c r="U915" s="346"/>
      <c r="V915" s="346"/>
      <c r="W915" s="346"/>
      <c r="X915" s="346"/>
      <c r="Y915" s="346"/>
      <c r="Z915" s="346"/>
      <c r="AA915" s="346"/>
      <c r="AB915" s="346"/>
      <c r="AC915" s="346"/>
      <c r="AD915" s="346"/>
      <c r="AE915" s="346"/>
      <c r="AF915" s="346"/>
      <c r="AG915" s="346"/>
      <c r="AH915" s="346"/>
      <c r="AI915" s="346"/>
      <c r="AJ915" s="346"/>
      <c r="AK915" s="346"/>
      <c r="AL915" s="346"/>
      <c r="AM915" s="346"/>
      <c r="AN915" s="346"/>
      <c r="AO915" s="346"/>
      <c r="AP915" s="346"/>
      <c r="AQ915" s="346"/>
      <c r="AR915" s="346"/>
      <c r="AS915" s="346"/>
      <c r="AT915" s="346"/>
      <c r="AU915" s="346"/>
      <c r="AV915" s="346"/>
      <c r="AW915" s="346"/>
      <c r="AX915" s="346"/>
      <c r="AY915" s="346"/>
      <c r="AZ915" s="346"/>
      <c r="BA915" s="346"/>
    </row>
    <row r="916" spans="1:53" ht="15.75" customHeight="1">
      <c r="A916" s="346"/>
      <c r="B916" s="346"/>
      <c r="C916" s="346"/>
      <c r="D916" s="346"/>
      <c r="E916" s="346"/>
      <c r="F916" s="346"/>
      <c r="G916" s="346"/>
      <c r="H916" s="346"/>
      <c r="I916" s="346"/>
      <c r="J916" s="346"/>
      <c r="K916" s="346"/>
      <c r="L916" s="346"/>
      <c r="M916" s="346"/>
      <c r="N916" s="346"/>
      <c r="O916" s="346"/>
      <c r="P916" s="346"/>
      <c r="Q916" s="346"/>
      <c r="R916" s="346"/>
      <c r="S916" s="346"/>
      <c r="T916" s="346"/>
      <c r="U916" s="346"/>
      <c r="V916" s="346"/>
      <c r="W916" s="346"/>
      <c r="X916" s="346"/>
      <c r="Y916" s="346"/>
      <c r="Z916" s="346"/>
      <c r="AA916" s="346"/>
      <c r="AB916" s="346"/>
      <c r="AC916" s="346"/>
      <c r="AD916" s="346"/>
      <c r="AE916" s="346"/>
      <c r="AF916" s="346"/>
      <c r="AG916" s="346"/>
      <c r="AH916" s="346"/>
      <c r="AI916" s="346"/>
      <c r="AJ916" s="346"/>
      <c r="AK916" s="346"/>
      <c r="AL916" s="346"/>
      <c r="AM916" s="346"/>
      <c r="AN916" s="346"/>
      <c r="AO916" s="346"/>
      <c r="AP916" s="346"/>
      <c r="AQ916" s="346"/>
      <c r="AR916" s="346"/>
      <c r="AS916" s="346"/>
      <c r="AT916" s="346"/>
      <c r="AU916" s="346"/>
      <c r="AV916" s="346"/>
      <c r="AW916" s="346"/>
      <c r="AX916" s="346"/>
      <c r="AY916" s="346"/>
      <c r="AZ916" s="346"/>
      <c r="BA916" s="346"/>
    </row>
    <row r="917" spans="1:53" ht="15.75" customHeight="1">
      <c r="A917" s="346"/>
      <c r="B917" s="346"/>
      <c r="C917" s="346"/>
      <c r="D917" s="346"/>
      <c r="E917" s="346"/>
      <c r="F917" s="346"/>
      <c r="G917" s="346"/>
      <c r="H917" s="346"/>
      <c r="I917" s="346"/>
      <c r="J917" s="346"/>
      <c r="K917" s="346"/>
      <c r="L917" s="346"/>
      <c r="M917" s="346"/>
      <c r="N917" s="346"/>
      <c r="O917" s="346"/>
      <c r="P917" s="346"/>
      <c r="Q917" s="346"/>
      <c r="R917" s="346"/>
      <c r="S917" s="346"/>
      <c r="T917" s="346"/>
      <c r="U917" s="346"/>
      <c r="V917" s="346"/>
      <c r="W917" s="346"/>
      <c r="X917" s="346"/>
      <c r="Y917" s="346"/>
      <c r="Z917" s="346"/>
      <c r="AA917" s="346"/>
      <c r="AB917" s="346"/>
      <c r="AC917" s="346"/>
      <c r="AD917" s="346"/>
      <c r="AE917" s="346"/>
      <c r="AF917" s="346"/>
      <c r="AG917" s="346"/>
      <c r="AH917" s="346"/>
      <c r="AI917" s="346"/>
      <c r="AJ917" s="346"/>
      <c r="AK917" s="346"/>
      <c r="AL917" s="346"/>
      <c r="AM917" s="346"/>
      <c r="AN917" s="346"/>
      <c r="AO917" s="346"/>
      <c r="AP917" s="346"/>
      <c r="AQ917" s="346"/>
      <c r="AR917" s="346"/>
      <c r="AS917" s="346"/>
      <c r="AT917" s="346"/>
      <c r="AU917" s="346"/>
      <c r="AV917" s="346"/>
      <c r="AW917" s="346"/>
      <c r="AX917" s="346"/>
      <c r="AY917" s="346"/>
      <c r="AZ917" s="346"/>
      <c r="BA917" s="346"/>
    </row>
    <row r="918" spans="1:53" ht="15.75" customHeight="1">
      <c r="A918" s="346"/>
      <c r="B918" s="346"/>
      <c r="C918" s="346"/>
      <c r="D918" s="346"/>
      <c r="E918" s="346"/>
      <c r="F918" s="346"/>
      <c r="G918" s="346"/>
      <c r="H918" s="346"/>
      <c r="I918" s="346"/>
      <c r="J918" s="346"/>
      <c r="K918" s="346"/>
      <c r="L918" s="346"/>
      <c r="M918" s="346"/>
      <c r="N918" s="346"/>
      <c r="O918" s="346"/>
      <c r="P918" s="346"/>
      <c r="Q918" s="346"/>
      <c r="R918" s="346"/>
      <c r="S918" s="346"/>
      <c r="T918" s="346"/>
      <c r="U918" s="346"/>
      <c r="V918" s="346"/>
      <c r="W918" s="346"/>
      <c r="X918" s="346"/>
      <c r="Y918" s="346"/>
      <c r="Z918" s="346"/>
      <c r="AA918" s="346"/>
      <c r="AB918" s="346"/>
      <c r="AC918" s="346"/>
      <c r="AD918" s="346"/>
      <c r="AE918" s="346"/>
      <c r="AF918" s="346"/>
      <c r="AG918" s="346"/>
      <c r="AH918" s="346"/>
      <c r="AI918" s="346"/>
      <c r="AJ918" s="346"/>
      <c r="AK918" s="346"/>
      <c r="AL918" s="346"/>
      <c r="AM918" s="346"/>
      <c r="AN918" s="346"/>
      <c r="AO918" s="346"/>
      <c r="AP918" s="346"/>
      <c r="AQ918" s="346"/>
      <c r="AR918" s="346"/>
      <c r="AS918" s="346"/>
      <c r="AT918" s="346"/>
      <c r="AU918" s="346"/>
      <c r="AV918" s="346"/>
      <c r="AW918" s="346"/>
      <c r="AX918" s="346"/>
      <c r="AY918" s="346"/>
      <c r="AZ918" s="346"/>
      <c r="BA918" s="346"/>
    </row>
    <row r="919" spans="1:53" ht="15.75" customHeight="1">
      <c r="A919" s="346"/>
      <c r="B919" s="346"/>
      <c r="C919" s="346"/>
      <c r="D919" s="346"/>
      <c r="E919" s="346"/>
      <c r="F919" s="346"/>
      <c r="G919" s="346"/>
      <c r="H919" s="346"/>
      <c r="I919" s="346"/>
      <c r="J919" s="346"/>
      <c r="K919" s="346"/>
      <c r="L919" s="346"/>
      <c r="M919" s="346"/>
      <c r="N919" s="346"/>
      <c r="O919" s="346"/>
      <c r="P919" s="346"/>
      <c r="Q919" s="346"/>
      <c r="R919" s="346"/>
      <c r="S919" s="346"/>
      <c r="T919" s="346"/>
      <c r="U919" s="346"/>
      <c r="V919" s="346"/>
      <c r="W919" s="346"/>
      <c r="X919" s="346"/>
      <c r="Y919" s="346"/>
      <c r="Z919" s="346"/>
      <c r="AA919" s="346"/>
      <c r="AB919" s="346"/>
      <c r="AC919" s="346"/>
      <c r="AD919" s="346"/>
      <c r="AE919" s="346"/>
      <c r="AF919" s="346"/>
      <c r="AG919" s="346"/>
      <c r="AH919" s="346"/>
      <c r="AI919" s="346"/>
      <c r="AJ919" s="346"/>
      <c r="AK919" s="346"/>
      <c r="AL919" s="346"/>
      <c r="AM919" s="346"/>
      <c r="AN919" s="346"/>
      <c r="AO919" s="346"/>
      <c r="AP919" s="346"/>
      <c r="AQ919" s="346"/>
      <c r="AR919" s="346"/>
      <c r="AS919" s="346"/>
      <c r="AT919" s="346"/>
      <c r="AU919" s="346"/>
      <c r="AV919" s="346"/>
      <c r="AW919" s="346"/>
      <c r="AX919" s="346"/>
      <c r="AY919" s="346"/>
      <c r="AZ919" s="346"/>
      <c r="BA919" s="346"/>
    </row>
    <row r="920" spans="1:53" ht="15.75" customHeight="1">
      <c r="A920" s="346"/>
      <c r="B920" s="346"/>
      <c r="C920" s="346"/>
      <c r="D920" s="346"/>
      <c r="E920" s="346"/>
      <c r="F920" s="346"/>
      <c r="G920" s="346"/>
      <c r="H920" s="346"/>
      <c r="I920" s="346"/>
      <c r="J920" s="346"/>
      <c r="K920" s="346"/>
      <c r="L920" s="346"/>
      <c r="M920" s="346"/>
      <c r="N920" s="346"/>
      <c r="O920" s="346"/>
      <c r="P920" s="346"/>
      <c r="Q920" s="346"/>
      <c r="R920" s="346"/>
      <c r="S920" s="346"/>
      <c r="T920" s="346"/>
      <c r="U920" s="346"/>
      <c r="V920" s="346"/>
      <c r="W920" s="346"/>
      <c r="X920" s="346"/>
      <c r="Y920" s="346"/>
      <c r="Z920" s="346"/>
      <c r="AA920" s="346"/>
      <c r="AB920" s="346"/>
      <c r="AC920" s="346"/>
      <c r="AD920" s="346"/>
      <c r="AE920" s="346"/>
      <c r="AF920" s="346"/>
      <c r="AG920" s="346"/>
      <c r="AH920" s="346"/>
      <c r="AI920" s="346"/>
      <c r="AJ920" s="346"/>
      <c r="AK920" s="346"/>
      <c r="AL920" s="346"/>
      <c r="AM920" s="346"/>
      <c r="AN920" s="346"/>
      <c r="AO920" s="346"/>
      <c r="AP920" s="346"/>
      <c r="AQ920" s="346"/>
      <c r="AR920" s="346"/>
      <c r="AS920" s="346"/>
      <c r="AT920" s="346"/>
      <c r="AU920" s="346"/>
      <c r="AV920" s="346"/>
      <c r="AW920" s="346"/>
      <c r="AX920" s="346"/>
      <c r="AY920" s="346"/>
      <c r="AZ920" s="346"/>
      <c r="BA920" s="346"/>
    </row>
    <row r="921" spans="1:53" ht="15.75" customHeight="1">
      <c r="A921" s="346"/>
      <c r="B921" s="346"/>
      <c r="C921" s="346"/>
      <c r="D921" s="346"/>
      <c r="E921" s="346"/>
      <c r="F921" s="346"/>
      <c r="G921" s="346"/>
      <c r="H921" s="346"/>
      <c r="I921" s="346"/>
      <c r="J921" s="346"/>
      <c r="K921" s="346"/>
      <c r="L921" s="346"/>
      <c r="M921" s="346"/>
      <c r="N921" s="346"/>
      <c r="O921" s="346"/>
      <c r="P921" s="346"/>
      <c r="Q921" s="346"/>
      <c r="R921" s="346"/>
      <c r="S921" s="346"/>
      <c r="T921" s="346"/>
      <c r="U921" s="346"/>
      <c r="V921" s="346"/>
      <c r="W921" s="346"/>
      <c r="X921" s="346"/>
      <c r="Y921" s="346"/>
      <c r="Z921" s="346"/>
      <c r="AA921" s="346"/>
      <c r="AB921" s="346"/>
      <c r="AC921" s="346"/>
      <c r="AD921" s="346"/>
      <c r="AE921" s="346"/>
      <c r="AF921" s="346"/>
      <c r="AG921" s="346"/>
      <c r="AH921" s="346"/>
      <c r="AI921" s="346"/>
      <c r="AJ921" s="346"/>
      <c r="AK921" s="346"/>
      <c r="AL921" s="346"/>
      <c r="AM921" s="346"/>
      <c r="AN921" s="346"/>
      <c r="AO921" s="346"/>
      <c r="AP921" s="346"/>
      <c r="AQ921" s="346"/>
      <c r="AR921" s="346"/>
      <c r="AS921" s="346"/>
      <c r="AT921" s="346"/>
      <c r="AU921" s="346"/>
      <c r="AV921" s="346"/>
      <c r="AW921" s="346"/>
      <c r="AX921" s="346"/>
      <c r="AY921" s="346"/>
      <c r="AZ921" s="346"/>
      <c r="BA921" s="346"/>
    </row>
    <row r="922" spans="1:53" ht="15.75" customHeight="1">
      <c r="A922" s="346"/>
      <c r="B922" s="346"/>
      <c r="C922" s="346"/>
      <c r="D922" s="346"/>
      <c r="E922" s="346"/>
      <c r="F922" s="346"/>
      <c r="G922" s="346"/>
      <c r="H922" s="346"/>
      <c r="I922" s="346"/>
      <c r="J922" s="346"/>
      <c r="K922" s="346"/>
      <c r="L922" s="346"/>
      <c r="M922" s="346"/>
      <c r="N922" s="346"/>
      <c r="O922" s="346"/>
      <c r="P922" s="346"/>
      <c r="Q922" s="346"/>
      <c r="R922" s="346"/>
      <c r="S922" s="346"/>
      <c r="T922" s="346"/>
      <c r="U922" s="346"/>
      <c r="V922" s="346"/>
      <c r="W922" s="346"/>
      <c r="X922" s="346"/>
      <c r="Y922" s="346"/>
      <c r="Z922" s="346"/>
      <c r="AA922" s="346"/>
      <c r="AB922" s="346"/>
      <c r="AC922" s="346"/>
      <c r="AD922" s="346"/>
      <c r="AE922" s="346"/>
      <c r="AF922" s="346"/>
      <c r="AG922" s="346"/>
      <c r="AH922" s="346"/>
      <c r="AI922" s="346"/>
      <c r="AJ922" s="346"/>
      <c r="AK922" s="346"/>
      <c r="AL922" s="346"/>
      <c r="AM922" s="346"/>
      <c r="AN922" s="346"/>
      <c r="AO922" s="346"/>
      <c r="AP922" s="346"/>
      <c r="AQ922" s="346"/>
      <c r="AR922" s="346"/>
      <c r="AS922" s="346"/>
      <c r="AT922" s="346"/>
      <c r="AU922" s="346"/>
      <c r="AV922" s="346"/>
      <c r="AW922" s="346"/>
      <c r="AX922" s="346"/>
      <c r="AY922" s="346"/>
      <c r="AZ922" s="346"/>
      <c r="BA922" s="346"/>
    </row>
    <row r="923" spans="1:53" ht="15.75" customHeight="1">
      <c r="A923" s="346"/>
      <c r="B923" s="346"/>
      <c r="C923" s="346"/>
      <c r="D923" s="346"/>
      <c r="E923" s="346"/>
      <c r="F923" s="346"/>
      <c r="G923" s="346"/>
      <c r="H923" s="346"/>
      <c r="I923" s="346"/>
      <c r="J923" s="346"/>
      <c r="K923" s="346"/>
      <c r="L923" s="346"/>
      <c r="M923" s="346"/>
      <c r="N923" s="346"/>
      <c r="O923" s="346"/>
      <c r="P923" s="346"/>
      <c r="Q923" s="346"/>
      <c r="R923" s="346"/>
      <c r="S923" s="346"/>
      <c r="T923" s="346"/>
      <c r="U923" s="346"/>
      <c r="V923" s="346"/>
      <c r="W923" s="346"/>
      <c r="X923" s="346"/>
      <c r="Y923" s="346"/>
      <c r="Z923" s="346"/>
      <c r="AA923" s="346"/>
      <c r="AB923" s="346"/>
      <c r="AC923" s="346"/>
      <c r="AD923" s="346"/>
      <c r="AE923" s="346"/>
      <c r="AF923" s="346"/>
      <c r="AG923" s="346"/>
      <c r="AH923" s="346"/>
      <c r="AI923" s="346"/>
      <c r="AJ923" s="346"/>
      <c r="AK923" s="346"/>
      <c r="AL923" s="346"/>
      <c r="AM923" s="346"/>
      <c r="AN923" s="346"/>
      <c r="AO923" s="346"/>
      <c r="AP923" s="346"/>
      <c r="AQ923" s="346"/>
      <c r="AR923" s="346"/>
      <c r="AS923" s="346"/>
      <c r="AT923" s="346"/>
      <c r="AU923" s="346"/>
      <c r="AV923" s="346"/>
      <c r="AW923" s="346"/>
      <c r="AX923" s="346"/>
      <c r="AY923" s="346"/>
      <c r="AZ923" s="346"/>
      <c r="BA923" s="346"/>
    </row>
    <row r="924" spans="1:53" ht="15.75" customHeight="1">
      <c r="A924" s="346"/>
      <c r="B924" s="346"/>
      <c r="C924" s="346"/>
      <c r="D924" s="346"/>
      <c r="E924" s="346"/>
      <c r="F924" s="346"/>
      <c r="G924" s="346"/>
      <c r="H924" s="346"/>
      <c r="I924" s="346"/>
      <c r="J924" s="346"/>
      <c r="K924" s="346"/>
      <c r="L924" s="346"/>
      <c r="M924" s="346"/>
      <c r="N924" s="346"/>
      <c r="O924" s="346"/>
      <c r="P924" s="346"/>
      <c r="Q924" s="346"/>
      <c r="R924" s="346"/>
      <c r="S924" s="346"/>
      <c r="T924" s="346"/>
      <c r="U924" s="346"/>
      <c r="V924" s="346"/>
      <c r="W924" s="346"/>
      <c r="X924" s="346"/>
      <c r="Y924" s="346"/>
      <c r="Z924" s="346"/>
      <c r="AA924" s="346"/>
      <c r="AB924" s="346"/>
      <c r="AC924" s="346"/>
      <c r="AD924" s="346"/>
      <c r="AE924" s="346"/>
      <c r="AF924" s="346"/>
      <c r="AG924" s="346"/>
      <c r="AH924" s="346"/>
      <c r="AI924" s="346"/>
      <c r="AJ924" s="346"/>
      <c r="AK924" s="346"/>
      <c r="AL924" s="346"/>
      <c r="AM924" s="346"/>
      <c r="AN924" s="346"/>
      <c r="AO924" s="346"/>
      <c r="AP924" s="346"/>
      <c r="AQ924" s="346"/>
      <c r="AR924" s="346"/>
      <c r="AS924" s="346"/>
      <c r="AT924" s="346"/>
      <c r="AU924" s="346"/>
      <c r="AV924" s="346"/>
      <c r="AW924" s="346"/>
      <c r="AX924" s="346"/>
      <c r="AY924" s="346"/>
      <c r="AZ924" s="346"/>
      <c r="BA924" s="346"/>
    </row>
    <row r="925" spans="1:53" ht="15.75" customHeight="1">
      <c r="A925" s="346"/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346"/>
      <c r="X925" s="346"/>
      <c r="Y925" s="346"/>
      <c r="Z925" s="346"/>
      <c r="AA925" s="346"/>
      <c r="AB925" s="346"/>
      <c r="AC925" s="346"/>
      <c r="AD925" s="346"/>
      <c r="AE925" s="346"/>
      <c r="AF925" s="346"/>
      <c r="AG925" s="346"/>
      <c r="AH925" s="346"/>
      <c r="AI925" s="346"/>
      <c r="AJ925" s="346"/>
      <c r="AK925" s="346"/>
      <c r="AL925" s="346"/>
      <c r="AM925" s="346"/>
      <c r="AN925" s="346"/>
      <c r="AO925" s="346"/>
      <c r="AP925" s="346"/>
      <c r="AQ925" s="346"/>
      <c r="AR925" s="346"/>
      <c r="AS925" s="346"/>
      <c r="AT925" s="346"/>
      <c r="AU925" s="346"/>
      <c r="AV925" s="346"/>
      <c r="AW925" s="346"/>
      <c r="AX925" s="346"/>
      <c r="AY925" s="346"/>
      <c r="AZ925" s="346"/>
      <c r="BA925" s="346"/>
    </row>
    <row r="926" spans="1:53" ht="15.75" customHeight="1">
      <c r="A926" s="346"/>
      <c r="B926" s="346"/>
      <c r="C926" s="346"/>
      <c r="D926" s="346"/>
      <c r="E926" s="346"/>
      <c r="F926" s="346"/>
      <c r="G926" s="346"/>
      <c r="H926" s="346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6"/>
      <c r="U926" s="346"/>
      <c r="V926" s="346"/>
      <c r="W926" s="346"/>
      <c r="X926" s="346"/>
      <c r="Y926" s="346"/>
      <c r="Z926" s="346"/>
      <c r="AA926" s="346"/>
      <c r="AB926" s="346"/>
      <c r="AC926" s="346"/>
      <c r="AD926" s="346"/>
      <c r="AE926" s="346"/>
      <c r="AF926" s="346"/>
      <c r="AG926" s="346"/>
      <c r="AH926" s="346"/>
      <c r="AI926" s="346"/>
      <c r="AJ926" s="346"/>
      <c r="AK926" s="346"/>
      <c r="AL926" s="346"/>
      <c r="AM926" s="346"/>
      <c r="AN926" s="346"/>
      <c r="AO926" s="346"/>
      <c r="AP926" s="346"/>
      <c r="AQ926" s="346"/>
      <c r="AR926" s="346"/>
      <c r="AS926" s="346"/>
      <c r="AT926" s="346"/>
      <c r="AU926" s="346"/>
      <c r="AV926" s="346"/>
      <c r="AW926" s="346"/>
      <c r="AX926" s="346"/>
      <c r="AY926" s="346"/>
      <c r="AZ926" s="346"/>
      <c r="BA926" s="346"/>
    </row>
    <row r="927" spans="1:53" ht="15.75" customHeight="1">
      <c r="A927" s="346"/>
      <c r="B927" s="346"/>
      <c r="C927" s="346"/>
      <c r="D927" s="346"/>
      <c r="E927" s="346"/>
      <c r="F927" s="346"/>
      <c r="G927" s="346"/>
      <c r="H927" s="346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6"/>
      <c r="U927" s="346"/>
      <c r="V927" s="346"/>
      <c r="W927" s="346"/>
      <c r="X927" s="346"/>
      <c r="Y927" s="346"/>
      <c r="Z927" s="346"/>
      <c r="AA927" s="346"/>
      <c r="AB927" s="346"/>
      <c r="AC927" s="346"/>
      <c r="AD927" s="346"/>
      <c r="AE927" s="346"/>
      <c r="AF927" s="346"/>
      <c r="AG927" s="346"/>
      <c r="AH927" s="346"/>
      <c r="AI927" s="346"/>
      <c r="AJ927" s="346"/>
      <c r="AK927" s="346"/>
      <c r="AL927" s="346"/>
      <c r="AM927" s="346"/>
      <c r="AN927" s="346"/>
      <c r="AO927" s="346"/>
      <c r="AP927" s="346"/>
      <c r="AQ927" s="346"/>
      <c r="AR927" s="346"/>
      <c r="AS927" s="346"/>
      <c r="AT927" s="346"/>
      <c r="AU927" s="346"/>
      <c r="AV927" s="346"/>
      <c r="AW927" s="346"/>
      <c r="AX927" s="346"/>
      <c r="AY927" s="346"/>
      <c r="AZ927" s="346"/>
      <c r="BA927" s="346"/>
    </row>
    <row r="928" spans="1:53" ht="15.75" customHeight="1">
      <c r="A928" s="346"/>
      <c r="B928" s="346"/>
      <c r="C928" s="346"/>
      <c r="D928" s="346"/>
      <c r="E928" s="346"/>
      <c r="F928" s="346"/>
      <c r="G928" s="346"/>
      <c r="H928" s="346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6"/>
      <c r="U928" s="346"/>
      <c r="V928" s="346"/>
      <c r="W928" s="346"/>
      <c r="X928" s="346"/>
      <c r="Y928" s="346"/>
      <c r="Z928" s="346"/>
      <c r="AA928" s="346"/>
      <c r="AB928" s="346"/>
      <c r="AC928" s="346"/>
      <c r="AD928" s="346"/>
      <c r="AE928" s="346"/>
      <c r="AF928" s="346"/>
      <c r="AG928" s="346"/>
      <c r="AH928" s="346"/>
      <c r="AI928" s="346"/>
      <c r="AJ928" s="346"/>
      <c r="AK928" s="346"/>
      <c r="AL928" s="346"/>
      <c r="AM928" s="346"/>
      <c r="AN928" s="346"/>
      <c r="AO928" s="346"/>
      <c r="AP928" s="346"/>
      <c r="AQ928" s="346"/>
      <c r="AR928" s="346"/>
      <c r="AS928" s="346"/>
      <c r="AT928" s="346"/>
      <c r="AU928" s="346"/>
      <c r="AV928" s="346"/>
      <c r="AW928" s="346"/>
      <c r="AX928" s="346"/>
      <c r="AY928" s="346"/>
      <c r="AZ928" s="346"/>
      <c r="BA928" s="346"/>
    </row>
    <row r="929" spans="1:53" ht="15.75" customHeight="1">
      <c r="A929" s="346"/>
      <c r="B929" s="346"/>
      <c r="C929" s="346"/>
      <c r="D929" s="346"/>
      <c r="E929" s="346"/>
      <c r="F929" s="346"/>
      <c r="G929" s="346"/>
      <c r="H929" s="346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6"/>
      <c r="U929" s="346"/>
      <c r="V929" s="346"/>
      <c r="W929" s="346"/>
      <c r="X929" s="346"/>
      <c r="Y929" s="346"/>
      <c r="Z929" s="346"/>
      <c r="AA929" s="346"/>
      <c r="AB929" s="346"/>
      <c r="AC929" s="346"/>
      <c r="AD929" s="346"/>
      <c r="AE929" s="346"/>
      <c r="AF929" s="346"/>
      <c r="AG929" s="346"/>
      <c r="AH929" s="346"/>
      <c r="AI929" s="346"/>
      <c r="AJ929" s="346"/>
      <c r="AK929" s="346"/>
      <c r="AL929" s="346"/>
      <c r="AM929" s="346"/>
      <c r="AN929" s="346"/>
      <c r="AO929" s="346"/>
      <c r="AP929" s="346"/>
      <c r="AQ929" s="346"/>
      <c r="AR929" s="346"/>
      <c r="AS929" s="346"/>
      <c r="AT929" s="346"/>
      <c r="AU929" s="346"/>
      <c r="AV929" s="346"/>
      <c r="AW929" s="346"/>
      <c r="AX929" s="346"/>
      <c r="AY929" s="346"/>
      <c r="AZ929" s="346"/>
      <c r="BA929" s="346"/>
    </row>
    <row r="930" spans="1:53" ht="15.75" customHeight="1">
      <c r="A930" s="346"/>
      <c r="B930" s="346"/>
      <c r="C930" s="346"/>
      <c r="D930" s="346"/>
      <c r="E930" s="346"/>
      <c r="F930" s="346"/>
      <c r="G930" s="346"/>
      <c r="H930" s="346"/>
      <c r="I930" s="346"/>
      <c r="J930" s="346"/>
      <c r="K930" s="346"/>
      <c r="L930" s="346"/>
      <c r="M930" s="346"/>
      <c r="N930" s="346"/>
      <c r="O930" s="346"/>
      <c r="P930" s="346"/>
      <c r="Q930" s="346"/>
      <c r="R930" s="346"/>
      <c r="S930" s="346"/>
      <c r="T930" s="346"/>
      <c r="U930" s="346"/>
      <c r="V930" s="346"/>
      <c r="W930" s="346"/>
      <c r="X930" s="346"/>
      <c r="Y930" s="346"/>
      <c r="Z930" s="346"/>
      <c r="AA930" s="346"/>
      <c r="AB930" s="346"/>
      <c r="AC930" s="346"/>
      <c r="AD930" s="346"/>
      <c r="AE930" s="346"/>
      <c r="AF930" s="346"/>
      <c r="AG930" s="346"/>
      <c r="AH930" s="346"/>
      <c r="AI930" s="346"/>
      <c r="AJ930" s="346"/>
      <c r="AK930" s="346"/>
      <c r="AL930" s="346"/>
      <c r="AM930" s="346"/>
      <c r="AN930" s="346"/>
      <c r="AO930" s="346"/>
      <c r="AP930" s="346"/>
      <c r="AQ930" s="346"/>
      <c r="AR930" s="346"/>
      <c r="AS930" s="346"/>
      <c r="AT930" s="346"/>
      <c r="AU930" s="346"/>
      <c r="AV930" s="346"/>
      <c r="AW930" s="346"/>
      <c r="AX930" s="346"/>
      <c r="AY930" s="346"/>
      <c r="AZ930" s="346"/>
      <c r="BA930" s="346"/>
    </row>
    <row r="931" spans="1:53" ht="15.75" customHeight="1">
      <c r="A931" s="346"/>
      <c r="B931" s="346"/>
      <c r="C931" s="346"/>
      <c r="D931" s="346"/>
      <c r="E931" s="346"/>
      <c r="F931" s="346"/>
      <c r="G931" s="346"/>
      <c r="H931" s="346"/>
      <c r="I931" s="346"/>
      <c r="J931" s="346"/>
      <c r="K931" s="346"/>
      <c r="L931" s="346"/>
      <c r="M931" s="346"/>
      <c r="N931" s="346"/>
      <c r="O931" s="346"/>
      <c r="P931" s="346"/>
      <c r="Q931" s="346"/>
      <c r="R931" s="346"/>
      <c r="S931" s="346"/>
      <c r="T931" s="346"/>
      <c r="U931" s="346"/>
      <c r="V931" s="346"/>
      <c r="W931" s="346"/>
      <c r="X931" s="346"/>
      <c r="Y931" s="346"/>
      <c r="Z931" s="346"/>
      <c r="AA931" s="346"/>
      <c r="AB931" s="346"/>
      <c r="AC931" s="346"/>
      <c r="AD931" s="346"/>
      <c r="AE931" s="346"/>
      <c r="AF931" s="346"/>
      <c r="AG931" s="346"/>
      <c r="AH931" s="346"/>
      <c r="AI931" s="346"/>
      <c r="AJ931" s="346"/>
      <c r="AK931" s="346"/>
      <c r="AL931" s="346"/>
      <c r="AM931" s="346"/>
      <c r="AN931" s="346"/>
      <c r="AO931" s="346"/>
      <c r="AP931" s="346"/>
      <c r="AQ931" s="346"/>
      <c r="AR931" s="346"/>
      <c r="AS931" s="346"/>
      <c r="AT931" s="346"/>
      <c r="AU931" s="346"/>
      <c r="AV931" s="346"/>
      <c r="AW931" s="346"/>
      <c r="AX931" s="346"/>
      <c r="AY931" s="346"/>
      <c r="AZ931" s="346"/>
      <c r="BA931" s="346"/>
    </row>
    <row r="932" spans="1:53" ht="15.75" customHeight="1">
      <c r="A932" s="346"/>
      <c r="B932" s="346"/>
      <c r="C932" s="346"/>
      <c r="D932" s="346"/>
      <c r="E932" s="346"/>
      <c r="F932" s="346"/>
      <c r="G932" s="346"/>
      <c r="H932" s="346"/>
      <c r="I932" s="346"/>
      <c r="J932" s="346"/>
      <c r="K932" s="346"/>
      <c r="L932" s="346"/>
      <c r="M932" s="346"/>
      <c r="N932" s="346"/>
      <c r="O932" s="346"/>
      <c r="P932" s="346"/>
      <c r="Q932" s="346"/>
      <c r="R932" s="346"/>
      <c r="S932" s="346"/>
      <c r="T932" s="346"/>
      <c r="U932" s="346"/>
      <c r="V932" s="346"/>
      <c r="W932" s="346"/>
      <c r="X932" s="346"/>
      <c r="Y932" s="346"/>
      <c r="Z932" s="346"/>
      <c r="AA932" s="346"/>
      <c r="AB932" s="346"/>
      <c r="AC932" s="346"/>
      <c r="AD932" s="346"/>
      <c r="AE932" s="346"/>
      <c r="AF932" s="346"/>
      <c r="AG932" s="346"/>
      <c r="AH932" s="346"/>
      <c r="AI932" s="346"/>
      <c r="AJ932" s="346"/>
      <c r="AK932" s="346"/>
      <c r="AL932" s="346"/>
      <c r="AM932" s="346"/>
      <c r="AN932" s="346"/>
      <c r="AO932" s="346"/>
      <c r="AP932" s="346"/>
      <c r="AQ932" s="346"/>
      <c r="AR932" s="346"/>
      <c r="AS932" s="346"/>
      <c r="AT932" s="346"/>
      <c r="AU932" s="346"/>
      <c r="AV932" s="346"/>
      <c r="AW932" s="346"/>
      <c r="AX932" s="346"/>
      <c r="AY932" s="346"/>
      <c r="AZ932" s="346"/>
      <c r="BA932" s="346"/>
    </row>
    <row r="933" spans="1:53" ht="15.75" customHeight="1">
      <c r="A933" s="346"/>
      <c r="B933" s="346"/>
      <c r="C933" s="346"/>
      <c r="D933" s="346"/>
      <c r="E933" s="346"/>
      <c r="F933" s="346"/>
      <c r="G933" s="346"/>
      <c r="H933" s="346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6"/>
      <c r="U933" s="346"/>
      <c r="V933" s="346"/>
      <c r="W933" s="346"/>
      <c r="X933" s="346"/>
      <c r="Y933" s="346"/>
      <c r="Z933" s="346"/>
      <c r="AA933" s="346"/>
      <c r="AB933" s="346"/>
      <c r="AC933" s="346"/>
      <c r="AD933" s="346"/>
      <c r="AE933" s="346"/>
      <c r="AF933" s="346"/>
      <c r="AG933" s="346"/>
      <c r="AH933" s="346"/>
      <c r="AI933" s="346"/>
      <c r="AJ933" s="346"/>
      <c r="AK933" s="346"/>
      <c r="AL933" s="346"/>
      <c r="AM933" s="346"/>
      <c r="AN933" s="346"/>
      <c r="AO933" s="346"/>
      <c r="AP933" s="346"/>
      <c r="AQ933" s="346"/>
      <c r="AR933" s="346"/>
      <c r="AS933" s="346"/>
      <c r="AT933" s="346"/>
      <c r="AU933" s="346"/>
      <c r="AV933" s="346"/>
      <c r="AW933" s="346"/>
      <c r="AX933" s="346"/>
      <c r="AY933" s="346"/>
      <c r="AZ933" s="346"/>
      <c r="BA933" s="346"/>
    </row>
    <row r="934" spans="1:53" ht="15.75" customHeight="1">
      <c r="A934" s="346"/>
      <c r="B934" s="346"/>
      <c r="C934" s="346"/>
      <c r="D934" s="346"/>
      <c r="E934" s="346"/>
      <c r="F934" s="346"/>
      <c r="G934" s="346"/>
      <c r="H934" s="346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6"/>
      <c r="U934" s="346"/>
      <c r="V934" s="346"/>
      <c r="W934" s="346"/>
      <c r="X934" s="346"/>
      <c r="Y934" s="346"/>
      <c r="Z934" s="346"/>
      <c r="AA934" s="346"/>
      <c r="AB934" s="346"/>
      <c r="AC934" s="346"/>
      <c r="AD934" s="346"/>
      <c r="AE934" s="346"/>
      <c r="AF934" s="346"/>
      <c r="AG934" s="346"/>
      <c r="AH934" s="346"/>
      <c r="AI934" s="346"/>
      <c r="AJ934" s="346"/>
      <c r="AK934" s="346"/>
      <c r="AL934" s="346"/>
      <c r="AM934" s="346"/>
      <c r="AN934" s="346"/>
      <c r="AO934" s="346"/>
      <c r="AP934" s="346"/>
      <c r="AQ934" s="346"/>
      <c r="AR934" s="346"/>
      <c r="AS934" s="346"/>
      <c r="AT934" s="346"/>
      <c r="AU934" s="346"/>
      <c r="AV934" s="346"/>
      <c r="AW934" s="346"/>
      <c r="AX934" s="346"/>
      <c r="AY934" s="346"/>
      <c r="AZ934" s="346"/>
      <c r="BA934" s="346"/>
    </row>
    <row r="935" spans="1:53" ht="15.75" customHeight="1">
      <c r="A935" s="346"/>
      <c r="B935" s="346"/>
      <c r="C935" s="346"/>
      <c r="D935" s="346"/>
      <c r="E935" s="346"/>
      <c r="F935" s="346"/>
      <c r="G935" s="346"/>
      <c r="H935" s="346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6"/>
      <c r="U935" s="346"/>
      <c r="V935" s="346"/>
      <c r="W935" s="346"/>
      <c r="X935" s="346"/>
      <c r="Y935" s="346"/>
      <c r="Z935" s="346"/>
      <c r="AA935" s="346"/>
      <c r="AB935" s="346"/>
      <c r="AC935" s="346"/>
      <c r="AD935" s="346"/>
      <c r="AE935" s="346"/>
      <c r="AF935" s="346"/>
      <c r="AG935" s="346"/>
      <c r="AH935" s="346"/>
      <c r="AI935" s="346"/>
      <c r="AJ935" s="346"/>
      <c r="AK935" s="346"/>
      <c r="AL935" s="346"/>
      <c r="AM935" s="346"/>
      <c r="AN935" s="346"/>
      <c r="AO935" s="346"/>
      <c r="AP935" s="346"/>
      <c r="AQ935" s="346"/>
      <c r="AR935" s="346"/>
      <c r="AS935" s="346"/>
      <c r="AT935" s="346"/>
      <c r="AU935" s="346"/>
      <c r="AV935" s="346"/>
      <c r="AW935" s="346"/>
      <c r="AX935" s="346"/>
      <c r="AY935" s="346"/>
      <c r="AZ935" s="346"/>
      <c r="BA935" s="346"/>
    </row>
    <row r="936" spans="1:53" ht="15.75" customHeight="1">
      <c r="A936" s="346"/>
      <c r="B936" s="346"/>
      <c r="C936" s="346"/>
      <c r="D936" s="346"/>
      <c r="E936" s="346"/>
      <c r="F936" s="346"/>
      <c r="G936" s="346"/>
      <c r="H936" s="346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6"/>
      <c r="U936" s="346"/>
      <c r="V936" s="346"/>
      <c r="W936" s="346"/>
      <c r="X936" s="346"/>
      <c r="Y936" s="346"/>
      <c r="Z936" s="346"/>
      <c r="AA936" s="346"/>
      <c r="AB936" s="346"/>
      <c r="AC936" s="346"/>
      <c r="AD936" s="346"/>
      <c r="AE936" s="346"/>
      <c r="AF936" s="346"/>
      <c r="AG936" s="346"/>
      <c r="AH936" s="346"/>
      <c r="AI936" s="346"/>
      <c r="AJ936" s="346"/>
      <c r="AK936" s="346"/>
      <c r="AL936" s="346"/>
      <c r="AM936" s="346"/>
      <c r="AN936" s="346"/>
      <c r="AO936" s="346"/>
      <c r="AP936" s="346"/>
      <c r="AQ936" s="346"/>
      <c r="AR936" s="346"/>
      <c r="AS936" s="346"/>
      <c r="AT936" s="346"/>
      <c r="AU936" s="346"/>
      <c r="AV936" s="346"/>
      <c r="AW936" s="346"/>
      <c r="AX936" s="346"/>
      <c r="AY936" s="346"/>
      <c r="AZ936" s="346"/>
      <c r="BA936" s="346"/>
    </row>
    <row r="937" spans="1:53" ht="15.75" customHeight="1">
      <c r="A937" s="346"/>
      <c r="B937" s="346"/>
      <c r="C937" s="346"/>
      <c r="D937" s="346"/>
      <c r="E937" s="346"/>
      <c r="F937" s="346"/>
      <c r="G937" s="346"/>
      <c r="H937" s="346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6"/>
      <c r="U937" s="346"/>
      <c r="V937" s="346"/>
      <c r="W937" s="346"/>
      <c r="X937" s="346"/>
      <c r="Y937" s="346"/>
      <c r="Z937" s="346"/>
      <c r="AA937" s="346"/>
      <c r="AB937" s="346"/>
      <c r="AC937" s="346"/>
      <c r="AD937" s="346"/>
      <c r="AE937" s="346"/>
      <c r="AF937" s="346"/>
      <c r="AG937" s="346"/>
      <c r="AH937" s="346"/>
      <c r="AI937" s="346"/>
      <c r="AJ937" s="346"/>
      <c r="AK937" s="346"/>
      <c r="AL937" s="346"/>
      <c r="AM937" s="346"/>
      <c r="AN937" s="346"/>
      <c r="AO937" s="346"/>
      <c r="AP937" s="346"/>
      <c r="AQ937" s="346"/>
      <c r="AR937" s="346"/>
      <c r="AS937" s="346"/>
      <c r="AT937" s="346"/>
      <c r="AU937" s="346"/>
      <c r="AV937" s="346"/>
      <c r="AW937" s="346"/>
      <c r="AX937" s="346"/>
      <c r="AY937" s="346"/>
      <c r="AZ937" s="346"/>
      <c r="BA937" s="346"/>
    </row>
    <row r="938" spans="1:53" ht="15.75" customHeight="1">
      <c r="A938" s="346"/>
      <c r="B938" s="346"/>
      <c r="C938" s="346"/>
      <c r="D938" s="346"/>
      <c r="E938" s="346"/>
      <c r="F938" s="346"/>
      <c r="G938" s="346"/>
      <c r="H938" s="346"/>
      <c r="I938" s="346"/>
      <c r="J938" s="346"/>
      <c r="K938" s="346"/>
      <c r="L938" s="346"/>
      <c r="M938" s="346"/>
      <c r="N938" s="346"/>
      <c r="O938" s="346"/>
      <c r="P938" s="346"/>
      <c r="Q938" s="346"/>
      <c r="R938" s="346"/>
      <c r="S938" s="346"/>
      <c r="T938" s="346"/>
      <c r="U938" s="346"/>
      <c r="V938" s="346"/>
      <c r="W938" s="346"/>
      <c r="X938" s="346"/>
      <c r="Y938" s="346"/>
      <c r="Z938" s="346"/>
      <c r="AA938" s="346"/>
      <c r="AB938" s="346"/>
      <c r="AC938" s="346"/>
      <c r="AD938" s="346"/>
      <c r="AE938" s="346"/>
      <c r="AF938" s="346"/>
      <c r="AG938" s="346"/>
      <c r="AH938" s="346"/>
      <c r="AI938" s="346"/>
      <c r="AJ938" s="346"/>
      <c r="AK938" s="346"/>
      <c r="AL938" s="346"/>
      <c r="AM938" s="346"/>
      <c r="AN938" s="346"/>
      <c r="AO938" s="346"/>
      <c r="AP938" s="346"/>
      <c r="AQ938" s="346"/>
      <c r="AR938" s="346"/>
      <c r="AS938" s="346"/>
      <c r="AT938" s="346"/>
      <c r="AU938" s="346"/>
      <c r="AV938" s="346"/>
      <c r="AW938" s="346"/>
      <c r="AX938" s="346"/>
      <c r="AY938" s="346"/>
      <c r="AZ938" s="346"/>
      <c r="BA938" s="346"/>
    </row>
    <row r="939" spans="1:53" ht="15.75" customHeight="1">
      <c r="A939" s="346"/>
      <c r="B939" s="346"/>
      <c r="C939" s="346"/>
      <c r="D939" s="346"/>
      <c r="E939" s="346"/>
      <c r="F939" s="346"/>
      <c r="G939" s="346"/>
      <c r="H939" s="346"/>
      <c r="I939" s="346"/>
      <c r="J939" s="346"/>
      <c r="K939" s="346"/>
      <c r="L939" s="346"/>
      <c r="M939" s="346"/>
      <c r="N939" s="346"/>
      <c r="O939" s="346"/>
      <c r="P939" s="346"/>
      <c r="Q939" s="346"/>
      <c r="R939" s="346"/>
      <c r="S939" s="346"/>
      <c r="T939" s="346"/>
      <c r="U939" s="346"/>
      <c r="V939" s="346"/>
      <c r="W939" s="346"/>
      <c r="X939" s="346"/>
      <c r="Y939" s="346"/>
      <c r="Z939" s="346"/>
      <c r="AA939" s="346"/>
      <c r="AB939" s="346"/>
      <c r="AC939" s="346"/>
      <c r="AD939" s="346"/>
      <c r="AE939" s="346"/>
      <c r="AF939" s="346"/>
      <c r="AG939" s="346"/>
      <c r="AH939" s="346"/>
      <c r="AI939" s="346"/>
      <c r="AJ939" s="346"/>
      <c r="AK939" s="346"/>
      <c r="AL939" s="346"/>
      <c r="AM939" s="346"/>
      <c r="AN939" s="346"/>
      <c r="AO939" s="346"/>
      <c r="AP939" s="346"/>
      <c r="AQ939" s="346"/>
      <c r="AR939" s="346"/>
      <c r="AS939" s="346"/>
      <c r="AT939" s="346"/>
      <c r="AU939" s="346"/>
      <c r="AV939" s="346"/>
      <c r="AW939" s="346"/>
      <c r="AX939" s="346"/>
      <c r="AY939" s="346"/>
      <c r="AZ939" s="346"/>
      <c r="BA939" s="346"/>
    </row>
    <row r="940" spans="1:53" ht="15.75" customHeight="1">
      <c r="A940" s="346"/>
      <c r="B940" s="346"/>
      <c r="C940" s="346"/>
      <c r="D940" s="346"/>
      <c r="E940" s="346"/>
      <c r="F940" s="346"/>
      <c r="G940" s="346"/>
      <c r="H940" s="346"/>
      <c r="I940" s="346"/>
      <c r="J940" s="346"/>
      <c r="K940" s="346"/>
      <c r="L940" s="346"/>
      <c r="M940" s="346"/>
      <c r="N940" s="346"/>
      <c r="O940" s="346"/>
      <c r="P940" s="346"/>
      <c r="Q940" s="346"/>
      <c r="R940" s="346"/>
      <c r="S940" s="346"/>
      <c r="T940" s="346"/>
      <c r="U940" s="346"/>
      <c r="V940" s="346"/>
      <c r="W940" s="346"/>
      <c r="X940" s="346"/>
      <c r="Y940" s="346"/>
      <c r="Z940" s="346"/>
      <c r="AA940" s="346"/>
      <c r="AB940" s="346"/>
      <c r="AC940" s="346"/>
      <c r="AD940" s="346"/>
      <c r="AE940" s="346"/>
      <c r="AF940" s="346"/>
      <c r="AG940" s="346"/>
      <c r="AH940" s="346"/>
      <c r="AI940" s="346"/>
      <c r="AJ940" s="346"/>
      <c r="AK940" s="346"/>
      <c r="AL940" s="346"/>
      <c r="AM940" s="346"/>
      <c r="AN940" s="346"/>
      <c r="AO940" s="346"/>
      <c r="AP940" s="346"/>
      <c r="AQ940" s="346"/>
      <c r="AR940" s="346"/>
      <c r="AS940" s="346"/>
      <c r="AT940" s="346"/>
      <c r="AU940" s="346"/>
      <c r="AV940" s="346"/>
      <c r="AW940" s="346"/>
      <c r="AX940" s="346"/>
      <c r="AY940" s="346"/>
      <c r="AZ940" s="346"/>
      <c r="BA940" s="346"/>
    </row>
    <row r="941" spans="1:53" ht="15.75" customHeight="1">
      <c r="A941" s="346"/>
      <c r="B941" s="346"/>
      <c r="C941" s="346"/>
      <c r="D941" s="346"/>
      <c r="E941" s="346"/>
      <c r="F941" s="346"/>
      <c r="G941" s="346"/>
      <c r="H941" s="346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6"/>
      <c r="U941" s="346"/>
      <c r="V941" s="346"/>
      <c r="W941" s="346"/>
      <c r="X941" s="346"/>
      <c r="Y941" s="346"/>
      <c r="Z941" s="346"/>
      <c r="AA941" s="346"/>
      <c r="AB941" s="346"/>
      <c r="AC941" s="346"/>
      <c r="AD941" s="346"/>
      <c r="AE941" s="346"/>
      <c r="AF941" s="346"/>
      <c r="AG941" s="346"/>
      <c r="AH941" s="346"/>
      <c r="AI941" s="346"/>
      <c r="AJ941" s="346"/>
      <c r="AK941" s="346"/>
      <c r="AL941" s="346"/>
      <c r="AM941" s="346"/>
      <c r="AN941" s="346"/>
      <c r="AO941" s="346"/>
      <c r="AP941" s="346"/>
      <c r="AQ941" s="346"/>
      <c r="AR941" s="346"/>
      <c r="AS941" s="346"/>
      <c r="AT941" s="346"/>
      <c r="AU941" s="346"/>
      <c r="AV941" s="346"/>
      <c r="AW941" s="346"/>
      <c r="AX941" s="346"/>
      <c r="AY941" s="346"/>
      <c r="AZ941" s="346"/>
      <c r="BA941" s="346"/>
    </row>
    <row r="942" spans="1:53" ht="15.75" customHeight="1">
      <c r="A942" s="346"/>
      <c r="B942" s="346"/>
      <c r="C942" s="346"/>
      <c r="D942" s="346"/>
      <c r="E942" s="346"/>
      <c r="F942" s="346"/>
      <c r="G942" s="346"/>
      <c r="H942" s="346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6"/>
      <c r="U942" s="346"/>
      <c r="V942" s="346"/>
      <c r="W942" s="346"/>
      <c r="X942" s="346"/>
      <c r="Y942" s="346"/>
      <c r="Z942" s="346"/>
      <c r="AA942" s="346"/>
      <c r="AB942" s="346"/>
      <c r="AC942" s="346"/>
      <c r="AD942" s="346"/>
      <c r="AE942" s="346"/>
      <c r="AF942" s="346"/>
      <c r="AG942" s="346"/>
      <c r="AH942" s="346"/>
      <c r="AI942" s="346"/>
      <c r="AJ942" s="346"/>
      <c r="AK942" s="346"/>
      <c r="AL942" s="346"/>
      <c r="AM942" s="346"/>
      <c r="AN942" s="346"/>
      <c r="AO942" s="346"/>
      <c r="AP942" s="346"/>
      <c r="AQ942" s="346"/>
      <c r="AR942" s="346"/>
      <c r="AS942" s="346"/>
      <c r="AT942" s="346"/>
      <c r="AU942" s="346"/>
      <c r="AV942" s="346"/>
      <c r="AW942" s="346"/>
      <c r="AX942" s="346"/>
      <c r="AY942" s="346"/>
      <c r="AZ942" s="346"/>
      <c r="BA942" s="346"/>
    </row>
    <row r="943" spans="1:53" ht="15.75" customHeight="1">
      <c r="A943" s="346"/>
      <c r="B943" s="346"/>
      <c r="C943" s="346"/>
      <c r="D943" s="346"/>
      <c r="E943" s="346"/>
      <c r="F943" s="346"/>
      <c r="G943" s="346"/>
      <c r="H943" s="346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6"/>
      <c r="U943" s="346"/>
      <c r="V943" s="346"/>
      <c r="W943" s="346"/>
      <c r="X943" s="346"/>
      <c r="Y943" s="346"/>
      <c r="Z943" s="346"/>
      <c r="AA943" s="346"/>
      <c r="AB943" s="346"/>
      <c r="AC943" s="346"/>
      <c r="AD943" s="346"/>
      <c r="AE943" s="346"/>
      <c r="AF943" s="346"/>
      <c r="AG943" s="346"/>
      <c r="AH943" s="346"/>
      <c r="AI943" s="346"/>
      <c r="AJ943" s="346"/>
      <c r="AK943" s="346"/>
      <c r="AL943" s="346"/>
      <c r="AM943" s="346"/>
      <c r="AN943" s="346"/>
      <c r="AO943" s="346"/>
      <c r="AP943" s="346"/>
      <c r="AQ943" s="346"/>
      <c r="AR943" s="346"/>
      <c r="AS943" s="346"/>
      <c r="AT943" s="346"/>
      <c r="AU943" s="346"/>
      <c r="AV943" s="346"/>
      <c r="AW943" s="346"/>
      <c r="AX943" s="346"/>
      <c r="AY943" s="346"/>
      <c r="AZ943" s="346"/>
      <c r="BA943" s="346"/>
    </row>
    <row r="944" spans="1:53" ht="15.75" customHeight="1">
      <c r="A944" s="346"/>
      <c r="B944" s="346"/>
      <c r="C944" s="346"/>
      <c r="D944" s="346"/>
      <c r="E944" s="346"/>
      <c r="F944" s="346"/>
      <c r="G944" s="346"/>
      <c r="H944" s="346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6"/>
      <c r="U944" s="346"/>
      <c r="V944" s="346"/>
      <c r="W944" s="346"/>
      <c r="X944" s="346"/>
      <c r="Y944" s="346"/>
      <c r="Z944" s="346"/>
      <c r="AA944" s="346"/>
      <c r="AB944" s="346"/>
      <c r="AC944" s="346"/>
      <c r="AD944" s="346"/>
      <c r="AE944" s="346"/>
      <c r="AF944" s="346"/>
      <c r="AG944" s="346"/>
      <c r="AH944" s="346"/>
      <c r="AI944" s="346"/>
      <c r="AJ944" s="346"/>
      <c r="AK944" s="346"/>
      <c r="AL944" s="346"/>
      <c r="AM944" s="346"/>
      <c r="AN944" s="346"/>
      <c r="AO944" s="346"/>
      <c r="AP944" s="346"/>
      <c r="AQ944" s="346"/>
      <c r="AR944" s="346"/>
      <c r="AS944" s="346"/>
      <c r="AT944" s="346"/>
      <c r="AU944" s="346"/>
      <c r="AV944" s="346"/>
      <c r="AW944" s="346"/>
      <c r="AX944" s="346"/>
      <c r="AY944" s="346"/>
      <c r="AZ944" s="346"/>
      <c r="BA944" s="346"/>
    </row>
    <row r="945" spans="1:53" ht="15.75" customHeight="1">
      <c r="A945" s="346"/>
      <c r="B945" s="346"/>
      <c r="C945" s="346"/>
      <c r="D945" s="346"/>
      <c r="E945" s="346"/>
      <c r="F945" s="346"/>
      <c r="G945" s="346"/>
      <c r="H945" s="346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6"/>
      <c r="U945" s="346"/>
      <c r="V945" s="346"/>
      <c r="W945" s="346"/>
      <c r="X945" s="346"/>
      <c r="Y945" s="346"/>
      <c r="Z945" s="346"/>
      <c r="AA945" s="346"/>
      <c r="AB945" s="346"/>
      <c r="AC945" s="346"/>
      <c r="AD945" s="346"/>
      <c r="AE945" s="346"/>
      <c r="AF945" s="346"/>
      <c r="AG945" s="346"/>
      <c r="AH945" s="346"/>
      <c r="AI945" s="346"/>
      <c r="AJ945" s="346"/>
      <c r="AK945" s="346"/>
      <c r="AL945" s="346"/>
      <c r="AM945" s="346"/>
      <c r="AN945" s="346"/>
      <c r="AO945" s="346"/>
      <c r="AP945" s="346"/>
      <c r="AQ945" s="346"/>
      <c r="AR945" s="346"/>
      <c r="AS945" s="346"/>
      <c r="AT945" s="346"/>
      <c r="AU945" s="346"/>
      <c r="AV945" s="346"/>
      <c r="AW945" s="346"/>
      <c r="AX945" s="346"/>
      <c r="AY945" s="346"/>
      <c r="AZ945" s="346"/>
      <c r="BA945" s="346"/>
    </row>
    <row r="946" spans="1:53" ht="15.75" customHeight="1">
      <c r="A946" s="346"/>
      <c r="B946" s="346"/>
      <c r="C946" s="346"/>
      <c r="D946" s="346"/>
      <c r="E946" s="346"/>
      <c r="F946" s="346"/>
      <c r="G946" s="346"/>
      <c r="H946" s="346"/>
      <c r="I946" s="346"/>
      <c r="J946" s="346"/>
      <c r="K946" s="346"/>
      <c r="L946" s="346"/>
      <c r="M946" s="346"/>
      <c r="N946" s="346"/>
      <c r="O946" s="346"/>
      <c r="P946" s="346"/>
      <c r="Q946" s="346"/>
      <c r="R946" s="346"/>
      <c r="S946" s="346"/>
      <c r="T946" s="346"/>
      <c r="U946" s="346"/>
      <c r="V946" s="346"/>
      <c r="W946" s="346"/>
      <c r="X946" s="346"/>
      <c r="Y946" s="346"/>
      <c r="Z946" s="346"/>
      <c r="AA946" s="346"/>
      <c r="AB946" s="346"/>
      <c r="AC946" s="346"/>
      <c r="AD946" s="346"/>
      <c r="AE946" s="346"/>
      <c r="AF946" s="346"/>
      <c r="AG946" s="346"/>
      <c r="AH946" s="346"/>
      <c r="AI946" s="346"/>
      <c r="AJ946" s="346"/>
      <c r="AK946" s="346"/>
      <c r="AL946" s="346"/>
      <c r="AM946" s="346"/>
      <c r="AN946" s="346"/>
      <c r="AO946" s="346"/>
      <c r="AP946" s="346"/>
      <c r="AQ946" s="346"/>
      <c r="AR946" s="346"/>
      <c r="AS946" s="346"/>
      <c r="AT946" s="346"/>
      <c r="AU946" s="346"/>
      <c r="AV946" s="346"/>
      <c r="AW946" s="346"/>
      <c r="AX946" s="346"/>
      <c r="AY946" s="346"/>
      <c r="AZ946" s="346"/>
      <c r="BA946" s="346"/>
    </row>
    <row r="947" spans="1:53" ht="15.75" customHeight="1">
      <c r="A947" s="346"/>
      <c r="B947" s="346"/>
      <c r="C947" s="346"/>
      <c r="D947" s="346"/>
      <c r="E947" s="346"/>
      <c r="F947" s="346"/>
      <c r="G947" s="346"/>
      <c r="H947" s="346"/>
      <c r="I947" s="346"/>
      <c r="J947" s="346"/>
      <c r="K947" s="346"/>
      <c r="L947" s="346"/>
      <c r="M947" s="346"/>
      <c r="N947" s="346"/>
      <c r="O947" s="346"/>
      <c r="P947" s="346"/>
      <c r="Q947" s="346"/>
      <c r="R947" s="346"/>
      <c r="S947" s="346"/>
      <c r="T947" s="346"/>
      <c r="U947" s="346"/>
      <c r="V947" s="346"/>
      <c r="W947" s="346"/>
      <c r="X947" s="346"/>
      <c r="Y947" s="346"/>
      <c r="Z947" s="346"/>
      <c r="AA947" s="346"/>
      <c r="AB947" s="346"/>
      <c r="AC947" s="346"/>
      <c r="AD947" s="346"/>
      <c r="AE947" s="346"/>
      <c r="AF947" s="346"/>
      <c r="AG947" s="346"/>
      <c r="AH947" s="346"/>
      <c r="AI947" s="346"/>
      <c r="AJ947" s="346"/>
      <c r="AK947" s="346"/>
      <c r="AL947" s="346"/>
      <c r="AM947" s="346"/>
      <c r="AN947" s="346"/>
      <c r="AO947" s="346"/>
      <c r="AP947" s="346"/>
      <c r="AQ947" s="346"/>
      <c r="AR947" s="346"/>
      <c r="AS947" s="346"/>
      <c r="AT947" s="346"/>
      <c r="AU947" s="346"/>
      <c r="AV947" s="346"/>
      <c r="AW947" s="346"/>
      <c r="AX947" s="346"/>
      <c r="AY947" s="346"/>
      <c r="AZ947" s="346"/>
      <c r="BA947" s="346"/>
    </row>
    <row r="948" spans="1:53" ht="15.75" customHeight="1">
      <c r="A948" s="346"/>
      <c r="B948" s="346"/>
      <c r="C948" s="346"/>
      <c r="D948" s="346"/>
      <c r="E948" s="346"/>
      <c r="F948" s="346"/>
      <c r="G948" s="346"/>
      <c r="H948" s="346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6"/>
      <c r="U948" s="346"/>
      <c r="V948" s="346"/>
      <c r="W948" s="346"/>
      <c r="X948" s="346"/>
      <c r="Y948" s="346"/>
      <c r="Z948" s="346"/>
      <c r="AA948" s="346"/>
      <c r="AB948" s="346"/>
      <c r="AC948" s="346"/>
      <c r="AD948" s="346"/>
      <c r="AE948" s="346"/>
      <c r="AF948" s="346"/>
      <c r="AG948" s="346"/>
      <c r="AH948" s="346"/>
      <c r="AI948" s="346"/>
      <c r="AJ948" s="346"/>
      <c r="AK948" s="346"/>
      <c r="AL948" s="346"/>
      <c r="AM948" s="346"/>
      <c r="AN948" s="346"/>
      <c r="AO948" s="346"/>
      <c r="AP948" s="346"/>
      <c r="AQ948" s="346"/>
      <c r="AR948" s="346"/>
      <c r="AS948" s="346"/>
      <c r="AT948" s="346"/>
      <c r="AU948" s="346"/>
      <c r="AV948" s="346"/>
      <c r="AW948" s="346"/>
      <c r="AX948" s="346"/>
      <c r="AY948" s="346"/>
      <c r="AZ948" s="346"/>
      <c r="BA948" s="346"/>
    </row>
    <row r="949" spans="1:53" ht="15.75" customHeight="1">
      <c r="A949" s="346"/>
      <c r="B949" s="346"/>
      <c r="C949" s="346"/>
      <c r="D949" s="346"/>
      <c r="E949" s="346"/>
      <c r="F949" s="346"/>
      <c r="G949" s="346"/>
      <c r="H949" s="346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6"/>
      <c r="U949" s="346"/>
      <c r="V949" s="346"/>
      <c r="W949" s="346"/>
      <c r="X949" s="346"/>
      <c r="Y949" s="346"/>
      <c r="Z949" s="346"/>
      <c r="AA949" s="346"/>
      <c r="AB949" s="346"/>
      <c r="AC949" s="346"/>
      <c r="AD949" s="346"/>
      <c r="AE949" s="346"/>
      <c r="AF949" s="346"/>
      <c r="AG949" s="346"/>
      <c r="AH949" s="346"/>
      <c r="AI949" s="346"/>
      <c r="AJ949" s="346"/>
      <c r="AK949" s="346"/>
      <c r="AL949" s="346"/>
      <c r="AM949" s="346"/>
      <c r="AN949" s="346"/>
      <c r="AO949" s="346"/>
      <c r="AP949" s="346"/>
      <c r="AQ949" s="346"/>
      <c r="AR949" s="346"/>
      <c r="AS949" s="346"/>
      <c r="AT949" s="346"/>
      <c r="AU949" s="346"/>
      <c r="AV949" s="346"/>
      <c r="AW949" s="346"/>
      <c r="AX949" s="346"/>
      <c r="AY949" s="346"/>
      <c r="AZ949" s="346"/>
      <c r="BA949" s="346"/>
    </row>
    <row r="950" spans="1:53" ht="15.75" customHeight="1">
      <c r="A950" s="346"/>
      <c r="B950" s="346"/>
      <c r="C950" s="346"/>
      <c r="D950" s="346"/>
      <c r="E950" s="346"/>
      <c r="F950" s="346"/>
      <c r="G950" s="346"/>
      <c r="H950" s="346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6"/>
      <c r="U950" s="346"/>
      <c r="V950" s="346"/>
      <c r="W950" s="346"/>
      <c r="X950" s="346"/>
      <c r="Y950" s="346"/>
      <c r="Z950" s="346"/>
      <c r="AA950" s="346"/>
      <c r="AB950" s="346"/>
      <c r="AC950" s="346"/>
      <c r="AD950" s="346"/>
      <c r="AE950" s="346"/>
      <c r="AF950" s="346"/>
      <c r="AG950" s="346"/>
      <c r="AH950" s="346"/>
      <c r="AI950" s="346"/>
      <c r="AJ950" s="346"/>
      <c r="AK950" s="346"/>
      <c r="AL950" s="346"/>
      <c r="AM950" s="346"/>
      <c r="AN950" s="346"/>
      <c r="AO950" s="346"/>
      <c r="AP950" s="346"/>
      <c r="AQ950" s="346"/>
      <c r="AR950" s="346"/>
      <c r="AS950" s="346"/>
      <c r="AT950" s="346"/>
      <c r="AU950" s="346"/>
      <c r="AV950" s="346"/>
      <c r="AW950" s="346"/>
      <c r="AX950" s="346"/>
      <c r="AY950" s="346"/>
      <c r="AZ950" s="346"/>
      <c r="BA950" s="346"/>
    </row>
    <row r="951" spans="1:53" ht="15.75" customHeight="1">
      <c r="A951" s="346"/>
      <c r="B951" s="346"/>
      <c r="C951" s="346"/>
      <c r="D951" s="346"/>
      <c r="E951" s="346"/>
      <c r="F951" s="346"/>
      <c r="G951" s="346"/>
      <c r="H951" s="346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6"/>
      <c r="U951" s="346"/>
      <c r="V951" s="346"/>
      <c r="W951" s="346"/>
      <c r="X951" s="346"/>
      <c r="Y951" s="346"/>
      <c r="Z951" s="346"/>
      <c r="AA951" s="346"/>
      <c r="AB951" s="346"/>
      <c r="AC951" s="346"/>
      <c r="AD951" s="346"/>
      <c r="AE951" s="346"/>
      <c r="AF951" s="346"/>
      <c r="AG951" s="346"/>
      <c r="AH951" s="346"/>
      <c r="AI951" s="346"/>
      <c r="AJ951" s="346"/>
      <c r="AK951" s="346"/>
      <c r="AL951" s="346"/>
      <c r="AM951" s="346"/>
      <c r="AN951" s="346"/>
      <c r="AO951" s="346"/>
      <c r="AP951" s="346"/>
      <c r="AQ951" s="346"/>
      <c r="AR951" s="346"/>
      <c r="AS951" s="346"/>
      <c r="AT951" s="346"/>
      <c r="AU951" s="346"/>
      <c r="AV951" s="346"/>
      <c r="AW951" s="346"/>
      <c r="AX951" s="346"/>
      <c r="AY951" s="346"/>
      <c r="AZ951" s="346"/>
      <c r="BA951" s="346"/>
    </row>
    <row r="952" spans="1:53" ht="15.75" customHeight="1">
      <c r="A952" s="346"/>
      <c r="B952" s="346"/>
      <c r="C952" s="346"/>
      <c r="D952" s="346"/>
      <c r="E952" s="346"/>
      <c r="F952" s="346"/>
      <c r="G952" s="346"/>
      <c r="H952" s="346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6"/>
      <c r="U952" s="346"/>
      <c r="V952" s="346"/>
      <c r="W952" s="346"/>
      <c r="X952" s="346"/>
      <c r="Y952" s="346"/>
      <c r="Z952" s="346"/>
      <c r="AA952" s="346"/>
      <c r="AB952" s="346"/>
      <c r="AC952" s="346"/>
      <c r="AD952" s="346"/>
      <c r="AE952" s="346"/>
      <c r="AF952" s="346"/>
      <c r="AG952" s="346"/>
      <c r="AH952" s="346"/>
      <c r="AI952" s="346"/>
      <c r="AJ952" s="346"/>
      <c r="AK952" s="346"/>
      <c r="AL952" s="346"/>
      <c r="AM952" s="346"/>
      <c r="AN952" s="346"/>
      <c r="AO952" s="346"/>
      <c r="AP952" s="346"/>
      <c r="AQ952" s="346"/>
      <c r="AR952" s="346"/>
      <c r="AS952" s="346"/>
      <c r="AT952" s="346"/>
      <c r="AU952" s="346"/>
      <c r="AV952" s="346"/>
      <c r="AW952" s="346"/>
      <c r="AX952" s="346"/>
      <c r="AY952" s="346"/>
      <c r="AZ952" s="346"/>
      <c r="BA952" s="346"/>
    </row>
    <row r="953" spans="1:53" ht="15.75" customHeight="1">
      <c r="A953" s="346"/>
      <c r="B953" s="346"/>
      <c r="C953" s="346"/>
      <c r="D953" s="346"/>
      <c r="E953" s="346"/>
      <c r="F953" s="346"/>
      <c r="G953" s="346"/>
      <c r="H953" s="346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6"/>
      <c r="U953" s="346"/>
      <c r="V953" s="346"/>
      <c r="W953" s="346"/>
      <c r="X953" s="346"/>
      <c r="Y953" s="346"/>
      <c r="Z953" s="346"/>
      <c r="AA953" s="346"/>
      <c r="AB953" s="346"/>
      <c r="AC953" s="346"/>
      <c r="AD953" s="346"/>
      <c r="AE953" s="346"/>
      <c r="AF953" s="346"/>
      <c r="AG953" s="346"/>
      <c r="AH953" s="346"/>
      <c r="AI953" s="346"/>
      <c r="AJ953" s="346"/>
      <c r="AK953" s="346"/>
      <c r="AL953" s="346"/>
      <c r="AM953" s="346"/>
      <c r="AN953" s="346"/>
      <c r="AO953" s="346"/>
      <c r="AP953" s="346"/>
      <c r="AQ953" s="346"/>
      <c r="AR953" s="346"/>
      <c r="AS953" s="346"/>
      <c r="AT953" s="346"/>
      <c r="AU953" s="346"/>
      <c r="AV953" s="346"/>
      <c r="AW953" s="346"/>
      <c r="AX953" s="346"/>
      <c r="AY953" s="346"/>
      <c r="AZ953" s="346"/>
      <c r="BA953" s="346"/>
    </row>
    <row r="954" spans="1:53" ht="15.75" customHeight="1">
      <c r="A954" s="346"/>
      <c r="B954" s="346"/>
      <c r="C954" s="346"/>
      <c r="D954" s="346"/>
      <c r="E954" s="346"/>
      <c r="F954" s="346"/>
      <c r="G954" s="346"/>
      <c r="H954" s="346"/>
      <c r="I954" s="346"/>
      <c r="J954" s="346"/>
      <c r="K954" s="346"/>
      <c r="L954" s="346"/>
      <c r="M954" s="346"/>
      <c r="N954" s="346"/>
      <c r="O954" s="346"/>
      <c r="P954" s="346"/>
      <c r="Q954" s="346"/>
      <c r="R954" s="346"/>
      <c r="S954" s="346"/>
      <c r="T954" s="346"/>
      <c r="U954" s="346"/>
      <c r="V954" s="346"/>
      <c r="W954" s="346"/>
      <c r="X954" s="346"/>
      <c r="Y954" s="346"/>
      <c r="Z954" s="346"/>
      <c r="AA954" s="346"/>
      <c r="AB954" s="346"/>
      <c r="AC954" s="346"/>
      <c r="AD954" s="346"/>
      <c r="AE954" s="346"/>
      <c r="AF954" s="346"/>
      <c r="AG954" s="346"/>
      <c r="AH954" s="346"/>
      <c r="AI954" s="346"/>
      <c r="AJ954" s="346"/>
      <c r="AK954" s="346"/>
      <c r="AL954" s="346"/>
      <c r="AM954" s="346"/>
      <c r="AN954" s="346"/>
      <c r="AO954" s="346"/>
      <c r="AP954" s="346"/>
      <c r="AQ954" s="346"/>
      <c r="AR954" s="346"/>
      <c r="AS954" s="346"/>
      <c r="AT954" s="346"/>
      <c r="AU954" s="346"/>
      <c r="AV954" s="346"/>
      <c r="AW954" s="346"/>
      <c r="AX954" s="346"/>
      <c r="AY954" s="346"/>
      <c r="AZ954" s="346"/>
      <c r="BA954" s="346"/>
    </row>
    <row r="955" spans="1:53" ht="15.75" customHeight="1">
      <c r="A955" s="346"/>
      <c r="B955" s="346"/>
      <c r="C955" s="346"/>
      <c r="D955" s="346"/>
      <c r="E955" s="346"/>
      <c r="F955" s="346"/>
      <c r="G955" s="346"/>
      <c r="H955" s="346"/>
      <c r="I955" s="346"/>
      <c r="J955" s="346"/>
      <c r="K955" s="346"/>
      <c r="L955" s="346"/>
      <c r="M955" s="346"/>
      <c r="N955" s="346"/>
      <c r="O955" s="346"/>
      <c r="P955" s="346"/>
      <c r="Q955" s="346"/>
      <c r="R955" s="346"/>
      <c r="S955" s="346"/>
      <c r="T955" s="346"/>
      <c r="U955" s="346"/>
      <c r="V955" s="346"/>
      <c r="W955" s="346"/>
      <c r="X955" s="346"/>
      <c r="Y955" s="346"/>
      <c r="Z955" s="346"/>
      <c r="AA955" s="346"/>
      <c r="AB955" s="346"/>
      <c r="AC955" s="346"/>
      <c r="AD955" s="346"/>
      <c r="AE955" s="346"/>
      <c r="AF955" s="346"/>
      <c r="AG955" s="346"/>
      <c r="AH955" s="346"/>
      <c r="AI955" s="346"/>
      <c r="AJ955" s="346"/>
      <c r="AK955" s="346"/>
      <c r="AL955" s="346"/>
      <c r="AM955" s="346"/>
      <c r="AN955" s="346"/>
      <c r="AO955" s="346"/>
      <c r="AP955" s="346"/>
      <c r="AQ955" s="346"/>
      <c r="AR955" s="346"/>
      <c r="AS955" s="346"/>
      <c r="AT955" s="346"/>
      <c r="AU955" s="346"/>
      <c r="AV955" s="346"/>
      <c r="AW955" s="346"/>
      <c r="AX955" s="346"/>
      <c r="AY955" s="346"/>
      <c r="AZ955" s="346"/>
      <c r="BA955" s="346"/>
    </row>
    <row r="956" spans="1:53" ht="15.75" customHeight="1">
      <c r="A956" s="346"/>
      <c r="B956" s="346"/>
      <c r="C956" s="346"/>
      <c r="D956" s="346"/>
      <c r="E956" s="346"/>
      <c r="F956" s="346"/>
      <c r="G956" s="346"/>
      <c r="H956" s="346"/>
      <c r="I956" s="346"/>
      <c r="J956" s="346"/>
      <c r="K956" s="346"/>
      <c r="L956" s="346"/>
      <c r="M956" s="346"/>
      <c r="N956" s="346"/>
      <c r="O956" s="346"/>
      <c r="P956" s="346"/>
      <c r="Q956" s="346"/>
      <c r="R956" s="346"/>
      <c r="S956" s="346"/>
      <c r="T956" s="346"/>
      <c r="U956" s="346"/>
      <c r="V956" s="346"/>
      <c r="W956" s="346"/>
      <c r="X956" s="346"/>
      <c r="Y956" s="346"/>
      <c r="Z956" s="346"/>
      <c r="AA956" s="346"/>
      <c r="AB956" s="346"/>
      <c r="AC956" s="346"/>
      <c r="AD956" s="346"/>
      <c r="AE956" s="346"/>
      <c r="AF956" s="346"/>
      <c r="AG956" s="346"/>
      <c r="AH956" s="346"/>
      <c r="AI956" s="346"/>
      <c r="AJ956" s="346"/>
      <c r="AK956" s="346"/>
      <c r="AL956" s="346"/>
      <c r="AM956" s="346"/>
      <c r="AN956" s="346"/>
      <c r="AO956" s="346"/>
      <c r="AP956" s="346"/>
      <c r="AQ956" s="346"/>
      <c r="AR956" s="346"/>
      <c r="AS956" s="346"/>
      <c r="AT956" s="346"/>
      <c r="AU956" s="346"/>
      <c r="AV956" s="346"/>
      <c r="AW956" s="346"/>
      <c r="AX956" s="346"/>
      <c r="AY956" s="346"/>
      <c r="AZ956" s="346"/>
      <c r="BA956" s="346"/>
    </row>
    <row r="957" spans="1:53" ht="15.75" customHeight="1">
      <c r="A957" s="346"/>
      <c r="B957" s="346"/>
      <c r="C957" s="346"/>
      <c r="D957" s="346"/>
      <c r="E957" s="346"/>
      <c r="F957" s="346"/>
      <c r="G957" s="346"/>
      <c r="H957" s="346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6"/>
      <c r="U957" s="346"/>
      <c r="V957" s="346"/>
      <c r="W957" s="346"/>
      <c r="X957" s="346"/>
      <c r="Y957" s="346"/>
      <c r="Z957" s="346"/>
      <c r="AA957" s="346"/>
      <c r="AB957" s="346"/>
      <c r="AC957" s="346"/>
      <c r="AD957" s="346"/>
      <c r="AE957" s="346"/>
      <c r="AF957" s="346"/>
      <c r="AG957" s="346"/>
      <c r="AH957" s="346"/>
      <c r="AI957" s="346"/>
      <c r="AJ957" s="346"/>
      <c r="AK957" s="346"/>
      <c r="AL957" s="346"/>
      <c r="AM957" s="346"/>
      <c r="AN957" s="346"/>
      <c r="AO957" s="346"/>
      <c r="AP957" s="346"/>
      <c r="AQ957" s="346"/>
      <c r="AR957" s="346"/>
      <c r="AS957" s="346"/>
      <c r="AT957" s="346"/>
      <c r="AU957" s="346"/>
      <c r="AV957" s="346"/>
      <c r="AW957" s="346"/>
      <c r="AX957" s="346"/>
      <c r="AY957" s="346"/>
      <c r="AZ957" s="346"/>
      <c r="BA957" s="346"/>
    </row>
    <row r="958" spans="1:53" ht="15.75" customHeight="1">
      <c r="A958" s="346"/>
      <c r="B958" s="346"/>
      <c r="C958" s="346"/>
      <c r="D958" s="346"/>
      <c r="E958" s="346"/>
      <c r="F958" s="346"/>
      <c r="G958" s="346"/>
      <c r="H958" s="346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6"/>
      <c r="U958" s="346"/>
      <c r="V958" s="346"/>
      <c r="W958" s="346"/>
      <c r="X958" s="346"/>
      <c r="Y958" s="346"/>
      <c r="Z958" s="346"/>
      <c r="AA958" s="346"/>
      <c r="AB958" s="346"/>
      <c r="AC958" s="346"/>
      <c r="AD958" s="346"/>
      <c r="AE958" s="346"/>
      <c r="AF958" s="346"/>
      <c r="AG958" s="346"/>
      <c r="AH958" s="346"/>
      <c r="AI958" s="346"/>
      <c r="AJ958" s="346"/>
      <c r="AK958" s="346"/>
      <c r="AL958" s="346"/>
      <c r="AM958" s="346"/>
      <c r="AN958" s="346"/>
      <c r="AO958" s="346"/>
      <c r="AP958" s="346"/>
      <c r="AQ958" s="346"/>
      <c r="AR958" s="346"/>
      <c r="AS958" s="346"/>
      <c r="AT958" s="346"/>
      <c r="AU958" s="346"/>
      <c r="AV958" s="346"/>
      <c r="AW958" s="346"/>
      <c r="AX958" s="346"/>
      <c r="AY958" s="346"/>
      <c r="AZ958" s="346"/>
      <c r="BA958" s="346"/>
    </row>
    <row r="959" spans="1:53" ht="15.75" customHeight="1">
      <c r="A959" s="346"/>
      <c r="B959" s="346"/>
      <c r="C959" s="346"/>
      <c r="D959" s="346"/>
      <c r="E959" s="346"/>
      <c r="F959" s="346"/>
      <c r="G959" s="346"/>
      <c r="H959" s="346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6"/>
      <c r="U959" s="346"/>
      <c r="V959" s="346"/>
      <c r="W959" s="346"/>
      <c r="X959" s="346"/>
      <c r="Y959" s="346"/>
      <c r="Z959" s="346"/>
      <c r="AA959" s="346"/>
      <c r="AB959" s="346"/>
      <c r="AC959" s="346"/>
      <c r="AD959" s="346"/>
      <c r="AE959" s="346"/>
      <c r="AF959" s="346"/>
      <c r="AG959" s="346"/>
      <c r="AH959" s="346"/>
      <c r="AI959" s="346"/>
      <c r="AJ959" s="346"/>
      <c r="AK959" s="346"/>
      <c r="AL959" s="346"/>
      <c r="AM959" s="346"/>
      <c r="AN959" s="346"/>
      <c r="AO959" s="346"/>
      <c r="AP959" s="346"/>
      <c r="AQ959" s="346"/>
      <c r="AR959" s="346"/>
      <c r="AS959" s="346"/>
      <c r="AT959" s="346"/>
      <c r="AU959" s="346"/>
      <c r="AV959" s="346"/>
      <c r="AW959" s="346"/>
      <c r="AX959" s="346"/>
      <c r="AY959" s="346"/>
      <c r="AZ959" s="346"/>
      <c r="BA959" s="346"/>
    </row>
    <row r="960" spans="1:53" ht="15.75" customHeight="1">
      <c r="A960" s="346"/>
      <c r="B960" s="346"/>
      <c r="C960" s="346"/>
      <c r="D960" s="346"/>
      <c r="E960" s="346"/>
      <c r="F960" s="346"/>
      <c r="G960" s="346"/>
      <c r="H960" s="346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6"/>
      <c r="U960" s="346"/>
      <c r="V960" s="346"/>
      <c r="W960" s="346"/>
      <c r="X960" s="346"/>
      <c r="Y960" s="346"/>
      <c r="Z960" s="346"/>
      <c r="AA960" s="346"/>
      <c r="AB960" s="346"/>
      <c r="AC960" s="346"/>
      <c r="AD960" s="346"/>
      <c r="AE960" s="346"/>
      <c r="AF960" s="346"/>
      <c r="AG960" s="346"/>
      <c r="AH960" s="346"/>
      <c r="AI960" s="346"/>
      <c r="AJ960" s="346"/>
      <c r="AK960" s="346"/>
      <c r="AL960" s="346"/>
      <c r="AM960" s="346"/>
      <c r="AN960" s="346"/>
      <c r="AO960" s="346"/>
      <c r="AP960" s="346"/>
      <c r="AQ960" s="346"/>
      <c r="AR960" s="346"/>
      <c r="AS960" s="346"/>
      <c r="AT960" s="346"/>
      <c r="AU960" s="346"/>
      <c r="AV960" s="346"/>
      <c r="AW960" s="346"/>
      <c r="AX960" s="346"/>
      <c r="AY960" s="346"/>
      <c r="AZ960" s="346"/>
      <c r="BA960" s="346"/>
    </row>
    <row r="961" spans="1:53" ht="15.75" customHeight="1">
      <c r="A961" s="346"/>
      <c r="B961" s="346"/>
      <c r="C961" s="346"/>
      <c r="D961" s="346"/>
      <c r="E961" s="346"/>
      <c r="F961" s="346"/>
      <c r="G961" s="346"/>
      <c r="H961" s="346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6"/>
      <c r="U961" s="346"/>
      <c r="V961" s="346"/>
      <c r="W961" s="346"/>
      <c r="X961" s="346"/>
      <c r="Y961" s="346"/>
      <c r="Z961" s="346"/>
      <c r="AA961" s="346"/>
      <c r="AB961" s="346"/>
      <c r="AC961" s="346"/>
      <c r="AD961" s="346"/>
      <c r="AE961" s="346"/>
      <c r="AF961" s="346"/>
      <c r="AG961" s="346"/>
      <c r="AH961" s="346"/>
      <c r="AI961" s="346"/>
      <c r="AJ961" s="346"/>
      <c r="AK961" s="346"/>
      <c r="AL961" s="346"/>
      <c r="AM961" s="346"/>
      <c r="AN961" s="346"/>
      <c r="AO961" s="346"/>
      <c r="AP961" s="346"/>
      <c r="AQ961" s="346"/>
      <c r="AR961" s="346"/>
      <c r="AS961" s="346"/>
      <c r="AT961" s="346"/>
      <c r="AU961" s="346"/>
      <c r="AV961" s="346"/>
      <c r="AW961" s="346"/>
      <c r="AX961" s="346"/>
      <c r="AY961" s="346"/>
      <c r="AZ961" s="346"/>
      <c r="BA961" s="346"/>
    </row>
    <row r="962" spans="1:53" ht="15.75" customHeight="1">
      <c r="A962" s="346"/>
      <c r="B962" s="346"/>
      <c r="C962" s="346"/>
      <c r="D962" s="346"/>
      <c r="E962" s="346"/>
      <c r="F962" s="346"/>
      <c r="G962" s="346"/>
      <c r="H962" s="346"/>
      <c r="I962" s="346"/>
      <c r="J962" s="346"/>
      <c r="K962" s="346"/>
      <c r="L962" s="346"/>
      <c r="M962" s="346"/>
      <c r="N962" s="346"/>
      <c r="O962" s="346"/>
      <c r="P962" s="346"/>
      <c r="Q962" s="346"/>
      <c r="R962" s="346"/>
      <c r="S962" s="346"/>
      <c r="T962" s="346"/>
      <c r="U962" s="346"/>
      <c r="V962" s="346"/>
      <c r="W962" s="346"/>
      <c r="X962" s="346"/>
      <c r="Y962" s="346"/>
      <c r="Z962" s="346"/>
      <c r="AA962" s="346"/>
      <c r="AB962" s="346"/>
      <c r="AC962" s="346"/>
      <c r="AD962" s="346"/>
      <c r="AE962" s="346"/>
      <c r="AF962" s="346"/>
      <c r="AG962" s="346"/>
      <c r="AH962" s="346"/>
      <c r="AI962" s="346"/>
      <c r="AJ962" s="346"/>
      <c r="AK962" s="346"/>
      <c r="AL962" s="346"/>
      <c r="AM962" s="346"/>
      <c r="AN962" s="346"/>
      <c r="AO962" s="346"/>
      <c r="AP962" s="346"/>
      <c r="AQ962" s="346"/>
      <c r="AR962" s="346"/>
      <c r="AS962" s="346"/>
      <c r="AT962" s="346"/>
      <c r="AU962" s="346"/>
      <c r="AV962" s="346"/>
      <c r="AW962" s="346"/>
      <c r="AX962" s="346"/>
      <c r="AY962" s="346"/>
      <c r="AZ962" s="346"/>
      <c r="BA962" s="346"/>
    </row>
    <row r="963" spans="1:53" ht="15.75" customHeight="1">
      <c r="A963" s="346"/>
      <c r="B963" s="346"/>
      <c r="C963" s="346"/>
      <c r="D963" s="346"/>
      <c r="E963" s="346"/>
      <c r="F963" s="346"/>
      <c r="G963" s="346"/>
      <c r="H963" s="346"/>
      <c r="I963" s="346"/>
      <c r="J963" s="346"/>
      <c r="K963" s="346"/>
      <c r="L963" s="346"/>
      <c r="M963" s="346"/>
      <c r="N963" s="346"/>
      <c r="O963" s="346"/>
      <c r="P963" s="346"/>
      <c r="Q963" s="346"/>
      <c r="R963" s="346"/>
      <c r="S963" s="346"/>
      <c r="T963" s="346"/>
      <c r="U963" s="346"/>
      <c r="V963" s="346"/>
      <c r="W963" s="346"/>
      <c r="X963" s="346"/>
      <c r="Y963" s="346"/>
      <c r="Z963" s="346"/>
      <c r="AA963" s="346"/>
      <c r="AB963" s="346"/>
      <c r="AC963" s="346"/>
      <c r="AD963" s="346"/>
      <c r="AE963" s="346"/>
      <c r="AF963" s="346"/>
      <c r="AG963" s="346"/>
      <c r="AH963" s="346"/>
      <c r="AI963" s="346"/>
      <c r="AJ963" s="346"/>
      <c r="AK963" s="346"/>
      <c r="AL963" s="346"/>
      <c r="AM963" s="346"/>
      <c r="AN963" s="346"/>
      <c r="AO963" s="346"/>
      <c r="AP963" s="346"/>
      <c r="AQ963" s="346"/>
      <c r="AR963" s="346"/>
      <c r="AS963" s="346"/>
      <c r="AT963" s="346"/>
      <c r="AU963" s="346"/>
      <c r="AV963" s="346"/>
      <c r="AW963" s="346"/>
      <c r="AX963" s="346"/>
      <c r="AY963" s="346"/>
      <c r="AZ963" s="346"/>
      <c r="BA963" s="346"/>
    </row>
    <row r="964" spans="1:53" ht="15.75" customHeight="1">
      <c r="A964" s="346"/>
      <c r="B964" s="346"/>
      <c r="C964" s="346"/>
      <c r="D964" s="346"/>
      <c r="E964" s="346"/>
      <c r="F964" s="346"/>
      <c r="G964" s="346"/>
      <c r="H964" s="346"/>
      <c r="I964" s="346"/>
      <c r="J964" s="346"/>
      <c r="K964" s="346"/>
      <c r="L964" s="346"/>
      <c r="M964" s="346"/>
      <c r="N964" s="346"/>
      <c r="O964" s="346"/>
      <c r="P964" s="346"/>
      <c r="Q964" s="346"/>
      <c r="R964" s="346"/>
      <c r="S964" s="346"/>
      <c r="T964" s="346"/>
      <c r="U964" s="346"/>
      <c r="V964" s="346"/>
      <c r="W964" s="346"/>
      <c r="X964" s="346"/>
      <c r="Y964" s="346"/>
      <c r="Z964" s="346"/>
      <c r="AA964" s="346"/>
      <c r="AB964" s="346"/>
      <c r="AC964" s="346"/>
      <c r="AD964" s="346"/>
      <c r="AE964" s="346"/>
      <c r="AF964" s="346"/>
      <c r="AG964" s="346"/>
      <c r="AH964" s="346"/>
      <c r="AI964" s="346"/>
      <c r="AJ964" s="346"/>
      <c r="AK964" s="346"/>
      <c r="AL964" s="346"/>
      <c r="AM964" s="346"/>
      <c r="AN964" s="346"/>
      <c r="AO964" s="346"/>
      <c r="AP964" s="346"/>
      <c r="AQ964" s="346"/>
      <c r="AR964" s="346"/>
      <c r="AS964" s="346"/>
      <c r="AT964" s="346"/>
      <c r="AU964" s="346"/>
      <c r="AV964" s="346"/>
      <c r="AW964" s="346"/>
      <c r="AX964" s="346"/>
      <c r="AY964" s="346"/>
      <c r="AZ964" s="346"/>
      <c r="BA964" s="346"/>
    </row>
    <row r="965" spans="1:53" ht="15.75" customHeight="1">
      <c r="A965" s="346"/>
      <c r="B965" s="346"/>
      <c r="C965" s="346"/>
      <c r="D965" s="346"/>
      <c r="E965" s="346"/>
      <c r="F965" s="346"/>
      <c r="G965" s="346"/>
      <c r="H965" s="346"/>
      <c r="I965" s="346"/>
      <c r="J965" s="346"/>
      <c r="K965" s="346"/>
      <c r="L965" s="346"/>
      <c r="M965" s="346"/>
      <c r="N965" s="346"/>
      <c r="O965" s="346"/>
      <c r="P965" s="346"/>
      <c r="Q965" s="346"/>
      <c r="R965" s="346"/>
      <c r="S965" s="346"/>
      <c r="T965" s="346"/>
      <c r="U965" s="346"/>
      <c r="V965" s="346"/>
      <c r="W965" s="346"/>
      <c r="X965" s="346"/>
      <c r="Y965" s="346"/>
      <c r="Z965" s="346"/>
      <c r="AA965" s="346"/>
      <c r="AB965" s="346"/>
      <c r="AC965" s="346"/>
      <c r="AD965" s="346"/>
      <c r="AE965" s="346"/>
      <c r="AF965" s="346"/>
      <c r="AG965" s="346"/>
      <c r="AH965" s="346"/>
      <c r="AI965" s="346"/>
      <c r="AJ965" s="346"/>
      <c r="AK965" s="346"/>
      <c r="AL965" s="346"/>
      <c r="AM965" s="346"/>
      <c r="AN965" s="346"/>
      <c r="AO965" s="346"/>
      <c r="AP965" s="346"/>
      <c r="AQ965" s="346"/>
      <c r="AR965" s="346"/>
      <c r="AS965" s="346"/>
      <c r="AT965" s="346"/>
      <c r="AU965" s="346"/>
      <c r="AV965" s="346"/>
      <c r="AW965" s="346"/>
      <c r="AX965" s="346"/>
      <c r="AY965" s="346"/>
      <c r="AZ965" s="346"/>
      <c r="BA965" s="346"/>
    </row>
    <row r="966" spans="1:53" ht="15.75" customHeight="1">
      <c r="A966" s="346"/>
      <c r="B966" s="346"/>
      <c r="C966" s="346"/>
      <c r="D966" s="346"/>
      <c r="E966" s="346"/>
      <c r="F966" s="346"/>
      <c r="G966" s="346"/>
      <c r="H966" s="346"/>
      <c r="I966" s="346"/>
      <c r="J966" s="346"/>
      <c r="K966" s="346"/>
      <c r="L966" s="346"/>
      <c r="M966" s="346"/>
      <c r="N966" s="346"/>
      <c r="O966" s="346"/>
      <c r="P966" s="346"/>
      <c r="Q966" s="346"/>
      <c r="R966" s="346"/>
      <c r="S966" s="346"/>
      <c r="T966" s="346"/>
      <c r="U966" s="346"/>
      <c r="V966" s="346"/>
      <c r="W966" s="346"/>
      <c r="X966" s="346"/>
      <c r="Y966" s="346"/>
      <c r="Z966" s="346"/>
      <c r="AA966" s="346"/>
      <c r="AB966" s="346"/>
      <c r="AC966" s="346"/>
      <c r="AD966" s="346"/>
      <c r="AE966" s="346"/>
      <c r="AF966" s="346"/>
      <c r="AG966" s="346"/>
      <c r="AH966" s="346"/>
      <c r="AI966" s="346"/>
      <c r="AJ966" s="346"/>
      <c r="AK966" s="346"/>
      <c r="AL966" s="346"/>
      <c r="AM966" s="346"/>
      <c r="AN966" s="346"/>
      <c r="AO966" s="346"/>
      <c r="AP966" s="346"/>
      <c r="AQ966" s="346"/>
      <c r="AR966" s="346"/>
      <c r="AS966" s="346"/>
      <c r="AT966" s="346"/>
      <c r="AU966" s="346"/>
      <c r="AV966" s="346"/>
      <c r="AW966" s="346"/>
      <c r="AX966" s="346"/>
      <c r="AY966" s="346"/>
      <c r="AZ966" s="346"/>
      <c r="BA966" s="346"/>
    </row>
    <row r="967" spans="1:53" ht="15.75" customHeight="1">
      <c r="A967" s="346"/>
      <c r="B967" s="346"/>
      <c r="C967" s="346"/>
      <c r="D967" s="346"/>
      <c r="E967" s="346"/>
      <c r="F967" s="346"/>
      <c r="G967" s="346"/>
      <c r="H967" s="346"/>
      <c r="I967" s="346"/>
      <c r="J967" s="346"/>
      <c r="K967" s="346"/>
      <c r="L967" s="346"/>
      <c r="M967" s="346"/>
      <c r="N967" s="346"/>
      <c r="O967" s="346"/>
      <c r="P967" s="346"/>
      <c r="Q967" s="346"/>
      <c r="R967" s="346"/>
      <c r="S967" s="346"/>
      <c r="T967" s="346"/>
      <c r="U967" s="346"/>
      <c r="V967" s="346"/>
      <c r="W967" s="346"/>
      <c r="X967" s="346"/>
      <c r="Y967" s="346"/>
      <c r="Z967" s="346"/>
      <c r="AA967" s="346"/>
      <c r="AB967" s="346"/>
      <c r="AC967" s="346"/>
      <c r="AD967" s="346"/>
      <c r="AE967" s="346"/>
      <c r="AF967" s="346"/>
      <c r="AG967" s="346"/>
      <c r="AH967" s="346"/>
      <c r="AI967" s="346"/>
      <c r="AJ967" s="346"/>
      <c r="AK967" s="346"/>
      <c r="AL967" s="346"/>
      <c r="AM967" s="346"/>
      <c r="AN967" s="346"/>
      <c r="AO967" s="346"/>
      <c r="AP967" s="346"/>
      <c r="AQ967" s="346"/>
      <c r="AR967" s="346"/>
      <c r="AS967" s="346"/>
      <c r="AT967" s="346"/>
      <c r="AU967" s="346"/>
      <c r="AV967" s="346"/>
      <c r="AW967" s="346"/>
      <c r="AX967" s="346"/>
      <c r="AY967" s="346"/>
      <c r="AZ967" s="346"/>
      <c r="BA967" s="346"/>
    </row>
    <row r="968" spans="1:53" ht="15.75" customHeight="1">
      <c r="A968" s="346"/>
      <c r="B968" s="346"/>
      <c r="C968" s="346"/>
      <c r="D968" s="346"/>
      <c r="E968" s="346"/>
      <c r="F968" s="346"/>
      <c r="G968" s="346"/>
      <c r="H968" s="346"/>
      <c r="I968" s="346"/>
      <c r="J968" s="346"/>
      <c r="K968" s="346"/>
      <c r="L968" s="346"/>
      <c r="M968" s="346"/>
      <c r="N968" s="346"/>
      <c r="O968" s="346"/>
      <c r="P968" s="346"/>
      <c r="Q968" s="346"/>
      <c r="R968" s="346"/>
      <c r="S968" s="346"/>
      <c r="T968" s="346"/>
      <c r="U968" s="346"/>
      <c r="V968" s="346"/>
      <c r="W968" s="346"/>
      <c r="X968" s="346"/>
      <c r="Y968" s="346"/>
      <c r="Z968" s="346"/>
      <c r="AA968" s="346"/>
      <c r="AB968" s="346"/>
      <c r="AC968" s="346"/>
      <c r="AD968" s="346"/>
      <c r="AE968" s="346"/>
      <c r="AF968" s="346"/>
      <c r="AG968" s="346"/>
      <c r="AH968" s="346"/>
      <c r="AI968" s="346"/>
      <c r="AJ968" s="346"/>
      <c r="AK968" s="346"/>
      <c r="AL968" s="346"/>
      <c r="AM968" s="346"/>
      <c r="AN968" s="346"/>
      <c r="AO968" s="346"/>
      <c r="AP968" s="346"/>
      <c r="AQ968" s="346"/>
      <c r="AR968" s="346"/>
      <c r="AS968" s="346"/>
      <c r="AT968" s="346"/>
      <c r="AU968" s="346"/>
      <c r="AV968" s="346"/>
      <c r="AW968" s="346"/>
      <c r="AX968" s="346"/>
      <c r="AY968" s="346"/>
      <c r="AZ968" s="346"/>
      <c r="BA968" s="346"/>
    </row>
    <row r="969" spans="1:53" ht="15.75" customHeight="1">
      <c r="A969" s="346"/>
      <c r="B969" s="346"/>
      <c r="C969" s="346"/>
      <c r="D969" s="346"/>
      <c r="E969" s="346"/>
      <c r="F969" s="346"/>
      <c r="G969" s="346"/>
      <c r="H969" s="346"/>
      <c r="I969" s="346"/>
      <c r="J969" s="346"/>
      <c r="K969" s="346"/>
      <c r="L969" s="346"/>
      <c r="M969" s="346"/>
      <c r="N969" s="346"/>
      <c r="O969" s="346"/>
      <c r="P969" s="346"/>
      <c r="Q969" s="346"/>
      <c r="R969" s="346"/>
      <c r="S969" s="346"/>
      <c r="T969" s="346"/>
      <c r="U969" s="346"/>
      <c r="V969" s="346"/>
      <c r="W969" s="346"/>
      <c r="X969" s="346"/>
      <c r="Y969" s="346"/>
      <c r="Z969" s="346"/>
      <c r="AA969" s="346"/>
      <c r="AB969" s="346"/>
      <c r="AC969" s="346"/>
      <c r="AD969" s="346"/>
      <c r="AE969" s="346"/>
      <c r="AF969" s="346"/>
      <c r="AG969" s="346"/>
      <c r="AH969" s="346"/>
      <c r="AI969" s="346"/>
      <c r="AJ969" s="346"/>
      <c r="AK969" s="346"/>
      <c r="AL969" s="346"/>
      <c r="AM969" s="346"/>
      <c r="AN969" s="346"/>
      <c r="AO969" s="346"/>
      <c r="AP969" s="346"/>
      <c r="AQ969" s="346"/>
      <c r="AR969" s="346"/>
      <c r="AS969" s="346"/>
      <c r="AT969" s="346"/>
      <c r="AU969" s="346"/>
      <c r="AV969" s="346"/>
      <c r="AW969" s="346"/>
      <c r="AX969" s="346"/>
      <c r="AY969" s="346"/>
      <c r="AZ969" s="346"/>
      <c r="BA969" s="346"/>
    </row>
    <row r="970" spans="1:53" ht="15.75" customHeight="1">
      <c r="A970" s="346"/>
      <c r="B970" s="346"/>
      <c r="C970" s="346"/>
      <c r="D970" s="346"/>
      <c r="E970" s="346"/>
      <c r="F970" s="346"/>
      <c r="G970" s="346"/>
      <c r="H970" s="346"/>
      <c r="I970" s="346"/>
      <c r="J970" s="346"/>
      <c r="K970" s="346"/>
      <c r="L970" s="346"/>
      <c r="M970" s="346"/>
      <c r="N970" s="346"/>
      <c r="O970" s="346"/>
      <c r="P970" s="346"/>
      <c r="Q970" s="346"/>
      <c r="R970" s="346"/>
      <c r="S970" s="346"/>
      <c r="T970" s="346"/>
      <c r="U970" s="346"/>
      <c r="V970" s="346"/>
      <c r="W970" s="346"/>
      <c r="X970" s="346"/>
      <c r="Y970" s="346"/>
      <c r="Z970" s="346"/>
      <c r="AA970" s="346"/>
      <c r="AB970" s="346"/>
      <c r="AC970" s="346"/>
      <c r="AD970" s="346"/>
      <c r="AE970" s="346"/>
      <c r="AF970" s="346"/>
      <c r="AG970" s="346"/>
      <c r="AH970" s="346"/>
      <c r="AI970" s="346"/>
      <c r="AJ970" s="346"/>
      <c r="AK970" s="346"/>
      <c r="AL970" s="346"/>
      <c r="AM970" s="346"/>
      <c r="AN970" s="346"/>
      <c r="AO970" s="346"/>
      <c r="AP970" s="346"/>
      <c r="AQ970" s="346"/>
      <c r="AR970" s="346"/>
      <c r="AS970" s="346"/>
      <c r="AT970" s="346"/>
      <c r="AU970" s="346"/>
      <c r="AV970" s="346"/>
      <c r="AW970" s="346"/>
      <c r="AX970" s="346"/>
      <c r="AY970" s="346"/>
      <c r="AZ970" s="346"/>
      <c r="BA970" s="346"/>
    </row>
    <row r="971" spans="1:53" ht="15.75" customHeight="1">
      <c r="A971" s="346"/>
      <c r="B971" s="346"/>
      <c r="C971" s="346"/>
      <c r="D971" s="346"/>
      <c r="E971" s="346"/>
      <c r="F971" s="346"/>
      <c r="G971" s="346"/>
      <c r="H971" s="346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6"/>
      <c r="U971" s="346"/>
      <c r="V971" s="346"/>
      <c r="W971" s="346"/>
      <c r="X971" s="346"/>
      <c r="Y971" s="346"/>
      <c r="Z971" s="346"/>
      <c r="AA971" s="346"/>
      <c r="AB971" s="346"/>
      <c r="AC971" s="346"/>
      <c r="AD971" s="346"/>
      <c r="AE971" s="346"/>
      <c r="AF971" s="346"/>
      <c r="AG971" s="346"/>
      <c r="AH971" s="346"/>
      <c r="AI971" s="346"/>
      <c r="AJ971" s="346"/>
      <c r="AK971" s="346"/>
      <c r="AL971" s="346"/>
      <c r="AM971" s="346"/>
      <c r="AN971" s="346"/>
      <c r="AO971" s="346"/>
      <c r="AP971" s="346"/>
      <c r="AQ971" s="346"/>
      <c r="AR971" s="346"/>
      <c r="AS971" s="346"/>
      <c r="AT971" s="346"/>
      <c r="AU971" s="346"/>
      <c r="AV971" s="346"/>
      <c r="AW971" s="346"/>
      <c r="AX971" s="346"/>
      <c r="AY971" s="346"/>
      <c r="AZ971" s="346"/>
      <c r="BA971" s="346"/>
    </row>
    <row r="972" spans="1:53" ht="15.75" customHeight="1">
      <c r="A972" s="346"/>
      <c r="B972" s="346"/>
      <c r="C972" s="346"/>
      <c r="D972" s="346"/>
      <c r="E972" s="346"/>
      <c r="F972" s="346"/>
      <c r="G972" s="346"/>
      <c r="H972" s="346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6"/>
      <c r="U972" s="346"/>
      <c r="V972" s="346"/>
      <c r="W972" s="346"/>
      <c r="X972" s="346"/>
      <c r="Y972" s="346"/>
      <c r="Z972" s="346"/>
      <c r="AA972" s="346"/>
      <c r="AB972" s="346"/>
      <c r="AC972" s="346"/>
      <c r="AD972" s="346"/>
      <c r="AE972" s="346"/>
      <c r="AF972" s="346"/>
      <c r="AG972" s="346"/>
      <c r="AH972" s="346"/>
      <c r="AI972" s="346"/>
      <c r="AJ972" s="346"/>
      <c r="AK972" s="346"/>
      <c r="AL972" s="346"/>
      <c r="AM972" s="346"/>
      <c r="AN972" s="346"/>
      <c r="AO972" s="346"/>
      <c r="AP972" s="346"/>
      <c r="AQ972" s="346"/>
      <c r="AR972" s="346"/>
      <c r="AS972" s="346"/>
      <c r="AT972" s="346"/>
      <c r="AU972" s="346"/>
      <c r="AV972" s="346"/>
      <c r="AW972" s="346"/>
      <c r="AX972" s="346"/>
      <c r="AY972" s="346"/>
      <c r="AZ972" s="346"/>
      <c r="BA972" s="346"/>
    </row>
    <row r="973" spans="1:53" ht="15.75" customHeight="1">
      <c r="A973" s="346"/>
      <c r="B973" s="346"/>
      <c r="C973" s="346"/>
      <c r="D973" s="346"/>
      <c r="E973" s="346"/>
      <c r="F973" s="346"/>
      <c r="G973" s="346"/>
      <c r="H973" s="346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6"/>
      <c r="U973" s="346"/>
      <c r="V973" s="346"/>
      <c r="W973" s="346"/>
      <c r="X973" s="346"/>
      <c r="Y973" s="346"/>
      <c r="Z973" s="346"/>
      <c r="AA973" s="346"/>
      <c r="AB973" s="346"/>
      <c r="AC973" s="346"/>
      <c r="AD973" s="346"/>
      <c r="AE973" s="346"/>
      <c r="AF973" s="346"/>
      <c r="AG973" s="346"/>
      <c r="AH973" s="346"/>
      <c r="AI973" s="346"/>
      <c r="AJ973" s="346"/>
      <c r="AK973" s="346"/>
      <c r="AL973" s="346"/>
      <c r="AM973" s="346"/>
      <c r="AN973" s="346"/>
      <c r="AO973" s="346"/>
      <c r="AP973" s="346"/>
      <c r="AQ973" s="346"/>
      <c r="AR973" s="346"/>
      <c r="AS973" s="346"/>
      <c r="AT973" s="346"/>
      <c r="AU973" s="346"/>
      <c r="AV973" s="346"/>
      <c r="AW973" s="346"/>
      <c r="AX973" s="346"/>
      <c r="AY973" s="346"/>
      <c r="AZ973" s="346"/>
      <c r="BA973" s="346"/>
    </row>
    <row r="974" spans="1:53" ht="15.75" customHeight="1">
      <c r="A974" s="346"/>
      <c r="B974" s="346"/>
      <c r="C974" s="346"/>
      <c r="D974" s="346"/>
      <c r="E974" s="346"/>
      <c r="F974" s="346"/>
      <c r="G974" s="346"/>
      <c r="H974" s="346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6"/>
      <c r="U974" s="346"/>
      <c r="V974" s="346"/>
      <c r="W974" s="346"/>
      <c r="X974" s="346"/>
      <c r="Y974" s="346"/>
      <c r="Z974" s="346"/>
      <c r="AA974" s="346"/>
      <c r="AB974" s="346"/>
      <c r="AC974" s="346"/>
      <c r="AD974" s="346"/>
      <c r="AE974" s="346"/>
      <c r="AF974" s="346"/>
      <c r="AG974" s="346"/>
      <c r="AH974" s="346"/>
      <c r="AI974" s="346"/>
      <c r="AJ974" s="346"/>
      <c r="AK974" s="346"/>
      <c r="AL974" s="346"/>
      <c r="AM974" s="346"/>
      <c r="AN974" s="346"/>
      <c r="AO974" s="346"/>
      <c r="AP974" s="346"/>
      <c r="AQ974" s="346"/>
      <c r="AR974" s="346"/>
      <c r="AS974" s="346"/>
      <c r="AT974" s="346"/>
      <c r="AU974" s="346"/>
      <c r="AV974" s="346"/>
      <c r="AW974" s="346"/>
      <c r="AX974" s="346"/>
      <c r="AY974" s="346"/>
      <c r="AZ974" s="346"/>
      <c r="BA974" s="346"/>
    </row>
    <row r="975" spans="1:53" ht="15.75" customHeight="1">
      <c r="A975" s="346"/>
      <c r="B975" s="346"/>
      <c r="C975" s="346"/>
      <c r="D975" s="346"/>
      <c r="E975" s="346"/>
      <c r="F975" s="346"/>
      <c r="G975" s="346"/>
      <c r="H975" s="346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6"/>
      <c r="U975" s="346"/>
      <c r="V975" s="346"/>
      <c r="W975" s="346"/>
      <c r="X975" s="346"/>
      <c r="Y975" s="346"/>
      <c r="Z975" s="346"/>
      <c r="AA975" s="346"/>
      <c r="AB975" s="346"/>
      <c r="AC975" s="346"/>
      <c r="AD975" s="346"/>
      <c r="AE975" s="346"/>
      <c r="AF975" s="346"/>
      <c r="AG975" s="346"/>
      <c r="AH975" s="346"/>
      <c r="AI975" s="346"/>
      <c r="AJ975" s="346"/>
      <c r="AK975" s="346"/>
      <c r="AL975" s="346"/>
      <c r="AM975" s="346"/>
      <c r="AN975" s="346"/>
      <c r="AO975" s="346"/>
      <c r="AP975" s="346"/>
      <c r="AQ975" s="346"/>
      <c r="AR975" s="346"/>
      <c r="AS975" s="346"/>
      <c r="AT975" s="346"/>
      <c r="AU975" s="346"/>
      <c r="AV975" s="346"/>
      <c r="AW975" s="346"/>
      <c r="AX975" s="346"/>
      <c r="AY975" s="346"/>
      <c r="AZ975" s="346"/>
      <c r="BA975" s="346"/>
    </row>
    <row r="976" spans="1:53" ht="15.75" customHeight="1">
      <c r="A976" s="346"/>
      <c r="B976" s="346"/>
      <c r="C976" s="346"/>
      <c r="D976" s="346"/>
      <c r="E976" s="346"/>
      <c r="F976" s="346"/>
      <c r="G976" s="346"/>
      <c r="H976" s="346"/>
      <c r="I976" s="346"/>
      <c r="J976" s="346"/>
      <c r="K976" s="346"/>
      <c r="L976" s="346"/>
      <c r="M976" s="346"/>
      <c r="N976" s="346"/>
      <c r="O976" s="346"/>
      <c r="P976" s="346"/>
      <c r="Q976" s="346"/>
      <c r="R976" s="346"/>
      <c r="S976" s="346"/>
      <c r="T976" s="346"/>
      <c r="U976" s="346"/>
      <c r="V976" s="346"/>
      <c r="W976" s="346"/>
      <c r="X976" s="346"/>
      <c r="Y976" s="346"/>
      <c r="Z976" s="346"/>
      <c r="AA976" s="346"/>
      <c r="AB976" s="346"/>
      <c r="AC976" s="346"/>
      <c r="AD976" s="346"/>
      <c r="AE976" s="346"/>
      <c r="AF976" s="346"/>
      <c r="AG976" s="346"/>
      <c r="AH976" s="346"/>
      <c r="AI976" s="346"/>
      <c r="AJ976" s="346"/>
      <c r="AK976" s="346"/>
      <c r="AL976" s="346"/>
      <c r="AM976" s="346"/>
      <c r="AN976" s="346"/>
      <c r="AO976" s="346"/>
      <c r="AP976" s="346"/>
      <c r="AQ976" s="346"/>
      <c r="AR976" s="346"/>
      <c r="AS976" s="346"/>
      <c r="AT976" s="346"/>
      <c r="AU976" s="346"/>
      <c r="AV976" s="346"/>
      <c r="AW976" s="346"/>
      <c r="AX976" s="346"/>
      <c r="AY976" s="346"/>
      <c r="AZ976" s="346"/>
      <c r="BA976" s="346"/>
    </row>
    <row r="977" spans="1:53" ht="15.75" customHeight="1">
      <c r="A977" s="346"/>
      <c r="B977" s="346"/>
      <c r="C977" s="346"/>
      <c r="D977" s="346"/>
      <c r="E977" s="346"/>
      <c r="F977" s="346"/>
      <c r="G977" s="346"/>
      <c r="H977" s="346"/>
      <c r="I977" s="346"/>
      <c r="J977" s="346"/>
      <c r="K977" s="346"/>
      <c r="L977" s="346"/>
      <c r="M977" s="346"/>
      <c r="N977" s="346"/>
      <c r="O977" s="346"/>
      <c r="P977" s="346"/>
      <c r="Q977" s="346"/>
      <c r="R977" s="346"/>
      <c r="S977" s="346"/>
      <c r="T977" s="346"/>
      <c r="U977" s="346"/>
      <c r="V977" s="346"/>
      <c r="W977" s="346"/>
      <c r="X977" s="346"/>
      <c r="Y977" s="346"/>
      <c r="Z977" s="346"/>
      <c r="AA977" s="346"/>
      <c r="AB977" s="346"/>
      <c r="AC977" s="346"/>
      <c r="AD977" s="346"/>
      <c r="AE977" s="346"/>
      <c r="AF977" s="346"/>
      <c r="AG977" s="346"/>
      <c r="AH977" s="346"/>
      <c r="AI977" s="346"/>
      <c r="AJ977" s="346"/>
      <c r="AK977" s="346"/>
      <c r="AL977" s="346"/>
      <c r="AM977" s="346"/>
      <c r="AN977" s="346"/>
      <c r="AO977" s="346"/>
      <c r="AP977" s="346"/>
      <c r="AQ977" s="346"/>
      <c r="AR977" s="346"/>
      <c r="AS977" s="346"/>
      <c r="AT977" s="346"/>
      <c r="AU977" s="346"/>
      <c r="AV977" s="346"/>
      <c r="AW977" s="346"/>
      <c r="AX977" s="346"/>
      <c r="AY977" s="346"/>
      <c r="AZ977" s="346"/>
      <c r="BA977" s="346"/>
    </row>
    <row r="978" spans="1:53" ht="15.75" customHeight="1">
      <c r="A978" s="346"/>
      <c r="B978" s="346"/>
      <c r="C978" s="346"/>
      <c r="D978" s="346"/>
      <c r="E978" s="346"/>
      <c r="F978" s="346"/>
      <c r="G978" s="346"/>
      <c r="H978" s="346"/>
      <c r="I978" s="346"/>
      <c r="J978" s="346"/>
      <c r="K978" s="346"/>
      <c r="L978" s="346"/>
      <c r="M978" s="346"/>
      <c r="N978" s="346"/>
      <c r="O978" s="346"/>
      <c r="P978" s="346"/>
      <c r="Q978" s="346"/>
      <c r="R978" s="346"/>
      <c r="S978" s="346"/>
      <c r="T978" s="346"/>
      <c r="U978" s="346"/>
      <c r="V978" s="346"/>
      <c r="W978" s="346"/>
      <c r="X978" s="346"/>
      <c r="Y978" s="346"/>
      <c r="Z978" s="346"/>
      <c r="AA978" s="346"/>
      <c r="AB978" s="346"/>
      <c r="AC978" s="346"/>
      <c r="AD978" s="346"/>
      <c r="AE978" s="346"/>
      <c r="AF978" s="346"/>
      <c r="AG978" s="346"/>
      <c r="AH978" s="346"/>
      <c r="AI978" s="346"/>
      <c r="AJ978" s="346"/>
      <c r="AK978" s="346"/>
      <c r="AL978" s="346"/>
      <c r="AM978" s="346"/>
      <c r="AN978" s="346"/>
      <c r="AO978" s="346"/>
      <c r="AP978" s="346"/>
      <c r="AQ978" s="346"/>
      <c r="AR978" s="346"/>
      <c r="AS978" s="346"/>
      <c r="AT978" s="346"/>
      <c r="AU978" s="346"/>
      <c r="AV978" s="346"/>
      <c r="AW978" s="346"/>
      <c r="AX978" s="346"/>
      <c r="AY978" s="346"/>
      <c r="AZ978" s="346"/>
      <c r="BA978" s="346"/>
    </row>
    <row r="979" spans="1:53" ht="15.75" customHeight="1">
      <c r="A979" s="346"/>
      <c r="B979" s="346"/>
      <c r="C979" s="346"/>
      <c r="D979" s="346"/>
      <c r="E979" s="346"/>
      <c r="F979" s="346"/>
      <c r="G979" s="346"/>
      <c r="H979" s="346"/>
      <c r="I979" s="346"/>
      <c r="J979" s="346"/>
      <c r="K979" s="346"/>
      <c r="L979" s="346"/>
      <c r="M979" s="346"/>
      <c r="N979" s="346"/>
      <c r="O979" s="346"/>
      <c r="P979" s="346"/>
      <c r="Q979" s="346"/>
      <c r="R979" s="346"/>
      <c r="S979" s="346"/>
      <c r="T979" s="346"/>
      <c r="U979" s="346"/>
      <c r="V979" s="346"/>
      <c r="W979" s="346"/>
      <c r="X979" s="346"/>
      <c r="Y979" s="346"/>
      <c r="Z979" s="346"/>
      <c r="AA979" s="346"/>
      <c r="AB979" s="346"/>
      <c r="AC979" s="346"/>
      <c r="AD979" s="346"/>
      <c r="AE979" s="346"/>
      <c r="AF979" s="346"/>
      <c r="AG979" s="346"/>
      <c r="AH979" s="346"/>
      <c r="AI979" s="346"/>
      <c r="AJ979" s="346"/>
      <c r="AK979" s="346"/>
      <c r="AL979" s="346"/>
      <c r="AM979" s="346"/>
      <c r="AN979" s="346"/>
      <c r="AO979" s="346"/>
      <c r="AP979" s="346"/>
      <c r="AQ979" s="346"/>
      <c r="AR979" s="346"/>
      <c r="AS979" s="346"/>
      <c r="AT979" s="346"/>
      <c r="AU979" s="346"/>
      <c r="AV979" s="346"/>
      <c r="AW979" s="346"/>
      <c r="AX979" s="346"/>
      <c r="AY979" s="346"/>
      <c r="AZ979" s="346"/>
      <c r="BA979" s="346"/>
    </row>
    <row r="980" spans="1:53" ht="15.75" customHeight="1">
      <c r="A980" s="346"/>
      <c r="B980" s="346"/>
      <c r="C980" s="346"/>
      <c r="D980" s="346"/>
      <c r="E980" s="346"/>
      <c r="F980" s="346"/>
      <c r="G980" s="346"/>
      <c r="H980" s="346"/>
      <c r="I980" s="346"/>
      <c r="J980" s="346"/>
      <c r="K980" s="346"/>
      <c r="L980" s="346"/>
      <c r="M980" s="346"/>
      <c r="N980" s="346"/>
      <c r="O980" s="346"/>
      <c r="P980" s="346"/>
      <c r="Q980" s="346"/>
      <c r="R980" s="346"/>
      <c r="S980" s="346"/>
      <c r="T980" s="346"/>
      <c r="U980" s="346"/>
      <c r="V980" s="346"/>
      <c r="W980" s="346"/>
      <c r="X980" s="346"/>
      <c r="Y980" s="346"/>
      <c r="Z980" s="346"/>
      <c r="AA980" s="346"/>
      <c r="AB980" s="346"/>
      <c r="AC980" s="346"/>
      <c r="AD980" s="346"/>
      <c r="AE980" s="346"/>
      <c r="AF980" s="346"/>
      <c r="AG980" s="346"/>
      <c r="AH980" s="346"/>
      <c r="AI980" s="346"/>
      <c r="AJ980" s="346"/>
      <c r="AK980" s="346"/>
      <c r="AL980" s="346"/>
      <c r="AM980" s="346"/>
      <c r="AN980" s="346"/>
      <c r="AO980" s="346"/>
      <c r="AP980" s="346"/>
      <c r="AQ980" s="346"/>
      <c r="AR980" s="346"/>
      <c r="AS980" s="346"/>
      <c r="AT980" s="346"/>
      <c r="AU980" s="346"/>
      <c r="AV980" s="346"/>
      <c r="AW980" s="346"/>
      <c r="AX980" s="346"/>
      <c r="AY980" s="346"/>
      <c r="AZ980" s="346"/>
      <c r="BA980" s="346"/>
    </row>
    <row r="981" spans="1:53" ht="15.75" customHeight="1">
      <c r="A981" s="346"/>
      <c r="B981" s="346"/>
      <c r="C981" s="346"/>
      <c r="D981" s="346"/>
      <c r="E981" s="346"/>
      <c r="F981" s="346"/>
      <c r="G981" s="346"/>
      <c r="H981" s="346"/>
      <c r="I981" s="346"/>
      <c r="J981" s="346"/>
      <c r="K981" s="346"/>
      <c r="L981" s="346"/>
      <c r="M981" s="346"/>
      <c r="N981" s="346"/>
      <c r="O981" s="346"/>
      <c r="P981" s="346"/>
      <c r="Q981" s="346"/>
      <c r="R981" s="346"/>
      <c r="S981" s="346"/>
      <c r="T981" s="346"/>
      <c r="U981" s="346"/>
      <c r="V981" s="346"/>
      <c r="W981" s="346"/>
      <c r="X981" s="346"/>
      <c r="Y981" s="346"/>
      <c r="Z981" s="346"/>
      <c r="AA981" s="346"/>
      <c r="AB981" s="346"/>
      <c r="AC981" s="346"/>
      <c r="AD981" s="346"/>
      <c r="AE981" s="346"/>
      <c r="AF981" s="346"/>
      <c r="AG981" s="346"/>
      <c r="AH981" s="346"/>
      <c r="AI981" s="346"/>
      <c r="AJ981" s="346"/>
      <c r="AK981" s="346"/>
      <c r="AL981" s="346"/>
      <c r="AM981" s="346"/>
      <c r="AN981" s="346"/>
      <c r="AO981" s="346"/>
      <c r="AP981" s="346"/>
      <c r="AQ981" s="346"/>
      <c r="AR981" s="346"/>
      <c r="AS981" s="346"/>
      <c r="AT981" s="346"/>
      <c r="AU981" s="346"/>
      <c r="AV981" s="346"/>
      <c r="AW981" s="346"/>
      <c r="AX981" s="346"/>
      <c r="AY981" s="346"/>
      <c r="AZ981" s="346"/>
      <c r="BA981" s="346"/>
    </row>
    <row r="982" spans="1:53" ht="15.75" customHeight="1">
      <c r="A982" s="346"/>
      <c r="B982" s="346"/>
      <c r="C982" s="346"/>
      <c r="D982" s="346"/>
      <c r="E982" s="346"/>
      <c r="F982" s="346"/>
      <c r="G982" s="346"/>
      <c r="H982" s="346"/>
      <c r="I982" s="346"/>
      <c r="J982" s="346"/>
      <c r="K982" s="346"/>
      <c r="L982" s="346"/>
      <c r="M982" s="346"/>
      <c r="N982" s="346"/>
      <c r="O982" s="346"/>
      <c r="P982" s="346"/>
      <c r="Q982" s="346"/>
      <c r="R982" s="346"/>
      <c r="S982" s="346"/>
      <c r="T982" s="346"/>
      <c r="U982" s="346"/>
      <c r="V982" s="346"/>
      <c r="W982" s="346"/>
      <c r="X982" s="346"/>
      <c r="Y982" s="346"/>
      <c r="Z982" s="346"/>
      <c r="AA982" s="346"/>
      <c r="AB982" s="346"/>
      <c r="AC982" s="346"/>
      <c r="AD982" s="346"/>
      <c r="AE982" s="346"/>
      <c r="AF982" s="346"/>
      <c r="AG982" s="346"/>
      <c r="AH982" s="346"/>
      <c r="AI982" s="346"/>
      <c r="AJ982" s="346"/>
      <c r="AK982" s="346"/>
      <c r="AL982" s="346"/>
      <c r="AM982" s="346"/>
      <c r="AN982" s="346"/>
      <c r="AO982" s="346"/>
      <c r="AP982" s="346"/>
      <c r="AQ982" s="346"/>
      <c r="AR982" s="346"/>
      <c r="AS982" s="346"/>
      <c r="AT982" s="346"/>
      <c r="AU982" s="346"/>
      <c r="AV982" s="346"/>
      <c r="AW982" s="346"/>
      <c r="AX982" s="346"/>
      <c r="AY982" s="346"/>
      <c r="AZ982" s="346"/>
      <c r="BA982" s="346"/>
    </row>
    <row r="983" spans="1:53" ht="15.75" customHeight="1">
      <c r="A983" s="346"/>
      <c r="B983" s="346"/>
      <c r="C983" s="346"/>
      <c r="D983" s="346"/>
      <c r="E983" s="346"/>
      <c r="F983" s="346"/>
      <c r="G983" s="346"/>
      <c r="H983" s="346"/>
      <c r="I983" s="346"/>
      <c r="J983" s="346"/>
      <c r="K983" s="346"/>
      <c r="L983" s="346"/>
      <c r="M983" s="346"/>
      <c r="N983" s="346"/>
      <c r="O983" s="346"/>
      <c r="P983" s="346"/>
      <c r="Q983" s="346"/>
      <c r="R983" s="346"/>
      <c r="S983" s="346"/>
      <c r="T983" s="346"/>
      <c r="U983" s="346"/>
      <c r="V983" s="346"/>
      <c r="W983" s="346"/>
      <c r="X983" s="346"/>
      <c r="Y983" s="346"/>
      <c r="Z983" s="346"/>
      <c r="AA983" s="346"/>
      <c r="AB983" s="346"/>
      <c r="AC983" s="346"/>
      <c r="AD983" s="346"/>
      <c r="AE983" s="346"/>
      <c r="AF983" s="346"/>
      <c r="AG983" s="346"/>
      <c r="AH983" s="346"/>
      <c r="AI983" s="346"/>
      <c r="AJ983" s="346"/>
      <c r="AK983" s="346"/>
      <c r="AL983" s="346"/>
      <c r="AM983" s="346"/>
      <c r="AN983" s="346"/>
      <c r="AO983" s="346"/>
      <c r="AP983" s="346"/>
      <c r="AQ983" s="346"/>
      <c r="AR983" s="346"/>
      <c r="AS983" s="346"/>
      <c r="AT983" s="346"/>
      <c r="AU983" s="346"/>
      <c r="AV983" s="346"/>
      <c r="AW983" s="346"/>
      <c r="AX983" s="346"/>
      <c r="AY983" s="346"/>
      <c r="AZ983" s="346"/>
      <c r="BA983" s="346"/>
    </row>
    <row r="984" spans="1:53" ht="15.75" customHeight="1">
      <c r="A984" s="346"/>
      <c r="B984" s="346"/>
      <c r="C984" s="346"/>
      <c r="D984" s="346"/>
      <c r="E984" s="346"/>
      <c r="F984" s="346"/>
      <c r="G984" s="346"/>
      <c r="H984" s="346"/>
      <c r="I984" s="346"/>
      <c r="J984" s="346"/>
      <c r="K984" s="346"/>
      <c r="L984" s="346"/>
      <c r="M984" s="346"/>
      <c r="N984" s="346"/>
      <c r="O984" s="346"/>
      <c r="P984" s="346"/>
      <c r="Q984" s="346"/>
      <c r="R984" s="346"/>
      <c r="S984" s="346"/>
      <c r="T984" s="346"/>
      <c r="U984" s="346"/>
      <c r="V984" s="346"/>
      <c r="W984" s="346"/>
      <c r="X984" s="346"/>
      <c r="Y984" s="346"/>
      <c r="Z984" s="346"/>
      <c r="AA984" s="346"/>
      <c r="AB984" s="346"/>
      <c r="AC984" s="346"/>
      <c r="AD984" s="346"/>
      <c r="AE984" s="346"/>
      <c r="AF984" s="346"/>
      <c r="AG984" s="346"/>
      <c r="AH984" s="346"/>
      <c r="AI984" s="346"/>
      <c r="AJ984" s="346"/>
      <c r="AK984" s="346"/>
      <c r="AL984" s="346"/>
      <c r="AM984" s="346"/>
      <c r="AN984" s="346"/>
      <c r="AO984" s="346"/>
      <c r="AP984" s="346"/>
      <c r="AQ984" s="346"/>
      <c r="AR984" s="346"/>
      <c r="AS984" s="346"/>
      <c r="AT984" s="346"/>
      <c r="AU984" s="346"/>
      <c r="AV984" s="346"/>
      <c r="AW984" s="346"/>
      <c r="AX984" s="346"/>
      <c r="AY984" s="346"/>
      <c r="AZ984" s="346"/>
      <c r="BA984" s="346"/>
    </row>
    <row r="985" spans="1:53" ht="15.75" customHeight="1">
      <c r="A985" s="346"/>
      <c r="B985" s="346"/>
      <c r="C985" s="346"/>
      <c r="D985" s="346"/>
      <c r="E985" s="346"/>
      <c r="F985" s="346"/>
      <c r="G985" s="346"/>
      <c r="H985" s="346"/>
      <c r="I985" s="346"/>
      <c r="J985" s="346"/>
      <c r="K985" s="346"/>
      <c r="L985" s="346"/>
      <c r="M985" s="346"/>
      <c r="N985" s="346"/>
      <c r="O985" s="346"/>
      <c r="P985" s="346"/>
      <c r="Q985" s="346"/>
      <c r="R985" s="346"/>
      <c r="S985" s="346"/>
      <c r="T985" s="346"/>
      <c r="U985" s="346"/>
      <c r="V985" s="346"/>
      <c r="W985" s="346"/>
      <c r="X985" s="346"/>
      <c r="Y985" s="346"/>
      <c r="Z985" s="346"/>
      <c r="AA985" s="346"/>
      <c r="AB985" s="346"/>
      <c r="AC985" s="346"/>
      <c r="AD985" s="346"/>
      <c r="AE985" s="346"/>
      <c r="AF985" s="346"/>
      <c r="AG985" s="346"/>
      <c r="AH985" s="346"/>
      <c r="AI985" s="346"/>
      <c r="AJ985" s="346"/>
      <c r="AK985" s="346"/>
      <c r="AL985" s="346"/>
      <c r="AM985" s="346"/>
      <c r="AN985" s="346"/>
      <c r="AO985" s="346"/>
      <c r="AP985" s="346"/>
      <c r="AQ985" s="346"/>
      <c r="AR985" s="346"/>
      <c r="AS985" s="346"/>
      <c r="AT985" s="346"/>
      <c r="AU985" s="346"/>
      <c r="AV985" s="346"/>
      <c r="AW985" s="346"/>
      <c r="AX985" s="346"/>
      <c r="AY985" s="346"/>
      <c r="AZ985" s="346"/>
      <c r="BA985" s="346"/>
    </row>
    <row r="986" spans="1:53" ht="15.75" customHeight="1">
      <c r="A986" s="346"/>
      <c r="B986" s="346"/>
      <c r="C986" s="346"/>
      <c r="D986" s="346"/>
      <c r="E986" s="346"/>
      <c r="F986" s="346"/>
      <c r="G986" s="346"/>
      <c r="H986" s="346"/>
      <c r="I986" s="346"/>
      <c r="J986" s="346"/>
      <c r="K986" s="346"/>
      <c r="L986" s="346"/>
      <c r="M986" s="346"/>
      <c r="N986" s="346"/>
      <c r="O986" s="346"/>
      <c r="P986" s="346"/>
      <c r="Q986" s="346"/>
      <c r="R986" s="346"/>
      <c r="S986" s="346"/>
      <c r="T986" s="346"/>
      <c r="U986" s="346"/>
      <c r="V986" s="346"/>
      <c r="W986" s="346"/>
      <c r="X986" s="346"/>
      <c r="Y986" s="346"/>
      <c r="Z986" s="346"/>
      <c r="AA986" s="346"/>
      <c r="AB986" s="346"/>
      <c r="AC986" s="346"/>
      <c r="AD986" s="346"/>
      <c r="AE986" s="346"/>
      <c r="AF986" s="346"/>
      <c r="AG986" s="346"/>
      <c r="AH986" s="346"/>
      <c r="AI986" s="346"/>
      <c r="AJ986" s="346"/>
      <c r="AK986" s="346"/>
      <c r="AL986" s="346"/>
      <c r="AM986" s="346"/>
      <c r="AN986" s="346"/>
      <c r="AO986" s="346"/>
      <c r="AP986" s="346"/>
      <c r="AQ986" s="346"/>
      <c r="AR986" s="346"/>
      <c r="AS986" s="346"/>
      <c r="AT986" s="346"/>
      <c r="AU986" s="346"/>
      <c r="AV986" s="346"/>
      <c r="AW986" s="346"/>
      <c r="AX986" s="346"/>
      <c r="AY986" s="346"/>
      <c r="AZ986" s="346"/>
      <c r="BA986" s="346"/>
    </row>
    <row r="987" spans="1:53" ht="15.75" customHeight="1">
      <c r="A987" s="346"/>
      <c r="B987" s="346"/>
      <c r="C987" s="346"/>
      <c r="D987" s="346"/>
      <c r="E987" s="346"/>
      <c r="F987" s="346"/>
      <c r="G987" s="346"/>
      <c r="H987" s="346"/>
      <c r="I987" s="346"/>
      <c r="J987" s="346"/>
      <c r="K987" s="346"/>
      <c r="L987" s="346"/>
      <c r="M987" s="346"/>
      <c r="N987" s="346"/>
      <c r="O987" s="346"/>
      <c r="P987" s="346"/>
      <c r="Q987" s="346"/>
      <c r="R987" s="346"/>
      <c r="S987" s="346"/>
      <c r="T987" s="346"/>
      <c r="U987" s="346"/>
      <c r="V987" s="346"/>
      <c r="W987" s="346"/>
      <c r="X987" s="346"/>
      <c r="Y987" s="346"/>
      <c r="Z987" s="346"/>
      <c r="AA987" s="346"/>
      <c r="AB987" s="346"/>
      <c r="AC987" s="346"/>
      <c r="AD987" s="346"/>
      <c r="AE987" s="346"/>
      <c r="AF987" s="346"/>
      <c r="AG987" s="346"/>
      <c r="AH987" s="346"/>
      <c r="AI987" s="346"/>
      <c r="AJ987" s="346"/>
      <c r="AK987" s="346"/>
      <c r="AL987" s="346"/>
      <c r="AM987" s="346"/>
      <c r="AN987" s="346"/>
      <c r="AO987" s="346"/>
      <c r="AP987" s="346"/>
      <c r="AQ987" s="346"/>
      <c r="AR987" s="346"/>
      <c r="AS987" s="346"/>
      <c r="AT987" s="346"/>
      <c r="AU987" s="346"/>
      <c r="AV987" s="346"/>
      <c r="AW987" s="346"/>
      <c r="AX987" s="346"/>
      <c r="AY987" s="346"/>
      <c r="AZ987" s="346"/>
      <c r="BA987" s="346"/>
    </row>
    <row r="988" spans="1:53" ht="15.75" customHeight="1">
      <c r="A988" s="346"/>
      <c r="B988" s="346"/>
      <c r="C988" s="346"/>
      <c r="D988" s="346"/>
      <c r="E988" s="346"/>
      <c r="F988" s="346"/>
      <c r="G988" s="346"/>
      <c r="H988" s="346"/>
      <c r="I988" s="346"/>
      <c r="J988" s="346"/>
      <c r="K988" s="346"/>
      <c r="L988" s="346"/>
      <c r="M988" s="346"/>
      <c r="N988" s="346"/>
      <c r="O988" s="346"/>
      <c r="P988" s="346"/>
      <c r="Q988" s="346"/>
      <c r="R988" s="346"/>
      <c r="S988" s="346"/>
      <c r="T988" s="346"/>
      <c r="U988" s="346"/>
      <c r="V988" s="346"/>
      <c r="W988" s="346"/>
      <c r="X988" s="346"/>
      <c r="Y988" s="346"/>
      <c r="Z988" s="346"/>
      <c r="AA988" s="346"/>
      <c r="AB988" s="346"/>
      <c r="AC988" s="346"/>
      <c r="AD988" s="346"/>
      <c r="AE988" s="346"/>
      <c r="AF988" s="346"/>
      <c r="AG988" s="346"/>
      <c r="AH988" s="346"/>
      <c r="AI988" s="346"/>
      <c r="AJ988" s="346"/>
      <c r="AK988" s="346"/>
      <c r="AL988" s="346"/>
      <c r="AM988" s="346"/>
      <c r="AN988" s="346"/>
      <c r="AO988" s="346"/>
      <c r="AP988" s="346"/>
      <c r="AQ988" s="346"/>
      <c r="AR988" s="346"/>
      <c r="AS988" s="346"/>
      <c r="AT988" s="346"/>
      <c r="AU988" s="346"/>
      <c r="AV988" s="346"/>
      <c r="AW988" s="346"/>
      <c r="AX988" s="346"/>
      <c r="AY988" s="346"/>
      <c r="AZ988" s="346"/>
      <c r="BA988" s="346"/>
    </row>
    <row r="989" spans="1:53" ht="15.75" customHeight="1">
      <c r="A989" s="346"/>
      <c r="B989" s="346"/>
      <c r="C989" s="346"/>
      <c r="D989" s="346"/>
      <c r="E989" s="346"/>
      <c r="F989" s="346"/>
      <c r="G989" s="346"/>
      <c r="H989" s="346"/>
      <c r="I989" s="346"/>
      <c r="J989" s="346"/>
      <c r="K989" s="346"/>
      <c r="L989" s="346"/>
      <c r="M989" s="346"/>
      <c r="N989" s="346"/>
      <c r="O989" s="346"/>
      <c r="P989" s="346"/>
      <c r="Q989" s="346"/>
      <c r="R989" s="346"/>
      <c r="S989" s="346"/>
      <c r="T989" s="346"/>
      <c r="U989" s="346"/>
      <c r="V989" s="346"/>
      <c r="W989" s="346"/>
      <c r="X989" s="346"/>
      <c r="Y989" s="346"/>
      <c r="Z989" s="346"/>
      <c r="AA989" s="346"/>
      <c r="AB989" s="346"/>
      <c r="AC989" s="346"/>
      <c r="AD989" s="346"/>
      <c r="AE989" s="346"/>
      <c r="AF989" s="346"/>
      <c r="AG989" s="346"/>
      <c r="AH989" s="346"/>
      <c r="AI989" s="346"/>
      <c r="AJ989" s="346"/>
      <c r="AK989" s="346"/>
      <c r="AL989" s="346"/>
      <c r="AM989" s="346"/>
      <c r="AN989" s="346"/>
      <c r="AO989" s="346"/>
      <c r="AP989" s="346"/>
      <c r="AQ989" s="346"/>
      <c r="AR989" s="346"/>
      <c r="AS989" s="346"/>
      <c r="AT989" s="346"/>
      <c r="AU989" s="346"/>
      <c r="AV989" s="346"/>
      <c r="AW989" s="346"/>
      <c r="AX989" s="346"/>
      <c r="AY989" s="346"/>
      <c r="AZ989" s="346"/>
      <c r="BA989" s="346"/>
    </row>
    <row r="990" spans="1:53" ht="15.75" customHeight="1">
      <c r="A990" s="346"/>
      <c r="B990" s="346"/>
      <c r="C990" s="346"/>
      <c r="D990" s="346"/>
      <c r="E990" s="346"/>
      <c r="F990" s="346"/>
      <c r="G990" s="346"/>
      <c r="H990" s="346"/>
      <c r="I990" s="346"/>
      <c r="J990" s="346"/>
      <c r="K990" s="346"/>
      <c r="L990" s="346"/>
      <c r="M990" s="346"/>
      <c r="N990" s="346"/>
      <c r="O990" s="346"/>
      <c r="P990" s="346"/>
      <c r="Q990" s="346"/>
      <c r="R990" s="346"/>
      <c r="S990" s="346"/>
      <c r="T990" s="346"/>
      <c r="U990" s="346"/>
      <c r="V990" s="346"/>
      <c r="W990" s="346"/>
      <c r="X990" s="346"/>
      <c r="Y990" s="346"/>
      <c r="Z990" s="346"/>
      <c r="AA990" s="346"/>
      <c r="AB990" s="346"/>
      <c r="AC990" s="346"/>
      <c r="AD990" s="346"/>
      <c r="AE990" s="346"/>
      <c r="AF990" s="346"/>
      <c r="AG990" s="346"/>
      <c r="AH990" s="346"/>
      <c r="AI990" s="346"/>
      <c r="AJ990" s="346"/>
      <c r="AK990" s="346"/>
      <c r="AL990" s="346"/>
      <c r="AM990" s="346"/>
      <c r="AN990" s="346"/>
      <c r="AO990" s="346"/>
      <c r="AP990" s="346"/>
      <c r="AQ990" s="346"/>
      <c r="AR990" s="346"/>
      <c r="AS990" s="346"/>
      <c r="AT990" s="346"/>
      <c r="AU990" s="346"/>
      <c r="AV990" s="346"/>
      <c r="AW990" s="346"/>
      <c r="AX990" s="346"/>
      <c r="AY990" s="346"/>
      <c r="AZ990" s="346"/>
      <c r="BA990" s="346"/>
    </row>
    <row r="991" spans="1:53" ht="15.75" customHeight="1">
      <c r="A991" s="346"/>
      <c r="B991" s="346"/>
      <c r="C991" s="346"/>
      <c r="D991" s="346"/>
      <c r="E991" s="346"/>
      <c r="F991" s="346"/>
      <c r="G991" s="346"/>
      <c r="H991" s="346"/>
      <c r="I991" s="346"/>
      <c r="J991" s="346"/>
      <c r="K991" s="346"/>
      <c r="L991" s="346"/>
      <c r="M991" s="346"/>
      <c r="N991" s="346"/>
      <c r="O991" s="346"/>
      <c r="P991" s="346"/>
      <c r="Q991" s="346"/>
      <c r="R991" s="346"/>
      <c r="S991" s="346"/>
      <c r="T991" s="346"/>
      <c r="U991" s="346"/>
      <c r="V991" s="346"/>
      <c r="W991" s="346"/>
      <c r="X991" s="346"/>
      <c r="Y991" s="346"/>
      <c r="Z991" s="346"/>
      <c r="AA991" s="346"/>
      <c r="AB991" s="346"/>
      <c r="AC991" s="346"/>
      <c r="AD991" s="346"/>
      <c r="AE991" s="346"/>
      <c r="AF991" s="346"/>
      <c r="AG991" s="346"/>
      <c r="AH991" s="346"/>
      <c r="AI991" s="346"/>
      <c r="AJ991" s="346"/>
      <c r="AK991" s="346"/>
      <c r="AL991" s="346"/>
      <c r="AM991" s="346"/>
      <c r="AN991" s="346"/>
      <c r="AO991" s="346"/>
      <c r="AP991" s="346"/>
      <c r="AQ991" s="346"/>
      <c r="AR991" s="346"/>
      <c r="AS991" s="346"/>
      <c r="AT991" s="346"/>
      <c r="AU991" s="346"/>
      <c r="AV991" s="346"/>
      <c r="AW991" s="346"/>
      <c r="AX991" s="346"/>
      <c r="AY991" s="346"/>
      <c r="AZ991" s="346"/>
      <c r="BA991" s="346"/>
    </row>
    <row r="992" spans="1:53" ht="15.75" customHeight="1">
      <c r="A992" s="346"/>
      <c r="B992" s="346"/>
      <c r="C992" s="346"/>
      <c r="D992" s="346"/>
      <c r="E992" s="346"/>
      <c r="F992" s="346"/>
      <c r="G992" s="346"/>
      <c r="H992" s="346"/>
      <c r="I992" s="346"/>
      <c r="J992" s="346"/>
      <c r="K992" s="346"/>
      <c r="L992" s="346"/>
      <c r="M992" s="346"/>
      <c r="N992" s="346"/>
      <c r="O992" s="346"/>
      <c r="P992" s="346"/>
      <c r="Q992" s="346"/>
      <c r="R992" s="346"/>
      <c r="S992" s="346"/>
      <c r="T992" s="346"/>
      <c r="U992" s="346"/>
      <c r="V992" s="346"/>
      <c r="W992" s="346"/>
      <c r="X992" s="346"/>
      <c r="Y992" s="346"/>
      <c r="Z992" s="346"/>
      <c r="AA992" s="346"/>
      <c r="AB992" s="346"/>
      <c r="AC992" s="346"/>
      <c r="AD992" s="346"/>
      <c r="AE992" s="346"/>
      <c r="AF992" s="346"/>
      <c r="AG992" s="346"/>
      <c r="AH992" s="346"/>
      <c r="AI992" s="346"/>
      <c r="AJ992" s="346"/>
      <c r="AK992" s="346"/>
      <c r="AL992" s="346"/>
      <c r="AM992" s="346"/>
      <c r="AN992" s="346"/>
      <c r="AO992" s="346"/>
      <c r="AP992" s="346"/>
      <c r="AQ992" s="346"/>
      <c r="AR992" s="346"/>
      <c r="AS992" s="346"/>
      <c r="AT992" s="346"/>
      <c r="AU992" s="346"/>
      <c r="AV992" s="346"/>
      <c r="AW992" s="346"/>
      <c r="AX992" s="346"/>
      <c r="AY992" s="346"/>
      <c r="AZ992" s="346"/>
      <c r="BA992" s="346"/>
    </row>
    <row r="993" spans="1:53" ht="15.75" customHeight="1">
      <c r="A993" s="346"/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  <c r="AG993" s="346"/>
      <c r="AH993" s="346"/>
      <c r="AI993" s="346"/>
      <c r="AJ993" s="346"/>
      <c r="AK993" s="346"/>
      <c r="AL993" s="346"/>
      <c r="AM993" s="346"/>
      <c r="AN993" s="346"/>
      <c r="AO993" s="346"/>
      <c r="AP993" s="346"/>
      <c r="AQ993" s="346"/>
      <c r="AR993" s="346"/>
      <c r="AS993" s="346"/>
      <c r="AT993" s="346"/>
      <c r="AU993" s="346"/>
      <c r="AV993" s="346"/>
      <c r="AW993" s="346"/>
      <c r="AX993" s="346"/>
      <c r="AY993" s="346"/>
      <c r="AZ993" s="346"/>
      <c r="BA993" s="346"/>
    </row>
    <row r="994" spans="1:53" ht="15.75" customHeight="1">
      <c r="A994" s="346"/>
      <c r="B994" s="346"/>
      <c r="C994" s="346"/>
      <c r="D994" s="346"/>
      <c r="E994" s="346"/>
      <c r="F994" s="346"/>
      <c r="G994" s="346"/>
      <c r="H994" s="346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6"/>
      <c r="U994" s="346"/>
      <c r="V994" s="346"/>
      <c r="W994" s="346"/>
      <c r="X994" s="346"/>
      <c r="Y994" s="346"/>
      <c r="Z994" s="346"/>
      <c r="AA994" s="346"/>
      <c r="AB994" s="346"/>
      <c r="AC994" s="346"/>
      <c r="AD994" s="346"/>
      <c r="AE994" s="346"/>
      <c r="AF994" s="346"/>
      <c r="AG994" s="346"/>
      <c r="AH994" s="346"/>
      <c r="AI994" s="346"/>
      <c r="AJ994" s="346"/>
      <c r="AK994" s="346"/>
      <c r="AL994" s="346"/>
      <c r="AM994" s="346"/>
      <c r="AN994" s="346"/>
      <c r="AO994" s="346"/>
      <c r="AP994" s="346"/>
      <c r="AQ994" s="346"/>
      <c r="AR994" s="346"/>
      <c r="AS994" s="346"/>
      <c r="AT994" s="346"/>
      <c r="AU994" s="346"/>
      <c r="AV994" s="346"/>
      <c r="AW994" s="346"/>
      <c r="AX994" s="346"/>
      <c r="AY994" s="346"/>
      <c r="AZ994" s="346"/>
      <c r="BA994" s="346"/>
    </row>
    <row r="995" spans="1:53" ht="15.75" customHeight="1">
      <c r="A995" s="346"/>
      <c r="B995" s="346"/>
      <c r="C995" s="346"/>
      <c r="D995" s="346"/>
      <c r="E995" s="346"/>
      <c r="F995" s="346"/>
      <c r="G995" s="346"/>
      <c r="H995" s="346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6"/>
      <c r="U995" s="346"/>
      <c r="V995" s="346"/>
      <c r="W995" s="346"/>
      <c r="X995" s="346"/>
      <c r="Y995" s="346"/>
      <c r="Z995" s="346"/>
      <c r="AA995" s="346"/>
      <c r="AB995" s="346"/>
      <c r="AC995" s="346"/>
      <c r="AD995" s="346"/>
      <c r="AE995" s="346"/>
      <c r="AF995" s="346"/>
      <c r="AG995" s="346"/>
      <c r="AH995" s="346"/>
      <c r="AI995" s="346"/>
      <c r="AJ995" s="346"/>
      <c r="AK995" s="346"/>
      <c r="AL995" s="346"/>
      <c r="AM995" s="346"/>
      <c r="AN995" s="346"/>
      <c r="AO995" s="346"/>
      <c r="AP995" s="346"/>
      <c r="AQ995" s="346"/>
      <c r="AR995" s="346"/>
      <c r="AS995" s="346"/>
      <c r="AT995" s="346"/>
      <c r="AU995" s="346"/>
      <c r="AV995" s="346"/>
      <c r="AW995" s="346"/>
      <c r="AX995" s="346"/>
      <c r="AY995" s="346"/>
      <c r="AZ995" s="346"/>
      <c r="BA995" s="346"/>
    </row>
    <row r="996" spans="1:53" ht="15.75" customHeight="1">
      <c r="A996" s="346"/>
      <c r="B996" s="346"/>
      <c r="C996" s="346"/>
      <c r="D996" s="346"/>
      <c r="E996" s="346"/>
      <c r="F996" s="346"/>
      <c r="G996" s="346"/>
      <c r="H996" s="346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6"/>
      <c r="U996" s="346"/>
      <c r="V996" s="346"/>
      <c r="W996" s="346"/>
      <c r="X996" s="346"/>
      <c r="Y996" s="346"/>
      <c r="Z996" s="346"/>
      <c r="AA996" s="346"/>
      <c r="AB996" s="346"/>
      <c r="AC996" s="346"/>
      <c r="AD996" s="346"/>
      <c r="AE996" s="346"/>
      <c r="AF996" s="346"/>
      <c r="AG996" s="346"/>
      <c r="AH996" s="346"/>
      <c r="AI996" s="346"/>
      <c r="AJ996" s="346"/>
      <c r="AK996" s="346"/>
      <c r="AL996" s="346"/>
      <c r="AM996" s="346"/>
      <c r="AN996" s="346"/>
      <c r="AO996" s="346"/>
      <c r="AP996" s="346"/>
      <c r="AQ996" s="346"/>
      <c r="AR996" s="346"/>
      <c r="AS996" s="346"/>
      <c r="AT996" s="346"/>
      <c r="AU996" s="346"/>
      <c r="AV996" s="346"/>
      <c r="AW996" s="346"/>
      <c r="AX996" s="346"/>
      <c r="AY996" s="346"/>
      <c r="AZ996" s="346"/>
      <c r="BA996" s="346"/>
    </row>
    <row r="997" spans="1:53" ht="15.75" customHeight="1">
      <c r="A997" s="346"/>
      <c r="B997" s="346"/>
      <c r="C997" s="346"/>
      <c r="D997" s="346"/>
      <c r="E997" s="346"/>
      <c r="F997" s="346"/>
      <c r="G997" s="346"/>
      <c r="H997" s="346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6"/>
      <c r="U997" s="346"/>
      <c r="V997" s="346"/>
      <c r="W997" s="346"/>
      <c r="X997" s="346"/>
      <c r="Y997" s="346"/>
      <c r="Z997" s="346"/>
      <c r="AA997" s="346"/>
      <c r="AB997" s="346"/>
      <c r="AC997" s="346"/>
      <c r="AD997" s="346"/>
      <c r="AE997" s="346"/>
      <c r="AF997" s="346"/>
      <c r="AG997" s="346"/>
      <c r="AH997" s="346"/>
      <c r="AI997" s="346"/>
      <c r="AJ997" s="346"/>
      <c r="AK997" s="346"/>
      <c r="AL997" s="346"/>
      <c r="AM997" s="346"/>
      <c r="AN997" s="346"/>
      <c r="AO997" s="346"/>
      <c r="AP997" s="346"/>
      <c r="AQ997" s="346"/>
      <c r="AR997" s="346"/>
      <c r="AS997" s="346"/>
      <c r="AT997" s="346"/>
      <c r="AU997" s="346"/>
      <c r="AV997" s="346"/>
      <c r="AW997" s="346"/>
      <c r="AX997" s="346"/>
      <c r="AY997" s="346"/>
      <c r="AZ997" s="346"/>
      <c r="BA997" s="346"/>
    </row>
    <row r="998" spans="1:53" ht="15.75" customHeight="1">
      <c r="A998" s="346"/>
      <c r="B998" s="346"/>
      <c r="C998" s="346"/>
      <c r="D998" s="346"/>
      <c r="E998" s="346"/>
      <c r="F998" s="346"/>
      <c r="G998" s="346"/>
      <c r="H998" s="346"/>
      <c r="I998" s="346"/>
      <c r="J998" s="346"/>
      <c r="K998" s="346"/>
      <c r="L998" s="346"/>
      <c r="M998" s="346"/>
      <c r="N998" s="346"/>
      <c r="O998" s="346"/>
      <c r="P998" s="346"/>
      <c r="Q998" s="346"/>
      <c r="R998" s="346"/>
      <c r="S998" s="346"/>
      <c r="T998" s="346"/>
      <c r="U998" s="346"/>
      <c r="V998" s="346"/>
      <c r="W998" s="346"/>
      <c r="X998" s="346"/>
      <c r="Y998" s="346"/>
      <c r="Z998" s="346"/>
      <c r="AA998" s="346"/>
      <c r="AB998" s="346"/>
      <c r="AC998" s="346"/>
      <c r="AD998" s="346"/>
      <c r="AE998" s="346"/>
      <c r="AF998" s="346"/>
      <c r="AG998" s="346"/>
      <c r="AH998" s="346"/>
      <c r="AI998" s="346"/>
      <c r="AJ998" s="346"/>
      <c r="AK998" s="346"/>
      <c r="AL998" s="346"/>
      <c r="AM998" s="346"/>
      <c r="AN998" s="346"/>
      <c r="AO998" s="346"/>
      <c r="AP998" s="346"/>
      <c r="AQ998" s="346"/>
      <c r="AR998" s="346"/>
      <c r="AS998" s="346"/>
      <c r="AT998" s="346"/>
      <c r="AU998" s="346"/>
      <c r="AV998" s="346"/>
      <c r="AW998" s="346"/>
      <c r="AX998" s="346"/>
      <c r="AY998" s="346"/>
      <c r="AZ998" s="346"/>
      <c r="BA998" s="346"/>
    </row>
    <row r="999" spans="1:53" ht="15.75" customHeight="1">
      <c r="A999" s="346"/>
      <c r="B999" s="346"/>
      <c r="C999" s="346"/>
      <c r="D999" s="346"/>
      <c r="E999" s="346"/>
      <c r="F999" s="346"/>
      <c r="G999" s="346"/>
      <c r="H999" s="346"/>
      <c r="I999" s="346"/>
      <c r="J999" s="346"/>
      <c r="K999" s="346"/>
      <c r="L999" s="346"/>
      <c r="M999" s="346"/>
      <c r="N999" s="346"/>
      <c r="O999" s="346"/>
      <c r="P999" s="346"/>
      <c r="Q999" s="346"/>
      <c r="R999" s="346"/>
      <c r="S999" s="346"/>
      <c r="T999" s="346"/>
      <c r="U999" s="346"/>
      <c r="V999" s="346"/>
      <c r="W999" s="346"/>
      <c r="X999" s="346"/>
      <c r="Y999" s="346"/>
      <c r="Z999" s="346"/>
      <c r="AA999" s="346"/>
      <c r="AB999" s="346"/>
      <c r="AC999" s="346"/>
      <c r="AD999" s="346"/>
      <c r="AE999" s="346"/>
      <c r="AF999" s="346"/>
      <c r="AG999" s="346"/>
      <c r="AH999" s="346"/>
      <c r="AI999" s="346"/>
      <c r="AJ999" s="346"/>
      <c r="AK999" s="346"/>
      <c r="AL999" s="346"/>
      <c r="AM999" s="346"/>
      <c r="AN999" s="346"/>
      <c r="AO999" s="346"/>
      <c r="AP999" s="346"/>
      <c r="AQ999" s="346"/>
      <c r="AR999" s="346"/>
      <c r="AS999" s="346"/>
      <c r="AT999" s="346"/>
      <c r="AU999" s="346"/>
      <c r="AV999" s="346"/>
      <c r="AW999" s="346"/>
      <c r="AX999" s="346"/>
      <c r="AY999" s="346"/>
      <c r="AZ999" s="346"/>
      <c r="BA999" s="346"/>
    </row>
    <row r="1000" spans="1:53" ht="15.75" customHeight="1">
      <c r="A1000" s="346"/>
      <c r="B1000" s="346"/>
      <c r="C1000" s="346"/>
      <c r="D1000" s="346"/>
      <c r="E1000" s="346"/>
      <c r="F1000" s="346"/>
      <c r="G1000" s="346"/>
      <c r="H1000" s="346"/>
      <c r="I1000" s="346"/>
      <c r="J1000" s="346"/>
      <c r="K1000" s="346"/>
      <c r="L1000" s="346"/>
      <c r="M1000" s="346"/>
      <c r="N1000" s="346"/>
      <c r="O1000" s="346"/>
      <c r="P1000" s="346"/>
      <c r="Q1000" s="346"/>
      <c r="R1000" s="346"/>
      <c r="S1000" s="346"/>
      <c r="T1000" s="346"/>
      <c r="U1000" s="346"/>
      <c r="V1000" s="346"/>
      <c r="W1000" s="346"/>
      <c r="X1000" s="346"/>
      <c r="Y1000" s="346"/>
      <c r="Z1000" s="346"/>
      <c r="AA1000" s="346"/>
      <c r="AB1000" s="346"/>
      <c r="AC1000" s="346"/>
      <c r="AD1000" s="346"/>
      <c r="AE1000" s="346"/>
      <c r="AF1000" s="346"/>
      <c r="AG1000" s="346"/>
      <c r="AH1000" s="346"/>
      <c r="AI1000" s="346"/>
      <c r="AJ1000" s="346"/>
      <c r="AK1000" s="346"/>
      <c r="AL1000" s="346"/>
      <c r="AM1000" s="346"/>
      <c r="AN1000" s="346"/>
      <c r="AO1000" s="346"/>
      <c r="AP1000" s="346"/>
      <c r="AQ1000" s="346"/>
      <c r="AR1000" s="346"/>
      <c r="AS1000" s="346"/>
      <c r="AT1000" s="346"/>
      <c r="AU1000" s="346"/>
      <c r="AV1000" s="346"/>
      <c r="AW1000" s="346"/>
      <c r="AX1000" s="346"/>
      <c r="AY1000" s="346"/>
      <c r="AZ1000" s="346"/>
      <c r="BA1000" s="346"/>
    </row>
  </sheetData>
  <mergeCells count="98">
    <mergeCell ref="A36:B36"/>
    <mergeCell ref="C36:F36"/>
    <mergeCell ref="G36:I36"/>
    <mergeCell ref="G34:I34"/>
    <mergeCell ref="J34:M34"/>
    <mergeCell ref="J35:M35"/>
    <mergeCell ref="J36:M36"/>
    <mergeCell ref="G33:I33"/>
    <mergeCell ref="J33:M33"/>
    <mergeCell ref="A34:B34"/>
    <mergeCell ref="C34:F34"/>
    <mergeCell ref="A35:B35"/>
    <mergeCell ref="C35:F35"/>
    <mergeCell ref="G35:I35"/>
    <mergeCell ref="A33:B33"/>
    <mergeCell ref="C33:F33"/>
    <mergeCell ref="AA35:AG36"/>
    <mergeCell ref="AH35:AJ36"/>
    <mergeCell ref="T33:V33"/>
    <mergeCell ref="W33:Y33"/>
    <mergeCell ref="N34:P34"/>
    <mergeCell ref="Q34:S34"/>
    <mergeCell ref="N35:P35"/>
    <mergeCell ref="Q35:S35"/>
    <mergeCell ref="N36:P36"/>
    <mergeCell ref="Q36:S36"/>
    <mergeCell ref="T35:V35"/>
    <mergeCell ref="T34:V34"/>
    <mergeCell ref="T36:V36"/>
    <mergeCell ref="W34:Y34"/>
    <mergeCell ref="W36:Y36"/>
    <mergeCell ref="AA32:AG34"/>
    <mergeCell ref="AN8:BA10"/>
    <mergeCell ref="P9:AL9"/>
    <mergeCell ref="P10:AM10"/>
    <mergeCell ref="N33:P33"/>
    <mergeCell ref="Q33:S33"/>
    <mergeCell ref="AO33:AR36"/>
    <mergeCell ref="AS33:AW36"/>
    <mergeCell ref="AX33:BA36"/>
    <mergeCell ref="AK35:AM36"/>
    <mergeCell ref="AH32:AJ34"/>
    <mergeCell ref="AK32:AM34"/>
    <mergeCell ref="W35:Y35"/>
    <mergeCell ref="T29:V31"/>
    <mergeCell ref="W29:Y31"/>
    <mergeCell ref="AA29:AG31"/>
    <mergeCell ref="AH29:AJ31"/>
    <mergeCell ref="AN3:BA4"/>
    <mergeCell ref="AO6:BA6"/>
    <mergeCell ref="P5:AM5"/>
    <mergeCell ref="P7:AL7"/>
    <mergeCell ref="AN7:BA7"/>
    <mergeCell ref="A4:O4"/>
    <mergeCell ref="A6:O6"/>
    <mergeCell ref="A7:O7"/>
    <mergeCell ref="A1:O1"/>
    <mergeCell ref="N32:P32"/>
    <mergeCell ref="G32:I32"/>
    <mergeCell ref="J32:M32"/>
    <mergeCell ref="P1:AM1"/>
    <mergeCell ref="A2:O2"/>
    <mergeCell ref="A3:O3"/>
    <mergeCell ref="P3:AM3"/>
    <mergeCell ref="P8:AL8"/>
    <mergeCell ref="N29:P31"/>
    <mergeCell ref="Q29:S31"/>
    <mergeCell ref="Q32:S32"/>
    <mergeCell ref="A25:AU25"/>
    <mergeCell ref="AA27:AM27"/>
    <mergeCell ref="AO27:BA27"/>
    <mergeCell ref="A29:B31"/>
    <mergeCell ref="C29:F31"/>
    <mergeCell ref="G29:I31"/>
    <mergeCell ref="J29:M31"/>
    <mergeCell ref="AK29:AM31"/>
    <mergeCell ref="AO29:AR32"/>
    <mergeCell ref="AS29:AW32"/>
    <mergeCell ref="AX29:BA32"/>
    <mergeCell ref="A32:B32"/>
    <mergeCell ref="T32:V32"/>
    <mergeCell ref="W32:Y32"/>
    <mergeCell ref="C32:F32"/>
    <mergeCell ref="AS17:AW17"/>
    <mergeCell ref="AX17:BA17"/>
    <mergeCell ref="P11:AM11"/>
    <mergeCell ref="A15:BA15"/>
    <mergeCell ref="A17:A18"/>
    <mergeCell ref="B17:E17"/>
    <mergeCell ref="F17:I17"/>
    <mergeCell ref="J17:M17"/>
    <mergeCell ref="N17:R17"/>
    <mergeCell ref="S17:W17"/>
    <mergeCell ref="X17:AA17"/>
    <mergeCell ref="AB17:AE17"/>
    <mergeCell ref="AF17:AI17"/>
    <mergeCell ref="AJ17:AN17"/>
    <mergeCell ref="AO17:AR17"/>
  </mergeCells>
  <pageMargins left="0.75" right="0.75" top="1" bottom="1" header="0" footer="0"/>
  <pageSetup paperSize="9" scale="43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tabSelected="1" workbookViewId="0">
      <selection activeCell="A5" sqref="A5"/>
    </sheetView>
  </sheetViews>
  <sheetFormatPr defaultColWidth="14.42578125" defaultRowHeight="15" customHeight="1"/>
  <cols>
    <col min="1" max="1" width="6.5703125" customWidth="1"/>
    <col min="2" max="2" width="5.140625" customWidth="1"/>
    <col min="3" max="3" width="5.85546875" customWidth="1"/>
    <col min="4" max="4" width="4.5703125" customWidth="1"/>
    <col min="5" max="5" width="4.28515625" customWidth="1"/>
    <col min="6" max="6" width="7" customWidth="1"/>
    <col min="7" max="9" width="4.42578125" hidden="1" customWidth="1"/>
    <col min="10" max="10" width="3.7109375" customWidth="1"/>
    <col min="11" max="11" width="3.85546875" customWidth="1"/>
    <col min="12" max="12" width="4" customWidth="1"/>
    <col min="13" max="13" width="4.140625" customWidth="1"/>
    <col min="14" max="14" width="4.7109375" customWidth="1"/>
    <col min="15" max="15" width="4.85546875" customWidth="1"/>
    <col min="16" max="16" width="4" customWidth="1"/>
    <col min="17" max="17" width="5" customWidth="1"/>
    <col min="18" max="18" width="5.140625" customWidth="1"/>
    <col min="19" max="19" width="4.7109375" customWidth="1"/>
    <col min="20" max="21" width="4" customWidth="1"/>
    <col min="22" max="22" width="3.85546875" customWidth="1"/>
    <col min="23" max="23" width="4.85546875" customWidth="1"/>
    <col min="24" max="24" width="4.7109375" customWidth="1"/>
    <col min="25" max="25" width="5.28515625" customWidth="1"/>
    <col min="26" max="26" width="6" customWidth="1"/>
    <col min="27" max="27" width="6.140625" customWidth="1"/>
    <col min="28" max="28" width="6" customWidth="1"/>
    <col min="29" max="29" width="6.85546875" customWidth="1"/>
    <col min="30" max="30" width="6.7109375" customWidth="1"/>
    <col min="31" max="31" width="6" customWidth="1"/>
    <col min="32" max="32" width="5.85546875" customWidth="1"/>
    <col min="33" max="33" width="7.140625" customWidth="1"/>
    <col min="34" max="34" width="5.7109375" customWidth="1"/>
    <col min="35" max="35" width="7.42578125" customWidth="1"/>
    <col min="36" max="36" width="5.7109375" customWidth="1"/>
    <col min="37" max="37" width="7.42578125" customWidth="1"/>
    <col min="38" max="38" width="6.7109375" customWidth="1"/>
    <col min="39" max="39" width="7.140625" customWidth="1"/>
    <col min="40" max="40" width="7.85546875" customWidth="1"/>
    <col min="41" max="41" width="6.7109375" customWidth="1"/>
    <col min="42" max="42" width="4.140625" customWidth="1"/>
    <col min="43" max="43" width="6.42578125" customWidth="1"/>
    <col min="44" max="44" width="5.7109375" customWidth="1"/>
    <col min="45" max="45" width="5.140625" customWidth="1"/>
    <col min="46" max="46" width="4.5703125" customWidth="1"/>
    <col min="47" max="47" width="4.7109375" customWidth="1"/>
    <col min="48" max="48" width="3.85546875" customWidth="1"/>
    <col min="49" max="49" width="4.5703125" customWidth="1"/>
    <col min="50" max="50" width="5.42578125" customWidth="1"/>
    <col min="51" max="51" width="4.42578125" customWidth="1"/>
    <col min="52" max="52" width="6.7109375" customWidth="1"/>
    <col min="53" max="53" width="4.7109375" customWidth="1"/>
    <col min="54" max="54" width="5.42578125" customWidth="1"/>
    <col min="55" max="55" width="5.5703125" customWidth="1"/>
    <col min="56" max="56" width="4" customWidth="1"/>
  </cols>
  <sheetData>
    <row r="1" spans="1:56" ht="29.45" customHeight="1">
      <c r="A1" s="1648" t="s">
        <v>290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37" t="s">
        <v>291</v>
      </c>
      <c r="T1" s="1535"/>
      <c r="U1" s="1535"/>
      <c r="V1" s="1535"/>
      <c r="W1" s="1535"/>
      <c r="X1" s="1535"/>
      <c r="Y1" s="1535"/>
      <c r="Z1" s="1535"/>
      <c r="AA1" s="1535"/>
      <c r="AB1" s="1535"/>
      <c r="AC1" s="1535"/>
      <c r="AD1" s="1535"/>
      <c r="AE1" s="1535"/>
      <c r="AF1" s="1535"/>
      <c r="AG1" s="1535"/>
      <c r="AH1" s="1535"/>
      <c r="AI1" s="1535"/>
      <c r="AJ1" s="1535"/>
      <c r="AK1" s="1535"/>
      <c r="AL1" s="1535"/>
      <c r="AM1" s="1535"/>
      <c r="AN1" s="1535"/>
      <c r="AO1" s="1535"/>
      <c r="AP1" s="1535"/>
      <c r="AQ1" s="345"/>
      <c r="AR1" s="346"/>
      <c r="AS1" s="346"/>
      <c r="AT1" s="346"/>
      <c r="AU1" s="346"/>
      <c r="AV1" s="346"/>
      <c r="AW1" s="350"/>
      <c r="AX1" s="346"/>
      <c r="AY1" s="346"/>
      <c r="AZ1" s="346"/>
      <c r="BA1" s="346"/>
      <c r="BB1" s="346"/>
      <c r="BC1" s="346"/>
      <c r="BD1" s="346"/>
    </row>
    <row r="2" spans="1:56" ht="15.75" customHeight="1">
      <c r="A2" s="1648" t="s">
        <v>292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5"/>
      <c r="AP2" s="345"/>
      <c r="AQ2" s="345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</row>
    <row r="3" spans="1:56" ht="28.9" customHeight="1">
      <c r="A3" s="1648" t="s">
        <v>654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38" t="s">
        <v>294</v>
      </c>
      <c r="T3" s="1535"/>
      <c r="U3" s="1535"/>
      <c r="V3" s="1535"/>
      <c r="W3" s="1535"/>
      <c r="X3" s="1535"/>
      <c r="Y3" s="1535"/>
      <c r="Z3" s="1535"/>
      <c r="AA3" s="1535"/>
      <c r="AB3" s="1535"/>
      <c r="AC3" s="1535"/>
      <c r="AD3" s="1535"/>
      <c r="AE3" s="1535"/>
      <c r="AF3" s="1535"/>
      <c r="AG3" s="1535"/>
      <c r="AH3" s="1535"/>
      <c r="AI3" s="1535"/>
      <c r="AJ3" s="1535"/>
      <c r="AK3" s="1535"/>
      <c r="AL3" s="1535"/>
      <c r="AM3" s="1535"/>
      <c r="AN3" s="1535"/>
      <c r="AO3" s="1535"/>
      <c r="AP3" s="1535"/>
      <c r="AQ3" s="1619" t="s">
        <v>345</v>
      </c>
      <c r="AR3" s="1535"/>
      <c r="AS3" s="1535"/>
      <c r="AT3" s="1535"/>
      <c r="AU3" s="1535"/>
      <c r="AV3" s="1535"/>
      <c r="AW3" s="1535"/>
      <c r="AX3" s="1535"/>
      <c r="AY3" s="1535"/>
      <c r="AZ3" s="1535"/>
      <c r="BA3" s="1535"/>
      <c r="BB3" s="1535"/>
      <c r="BC3" s="1535"/>
      <c r="BD3" s="1535"/>
    </row>
    <row r="4" spans="1:56" ht="20.25" customHeight="1">
      <c r="A4" s="1650" t="s">
        <v>655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1535"/>
      <c r="AR4" s="1535"/>
      <c r="AS4" s="1535"/>
      <c r="AT4" s="1535"/>
      <c r="AU4" s="1535"/>
      <c r="AV4" s="1535"/>
      <c r="AW4" s="1535"/>
      <c r="AX4" s="1535"/>
      <c r="AY4" s="1535"/>
      <c r="AZ4" s="1535"/>
      <c r="BA4" s="1535"/>
      <c r="BB4" s="1535"/>
      <c r="BC4" s="1535"/>
      <c r="BD4" s="1535"/>
    </row>
    <row r="5" spans="1:56" ht="31.15" customHeight="1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1642" t="s">
        <v>297</v>
      </c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651"/>
      <c r="AR5" s="1535"/>
      <c r="AS5" s="1535"/>
      <c r="AT5" s="1535"/>
      <c r="AU5" s="1535"/>
      <c r="AV5" s="1535"/>
      <c r="AW5" s="1535"/>
      <c r="AX5" s="1535"/>
      <c r="AY5" s="1535"/>
      <c r="AZ5" s="1535"/>
      <c r="BA5" s="1535"/>
      <c r="BB5" s="1535"/>
      <c r="BC5" s="1535"/>
      <c r="BD5" s="1535"/>
    </row>
    <row r="6" spans="1:56" ht="24.75" customHeight="1">
      <c r="A6" s="1648" t="s">
        <v>298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1641"/>
      <c r="AS6" s="1535"/>
      <c r="AT6" s="1535"/>
      <c r="AU6" s="1535"/>
      <c r="AV6" s="1535"/>
      <c r="AW6" s="1535"/>
      <c r="AX6" s="1535"/>
      <c r="AY6" s="1535"/>
      <c r="AZ6" s="1535"/>
      <c r="BA6" s="1535"/>
      <c r="BB6" s="1535"/>
      <c r="BC6" s="1535"/>
      <c r="BD6" s="1535"/>
    </row>
    <row r="7" spans="1:56" ht="27" customHeight="1">
      <c r="A7" s="1648" t="s">
        <v>299</v>
      </c>
      <c r="B7" s="1649"/>
      <c r="C7" s="1649"/>
      <c r="D7" s="1649"/>
      <c r="E7" s="1649"/>
      <c r="F7" s="1649"/>
      <c r="G7" s="1649"/>
      <c r="H7" s="1649"/>
      <c r="I7" s="1649"/>
      <c r="J7" s="1649"/>
      <c r="K7" s="1649"/>
      <c r="L7" s="1649"/>
      <c r="M7" s="1649"/>
      <c r="N7" s="1649"/>
      <c r="O7" s="1649"/>
      <c r="P7" s="1649"/>
      <c r="Q7" s="1649"/>
      <c r="R7" s="1649"/>
      <c r="S7" s="1619" t="s">
        <v>346</v>
      </c>
      <c r="T7" s="1535"/>
      <c r="U7" s="1535"/>
      <c r="V7" s="1535"/>
      <c r="W7" s="1535"/>
      <c r="X7" s="1535"/>
      <c r="Y7" s="1535"/>
      <c r="Z7" s="1535"/>
      <c r="AA7" s="1535"/>
      <c r="AB7" s="1535"/>
      <c r="AC7" s="1535"/>
      <c r="AD7" s="1535"/>
      <c r="AE7" s="1535"/>
      <c r="AF7" s="1535"/>
      <c r="AG7" s="1535"/>
      <c r="AH7" s="1535"/>
      <c r="AI7" s="1535"/>
      <c r="AJ7" s="1535"/>
      <c r="AK7" s="1535"/>
      <c r="AL7" s="1535"/>
      <c r="AM7" s="1535"/>
      <c r="AN7" s="1535"/>
      <c r="AO7" s="1535"/>
      <c r="AP7" s="348"/>
      <c r="AQ7" s="1643" t="s">
        <v>347</v>
      </c>
      <c r="AR7" s="1535"/>
      <c r="AS7" s="1535"/>
      <c r="AT7" s="1535"/>
      <c r="AU7" s="1535"/>
      <c r="AV7" s="1535"/>
      <c r="AW7" s="1535"/>
      <c r="AX7" s="1535"/>
      <c r="AY7" s="1535"/>
      <c r="AZ7" s="1535"/>
      <c r="BA7" s="1535"/>
      <c r="BB7" s="1535"/>
      <c r="BC7" s="1535"/>
      <c r="BD7" s="1535"/>
    </row>
    <row r="8" spans="1:56" ht="27.75" customHeight="1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1619" t="s">
        <v>348</v>
      </c>
      <c r="T8" s="1535"/>
      <c r="U8" s="1535"/>
      <c r="V8" s="1535"/>
      <c r="W8" s="1535"/>
      <c r="X8" s="1535"/>
      <c r="Y8" s="1535"/>
      <c r="Z8" s="1535"/>
      <c r="AA8" s="1535"/>
      <c r="AB8" s="1535"/>
      <c r="AC8" s="1535"/>
      <c r="AD8" s="1535"/>
      <c r="AE8" s="1535"/>
      <c r="AF8" s="1535"/>
      <c r="AG8" s="1535"/>
      <c r="AH8" s="1535"/>
      <c r="AI8" s="1535"/>
      <c r="AJ8" s="1535"/>
      <c r="AK8" s="1535"/>
      <c r="AL8" s="1535"/>
      <c r="AM8" s="1535"/>
      <c r="AN8" s="1535"/>
      <c r="AO8" s="1535"/>
      <c r="AP8" s="348"/>
      <c r="AQ8" s="1643" t="s">
        <v>349</v>
      </c>
      <c r="AR8" s="1535"/>
      <c r="AS8" s="1535"/>
      <c r="AT8" s="1535"/>
      <c r="AU8" s="1535"/>
      <c r="AV8" s="1535"/>
      <c r="AW8" s="1535"/>
      <c r="AX8" s="1535"/>
      <c r="AY8" s="1535"/>
      <c r="AZ8" s="1535"/>
      <c r="BA8" s="1535"/>
      <c r="BB8" s="1535"/>
      <c r="BC8" s="1535"/>
      <c r="BD8" s="1535"/>
    </row>
    <row r="9" spans="1:56" ht="27.75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1619" t="s">
        <v>350</v>
      </c>
      <c r="T9" s="1535"/>
      <c r="U9" s="1535"/>
      <c r="V9" s="1535"/>
      <c r="W9" s="1535"/>
      <c r="X9" s="1535"/>
      <c r="Y9" s="1535"/>
      <c r="Z9" s="1535"/>
      <c r="AA9" s="1535"/>
      <c r="AB9" s="1535"/>
      <c r="AC9" s="1535"/>
      <c r="AD9" s="1535"/>
      <c r="AE9" s="1535"/>
      <c r="AF9" s="1535"/>
      <c r="AG9" s="1535"/>
      <c r="AH9" s="1535"/>
      <c r="AI9" s="1535"/>
      <c r="AJ9" s="1535"/>
      <c r="AK9" s="1535"/>
      <c r="AL9" s="1535"/>
      <c r="AM9" s="1535"/>
      <c r="AN9" s="1535"/>
      <c r="AO9" s="1535"/>
      <c r="AP9" s="348"/>
      <c r="AQ9" s="1535"/>
      <c r="AR9" s="1535"/>
      <c r="AS9" s="1535"/>
      <c r="AT9" s="1535"/>
      <c r="AU9" s="1535"/>
      <c r="AV9" s="1535"/>
      <c r="AW9" s="1535"/>
      <c r="AX9" s="1535"/>
      <c r="AY9" s="1535"/>
      <c r="AZ9" s="1535"/>
      <c r="BA9" s="1535"/>
      <c r="BB9" s="1535"/>
      <c r="BC9" s="1535"/>
      <c r="BD9" s="1535"/>
    </row>
    <row r="10" spans="1:56" ht="27.7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1619" t="s">
        <v>351</v>
      </c>
      <c r="T10" s="1535"/>
      <c r="U10" s="1535"/>
      <c r="V10" s="1535"/>
      <c r="W10" s="1535"/>
      <c r="X10" s="1535"/>
      <c r="Y10" s="1535"/>
      <c r="Z10" s="1535"/>
      <c r="AA10" s="1535"/>
      <c r="AB10" s="1535"/>
      <c r="AC10" s="1535"/>
      <c r="AD10" s="1535"/>
      <c r="AE10" s="1535"/>
      <c r="AF10" s="1535"/>
      <c r="AG10" s="1535"/>
      <c r="AH10" s="1535"/>
      <c r="AI10" s="1535"/>
      <c r="AJ10" s="1535"/>
      <c r="AK10" s="1535"/>
      <c r="AL10" s="1535"/>
      <c r="AM10" s="1535"/>
      <c r="AN10" s="1535"/>
      <c r="AO10" s="1535"/>
      <c r="AP10" s="1535"/>
      <c r="AQ10" s="1535"/>
      <c r="AR10" s="1535"/>
      <c r="AS10" s="1535"/>
      <c r="AT10" s="1535"/>
      <c r="AU10" s="1535"/>
      <c r="AV10" s="1535"/>
      <c r="AW10" s="1535"/>
      <c r="AX10" s="1535"/>
      <c r="AY10" s="1535"/>
      <c r="AZ10" s="1535"/>
      <c r="BA10" s="1535"/>
      <c r="BB10" s="1535"/>
      <c r="BC10" s="1535"/>
      <c r="BD10" s="1535"/>
    </row>
    <row r="11" spans="1:56" ht="27.7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1619" t="s">
        <v>352</v>
      </c>
      <c r="T11" s="1535"/>
      <c r="U11" s="1535"/>
      <c r="V11" s="1535"/>
      <c r="W11" s="1535"/>
      <c r="X11" s="1535"/>
      <c r="Y11" s="1535"/>
      <c r="Z11" s="1535"/>
      <c r="AA11" s="1535"/>
      <c r="AB11" s="1535"/>
      <c r="AC11" s="1535"/>
      <c r="AD11" s="1535"/>
      <c r="AE11" s="1535"/>
      <c r="AF11" s="1535"/>
      <c r="AG11" s="1535"/>
      <c r="AH11" s="1535"/>
      <c r="AI11" s="1535"/>
      <c r="AJ11" s="1535"/>
      <c r="AK11" s="1535"/>
      <c r="AL11" s="1535"/>
      <c r="AM11" s="1535"/>
      <c r="AN11" s="1535"/>
      <c r="AO11" s="1535"/>
      <c r="AP11" s="1535"/>
      <c r="AQ11" s="351"/>
      <c r="AR11" s="351"/>
      <c r="AS11" s="351"/>
      <c r="AT11" s="351"/>
      <c r="AU11" s="351"/>
      <c r="AV11" s="351"/>
      <c r="AW11" s="351"/>
      <c r="AX11" s="351"/>
      <c r="AY11" s="351"/>
      <c r="AZ11" s="351"/>
      <c r="BA11" s="351"/>
      <c r="BB11" s="351"/>
      <c r="BC11" s="351"/>
      <c r="BD11" s="351"/>
    </row>
    <row r="12" spans="1:56" ht="27.75" customHeight="1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1662"/>
      <c r="T12" s="1535"/>
      <c r="U12" s="1535"/>
      <c r="V12" s="1535"/>
      <c r="W12" s="1535"/>
      <c r="X12" s="1535"/>
      <c r="Y12" s="1535"/>
      <c r="Z12" s="1535"/>
      <c r="AA12" s="1535"/>
      <c r="AB12" s="1535"/>
      <c r="AC12" s="1535"/>
      <c r="AD12" s="1535"/>
      <c r="AE12" s="1535"/>
      <c r="AF12" s="1535"/>
      <c r="AG12" s="1535"/>
      <c r="AH12" s="1535"/>
      <c r="AI12" s="1535"/>
      <c r="AJ12" s="1535"/>
      <c r="AK12" s="1535"/>
      <c r="AL12" s="1535"/>
      <c r="AM12" s="1535"/>
      <c r="AN12" s="1535"/>
      <c r="AO12" s="1535"/>
      <c r="AP12" s="1535"/>
      <c r="AQ12" s="351"/>
      <c r="AR12" s="351"/>
      <c r="AS12" s="351"/>
      <c r="AT12" s="351"/>
      <c r="AU12" s="351"/>
      <c r="AV12" s="351"/>
      <c r="AW12" s="351"/>
      <c r="AX12" s="351"/>
      <c r="AY12" s="351"/>
      <c r="AZ12" s="351"/>
      <c r="BA12" s="351"/>
      <c r="BB12" s="351"/>
      <c r="BC12" s="351"/>
      <c r="BD12" s="351"/>
    </row>
    <row r="13" spans="1:56" ht="27.75" customHeight="1">
      <c r="A13" s="350"/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1662"/>
      <c r="T13" s="1535"/>
      <c r="U13" s="1535"/>
      <c r="V13" s="1535"/>
      <c r="W13" s="1535"/>
      <c r="X13" s="1535"/>
      <c r="Y13" s="1535"/>
      <c r="Z13" s="1535"/>
      <c r="AA13" s="1535"/>
      <c r="AB13" s="1535"/>
      <c r="AC13" s="1535"/>
      <c r="AD13" s="1535"/>
      <c r="AE13" s="1535"/>
      <c r="AF13" s="1535"/>
      <c r="AG13" s="1535"/>
      <c r="AH13" s="1535"/>
      <c r="AI13" s="1535"/>
      <c r="AJ13" s="1535"/>
      <c r="AK13" s="1535"/>
      <c r="AL13" s="1535"/>
      <c r="AM13" s="1535"/>
      <c r="AN13" s="1535"/>
      <c r="AO13" s="1535"/>
      <c r="AP13" s="1535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  <c r="BB13" s="351"/>
      <c r="BC13" s="351"/>
      <c r="BD13" s="351"/>
    </row>
    <row r="14" spans="1:56" ht="15.75" customHeight="1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  <c r="BB14" s="354"/>
      <c r="BC14" s="354"/>
      <c r="BD14" s="354"/>
    </row>
    <row r="15" spans="1:56" ht="22.15" customHeight="1">
      <c r="A15" s="1620" t="s">
        <v>353</v>
      </c>
      <c r="B15" s="1535"/>
      <c r="C15" s="1535"/>
      <c r="D15" s="1535"/>
      <c r="E15" s="1535"/>
      <c r="F15" s="1535"/>
      <c r="G15" s="1535"/>
      <c r="H15" s="1535"/>
      <c r="I15" s="1535"/>
      <c r="J15" s="1535"/>
      <c r="K15" s="1535"/>
      <c r="L15" s="1535"/>
      <c r="M15" s="1535"/>
      <c r="N15" s="1535"/>
      <c r="O15" s="1535"/>
      <c r="P15" s="1535"/>
      <c r="Q15" s="1535"/>
      <c r="R15" s="1535"/>
      <c r="S15" s="1535"/>
      <c r="T15" s="1535"/>
      <c r="U15" s="1535"/>
      <c r="V15" s="1535"/>
      <c r="W15" s="1535"/>
      <c r="X15" s="1535"/>
      <c r="Y15" s="1535"/>
      <c r="Z15" s="1535"/>
      <c r="AA15" s="1535"/>
      <c r="AB15" s="1535"/>
      <c r="AC15" s="1535"/>
      <c r="AD15" s="1535"/>
      <c r="AE15" s="1535"/>
      <c r="AF15" s="1535"/>
      <c r="AG15" s="1535"/>
      <c r="AH15" s="1535"/>
      <c r="AI15" s="1535"/>
      <c r="AJ15" s="1535"/>
      <c r="AK15" s="1535"/>
      <c r="AL15" s="1535"/>
      <c r="AM15" s="1535"/>
      <c r="AN15" s="1535"/>
      <c r="AO15" s="1535"/>
      <c r="AP15" s="1535"/>
      <c r="AQ15" s="1535"/>
      <c r="AR15" s="1535"/>
      <c r="AS15" s="1535"/>
      <c r="AT15" s="1535"/>
      <c r="AU15" s="1535"/>
      <c r="AV15" s="1535"/>
      <c r="AW15" s="1535"/>
      <c r="AX15" s="1535"/>
      <c r="AY15" s="1535"/>
      <c r="AZ15" s="1535"/>
      <c r="BA15" s="1535"/>
      <c r="BB15" s="1535"/>
      <c r="BC15" s="1535"/>
      <c r="BD15" s="1535"/>
    </row>
    <row r="16" spans="1:56" ht="15.75" customHeight="1">
      <c r="A16" s="355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</row>
    <row r="17" spans="1:56" ht="18.75" customHeight="1">
      <c r="A17" s="1663" t="s">
        <v>308</v>
      </c>
      <c r="B17" s="1659" t="s">
        <v>309</v>
      </c>
      <c r="C17" s="1556"/>
      <c r="D17" s="1556"/>
      <c r="E17" s="1660"/>
      <c r="F17" s="1659" t="s">
        <v>310</v>
      </c>
      <c r="G17" s="1556"/>
      <c r="H17" s="1556"/>
      <c r="I17" s="1556"/>
      <c r="J17" s="1556"/>
      <c r="K17" s="1556"/>
      <c r="L17" s="1660"/>
      <c r="M17" s="1665" t="s">
        <v>311</v>
      </c>
      <c r="N17" s="1556"/>
      <c r="O17" s="1556"/>
      <c r="P17" s="1556"/>
      <c r="Q17" s="1556"/>
      <c r="R17" s="1666" t="s">
        <v>312</v>
      </c>
      <c r="S17" s="1556"/>
      <c r="T17" s="1556"/>
      <c r="U17" s="1660"/>
      <c r="V17" s="1659" t="s">
        <v>313</v>
      </c>
      <c r="W17" s="1556"/>
      <c r="X17" s="1556"/>
      <c r="Y17" s="1556"/>
      <c r="Z17" s="1660"/>
      <c r="AA17" s="1659" t="s">
        <v>314</v>
      </c>
      <c r="AB17" s="1556"/>
      <c r="AC17" s="1556"/>
      <c r="AD17" s="1660"/>
      <c r="AE17" s="1659" t="s">
        <v>315</v>
      </c>
      <c r="AF17" s="1556"/>
      <c r="AG17" s="1556"/>
      <c r="AH17" s="1660"/>
      <c r="AI17" s="1659" t="s">
        <v>316</v>
      </c>
      <c r="AJ17" s="1556"/>
      <c r="AK17" s="1556"/>
      <c r="AL17" s="1660"/>
      <c r="AM17" s="1659" t="s">
        <v>317</v>
      </c>
      <c r="AN17" s="1556"/>
      <c r="AO17" s="1556"/>
      <c r="AP17" s="1556"/>
      <c r="AQ17" s="1660"/>
      <c r="AR17" s="1659" t="s">
        <v>318</v>
      </c>
      <c r="AS17" s="1556"/>
      <c r="AT17" s="1556"/>
      <c r="AU17" s="1660"/>
      <c r="AV17" s="1659" t="s">
        <v>319</v>
      </c>
      <c r="AW17" s="1556"/>
      <c r="AX17" s="1556"/>
      <c r="AY17" s="1556"/>
      <c r="AZ17" s="1660"/>
      <c r="BA17" s="1661" t="s">
        <v>320</v>
      </c>
      <c r="BB17" s="1556"/>
      <c r="BC17" s="1556"/>
      <c r="BD17" s="1557"/>
    </row>
    <row r="18" spans="1:56" ht="19.5" customHeight="1">
      <c r="A18" s="1664"/>
      <c r="B18" s="381">
        <v>1</v>
      </c>
      <c r="C18" s="381">
        <v>2</v>
      </c>
      <c r="D18" s="381">
        <v>3</v>
      </c>
      <c r="E18" s="381">
        <v>4</v>
      </c>
      <c r="F18" s="381">
        <v>5</v>
      </c>
      <c r="G18" s="381"/>
      <c r="H18" s="381"/>
      <c r="I18" s="381"/>
      <c r="J18" s="381">
        <v>6</v>
      </c>
      <c r="K18" s="381">
        <v>7</v>
      </c>
      <c r="L18" s="381">
        <v>8</v>
      </c>
      <c r="M18" s="381">
        <v>9</v>
      </c>
      <c r="N18" s="381">
        <v>10</v>
      </c>
      <c r="O18" s="381">
        <v>11</v>
      </c>
      <c r="P18" s="381">
        <v>12</v>
      </c>
      <c r="Q18" s="381">
        <v>13</v>
      </c>
      <c r="R18" s="381">
        <v>14</v>
      </c>
      <c r="S18" s="381">
        <v>15</v>
      </c>
      <c r="T18" s="381">
        <v>16</v>
      </c>
      <c r="U18" s="381">
        <v>17</v>
      </c>
      <c r="V18" s="381">
        <v>18</v>
      </c>
      <c r="W18" s="381">
        <v>19</v>
      </c>
      <c r="X18" s="381">
        <v>20</v>
      </c>
      <c r="Y18" s="381">
        <v>21</v>
      </c>
      <c r="Z18" s="381">
        <v>22</v>
      </c>
      <c r="AA18" s="381">
        <v>23</v>
      </c>
      <c r="AB18" s="381">
        <v>24</v>
      </c>
      <c r="AC18" s="381">
        <v>25</v>
      </c>
      <c r="AD18" s="381">
        <v>26</v>
      </c>
      <c r="AE18" s="381">
        <v>27</v>
      </c>
      <c r="AF18" s="381">
        <v>28</v>
      </c>
      <c r="AG18" s="381">
        <v>29</v>
      </c>
      <c r="AH18" s="381">
        <v>30</v>
      </c>
      <c r="AI18" s="381">
        <v>31</v>
      </c>
      <c r="AJ18" s="381">
        <v>32</v>
      </c>
      <c r="AK18" s="381">
        <v>33</v>
      </c>
      <c r="AL18" s="381">
        <v>34</v>
      </c>
      <c r="AM18" s="381">
        <v>35</v>
      </c>
      <c r="AN18" s="381">
        <v>36</v>
      </c>
      <c r="AO18" s="381">
        <v>37</v>
      </c>
      <c r="AP18" s="381">
        <v>38</v>
      </c>
      <c r="AQ18" s="381">
        <v>39</v>
      </c>
      <c r="AR18" s="381">
        <v>40</v>
      </c>
      <c r="AS18" s="381">
        <v>41</v>
      </c>
      <c r="AT18" s="381">
        <v>42</v>
      </c>
      <c r="AU18" s="381">
        <v>43</v>
      </c>
      <c r="AV18" s="381">
        <v>44</v>
      </c>
      <c r="AW18" s="381">
        <v>45</v>
      </c>
      <c r="AX18" s="381">
        <v>46</v>
      </c>
      <c r="AY18" s="381">
        <v>47</v>
      </c>
      <c r="AZ18" s="381">
        <v>48</v>
      </c>
      <c r="BA18" s="381">
        <v>49</v>
      </c>
      <c r="BB18" s="381">
        <v>50</v>
      </c>
      <c r="BC18" s="381">
        <v>51</v>
      </c>
      <c r="BD18" s="382">
        <v>52</v>
      </c>
    </row>
    <row r="19" spans="1:56" ht="19.5" customHeight="1">
      <c r="A19" s="383" t="s">
        <v>354</v>
      </c>
      <c r="B19" s="279" t="s">
        <v>355</v>
      </c>
      <c r="C19" s="381" t="s">
        <v>356</v>
      </c>
      <c r="D19" s="381" t="s">
        <v>356</v>
      </c>
      <c r="E19" s="381" t="s">
        <v>356</v>
      </c>
      <c r="F19" s="381" t="s">
        <v>356</v>
      </c>
      <c r="G19" s="381"/>
      <c r="H19" s="381"/>
      <c r="I19" s="381"/>
      <c r="J19" s="381" t="s">
        <v>356</v>
      </c>
      <c r="K19" s="381" t="s">
        <v>356</v>
      </c>
      <c r="L19" s="381" t="s">
        <v>356</v>
      </c>
      <c r="M19" s="381" t="s">
        <v>356</v>
      </c>
      <c r="N19" s="381" t="s">
        <v>356</v>
      </c>
      <c r="O19" s="381" t="s">
        <v>356</v>
      </c>
      <c r="P19" s="381" t="s">
        <v>356</v>
      </c>
      <c r="Q19" s="381" t="s">
        <v>356</v>
      </c>
      <c r="R19" s="381" t="s">
        <v>356</v>
      </c>
      <c r="S19" s="381" t="s">
        <v>356</v>
      </c>
      <c r="T19" s="381" t="s">
        <v>322</v>
      </c>
      <c r="U19" s="381" t="s">
        <v>355</v>
      </c>
      <c r="V19" s="381" t="s">
        <v>323</v>
      </c>
      <c r="W19" s="381" t="s">
        <v>323</v>
      </c>
      <c r="X19" s="381" t="s">
        <v>356</v>
      </c>
      <c r="Y19" s="381" t="s">
        <v>356</v>
      </c>
      <c r="Z19" s="381" t="s">
        <v>356</v>
      </c>
      <c r="AA19" s="381" t="s">
        <v>356</v>
      </c>
      <c r="AB19" s="381" t="s">
        <v>356</v>
      </c>
      <c r="AC19" s="381" t="s">
        <v>356</v>
      </c>
      <c r="AD19" s="381" t="s">
        <v>356</v>
      </c>
      <c r="AE19" s="381" t="s">
        <v>356</v>
      </c>
      <c r="AF19" s="381" t="s">
        <v>356</v>
      </c>
      <c r="AG19" s="381" t="s">
        <v>356</v>
      </c>
      <c r="AH19" s="381" t="s">
        <v>356</v>
      </c>
      <c r="AI19" s="381" t="s">
        <v>356</v>
      </c>
      <c r="AJ19" s="381" t="s">
        <v>356</v>
      </c>
      <c r="AK19" s="381" t="s">
        <v>356</v>
      </c>
      <c r="AL19" s="381" t="s">
        <v>356</v>
      </c>
      <c r="AM19" s="381" t="s">
        <v>356</v>
      </c>
      <c r="AN19" s="381" t="s">
        <v>356</v>
      </c>
      <c r="AO19" s="381" t="s">
        <v>356</v>
      </c>
      <c r="AP19" s="381" t="s">
        <v>356</v>
      </c>
      <c r="AQ19" s="381" t="s">
        <v>356</v>
      </c>
      <c r="AR19" s="381" t="s">
        <v>356</v>
      </c>
      <c r="AS19" s="381" t="s">
        <v>356</v>
      </c>
      <c r="AT19" s="381" t="s">
        <v>322</v>
      </c>
      <c r="AU19" s="381" t="s">
        <v>323</v>
      </c>
      <c r="AV19" s="381" t="s">
        <v>323</v>
      </c>
      <c r="AW19" s="381" t="s">
        <v>323</v>
      </c>
      <c r="AX19" s="381" t="s">
        <v>323</v>
      </c>
      <c r="AY19" s="381" t="s">
        <v>323</v>
      </c>
      <c r="AZ19" s="381" t="s">
        <v>323</v>
      </c>
      <c r="BA19" s="381" t="s">
        <v>323</v>
      </c>
      <c r="BB19" s="381" t="s">
        <v>323</v>
      </c>
      <c r="BC19" s="381" t="s">
        <v>323</v>
      </c>
      <c r="BD19" s="381" t="s">
        <v>323</v>
      </c>
    </row>
    <row r="20" spans="1:56" ht="19.5" customHeight="1">
      <c r="A20" s="383" t="s">
        <v>357</v>
      </c>
      <c r="B20" s="279" t="s">
        <v>355</v>
      </c>
      <c r="C20" s="381" t="s">
        <v>356</v>
      </c>
      <c r="D20" s="381" t="s">
        <v>356</v>
      </c>
      <c r="E20" s="381" t="s">
        <v>356</v>
      </c>
      <c r="F20" s="381" t="s">
        <v>356</v>
      </c>
      <c r="G20" s="381"/>
      <c r="H20" s="381"/>
      <c r="I20" s="381"/>
      <c r="J20" s="381" t="s">
        <v>356</v>
      </c>
      <c r="K20" s="381" t="s">
        <v>356</v>
      </c>
      <c r="L20" s="381" t="s">
        <v>356</v>
      </c>
      <c r="M20" s="381" t="s">
        <v>356</v>
      </c>
      <c r="N20" s="381" t="s">
        <v>356</v>
      </c>
      <c r="O20" s="381" t="s">
        <v>356</v>
      </c>
      <c r="P20" s="381" t="s">
        <v>356</v>
      </c>
      <c r="Q20" s="381" t="s">
        <v>356</v>
      </c>
      <c r="R20" s="381" t="s">
        <v>356</v>
      </c>
      <c r="S20" s="381" t="s">
        <v>356</v>
      </c>
      <c r="T20" s="381" t="s">
        <v>322</v>
      </c>
      <c r="U20" s="381" t="s">
        <v>355</v>
      </c>
      <c r="V20" s="381" t="s">
        <v>323</v>
      </c>
      <c r="W20" s="381" t="s">
        <v>323</v>
      </c>
      <c r="X20" s="381" t="s">
        <v>356</v>
      </c>
      <c r="Y20" s="381" t="s">
        <v>356</v>
      </c>
      <c r="Z20" s="381" t="s">
        <v>356</v>
      </c>
      <c r="AA20" s="381" t="s">
        <v>356</v>
      </c>
      <c r="AB20" s="381" t="s">
        <v>356</v>
      </c>
      <c r="AC20" s="381" t="s">
        <v>356</v>
      </c>
      <c r="AD20" s="381" t="s">
        <v>356</v>
      </c>
      <c r="AE20" s="381" t="s">
        <v>356</v>
      </c>
      <c r="AF20" s="381" t="s">
        <v>356</v>
      </c>
      <c r="AG20" s="381" t="s">
        <v>356</v>
      </c>
      <c r="AH20" s="381" t="s">
        <v>356</v>
      </c>
      <c r="AI20" s="381" t="s">
        <v>356</v>
      </c>
      <c r="AJ20" s="381" t="s">
        <v>356</v>
      </c>
      <c r="AK20" s="381" t="s">
        <v>356</v>
      </c>
      <c r="AL20" s="381" t="s">
        <v>356</v>
      </c>
      <c r="AM20" s="381" t="s">
        <v>356</v>
      </c>
      <c r="AN20" s="381" t="s">
        <v>356</v>
      </c>
      <c r="AO20" s="381" t="s">
        <v>356</v>
      </c>
      <c r="AP20" s="381" t="s">
        <v>356</v>
      </c>
      <c r="AQ20" s="381" t="s">
        <v>356</v>
      </c>
      <c r="AR20" s="381" t="s">
        <v>356</v>
      </c>
      <c r="AS20" s="381" t="s">
        <v>356</v>
      </c>
      <c r="AT20" s="381" t="s">
        <v>322</v>
      </c>
      <c r="AU20" s="381" t="s">
        <v>323</v>
      </c>
      <c r="AV20" s="381" t="s">
        <v>323</v>
      </c>
      <c r="AW20" s="381" t="s">
        <v>323</v>
      </c>
      <c r="AX20" s="381" t="s">
        <v>323</v>
      </c>
      <c r="AY20" s="381" t="s">
        <v>323</v>
      </c>
      <c r="AZ20" s="381" t="s">
        <v>323</v>
      </c>
      <c r="BA20" s="381" t="s">
        <v>323</v>
      </c>
      <c r="BB20" s="381" t="s">
        <v>323</v>
      </c>
      <c r="BC20" s="381" t="s">
        <v>323</v>
      </c>
      <c r="BD20" s="381" t="s">
        <v>323</v>
      </c>
    </row>
    <row r="21" spans="1:56" ht="19.5" customHeight="1">
      <c r="A21" s="384" t="s">
        <v>358</v>
      </c>
      <c r="B21" s="385" t="s">
        <v>355</v>
      </c>
      <c r="C21" s="381" t="s">
        <v>355</v>
      </c>
      <c r="D21" s="381" t="s">
        <v>356</v>
      </c>
      <c r="E21" s="381" t="s">
        <v>356</v>
      </c>
      <c r="F21" s="381" t="s">
        <v>356</v>
      </c>
      <c r="G21" s="381"/>
      <c r="H21" s="381"/>
      <c r="I21" s="381"/>
      <c r="J21" s="381" t="s">
        <v>356</v>
      </c>
      <c r="K21" s="381" t="s">
        <v>356</v>
      </c>
      <c r="L21" s="381" t="s">
        <v>356</v>
      </c>
      <c r="M21" s="381" t="s">
        <v>356</v>
      </c>
      <c r="N21" s="381" t="s">
        <v>356</v>
      </c>
      <c r="O21" s="381" t="s">
        <v>356</v>
      </c>
      <c r="P21" s="381" t="s">
        <v>356</v>
      </c>
      <c r="Q21" s="381" t="s">
        <v>356</v>
      </c>
      <c r="R21" s="381" t="s">
        <v>356</v>
      </c>
      <c r="S21" s="381" t="s">
        <v>356</v>
      </c>
      <c r="T21" s="381" t="s">
        <v>322</v>
      </c>
      <c r="U21" s="381" t="s">
        <v>359</v>
      </c>
      <c r="V21" s="381" t="s">
        <v>355</v>
      </c>
      <c r="W21" s="381" t="s">
        <v>323</v>
      </c>
      <c r="X21" s="381" t="s">
        <v>356</v>
      </c>
      <c r="Y21" s="381" t="s">
        <v>356</v>
      </c>
      <c r="Z21" s="381" t="s">
        <v>356</v>
      </c>
      <c r="AA21" s="381" t="s">
        <v>356</v>
      </c>
      <c r="AB21" s="381" t="s">
        <v>356</v>
      </c>
      <c r="AC21" s="381" t="s">
        <v>356</v>
      </c>
      <c r="AD21" s="381" t="s">
        <v>356</v>
      </c>
      <c r="AE21" s="381" t="s">
        <v>356</v>
      </c>
      <c r="AF21" s="381" t="s">
        <v>356</v>
      </c>
      <c r="AG21" s="381" t="s">
        <v>356</v>
      </c>
      <c r="AH21" s="381" t="s">
        <v>356</v>
      </c>
      <c r="AI21" s="381" t="s">
        <v>356</v>
      </c>
      <c r="AJ21" s="381" t="s">
        <v>356</v>
      </c>
      <c r="AK21" s="381" t="s">
        <v>322</v>
      </c>
      <c r="AL21" s="381" t="s">
        <v>322</v>
      </c>
      <c r="AM21" s="381" t="s">
        <v>15</v>
      </c>
      <c r="AN21" s="381" t="s">
        <v>15</v>
      </c>
      <c r="AO21" s="381" t="s">
        <v>15</v>
      </c>
      <c r="AP21" s="381" t="s">
        <v>15</v>
      </c>
      <c r="AQ21" s="381" t="s">
        <v>325</v>
      </c>
      <c r="AR21" s="381" t="s">
        <v>325</v>
      </c>
      <c r="AS21" s="381" t="s">
        <v>326</v>
      </c>
      <c r="AT21" s="381" t="s">
        <v>326</v>
      </c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</row>
    <row r="22" spans="1:56" ht="19.5" customHeight="1">
      <c r="A22" s="368"/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70"/>
      <c r="AJ22" s="370"/>
      <c r="AK22" s="370"/>
      <c r="AL22" s="370"/>
      <c r="AM22" s="369"/>
      <c r="AN22" s="369"/>
      <c r="AO22" s="369"/>
      <c r="AP22" s="369"/>
      <c r="AQ22" s="369"/>
      <c r="AR22" s="369"/>
      <c r="AS22" s="369"/>
      <c r="AT22" s="369"/>
      <c r="AU22" s="369"/>
      <c r="AV22" s="371"/>
      <c r="AW22" s="372"/>
      <c r="AX22" s="372"/>
      <c r="AY22" s="372"/>
      <c r="AZ22" s="372"/>
      <c r="BA22" s="372"/>
      <c r="BB22" s="372"/>
      <c r="BC22" s="372"/>
      <c r="BD22" s="372"/>
    </row>
    <row r="23" spans="1:56" ht="19.5" customHeight="1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 t="s">
        <v>137</v>
      </c>
      <c r="AD23" s="346"/>
      <c r="AE23" s="346"/>
      <c r="AF23" s="346"/>
      <c r="AG23" s="346"/>
      <c r="AH23" s="346"/>
      <c r="AI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AX23" s="346"/>
      <c r="AY23" s="346"/>
      <c r="AZ23" s="346"/>
      <c r="BA23" s="346"/>
      <c r="BB23" s="346"/>
      <c r="BC23" s="346"/>
      <c r="BD23" s="346"/>
    </row>
    <row r="24" spans="1:56" ht="21" customHeight="1">
      <c r="A24" s="1640" t="s">
        <v>360</v>
      </c>
      <c r="B24" s="1535"/>
      <c r="C24" s="1535"/>
      <c r="D24" s="1535"/>
      <c r="E24" s="1535"/>
      <c r="F24" s="1535"/>
      <c r="G24" s="1535"/>
      <c r="H24" s="1535"/>
      <c r="I24" s="1535"/>
      <c r="J24" s="1535"/>
      <c r="K24" s="1535"/>
      <c r="L24" s="1535"/>
      <c r="M24" s="1535"/>
      <c r="N24" s="1535"/>
      <c r="O24" s="1535"/>
      <c r="P24" s="1535"/>
      <c r="Q24" s="1535"/>
      <c r="R24" s="1535"/>
      <c r="S24" s="1535"/>
      <c r="T24" s="1535"/>
      <c r="U24" s="1535"/>
      <c r="V24" s="1535"/>
      <c r="W24" s="1535"/>
      <c r="X24" s="1535"/>
      <c r="Y24" s="1535"/>
      <c r="Z24" s="1535"/>
      <c r="AA24" s="1535"/>
      <c r="AB24" s="1535"/>
      <c r="AC24" s="1535"/>
      <c r="AD24" s="1535"/>
      <c r="AE24" s="1535"/>
      <c r="AF24" s="1535"/>
      <c r="AG24" s="1535"/>
      <c r="AH24" s="1535"/>
      <c r="AI24" s="1535"/>
      <c r="AJ24" s="1535"/>
      <c r="AK24" s="1535"/>
      <c r="AL24" s="1535"/>
      <c r="AM24" s="1535"/>
      <c r="AN24" s="1535"/>
      <c r="AO24" s="1535"/>
      <c r="AP24" s="1535"/>
      <c r="AQ24" s="1535"/>
      <c r="AR24" s="1535"/>
      <c r="AS24" s="1535"/>
      <c r="AT24" s="1535"/>
      <c r="AU24" s="1535"/>
      <c r="AV24" s="1535"/>
      <c r="AW24" s="1535"/>
      <c r="AX24" s="1535"/>
      <c r="AY24" s="1535"/>
      <c r="AZ24" s="1535"/>
      <c r="BA24" s="1535"/>
      <c r="BB24" s="1535"/>
      <c r="BC24" s="1535"/>
      <c r="BD24" s="1535"/>
    </row>
    <row r="25" spans="1:56" ht="15.75" customHeight="1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  <c r="AL25" s="346"/>
      <c r="AM25" s="346"/>
      <c r="AN25" s="346"/>
      <c r="AO25" s="346"/>
      <c r="AP25" s="346"/>
      <c r="AQ25" s="346"/>
      <c r="AR25" s="346"/>
      <c r="AS25" s="346"/>
      <c r="AT25" s="346"/>
      <c r="AU25" s="346"/>
      <c r="AV25" s="346"/>
      <c r="AW25" s="346"/>
      <c r="AX25" s="346"/>
      <c r="AY25" s="373"/>
      <c r="AZ25" s="373"/>
      <c r="BA25" s="373"/>
      <c r="BB25" s="373"/>
      <c r="BC25" s="373"/>
      <c r="BD25" s="346"/>
    </row>
    <row r="26" spans="1:56" ht="21.75" customHeight="1">
      <c r="A26" s="374" t="s">
        <v>328</v>
      </c>
      <c r="B26" s="375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1623" t="s">
        <v>329</v>
      </c>
      <c r="AE26" s="1535"/>
      <c r="AF26" s="1535"/>
      <c r="AG26" s="1535"/>
      <c r="AH26" s="1535"/>
      <c r="AI26" s="1535"/>
      <c r="AJ26" s="1535"/>
      <c r="AK26" s="1535"/>
      <c r="AL26" s="1535"/>
      <c r="AM26" s="1535"/>
      <c r="AN26" s="1535"/>
      <c r="AO26" s="1535"/>
      <c r="AP26" s="1535"/>
      <c r="AQ26" s="374"/>
      <c r="AR26" s="1623" t="s">
        <v>361</v>
      </c>
      <c r="AS26" s="1535"/>
      <c r="AT26" s="1535"/>
      <c r="AU26" s="1535"/>
      <c r="AV26" s="1535"/>
      <c r="AW26" s="1535"/>
      <c r="AX26" s="1535"/>
      <c r="AY26" s="1535"/>
      <c r="AZ26" s="1535"/>
      <c r="BA26" s="1535"/>
      <c r="BB26" s="1535"/>
      <c r="BC26" s="1535"/>
      <c r="BD26" s="1535"/>
    </row>
    <row r="27" spans="1:56" ht="11.25" customHeight="1">
      <c r="A27" s="376"/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  <c r="AP27" s="377"/>
      <c r="AQ27" s="377"/>
      <c r="AR27" s="377"/>
      <c r="AS27" s="377"/>
      <c r="AT27" s="377"/>
      <c r="AU27" s="377"/>
      <c r="AV27" s="377"/>
      <c r="AW27" s="377"/>
      <c r="AX27" s="377"/>
      <c r="AY27" s="377"/>
      <c r="AZ27" s="377"/>
      <c r="BA27" s="377"/>
      <c r="BB27" s="377"/>
      <c r="BC27" s="377"/>
      <c r="BD27" s="350"/>
    </row>
    <row r="28" spans="1:56" ht="22.5" customHeight="1">
      <c r="A28" s="1624" t="s">
        <v>308</v>
      </c>
      <c r="B28" s="1625"/>
      <c r="C28" s="1624" t="s">
        <v>331</v>
      </c>
      <c r="D28" s="1553"/>
      <c r="E28" s="1624" t="s">
        <v>362</v>
      </c>
      <c r="F28" s="1553"/>
      <c r="G28" s="1624" t="s">
        <v>362</v>
      </c>
      <c r="H28" s="1553"/>
      <c r="I28" s="1625"/>
      <c r="J28" s="1624" t="s">
        <v>363</v>
      </c>
      <c r="K28" s="1553"/>
      <c r="L28" s="1625"/>
      <c r="M28" s="1624" t="s">
        <v>333</v>
      </c>
      <c r="N28" s="1553"/>
      <c r="O28" s="1553"/>
      <c r="P28" s="1625"/>
      <c r="Q28" s="1632" t="s">
        <v>364</v>
      </c>
      <c r="R28" s="1553"/>
      <c r="S28" s="1625"/>
      <c r="T28" s="1624" t="s">
        <v>365</v>
      </c>
      <c r="U28" s="1553"/>
      <c r="V28" s="1625"/>
      <c r="W28" s="1624" t="s">
        <v>336</v>
      </c>
      <c r="X28" s="1553"/>
      <c r="Y28" s="1625"/>
      <c r="Z28" s="1624" t="s">
        <v>337</v>
      </c>
      <c r="AA28" s="1553"/>
      <c r="AB28" s="1625"/>
      <c r="AC28" s="372"/>
      <c r="AD28" s="1645" t="s">
        <v>338</v>
      </c>
      <c r="AE28" s="1553"/>
      <c r="AF28" s="1553"/>
      <c r="AG28" s="1553"/>
      <c r="AH28" s="1553"/>
      <c r="AI28" s="1553"/>
      <c r="AJ28" s="1625"/>
      <c r="AK28" s="1624" t="s">
        <v>339</v>
      </c>
      <c r="AL28" s="1553"/>
      <c r="AM28" s="1625"/>
      <c r="AN28" s="1624" t="s">
        <v>340</v>
      </c>
      <c r="AO28" s="1553"/>
      <c r="AP28" s="1625"/>
      <c r="AQ28" s="378"/>
      <c r="AR28" s="1624" t="s">
        <v>366</v>
      </c>
      <c r="AS28" s="1553"/>
      <c r="AT28" s="1553"/>
      <c r="AU28" s="1625"/>
      <c r="AV28" s="1632" t="s">
        <v>367</v>
      </c>
      <c r="AW28" s="1553"/>
      <c r="AX28" s="1553"/>
      <c r="AY28" s="1553"/>
      <c r="AZ28" s="1625"/>
      <c r="BA28" s="1624" t="s">
        <v>339</v>
      </c>
      <c r="BB28" s="1553"/>
      <c r="BC28" s="1553"/>
      <c r="BD28" s="1625"/>
    </row>
    <row r="29" spans="1:56" ht="15.75" customHeight="1">
      <c r="A29" s="1626"/>
      <c r="B29" s="1627"/>
      <c r="C29" s="1626"/>
      <c r="D29" s="1535"/>
      <c r="E29" s="1626"/>
      <c r="F29" s="1535"/>
      <c r="G29" s="1626"/>
      <c r="H29" s="1535"/>
      <c r="I29" s="1627"/>
      <c r="J29" s="1626"/>
      <c r="K29" s="1535"/>
      <c r="L29" s="1627"/>
      <c r="M29" s="1626"/>
      <c r="N29" s="1535"/>
      <c r="O29" s="1535"/>
      <c r="P29" s="1627"/>
      <c r="Q29" s="1626"/>
      <c r="R29" s="1535"/>
      <c r="S29" s="1627"/>
      <c r="T29" s="1626"/>
      <c r="U29" s="1535"/>
      <c r="V29" s="1627"/>
      <c r="W29" s="1626"/>
      <c r="X29" s="1535"/>
      <c r="Y29" s="1627"/>
      <c r="Z29" s="1626"/>
      <c r="AA29" s="1535"/>
      <c r="AB29" s="1627"/>
      <c r="AC29" s="372"/>
      <c r="AD29" s="1626"/>
      <c r="AE29" s="1535"/>
      <c r="AF29" s="1535"/>
      <c r="AG29" s="1535"/>
      <c r="AH29" s="1535"/>
      <c r="AI29" s="1535"/>
      <c r="AJ29" s="1627"/>
      <c r="AK29" s="1626"/>
      <c r="AL29" s="1535"/>
      <c r="AM29" s="1627"/>
      <c r="AN29" s="1626"/>
      <c r="AO29" s="1535"/>
      <c r="AP29" s="1627"/>
      <c r="AQ29" s="378"/>
      <c r="AR29" s="1626"/>
      <c r="AS29" s="1535"/>
      <c r="AT29" s="1535"/>
      <c r="AU29" s="1627"/>
      <c r="AV29" s="1626"/>
      <c r="AW29" s="1535"/>
      <c r="AX29" s="1535"/>
      <c r="AY29" s="1535"/>
      <c r="AZ29" s="1627"/>
      <c r="BA29" s="1626"/>
      <c r="BB29" s="1535"/>
      <c r="BC29" s="1535"/>
      <c r="BD29" s="1627"/>
    </row>
    <row r="30" spans="1:56" ht="42" customHeight="1">
      <c r="A30" s="1628"/>
      <c r="B30" s="1629"/>
      <c r="C30" s="1628"/>
      <c r="D30" s="1630"/>
      <c r="E30" s="1628"/>
      <c r="F30" s="1630"/>
      <c r="G30" s="1628"/>
      <c r="H30" s="1630"/>
      <c r="I30" s="1629"/>
      <c r="J30" s="1628"/>
      <c r="K30" s="1630"/>
      <c r="L30" s="1629"/>
      <c r="M30" s="1628"/>
      <c r="N30" s="1630"/>
      <c r="O30" s="1630"/>
      <c r="P30" s="1629"/>
      <c r="Q30" s="1628"/>
      <c r="R30" s="1630"/>
      <c r="S30" s="1629"/>
      <c r="T30" s="1628"/>
      <c r="U30" s="1630"/>
      <c r="V30" s="1629"/>
      <c r="W30" s="1628"/>
      <c r="X30" s="1630"/>
      <c r="Y30" s="1629"/>
      <c r="Z30" s="1628"/>
      <c r="AA30" s="1630"/>
      <c r="AB30" s="1629"/>
      <c r="AC30" s="372"/>
      <c r="AD30" s="1628"/>
      <c r="AE30" s="1630"/>
      <c r="AF30" s="1630"/>
      <c r="AG30" s="1630"/>
      <c r="AH30" s="1630"/>
      <c r="AI30" s="1630"/>
      <c r="AJ30" s="1629"/>
      <c r="AK30" s="1628"/>
      <c r="AL30" s="1630"/>
      <c r="AM30" s="1629"/>
      <c r="AN30" s="1628"/>
      <c r="AO30" s="1630"/>
      <c r="AP30" s="1629"/>
      <c r="AQ30" s="378"/>
      <c r="AR30" s="1626"/>
      <c r="AS30" s="1535"/>
      <c r="AT30" s="1535"/>
      <c r="AU30" s="1627"/>
      <c r="AV30" s="1626"/>
      <c r="AW30" s="1535"/>
      <c r="AX30" s="1535"/>
      <c r="AY30" s="1535"/>
      <c r="AZ30" s="1627"/>
      <c r="BA30" s="1626"/>
      <c r="BB30" s="1535"/>
      <c r="BC30" s="1535"/>
      <c r="BD30" s="1627"/>
    </row>
    <row r="31" spans="1:56" ht="26.25" customHeight="1">
      <c r="A31" s="1656">
        <v>1</v>
      </c>
      <c r="B31" s="1654"/>
      <c r="C31" s="1652">
        <v>36</v>
      </c>
      <c r="D31" s="1654"/>
      <c r="E31" s="1652">
        <v>2</v>
      </c>
      <c r="F31" s="1653"/>
      <c r="G31" s="1652">
        <v>2</v>
      </c>
      <c r="H31" s="1653"/>
      <c r="I31" s="1654"/>
      <c r="J31" s="1652">
        <v>2</v>
      </c>
      <c r="K31" s="1653"/>
      <c r="L31" s="1654"/>
      <c r="M31" s="1652"/>
      <c r="N31" s="1653"/>
      <c r="O31" s="1653"/>
      <c r="P31" s="1654"/>
      <c r="Q31" s="1652"/>
      <c r="R31" s="1653"/>
      <c r="S31" s="1654"/>
      <c r="T31" s="1657"/>
      <c r="U31" s="1653"/>
      <c r="V31" s="1654"/>
      <c r="W31" s="1652">
        <v>12</v>
      </c>
      <c r="X31" s="1653"/>
      <c r="Y31" s="1654"/>
      <c r="Z31" s="1652">
        <v>52</v>
      </c>
      <c r="AA31" s="1653"/>
      <c r="AB31" s="1654"/>
      <c r="AC31" s="372"/>
      <c r="AD31" s="1658"/>
      <c r="AE31" s="1530"/>
      <c r="AF31" s="1530"/>
      <c r="AG31" s="1530"/>
      <c r="AH31" s="1530"/>
      <c r="AI31" s="1530"/>
      <c r="AJ31" s="1531"/>
      <c r="AK31" s="1634"/>
      <c r="AL31" s="1530"/>
      <c r="AM31" s="1531"/>
      <c r="AN31" s="1634"/>
      <c r="AO31" s="1530"/>
      <c r="AP31" s="1531"/>
      <c r="AQ31" s="378"/>
      <c r="AR31" s="1628"/>
      <c r="AS31" s="1630"/>
      <c r="AT31" s="1630"/>
      <c r="AU31" s="1629"/>
      <c r="AV31" s="1628"/>
      <c r="AW31" s="1630"/>
      <c r="AX31" s="1630"/>
      <c r="AY31" s="1630"/>
      <c r="AZ31" s="1629"/>
      <c r="BA31" s="1628"/>
      <c r="BB31" s="1630"/>
      <c r="BC31" s="1630"/>
      <c r="BD31" s="1629"/>
    </row>
    <row r="32" spans="1:56" ht="27" customHeight="1">
      <c r="A32" s="1656">
        <v>2</v>
      </c>
      <c r="B32" s="1654"/>
      <c r="C32" s="1652">
        <v>36</v>
      </c>
      <c r="D32" s="1654"/>
      <c r="E32" s="1652">
        <v>2</v>
      </c>
      <c r="F32" s="1653"/>
      <c r="G32" s="1652">
        <v>2</v>
      </c>
      <c r="H32" s="1653"/>
      <c r="I32" s="1654"/>
      <c r="J32" s="1652">
        <v>2</v>
      </c>
      <c r="K32" s="1653"/>
      <c r="L32" s="1654"/>
      <c r="M32" s="1652"/>
      <c r="N32" s="1653"/>
      <c r="O32" s="1653"/>
      <c r="P32" s="1654"/>
      <c r="Q32" s="1652"/>
      <c r="R32" s="1653"/>
      <c r="S32" s="1654"/>
      <c r="T32" s="1652"/>
      <c r="U32" s="1653"/>
      <c r="V32" s="1654"/>
      <c r="W32" s="1652">
        <v>12</v>
      </c>
      <c r="X32" s="1653"/>
      <c r="Y32" s="1654"/>
      <c r="Z32" s="1652">
        <v>52</v>
      </c>
      <c r="AA32" s="1653"/>
      <c r="AB32" s="1654"/>
      <c r="AC32" s="372"/>
      <c r="AD32" s="1646" t="s">
        <v>343</v>
      </c>
      <c r="AE32" s="1553"/>
      <c r="AF32" s="1553"/>
      <c r="AG32" s="1553"/>
      <c r="AH32" s="1553"/>
      <c r="AI32" s="1553"/>
      <c r="AJ32" s="1625"/>
      <c r="AK32" s="1644">
        <v>6</v>
      </c>
      <c r="AL32" s="1553"/>
      <c r="AM32" s="1625"/>
      <c r="AN32" s="1644">
        <v>4</v>
      </c>
      <c r="AO32" s="1553"/>
      <c r="AP32" s="1625"/>
      <c r="AQ32" s="378"/>
      <c r="AR32" s="1644">
        <v>1</v>
      </c>
      <c r="AS32" s="1553"/>
      <c r="AT32" s="1553"/>
      <c r="AU32" s="1625"/>
      <c r="AV32" s="1644" t="s">
        <v>368</v>
      </c>
      <c r="AW32" s="1553"/>
      <c r="AX32" s="1553"/>
      <c r="AY32" s="1553"/>
      <c r="AZ32" s="1625"/>
      <c r="BA32" s="1644">
        <v>6</v>
      </c>
      <c r="BB32" s="1553"/>
      <c r="BC32" s="1553"/>
      <c r="BD32" s="1625"/>
    </row>
    <row r="33" spans="1:56" ht="21.75" customHeight="1">
      <c r="A33" s="1656">
        <v>3</v>
      </c>
      <c r="B33" s="1654"/>
      <c r="C33" s="1652">
        <v>23</v>
      </c>
      <c r="D33" s="1654"/>
      <c r="E33" s="1652">
        <v>3</v>
      </c>
      <c r="F33" s="1653"/>
      <c r="G33" s="1652">
        <v>3</v>
      </c>
      <c r="H33" s="1653"/>
      <c r="I33" s="1654"/>
      <c r="J33" s="1652">
        <v>3</v>
      </c>
      <c r="K33" s="1653"/>
      <c r="L33" s="1654"/>
      <c r="M33" s="1652">
        <v>4</v>
      </c>
      <c r="N33" s="1653"/>
      <c r="O33" s="1653"/>
      <c r="P33" s="1654"/>
      <c r="Q33" s="1652">
        <v>2</v>
      </c>
      <c r="R33" s="1653"/>
      <c r="S33" s="1654"/>
      <c r="T33" s="1652">
        <v>2</v>
      </c>
      <c r="U33" s="1653"/>
      <c r="V33" s="1654"/>
      <c r="W33" s="1652">
        <v>1</v>
      </c>
      <c r="X33" s="1653"/>
      <c r="Y33" s="1654"/>
      <c r="Z33" s="1652">
        <v>42</v>
      </c>
      <c r="AA33" s="1653"/>
      <c r="AB33" s="1654"/>
      <c r="AC33" s="372"/>
      <c r="AD33" s="1628"/>
      <c r="AE33" s="1630"/>
      <c r="AF33" s="1630"/>
      <c r="AG33" s="1630"/>
      <c r="AH33" s="1630"/>
      <c r="AI33" s="1630"/>
      <c r="AJ33" s="1629"/>
      <c r="AK33" s="1628"/>
      <c r="AL33" s="1630"/>
      <c r="AM33" s="1629"/>
      <c r="AN33" s="1628"/>
      <c r="AO33" s="1630"/>
      <c r="AP33" s="1629"/>
      <c r="AQ33" s="378"/>
      <c r="AR33" s="1626"/>
      <c r="AS33" s="1535"/>
      <c r="AT33" s="1535"/>
      <c r="AU33" s="1627"/>
      <c r="AV33" s="1626"/>
      <c r="AW33" s="1535"/>
      <c r="AX33" s="1535"/>
      <c r="AY33" s="1535"/>
      <c r="AZ33" s="1627"/>
      <c r="BA33" s="1626"/>
      <c r="BB33" s="1535"/>
      <c r="BC33" s="1535"/>
      <c r="BD33" s="1627"/>
    </row>
    <row r="34" spans="1:56" ht="25.5" customHeight="1">
      <c r="A34" s="1656"/>
      <c r="B34" s="1654"/>
      <c r="C34" s="1652"/>
      <c r="D34" s="1654"/>
      <c r="E34" s="1652"/>
      <c r="F34" s="1653"/>
      <c r="G34" s="1652"/>
      <c r="H34" s="1653"/>
      <c r="I34" s="1654"/>
      <c r="J34" s="1652"/>
      <c r="K34" s="1653"/>
      <c r="L34" s="1654"/>
      <c r="M34" s="1652"/>
      <c r="N34" s="1653"/>
      <c r="O34" s="1653"/>
      <c r="P34" s="1654"/>
      <c r="Q34" s="1652"/>
      <c r="R34" s="1653"/>
      <c r="S34" s="1654"/>
      <c r="T34" s="1652"/>
      <c r="U34" s="1653"/>
      <c r="V34" s="1654"/>
      <c r="W34" s="1652"/>
      <c r="X34" s="1653"/>
      <c r="Y34" s="1654"/>
      <c r="Z34" s="1652"/>
      <c r="AA34" s="1653"/>
      <c r="AB34" s="1654"/>
      <c r="AC34" s="372"/>
      <c r="AD34" s="1646"/>
      <c r="AE34" s="1553"/>
      <c r="AF34" s="1553"/>
      <c r="AG34" s="1553"/>
      <c r="AH34" s="1553"/>
      <c r="AI34" s="1553"/>
      <c r="AJ34" s="1625"/>
      <c r="AK34" s="1644"/>
      <c r="AL34" s="1553"/>
      <c r="AM34" s="1625"/>
      <c r="AN34" s="1644"/>
      <c r="AO34" s="1553"/>
      <c r="AP34" s="1625"/>
      <c r="AQ34" s="379"/>
      <c r="AR34" s="1626"/>
      <c r="AS34" s="1535"/>
      <c r="AT34" s="1535"/>
      <c r="AU34" s="1627"/>
      <c r="AV34" s="1626"/>
      <c r="AW34" s="1535"/>
      <c r="AX34" s="1535"/>
      <c r="AY34" s="1535"/>
      <c r="AZ34" s="1627"/>
      <c r="BA34" s="1626"/>
      <c r="BB34" s="1535"/>
      <c r="BC34" s="1535"/>
      <c r="BD34" s="1627"/>
    </row>
    <row r="35" spans="1:56" ht="34.5" customHeight="1">
      <c r="A35" s="1652" t="s">
        <v>35</v>
      </c>
      <c r="B35" s="1654"/>
      <c r="C35" s="1652">
        <f>SUM(C31:D34)</f>
        <v>95</v>
      </c>
      <c r="D35" s="1654"/>
      <c r="E35" s="1652">
        <f>SUM(E31:F34)</f>
        <v>7</v>
      </c>
      <c r="F35" s="1654"/>
      <c r="G35" s="1652">
        <f>SUM(G31:I34)</f>
        <v>7</v>
      </c>
      <c r="H35" s="1653"/>
      <c r="I35" s="1654"/>
      <c r="J35" s="1652">
        <f>SUM(J31:L34)</f>
        <v>7</v>
      </c>
      <c r="K35" s="1653"/>
      <c r="L35" s="1654"/>
      <c r="M35" s="1655">
        <f>SUM(M31:P34)</f>
        <v>4</v>
      </c>
      <c r="N35" s="1653"/>
      <c r="O35" s="1653"/>
      <c r="P35" s="1654"/>
      <c r="Q35" s="1655">
        <v>2</v>
      </c>
      <c r="R35" s="1653"/>
      <c r="S35" s="1654"/>
      <c r="T35" s="1652">
        <f>SUM(T31:V34)</f>
        <v>2</v>
      </c>
      <c r="U35" s="1653"/>
      <c r="V35" s="1654"/>
      <c r="W35" s="1652">
        <f>SUM(W31:Y34)</f>
        <v>25</v>
      </c>
      <c r="X35" s="1653"/>
      <c r="Y35" s="1654"/>
      <c r="Z35" s="1652">
        <f>SUM(Z31:AB34)</f>
        <v>146</v>
      </c>
      <c r="AA35" s="1653"/>
      <c r="AB35" s="1654"/>
      <c r="AC35" s="372"/>
      <c r="AD35" s="1628"/>
      <c r="AE35" s="1630"/>
      <c r="AF35" s="1630"/>
      <c r="AG35" s="1630"/>
      <c r="AH35" s="1630"/>
      <c r="AI35" s="1630"/>
      <c r="AJ35" s="1629"/>
      <c r="AK35" s="1628"/>
      <c r="AL35" s="1630"/>
      <c r="AM35" s="1629"/>
      <c r="AN35" s="1628"/>
      <c r="AO35" s="1630"/>
      <c r="AP35" s="1629"/>
      <c r="AQ35" s="380"/>
      <c r="AR35" s="1628"/>
      <c r="AS35" s="1630"/>
      <c r="AT35" s="1630"/>
      <c r="AU35" s="1629"/>
      <c r="AV35" s="1628"/>
      <c r="AW35" s="1630"/>
      <c r="AX35" s="1630"/>
      <c r="AY35" s="1630"/>
      <c r="AZ35" s="1629"/>
      <c r="BA35" s="1628"/>
      <c r="BB35" s="1630"/>
      <c r="BC35" s="1630"/>
      <c r="BD35" s="1629"/>
    </row>
    <row r="36" spans="1:56" ht="15.75" customHeight="1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</row>
    <row r="37" spans="1:56" ht="15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346"/>
      <c r="BB37" s="346"/>
      <c r="BC37" s="346"/>
      <c r="BD37" s="346"/>
    </row>
    <row r="38" spans="1:56" ht="15.75" customHeight="1">
      <c r="A38" s="346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  <c r="AS38" s="346"/>
      <c r="AT38" s="346"/>
      <c r="AU38" s="346"/>
      <c r="AV38" s="346"/>
      <c r="AW38" s="346"/>
      <c r="AX38" s="346"/>
      <c r="AY38" s="346"/>
      <c r="AZ38" s="346"/>
      <c r="BA38" s="346"/>
      <c r="BB38" s="346"/>
      <c r="BC38" s="346"/>
      <c r="BD38" s="346"/>
    </row>
    <row r="39" spans="1:56" ht="15.75" customHeight="1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  <c r="BB39" s="346"/>
      <c r="BC39" s="346"/>
      <c r="BD39" s="346"/>
    </row>
    <row r="40" spans="1:56" ht="15.75" customHeight="1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  <c r="BB40" s="346"/>
      <c r="BC40" s="346"/>
      <c r="BD40" s="346"/>
    </row>
    <row r="41" spans="1:56" ht="15.75" customHeight="1">
      <c r="A41" s="346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  <c r="BB41" s="346"/>
      <c r="BC41" s="346"/>
      <c r="BD41" s="346"/>
    </row>
    <row r="42" spans="1:56" ht="15.75" customHeight="1">
      <c r="A42" s="346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  <c r="AV42" s="346"/>
      <c r="AW42" s="346"/>
      <c r="AX42" s="346"/>
      <c r="AY42" s="346"/>
      <c r="AZ42" s="346"/>
      <c r="BA42" s="346"/>
      <c r="BB42" s="346"/>
      <c r="BC42" s="346"/>
      <c r="BD42" s="346"/>
    </row>
    <row r="43" spans="1:56" ht="15.75" customHeight="1">
      <c r="A43" s="346"/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  <c r="AV43" s="346"/>
      <c r="AW43" s="346"/>
      <c r="AX43" s="346"/>
      <c r="AY43" s="346"/>
      <c r="AZ43" s="346"/>
      <c r="BA43" s="346"/>
      <c r="BB43" s="346"/>
      <c r="BC43" s="346"/>
      <c r="BD43" s="346"/>
    </row>
    <row r="44" spans="1:56" ht="15.75" customHeight="1">
      <c r="A44" s="346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6"/>
      <c r="AW44" s="346"/>
      <c r="AX44" s="346"/>
      <c r="AY44" s="346"/>
      <c r="AZ44" s="346"/>
      <c r="BA44" s="346"/>
      <c r="BB44" s="346"/>
      <c r="BC44" s="346"/>
      <c r="BD44" s="346"/>
    </row>
    <row r="45" spans="1:56" ht="15.75" customHeight="1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  <c r="BB45" s="346"/>
      <c r="BC45" s="346"/>
      <c r="BD45" s="346"/>
    </row>
    <row r="46" spans="1:56" ht="15.75" customHeight="1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  <c r="AW46" s="346"/>
      <c r="AX46" s="346"/>
      <c r="AY46" s="346"/>
      <c r="AZ46" s="346"/>
      <c r="BA46" s="346"/>
      <c r="BB46" s="346"/>
      <c r="BC46" s="346"/>
      <c r="BD46" s="346"/>
    </row>
    <row r="47" spans="1:56" ht="15.75" customHeight="1">
      <c r="A47" s="346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  <c r="BB47" s="346"/>
      <c r="BC47" s="346"/>
      <c r="BD47" s="346"/>
    </row>
    <row r="48" spans="1:56" ht="15.75" customHeight="1">
      <c r="A48" s="346"/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  <c r="AW48" s="346"/>
      <c r="AX48" s="346"/>
      <c r="AY48" s="346"/>
      <c r="AZ48" s="346"/>
      <c r="BA48" s="346"/>
      <c r="BB48" s="346"/>
      <c r="BC48" s="346"/>
      <c r="BD48" s="346"/>
    </row>
    <row r="49" spans="1:56" ht="15.75" customHeight="1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  <c r="AW49" s="346"/>
      <c r="AX49" s="346"/>
      <c r="AY49" s="346"/>
      <c r="AZ49" s="346"/>
      <c r="BA49" s="346"/>
      <c r="BB49" s="346"/>
      <c r="BC49" s="346"/>
      <c r="BD49" s="346"/>
    </row>
    <row r="50" spans="1:56" ht="15.75" customHeight="1">
      <c r="A50" s="346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  <c r="BB50" s="346"/>
      <c r="BC50" s="346"/>
      <c r="BD50" s="346"/>
    </row>
    <row r="51" spans="1:56" ht="15.75" customHeight="1">
      <c r="A51" s="346"/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  <c r="BB51" s="346"/>
      <c r="BC51" s="346"/>
      <c r="BD51" s="346"/>
    </row>
    <row r="52" spans="1:56" ht="15.75" customHeight="1">
      <c r="A52" s="346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  <c r="BB52" s="346"/>
      <c r="BC52" s="346"/>
      <c r="BD52" s="346"/>
    </row>
    <row r="53" spans="1:56" ht="15.75" customHeight="1">
      <c r="A53" s="346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  <c r="AX53" s="346"/>
      <c r="AY53" s="346"/>
      <c r="AZ53" s="346"/>
      <c r="BA53" s="346"/>
      <c r="BB53" s="346"/>
      <c r="BC53" s="346"/>
      <c r="BD53" s="346"/>
    </row>
    <row r="54" spans="1:56" ht="15.75" customHeight="1">
      <c r="A54" s="346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  <c r="AX54" s="346"/>
      <c r="AY54" s="346"/>
      <c r="AZ54" s="346"/>
      <c r="BA54" s="346"/>
      <c r="BB54" s="346"/>
      <c r="BC54" s="346"/>
      <c r="BD54" s="346"/>
    </row>
    <row r="55" spans="1:56" ht="15.75" customHeight="1">
      <c r="A55" s="346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  <c r="AX55" s="346"/>
      <c r="AY55" s="346"/>
      <c r="AZ55" s="346"/>
      <c r="BA55" s="346"/>
      <c r="BB55" s="346"/>
      <c r="BC55" s="346"/>
      <c r="BD55" s="346"/>
    </row>
    <row r="56" spans="1:56" ht="15.75" customHeight="1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  <c r="AW56" s="346"/>
      <c r="AX56" s="346"/>
      <c r="AY56" s="346"/>
      <c r="AZ56" s="346"/>
      <c r="BA56" s="346"/>
      <c r="BB56" s="346"/>
      <c r="BC56" s="346"/>
      <c r="BD56" s="346"/>
    </row>
    <row r="57" spans="1:56" ht="15.75" customHeight="1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  <c r="AW57" s="346"/>
      <c r="AX57" s="346"/>
      <c r="AY57" s="346"/>
      <c r="AZ57" s="346"/>
      <c r="BA57" s="346"/>
      <c r="BB57" s="346"/>
      <c r="BC57" s="346"/>
      <c r="BD57" s="346"/>
    </row>
    <row r="58" spans="1:56" ht="15.75" customHeight="1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  <c r="AW58" s="346"/>
      <c r="AX58" s="346"/>
      <c r="AY58" s="346"/>
      <c r="AZ58" s="346"/>
      <c r="BA58" s="346"/>
      <c r="BB58" s="346"/>
      <c r="BC58" s="346"/>
      <c r="BD58" s="346"/>
    </row>
    <row r="59" spans="1:56" ht="15.75" customHeight="1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  <c r="AW59" s="346"/>
      <c r="AX59" s="346"/>
      <c r="AY59" s="346"/>
      <c r="AZ59" s="346"/>
      <c r="BA59" s="346"/>
      <c r="BB59" s="346"/>
      <c r="BC59" s="346"/>
      <c r="BD59" s="346"/>
    </row>
    <row r="60" spans="1:56" ht="15.75" customHeight="1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  <c r="BB60" s="346"/>
      <c r="BC60" s="346"/>
      <c r="BD60" s="346"/>
    </row>
    <row r="61" spans="1:56" ht="15.75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  <c r="AW61" s="346"/>
      <c r="AX61" s="346"/>
      <c r="AY61" s="346"/>
      <c r="AZ61" s="346"/>
      <c r="BA61" s="346"/>
      <c r="BB61" s="346"/>
      <c r="BC61" s="346"/>
      <c r="BD61" s="346"/>
    </row>
    <row r="62" spans="1:56" ht="15.75" customHeight="1">
      <c r="A62" s="346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346"/>
      <c r="BB62" s="346"/>
      <c r="BC62" s="346"/>
      <c r="BD62" s="346"/>
    </row>
    <row r="63" spans="1:56" ht="15.75" customHeight="1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6"/>
      <c r="BB63" s="346"/>
      <c r="BC63" s="346"/>
      <c r="BD63" s="346"/>
    </row>
    <row r="64" spans="1:56" ht="15.75" customHeight="1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346"/>
      <c r="BB64" s="346"/>
      <c r="BC64" s="346"/>
      <c r="BD64" s="346"/>
    </row>
    <row r="65" spans="1:56" ht="15.75" customHeight="1">
      <c r="A65" s="346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6"/>
      <c r="BA65" s="346"/>
      <c r="BB65" s="346"/>
      <c r="BC65" s="346"/>
      <c r="BD65" s="346"/>
    </row>
    <row r="66" spans="1:56" ht="15.75" customHeight="1">
      <c r="A66" s="346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6"/>
      <c r="BA66" s="346"/>
      <c r="BB66" s="346"/>
      <c r="BC66" s="346"/>
      <c r="BD66" s="346"/>
    </row>
    <row r="67" spans="1:56" ht="15.75" customHeight="1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6"/>
      <c r="BA67" s="346"/>
      <c r="BB67" s="346"/>
      <c r="BC67" s="346"/>
      <c r="BD67" s="346"/>
    </row>
    <row r="68" spans="1:56" ht="15.75" customHeight="1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6"/>
      <c r="BA68" s="346"/>
      <c r="BB68" s="346"/>
      <c r="BC68" s="346"/>
      <c r="BD68" s="346"/>
    </row>
    <row r="69" spans="1:56" ht="15.75" customHeight="1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6"/>
      <c r="BA69" s="346"/>
      <c r="BB69" s="346"/>
      <c r="BC69" s="346"/>
      <c r="BD69" s="346"/>
    </row>
    <row r="70" spans="1:56" ht="15.75" customHeight="1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6"/>
      <c r="BA70" s="346"/>
      <c r="BB70" s="346"/>
      <c r="BC70" s="346"/>
      <c r="BD70" s="346"/>
    </row>
    <row r="71" spans="1:56" ht="15.75" customHeight="1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6"/>
      <c r="BA71" s="346"/>
      <c r="BB71" s="346"/>
      <c r="BC71" s="346"/>
      <c r="BD71" s="346"/>
    </row>
    <row r="72" spans="1:56" ht="15.75" customHeight="1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  <c r="AW72" s="346"/>
      <c r="AX72" s="346"/>
      <c r="AY72" s="346"/>
      <c r="AZ72" s="346"/>
      <c r="BA72" s="346"/>
      <c r="BB72" s="346"/>
      <c r="BC72" s="346"/>
      <c r="BD72" s="346"/>
    </row>
    <row r="73" spans="1:56" ht="15.75" customHeight="1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  <c r="AW73" s="346"/>
      <c r="AX73" s="346"/>
      <c r="AY73" s="346"/>
      <c r="AZ73" s="346"/>
      <c r="BA73" s="346"/>
      <c r="BB73" s="346"/>
      <c r="BC73" s="346"/>
      <c r="BD73" s="346"/>
    </row>
    <row r="74" spans="1:56" ht="15.75" customHeight="1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  <c r="BB74" s="346"/>
      <c r="BC74" s="346"/>
      <c r="BD74" s="346"/>
    </row>
    <row r="75" spans="1:56" ht="15.75" customHeight="1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  <c r="BB75" s="346"/>
      <c r="BC75" s="346"/>
      <c r="BD75" s="346"/>
    </row>
    <row r="76" spans="1:56" ht="15.75" customHeight="1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  <c r="BB76" s="346"/>
      <c r="BC76" s="346"/>
      <c r="BD76" s="346"/>
    </row>
    <row r="77" spans="1:56" ht="15.75" customHeight="1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346"/>
      <c r="BB77" s="346"/>
      <c r="BC77" s="346"/>
      <c r="BD77" s="346"/>
    </row>
    <row r="78" spans="1:56" ht="15.75" customHeight="1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346"/>
      <c r="BB78" s="346"/>
      <c r="BC78" s="346"/>
      <c r="BD78" s="346"/>
    </row>
    <row r="79" spans="1:56" ht="15.75" customHeight="1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  <c r="AS79" s="346"/>
      <c r="AT79" s="346"/>
      <c r="AU79" s="346"/>
      <c r="AV79" s="346"/>
      <c r="AW79" s="346"/>
      <c r="AX79" s="346"/>
      <c r="AY79" s="346"/>
      <c r="AZ79" s="346"/>
      <c r="BA79" s="346"/>
      <c r="BB79" s="346"/>
      <c r="BC79" s="346"/>
      <c r="BD79" s="346"/>
    </row>
    <row r="80" spans="1:56" ht="15.75" customHeight="1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  <c r="AS80" s="346"/>
      <c r="AT80" s="346"/>
      <c r="AU80" s="346"/>
      <c r="AV80" s="346"/>
      <c r="AW80" s="346"/>
      <c r="AX80" s="346"/>
      <c r="AY80" s="346"/>
      <c r="AZ80" s="346"/>
      <c r="BA80" s="346"/>
      <c r="BB80" s="346"/>
      <c r="BC80" s="346"/>
      <c r="BD80" s="346"/>
    </row>
    <row r="81" spans="1:56" ht="15.75" customHeight="1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6"/>
      <c r="AW81" s="346"/>
      <c r="AX81" s="346"/>
      <c r="AY81" s="346"/>
      <c r="AZ81" s="346"/>
      <c r="BA81" s="346"/>
      <c r="BB81" s="346"/>
      <c r="BC81" s="346"/>
      <c r="BD81" s="346"/>
    </row>
    <row r="82" spans="1:56" ht="15.75" customHeight="1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6"/>
      <c r="BA82" s="346"/>
      <c r="BB82" s="346"/>
      <c r="BC82" s="346"/>
      <c r="BD82" s="346"/>
    </row>
    <row r="83" spans="1:56" ht="15.75" customHeight="1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6"/>
      <c r="BA83" s="346"/>
      <c r="BB83" s="346"/>
      <c r="BC83" s="346"/>
      <c r="BD83" s="346"/>
    </row>
    <row r="84" spans="1:56" ht="15.75" customHeight="1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6"/>
      <c r="BA84" s="346"/>
      <c r="BB84" s="346"/>
      <c r="BC84" s="346"/>
      <c r="BD84" s="346"/>
    </row>
    <row r="85" spans="1:56" ht="15.75" customHeight="1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6"/>
      <c r="BA85" s="346"/>
      <c r="BB85" s="346"/>
      <c r="BC85" s="346"/>
      <c r="BD85" s="346"/>
    </row>
    <row r="86" spans="1:56" ht="15.75" customHeight="1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  <c r="AS86" s="346"/>
      <c r="AT86" s="346"/>
      <c r="AU86" s="346"/>
      <c r="AV86" s="346"/>
      <c r="AW86" s="346"/>
      <c r="AX86" s="346"/>
      <c r="AY86" s="346"/>
      <c r="AZ86" s="346"/>
      <c r="BA86" s="346"/>
      <c r="BB86" s="346"/>
      <c r="BC86" s="346"/>
      <c r="BD86" s="346"/>
    </row>
    <row r="87" spans="1:56" ht="15.75" customHeight="1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6"/>
      <c r="BA87" s="346"/>
      <c r="BB87" s="346"/>
      <c r="BC87" s="346"/>
      <c r="BD87" s="346"/>
    </row>
    <row r="88" spans="1:56" ht="15.75" customHeight="1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6"/>
      <c r="BA88" s="346"/>
      <c r="BB88" s="346"/>
      <c r="BC88" s="346"/>
      <c r="BD88" s="346"/>
    </row>
    <row r="89" spans="1:56" ht="15.75" customHeight="1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  <c r="AS89" s="346"/>
      <c r="AT89" s="346"/>
      <c r="AU89" s="346"/>
      <c r="AV89" s="346"/>
      <c r="AW89" s="346"/>
      <c r="AX89" s="346"/>
      <c r="AY89" s="346"/>
      <c r="AZ89" s="346"/>
      <c r="BA89" s="346"/>
      <c r="BB89" s="346"/>
      <c r="BC89" s="346"/>
      <c r="BD89" s="346"/>
    </row>
    <row r="90" spans="1:56" ht="15.75" customHeight="1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  <c r="AS90" s="346"/>
      <c r="AT90" s="346"/>
      <c r="AU90" s="346"/>
      <c r="AV90" s="346"/>
      <c r="AW90" s="346"/>
      <c r="AX90" s="346"/>
      <c r="AY90" s="346"/>
      <c r="AZ90" s="346"/>
      <c r="BA90" s="346"/>
      <c r="BB90" s="346"/>
      <c r="BC90" s="346"/>
      <c r="BD90" s="346"/>
    </row>
    <row r="91" spans="1:56" ht="15.75" customHeight="1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  <c r="AS91" s="346"/>
      <c r="AT91" s="346"/>
      <c r="AU91" s="346"/>
      <c r="AV91" s="346"/>
      <c r="AW91" s="346"/>
      <c r="AX91" s="346"/>
      <c r="AY91" s="346"/>
      <c r="AZ91" s="346"/>
      <c r="BA91" s="346"/>
      <c r="BB91" s="346"/>
      <c r="BC91" s="346"/>
      <c r="BD91" s="346"/>
    </row>
    <row r="92" spans="1:56" ht="15.75" customHeight="1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  <c r="AS92" s="346"/>
      <c r="AT92" s="346"/>
      <c r="AU92" s="346"/>
      <c r="AV92" s="346"/>
      <c r="AW92" s="346"/>
      <c r="AX92" s="346"/>
      <c r="AY92" s="346"/>
      <c r="AZ92" s="346"/>
      <c r="BA92" s="346"/>
      <c r="BB92" s="346"/>
      <c r="BC92" s="346"/>
      <c r="BD92" s="346"/>
    </row>
    <row r="93" spans="1:56" ht="15.75" customHeight="1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6"/>
      <c r="AW93" s="346"/>
      <c r="AX93" s="346"/>
      <c r="AY93" s="346"/>
      <c r="AZ93" s="346"/>
      <c r="BA93" s="346"/>
      <c r="BB93" s="346"/>
      <c r="BC93" s="346"/>
      <c r="BD93" s="346"/>
    </row>
    <row r="94" spans="1:56" ht="15.75" customHeight="1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  <c r="AS94" s="346"/>
      <c r="AT94" s="346"/>
      <c r="AU94" s="346"/>
      <c r="AV94" s="346"/>
      <c r="AW94" s="346"/>
      <c r="AX94" s="346"/>
      <c r="AY94" s="346"/>
      <c r="AZ94" s="346"/>
      <c r="BA94" s="346"/>
      <c r="BB94" s="346"/>
      <c r="BC94" s="346"/>
      <c r="BD94" s="346"/>
    </row>
    <row r="95" spans="1:56" ht="15.75" customHeight="1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6"/>
      <c r="AW95" s="346"/>
      <c r="AX95" s="346"/>
      <c r="AY95" s="346"/>
      <c r="AZ95" s="346"/>
      <c r="BA95" s="346"/>
      <c r="BB95" s="346"/>
      <c r="BC95" s="346"/>
      <c r="BD95" s="346"/>
    </row>
    <row r="96" spans="1:56" ht="15.75" customHeight="1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6"/>
      <c r="AW96" s="346"/>
      <c r="AX96" s="346"/>
      <c r="AY96" s="346"/>
      <c r="AZ96" s="346"/>
      <c r="BA96" s="346"/>
      <c r="BB96" s="346"/>
      <c r="BC96" s="346"/>
      <c r="BD96" s="346"/>
    </row>
    <row r="97" spans="1:56" ht="15.75" customHeight="1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6"/>
      <c r="AW97" s="346"/>
      <c r="AX97" s="346"/>
      <c r="AY97" s="346"/>
      <c r="AZ97" s="346"/>
      <c r="BA97" s="346"/>
      <c r="BB97" s="346"/>
      <c r="BC97" s="346"/>
      <c r="BD97" s="346"/>
    </row>
    <row r="98" spans="1:56" ht="15.75" customHeight="1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  <c r="AS98" s="346"/>
      <c r="AT98" s="346"/>
      <c r="AU98" s="346"/>
      <c r="AV98" s="346"/>
      <c r="AW98" s="346"/>
      <c r="AX98" s="346"/>
      <c r="AY98" s="346"/>
      <c r="AZ98" s="346"/>
      <c r="BA98" s="346"/>
      <c r="BB98" s="346"/>
      <c r="BC98" s="346"/>
      <c r="BD98" s="346"/>
    </row>
    <row r="99" spans="1:56" ht="15.75" customHeight="1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  <c r="AS99" s="346"/>
      <c r="AT99" s="346"/>
      <c r="AU99" s="346"/>
      <c r="AV99" s="346"/>
      <c r="AW99" s="346"/>
      <c r="AX99" s="346"/>
      <c r="AY99" s="346"/>
      <c r="AZ99" s="346"/>
      <c r="BA99" s="346"/>
      <c r="BB99" s="346"/>
      <c r="BC99" s="346"/>
      <c r="BD99" s="346"/>
    </row>
    <row r="100" spans="1:56" ht="15.75" customHeight="1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  <c r="AS100" s="346"/>
      <c r="AT100" s="346"/>
      <c r="AU100" s="346"/>
      <c r="AV100" s="346"/>
      <c r="AW100" s="346"/>
      <c r="AX100" s="346"/>
      <c r="AY100" s="346"/>
      <c r="AZ100" s="346"/>
      <c r="BA100" s="346"/>
      <c r="BB100" s="346"/>
      <c r="BC100" s="346"/>
      <c r="BD100" s="346"/>
    </row>
    <row r="101" spans="1:56" ht="15.75" customHeight="1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  <c r="AL101" s="346"/>
      <c r="AM101" s="346"/>
      <c r="AN101" s="346"/>
      <c r="AO101" s="346"/>
      <c r="AP101" s="346"/>
      <c r="AQ101" s="346"/>
      <c r="AR101" s="346"/>
      <c r="AS101" s="346"/>
      <c r="AT101" s="346"/>
      <c r="AU101" s="346"/>
      <c r="AV101" s="346"/>
      <c r="AW101" s="346"/>
      <c r="AX101" s="346"/>
      <c r="AY101" s="346"/>
      <c r="AZ101" s="346"/>
      <c r="BA101" s="346"/>
      <c r="BB101" s="346"/>
      <c r="BC101" s="346"/>
      <c r="BD101" s="346"/>
    </row>
    <row r="102" spans="1:56" ht="15.75" customHeight="1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  <c r="BB102" s="346"/>
      <c r="BC102" s="346"/>
      <c r="BD102" s="346"/>
    </row>
    <row r="103" spans="1:56" ht="15.75" customHeight="1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  <c r="BB103" s="346"/>
      <c r="BC103" s="346"/>
      <c r="BD103" s="346"/>
    </row>
    <row r="104" spans="1:56" ht="15.75" customHeight="1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  <c r="BB104" s="346"/>
      <c r="BC104" s="346"/>
      <c r="BD104" s="346"/>
    </row>
    <row r="105" spans="1:56" ht="15.75" customHeight="1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  <c r="AL105" s="346"/>
      <c r="AM105" s="346"/>
      <c r="AN105" s="346"/>
      <c r="AO105" s="346"/>
      <c r="AP105" s="346"/>
      <c r="AQ105" s="346"/>
      <c r="AR105" s="346"/>
      <c r="AS105" s="346"/>
      <c r="AT105" s="346"/>
      <c r="AU105" s="346"/>
      <c r="AV105" s="346"/>
      <c r="AW105" s="346"/>
      <c r="AX105" s="346"/>
      <c r="AY105" s="346"/>
      <c r="AZ105" s="346"/>
      <c r="BA105" s="346"/>
      <c r="BB105" s="346"/>
      <c r="BC105" s="346"/>
      <c r="BD105" s="346"/>
    </row>
    <row r="106" spans="1:56" ht="15.75" customHeight="1">
      <c r="A106" s="346"/>
      <c r="B106" s="346"/>
      <c r="C106" s="346"/>
      <c r="D106" s="346"/>
      <c r="E106" s="346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6"/>
      <c r="AY106" s="346"/>
      <c r="AZ106" s="346"/>
      <c r="BA106" s="346"/>
      <c r="BB106" s="346"/>
      <c r="BC106" s="346"/>
      <c r="BD106" s="346"/>
    </row>
    <row r="107" spans="1:56" ht="15.75" customHeight="1">
      <c r="A107" s="346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  <c r="AL107" s="346"/>
      <c r="AM107" s="346"/>
      <c r="AN107" s="346"/>
      <c r="AO107" s="346"/>
      <c r="AP107" s="346"/>
      <c r="AQ107" s="346"/>
      <c r="AR107" s="346"/>
      <c r="AS107" s="346"/>
      <c r="AT107" s="346"/>
      <c r="AU107" s="346"/>
      <c r="AV107" s="346"/>
      <c r="AW107" s="346"/>
      <c r="AX107" s="346"/>
      <c r="AY107" s="346"/>
      <c r="AZ107" s="346"/>
      <c r="BA107" s="346"/>
      <c r="BB107" s="346"/>
      <c r="BC107" s="346"/>
      <c r="BD107" s="346"/>
    </row>
    <row r="108" spans="1:56" ht="15.75" customHeight="1">
      <c r="A108" s="346"/>
      <c r="B108" s="346"/>
      <c r="C108" s="346"/>
      <c r="D108" s="346"/>
      <c r="E108" s="346"/>
      <c r="F108" s="346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  <c r="AL108" s="346"/>
      <c r="AM108" s="346"/>
      <c r="AN108" s="346"/>
      <c r="AO108" s="346"/>
      <c r="AP108" s="346"/>
      <c r="AQ108" s="346"/>
      <c r="AR108" s="346"/>
      <c r="AS108" s="346"/>
      <c r="AT108" s="346"/>
      <c r="AU108" s="346"/>
      <c r="AV108" s="346"/>
      <c r="AW108" s="346"/>
      <c r="AX108" s="346"/>
      <c r="AY108" s="346"/>
      <c r="AZ108" s="346"/>
      <c r="BA108" s="346"/>
      <c r="BB108" s="346"/>
      <c r="BC108" s="346"/>
      <c r="BD108" s="346"/>
    </row>
    <row r="109" spans="1:56" ht="15.75" customHeight="1">
      <c r="A109" s="346"/>
      <c r="B109" s="346"/>
      <c r="C109" s="346"/>
      <c r="D109" s="346"/>
      <c r="E109" s="346"/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  <c r="AL109" s="346"/>
      <c r="AM109" s="346"/>
      <c r="AN109" s="346"/>
      <c r="AO109" s="346"/>
      <c r="AP109" s="346"/>
      <c r="AQ109" s="346"/>
      <c r="AR109" s="346"/>
      <c r="AS109" s="346"/>
      <c r="AT109" s="346"/>
      <c r="AU109" s="346"/>
      <c r="AV109" s="346"/>
      <c r="AW109" s="346"/>
      <c r="AX109" s="346"/>
      <c r="AY109" s="346"/>
      <c r="AZ109" s="346"/>
      <c r="BA109" s="346"/>
      <c r="BB109" s="346"/>
      <c r="BC109" s="346"/>
      <c r="BD109" s="346"/>
    </row>
    <row r="110" spans="1:56" ht="15.75" customHeight="1">
      <c r="A110" s="346"/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  <c r="AL110" s="346"/>
      <c r="AM110" s="346"/>
      <c r="AN110" s="346"/>
      <c r="AO110" s="346"/>
      <c r="AP110" s="346"/>
      <c r="AQ110" s="346"/>
      <c r="AR110" s="346"/>
      <c r="AS110" s="346"/>
      <c r="AT110" s="346"/>
      <c r="AU110" s="346"/>
      <c r="AV110" s="346"/>
      <c r="AW110" s="346"/>
      <c r="AX110" s="346"/>
      <c r="AY110" s="346"/>
      <c r="AZ110" s="346"/>
      <c r="BA110" s="346"/>
      <c r="BB110" s="346"/>
      <c r="BC110" s="346"/>
      <c r="BD110" s="346"/>
    </row>
    <row r="111" spans="1:56" ht="15.75" customHeight="1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6"/>
      <c r="AW111" s="346"/>
      <c r="AX111" s="346"/>
      <c r="AY111" s="346"/>
      <c r="AZ111" s="346"/>
      <c r="BA111" s="346"/>
      <c r="BB111" s="346"/>
      <c r="BC111" s="346"/>
      <c r="BD111" s="346"/>
    </row>
    <row r="112" spans="1:56" ht="15.75" customHeight="1">
      <c r="A112" s="346"/>
      <c r="B112" s="346"/>
      <c r="C112" s="346"/>
      <c r="D112" s="346"/>
      <c r="E112" s="346"/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  <c r="AL112" s="346"/>
      <c r="AM112" s="346"/>
      <c r="AN112" s="346"/>
      <c r="AO112" s="346"/>
      <c r="AP112" s="346"/>
      <c r="AQ112" s="346"/>
      <c r="AR112" s="346"/>
      <c r="AS112" s="346"/>
      <c r="AT112" s="346"/>
      <c r="AU112" s="346"/>
      <c r="AV112" s="346"/>
      <c r="AW112" s="346"/>
      <c r="AX112" s="346"/>
      <c r="AY112" s="346"/>
      <c r="AZ112" s="346"/>
      <c r="BA112" s="346"/>
      <c r="BB112" s="346"/>
      <c r="BC112" s="346"/>
      <c r="BD112" s="346"/>
    </row>
    <row r="113" spans="1:56" ht="15.75" customHeight="1">
      <c r="A113" s="346"/>
      <c r="B113" s="346"/>
      <c r="C113" s="346"/>
      <c r="D113" s="346"/>
      <c r="E113" s="346"/>
      <c r="F113" s="346"/>
      <c r="G113" s="346"/>
      <c r="H113" s="346"/>
      <c r="I113" s="346"/>
      <c r="J113" s="346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46"/>
      <c r="AS113" s="346"/>
      <c r="AT113" s="346"/>
      <c r="AU113" s="346"/>
      <c r="AV113" s="346"/>
      <c r="AW113" s="346"/>
      <c r="AX113" s="346"/>
      <c r="AY113" s="346"/>
      <c r="AZ113" s="346"/>
      <c r="BA113" s="346"/>
      <c r="BB113" s="346"/>
      <c r="BC113" s="346"/>
      <c r="BD113" s="346"/>
    </row>
    <row r="114" spans="1:56" ht="15.75" customHeight="1">
      <c r="A114" s="346"/>
      <c r="B114" s="346"/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46"/>
      <c r="AU114" s="346"/>
      <c r="AV114" s="346"/>
      <c r="AW114" s="346"/>
      <c r="AX114" s="346"/>
      <c r="AY114" s="346"/>
      <c r="AZ114" s="346"/>
      <c r="BA114" s="346"/>
      <c r="BB114" s="346"/>
      <c r="BC114" s="346"/>
      <c r="BD114" s="346"/>
    </row>
    <row r="115" spans="1:56" ht="15.75" customHeight="1">
      <c r="A115" s="346"/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46"/>
      <c r="AS115" s="346"/>
      <c r="AT115" s="346"/>
      <c r="AU115" s="346"/>
      <c r="AV115" s="346"/>
      <c r="AW115" s="346"/>
      <c r="AX115" s="346"/>
      <c r="AY115" s="346"/>
      <c r="AZ115" s="346"/>
      <c r="BA115" s="346"/>
      <c r="BB115" s="346"/>
      <c r="BC115" s="346"/>
      <c r="BD115" s="346"/>
    </row>
    <row r="116" spans="1:56" ht="15.75" customHeight="1">
      <c r="A116" s="346"/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  <c r="AX116" s="346"/>
      <c r="AY116" s="346"/>
      <c r="AZ116" s="346"/>
      <c r="BA116" s="346"/>
      <c r="BB116" s="346"/>
      <c r="BC116" s="346"/>
      <c r="BD116" s="346"/>
    </row>
    <row r="117" spans="1:56" ht="15.75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46"/>
      <c r="AS117" s="346"/>
      <c r="AT117" s="346"/>
      <c r="AU117" s="346"/>
      <c r="AV117" s="346"/>
      <c r="AW117" s="346"/>
      <c r="AX117" s="346"/>
      <c r="AY117" s="346"/>
      <c r="AZ117" s="346"/>
      <c r="BA117" s="346"/>
      <c r="BB117" s="346"/>
      <c r="BC117" s="346"/>
      <c r="BD117" s="346"/>
    </row>
    <row r="118" spans="1:56" ht="15.75" customHeight="1">
      <c r="A118" s="346"/>
      <c r="B118" s="346"/>
      <c r="C118" s="346"/>
      <c r="D118" s="346"/>
      <c r="E118" s="346"/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  <c r="AT118" s="346"/>
      <c r="AU118" s="346"/>
      <c r="AV118" s="346"/>
      <c r="AW118" s="346"/>
      <c r="AX118" s="346"/>
      <c r="AY118" s="346"/>
      <c r="AZ118" s="346"/>
      <c r="BA118" s="346"/>
      <c r="BB118" s="346"/>
      <c r="BC118" s="346"/>
      <c r="BD118" s="346"/>
    </row>
    <row r="119" spans="1:56" ht="15.75" customHeight="1">
      <c r="A119" s="346"/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  <c r="AL119" s="346"/>
      <c r="AM119" s="346"/>
      <c r="AN119" s="346"/>
      <c r="AO119" s="346"/>
      <c r="AP119" s="346"/>
      <c r="AQ119" s="346"/>
      <c r="AR119" s="346"/>
      <c r="AS119" s="346"/>
      <c r="AT119" s="346"/>
      <c r="AU119" s="346"/>
      <c r="AV119" s="346"/>
      <c r="AW119" s="346"/>
      <c r="AX119" s="346"/>
      <c r="AY119" s="346"/>
      <c r="AZ119" s="346"/>
      <c r="BA119" s="346"/>
      <c r="BB119" s="346"/>
      <c r="BC119" s="346"/>
      <c r="BD119" s="346"/>
    </row>
    <row r="120" spans="1:56" ht="15.75" customHeight="1">
      <c r="A120" s="346"/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  <c r="AX120" s="346"/>
      <c r="AY120" s="346"/>
      <c r="AZ120" s="346"/>
      <c r="BA120" s="346"/>
      <c r="BB120" s="346"/>
      <c r="BC120" s="346"/>
      <c r="BD120" s="346"/>
    </row>
    <row r="121" spans="1:56" ht="15.75" customHeight="1">
      <c r="A121" s="346"/>
      <c r="B121" s="346"/>
      <c r="C121" s="346"/>
      <c r="D121" s="346"/>
      <c r="E121" s="346"/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46"/>
      <c r="AS121" s="346"/>
      <c r="AT121" s="346"/>
      <c r="AU121" s="346"/>
      <c r="AV121" s="346"/>
      <c r="AW121" s="346"/>
      <c r="AX121" s="346"/>
      <c r="AY121" s="346"/>
      <c r="AZ121" s="346"/>
      <c r="BA121" s="346"/>
      <c r="BB121" s="346"/>
      <c r="BC121" s="346"/>
      <c r="BD121" s="346"/>
    </row>
    <row r="122" spans="1:56" ht="15.75" customHeight="1">
      <c r="A122" s="346"/>
      <c r="B122" s="346"/>
      <c r="C122" s="346"/>
      <c r="D122" s="346"/>
      <c r="E122" s="346"/>
      <c r="F122" s="346"/>
      <c r="G122" s="346"/>
      <c r="H122" s="346"/>
      <c r="I122" s="346"/>
      <c r="J122" s="346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46"/>
      <c r="AS122" s="346"/>
      <c r="AT122" s="346"/>
      <c r="AU122" s="346"/>
      <c r="AV122" s="346"/>
      <c r="AW122" s="346"/>
      <c r="AX122" s="346"/>
      <c r="AY122" s="346"/>
      <c r="AZ122" s="346"/>
      <c r="BA122" s="346"/>
      <c r="BB122" s="346"/>
      <c r="BC122" s="346"/>
      <c r="BD122" s="346"/>
    </row>
    <row r="123" spans="1:56" ht="15.75" customHeight="1">
      <c r="A123" s="346"/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46"/>
      <c r="AS123" s="346"/>
      <c r="AT123" s="346"/>
      <c r="AU123" s="346"/>
      <c r="AV123" s="346"/>
      <c r="AW123" s="346"/>
      <c r="AX123" s="346"/>
      <c r="AY123" s="346"/>
      <c r="AZ123" s="346"/>
      <c r="BA123" s="346"/>
      <c r="BB123" s="346"/>
      <c r="BC123" s="346"/>
      <c r="BD123" s="346"/>
    </row>
    <row r="124" spans="1:56" ht="15.75" customHeight="1">
      <c r="A124" s="346"/>
      <c r="B124" s="346"/>
      <c r="C124" s="346"/>
      <c r="D124" s="346"/>
      <c r="E124" s="346"/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346"/>
      <c r="BB124" s="346"/>
      <c r="BC124" s="346"/>
      <c r="BD124" s="346"/>
    </row>
    <row r="125" spans="1:56" ht="15.75" customHeight="1">
      <c r="A125" s="346"/>
      <c r="B125" s="346"/>
      <c r="C125" s="346"/>
      <c r="D125" s="346"/>
      <c r="E125" s="346"/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  <c r="AL125" s="346"/>
      <c r="AM125" s="346"/>
      <c r="AN125" s="346"/>
      <c r="AO125" s="346"/>
      <c r="AP125" s="346"/>
      <c r="AQ125" s="346"/>
      <c r="AR125" s="346"/>
      <c r="AS125" s="346"/>
      <c r="AT125" s="346"/>
      <c r="AU125" s="346"/>
      <c r="AV125" s="346"/>
      <c r="AW125" s="346"/>
      <c r="AX125" s="346"/>
      <c r="AY125" s="346"/>
      <c r="AZ125" s="346"/>
      <c r="BA125" s="346"/>
      <c r="BB125" s="346"/>
      <c r="BC125" s="346"/>
      <c r="BD125" s="346"/>
    </row>
    <row r="126" spans="1:56" ht="15.75" customHeight="1">
      <c r="A126" s="346"/>
      <c r="B126" s="346"/>
      <c r="C126" s="346"/>
      <c r="D126" s="346"/>
      <c r="E126" s="346"/>
      <c r="F126" s="346"/>
      <c r="G126" s="346"/>
      <c r="H126" s="346"/>
      <c r="I126" s="346"/>
      <c r="J126" s="346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46"/>
      <c r="AS126" s="346"/>
      <c r="AT126" s="346"/>
      <c r="AU126" s="346"/>
      <c r="AV126" s="346"/>
      <c r="AW126" s="346"/>
      <c r="AX126" s="346"/>
      <c r="AY126" s="346"/>
      <c r="AZ126" s="346"/>
      <c r="BA126" s="346"/>
      <c r="BB126" s="346"/>
      <c r="BC126" s="346"/>
      <c r="BD126" s="346"/>
    </row>
    <row r="127" spans="1:56" ht="15.75" customHeight="1">
      <c r="A127" s="346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46"/>
      <c r="AS127" s="346"/>
      <c r="AT127" s="346"/>
      <c r="AU127" s="346"/>
      <c r="AV127" s="346"/>
      <c r="AW127" s="346"/>
      <c r="AX127" s="346"/>
      <c r="AY127" s="346"/>
      <c r="AZ127" s="346"/>
      <c r="BA127" s="346"/>
      <c r="BB127" s="346"/>
      <c r="BC127" s="346"/>
      <c r="BD127" s="346"/>
    </row>
    <row r="128" spans="1:56" ht="15.75" customHeight="1">
      <c r="A128" s="346"/>
      <c r="B128" s="346"/>
      <c r="C128" s="346"/>
      <c r="D128" s="346"/>
      <c r="E128" s="346"/>
      <c r="F128" s="346"/>
      <c r="G128" s="346"/>
      <c r="H128" s="346"/>
      <c r="I128" s="346"/>
      <c r="J128" s="346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  <c r="BB128" s="346"/>
      <c r="BC128" s="346"/>
      <c r="BD128" s="346"/>
    </row>
    <row r="129" spans="1:56" ht="15.75" customHeight="1">
      <c r="A129" s="346"/>
      <c r="B129" s="346"/>
      <c r="C129" s="346"/>
      <c r="D129" s="346"/>
      <c r="E129" s="346"/>
      <c r="F129" s="346"/>
      <c r="G129" s="346"/>
      <c r="H129" s="346"/>
      <c r="I129" s="346"/>
      <c r="J129" s="346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  <c r="AL129" s="346"/>
      <c r="AM129" s="346"/>
      <c r="AN129" s="346"/>
      <c r="AO129" s="346"/>
      <c r="AP129" s="346"/>
      <c r="AQ129" s="346"/>
      <c r="AR129" s="346"/>
      <c r="AS129" s="346"/>
      <c r="AT129" s="346"/>
      <c r="AU129" s="346"/>
      <c r="AV129" s="346"/>
      <c r="AW129" s="346"/>
      <c r="AX129" s="346"/>
      <c r="AY129" s="346"/>
      <c r="AZ129" s="346"/>
      <c r="BA129" s="346"/>
      <c r="BB129" s="346"/>
      <c r="BC129" s="346"/>
      <c r="BD129" s="346"/>
    </row>
    <row r="130" spans="1:56" ht="15.75" customHeight="1">
      <c r="A130" s="346"/>
      <c r="B130" s="346"/>
      <c r="C130" s="346"/>
      <c r="D130" s="346"/>
      <c r="E130" s="346"/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46"/>
      <c r="AS130" s="346"/>
      <c r="AT130" s="346"/>
      <c r="AU130" s="346"/>
      <c r="AV130" s="346"/>
      <c r="AW130" s="346"/>
      <c r="AX130" s="346"/>
      <c r="AY130" s="346"/>
      <c r="AZ130" s="346"/>
      <c r="BA130" s="346"/>
      <c r="BB130" s="346"/>
      <c r="BC130" s="346"/>
      <c r="BD130" s="346"/>
    </row>
    <row r="131" spans="1:56" ht="15.75" customHeight="1">
      <c r="A131" s="346"/>
      <c r="B131" s="346"/>
      <c r="C131" s="346"/>
      <c r="D131" s="346"/>
      <c r="E131" s="346"/>
      <c r="F131" s="346"/>
      <c r="G131" s="346"/>
      <c r="H131" s="346"/>
      <c r="I131" s="346"/>
      <c r="J131" s="346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346"/>
      <c r="BB131" s="346"/>
      <c r="BC131" s="346"/>
      <c r="BD131" s="346"/>
    </row>
    <row r="132" spans="1:56" ht="15.75" customHeight="1">
      <c r="A132" s="346"/>
      <c r="B132" s="346"/>
      <c r="C132" s="346"/>
      <c r="D132" s="346"/>
      <c r="E132" s="346"/>
      <c r="F132" s="346"/>
      <c r="G132" s="346"/>
      <c r="H132" s="346"/>
      <c r="I132" s="346"/>
      <c r="J132" s="346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46"/>
      <c r="AS132" s="346"/>
      <c r="AT132" s="346"/>
      <c r="AU132" s="346"/>
      <c r="AV132" s="346"/>
      <c r="AW132" s="346"/>
      <c r="AX132" s="346"/>
      <c r="AY132" s="346"/>
      <c r="AZ132" s="346"/>
      <c r="BA132" s="346"/>
      <c r="BB132" s="346"/>
      <c r="BC132" s="346"/>
      <c r="BD132" s="346"/>
    </row>
    <row r="133" spans="1:56" ht="15.75" customHeight="1">
      <c r="A133" s="346"/>
      <c r="B133" s="346"/>
      <c r="C133" s="346"/>
      <c r="D133" s="346"/>
      <c r="E133" s="346"/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  <c r="AL133" s="346"/>
      <c r="AM133" s="346"/>
      <c r="AN133" s="346"/>
      <c r="AO133" s="346"/>
      <c r="AP133" s="346"/>
      <c r="AQ133" s="346"/>
      <c r="AR133" s="346"/>
      <c r="AS133" s="346"/>
      <c r="AT133" s="346"/>
      <c r="AU133" s="346"/>
      <c r="AV133" s="346"/>
      <c r="AW133" s="346"/>
      <c r="AX133" s="346"/>
      <c r="AY133" s="346"/>
      <c r="AZ133" s="346"/>
      <c r="BA133" s="346"/>
      <c r="BB133" s="346"/>
      <c r="BC133" s="346"/>
      <c r="BD133" s="346"/>
    </row>
    <row r="134" spans="1:56" ht="15.75" customHeight="1">
      <c r="A134" s="346"/>
      <c r="B134" s="346"/>
      <c r="C134" s="346"/>
      <c r="D134" s="346"/>
      <c r="E134" s="346"/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46"/>
      <c r="AS134" s="346"/>
      <c r="AT134" s="346"/>
      <c r="AU134" s="346"/>
      <c r="AV134" s="346"/>
      <c r="AW134" s="346"/>
      <c r="AX134" s="346"/>
      <c r="AY134" s="346"/>
      <c r="AZ134" s="346"/>
      <c r="BA134" s="346"/>
      <c r="BB134" s="346"/>
      <c r="BC134" s="346"/>
      <c r="BD134" s="346"/>
    </row>
    <row r="135" spans="1:56" ht="15.75" customHeight="1">
      <c r="A135" s="346"/>
      <c r="B135" s="346"/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46"/>
      <c r="AS135" s="346"/>
      <c r="AT135" s="346"/>
      <c r="AU135" s="346"/>
      <c r="AV135" s="346"/>
      <c r="AW135" s="346"/>
      <c r="AX135" s="346"/>
      <c r="AY135" s="346"/>
      <c r="AZ135" s="346"/>
      <c r="BA135" s="346"/>
      <c r="BB135" s="346"/>
      <c r="BC135" s="346"/>
      <c r="BD135" s="346"/>
    </row>
    <row r="136" spans="1:56" ht="15.75" customHeight="1">
      <c r="A136" s="346"/>
      <c r="B136" s="346"/>
      <c r="C136" s="346"/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  <c r="AY136" s="346"/>
      <c r="AZ136" s="346"/>
      <c r="BA136" s="346"/>
      <c r="BB136" s="346"/>
      <c r="BC136" s="346"/>
      <c r="BD136" s="346"/>
    </row>
    <row r="137" spans="1:56" ht="15.75" customHeight="1">
      <c r="A137" s="346"/>
      <c r="B137" s="346"/>
      <c r="C137" s="346"/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  <c r="AL137" s="346"/>
      <c r="AM137" s="346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  <c r="AY137" s="346"/>
      <c r="AZ137" s="346"/>
      <c r="BA137" s="346"/>
      <c r="BB137" s="346"/>
      <c r="BC137" s="346"/>
      <c r="BD137" s="346"/>
    </row>
    <row r="138" spans="1:56" ht="15.75" customHeight="1">
      <c r="A138" s="346"/>
      <c r="B138" s="346"/>
      <c r="C138" s="346"/>
      <c r="D138" s="346"/>
      <c r="E138" s="346"/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  <c r="BB138" s="346"/>
      <c r="BC138" s="346"/>
      <c r="BD138" s="346"/>
    </row>
    <row r="139" spans="1:56" ht="15.75" customHeight="1">
      <c r="A139" s="346"/>
      <c r="B139" s="346"/>
      <c r="C139" s="346"/>
      <c r="D139" s="346"/>
      <c r="E139" s="346"/>
      <c r="F139" s="346"/>
      <c r="G139" s="346"/>
      <c r="H139" s="346"/>
      <c r="I139" s="346"/>
      <c r="J139" s="346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  <c r="BB139" s="346"/>
      <c r="BC139" s="346"/>
      <c r="BD139" s="346"/>
    </row>
    <row r="140" spans="1:56" ht="15.75" customHeight="1">
      <c r="A140" s="346"/>
      <c r="B140" s="346"/>
      <c r="C140" s="346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46"/>
      <c r="AS140" s="346"/>
      <c r="AT140" s="346"/>
      <c r="AU140" s="346"/>
      <c r="AV140" s="346"/>
      <c r="AW140" s="346"/>
      <c r="AX140" s="346"/>
      <c r="AY140" s="346"/>
      <c r="AZ140" s="346"/>
      <c r="BA140" s="346"/>
      <c r="BB140" s="346"/>
      <c r="BC140" s="346"/>
      <c r="BD140" s="346"/>
    </row>
    <row r="141" spans="1:56" ht="15.75" customHeight="1">
      <c r="A141" s="346"/>
      <c r="B141" s="346"/>
      <c r="C141" s="346"/>
      <c r="D141" s="346"/>
      <c r="E141" s="346"/>
      <c r="F141" s="346"/>
      <c r="G141" s="346"/>
      <c r="H141" s="346"/>
      <c r="I141" s="346"/>
      <c r="J141" s="346"/>
      <c r="K141" s="346"/>
      <c r="L141" s="346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  <c r="AL141" s="346"/>
      <c r="AM141" s="346"/>
      <c r="AN141" s="346"/>
      <c r="AO141" s="346"/>
      <c r="AP141" s="346"/>
      <c r="AQ141" s="346"/>
      <c r="AR141" s="346"/>
      <c r="AS141" s="346"/>
      <c r="AT141" s="346"/>
      <c r="AU141" s="346"/>
      <c r="AV141" s="346"/>
      <c r="AW141" s="346"/>
      <c r="AX141" s="346"/>
      <c r="AY141" s="346"/>
      <c r="AZ141" s="346"/>
      <c r="BA141" s="346"/>
      <c r="BB141" s="346"/>
      <c r="BC141" s="346"/>
      <c r="BD141" s="346"/>
    </row>
    <row r="142" spans="1:56" ht="15.75" customHeight="1">
      <c r="A142" s="346"/>
      <c r="B142" s="346"/>
      <c r="C142" s="346"/>
      <c r="D142" s="346"/>
      <c r="E142" s="346"/>
      <c r="F142" s="346"/>
      <c r="G142" s="346"/>
      <c r="H142" s="346"/>
      <c r="I142" s="346"/>
      <c r="J142" s="346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46"/>
      <c r="AS142" s="346"/>
      <c r="AT142" s="346"/>
      <c r="AU142" s="346"/>
      <c r="AV142" s="346"/>
      <c r="AW142" s="346"/>
      <c r="AX142" s="346"/>
      <c r="AY142" s="346"/>
      <c r="AZ142" s="346"/>
      <c r="BA142" s="346"/>
      <c r="BB142" s="346"/>
      <c r="BC142" s="346"/>
      <c r="BD142" s="346"/>
    </row>
    <row r="143" spans="1:56" ht="15.75" customHeight="1">
      <c r="A143" s="346"/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6"/>
      <c r="AX143" s="346"/>
      <c r="AY143" s="346"/>
      <c r="AZ143" s="346"/>
      <c r="BA143" s="346"/>
      <c r="BB143" s="346"/>
      <c r="BC143" s="346"/>
      <c r="BD143" s="346"/>
    </row>
    <row r="144" spans="1:56" ht="15.75" customHeight="1">
      <c r="A144" s="346"/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46"/>
      <c r="AS144" s="346"/>
      <c r="AT144" s="346"/>
      <c r="AU144" s="346"/>
      <c r="AV144" s="346"/>
      <c r="AW144" s="346"/>
      <c r="AX144" s="346"/>
      <c r="AY144" s="346"/>
      <c r="AZ144" s="346"/>
      <c r="BA144" s="346"/>
      <c r="BB144" s="346"/>
      <c r="BC144" s="346"/>
      <c r="BD144" s="346"/>
    </row>
    <row r="145" spans="1:56" ht="15.75" customHeight="1">
      <c r="A145" s="346"/>
      <c r="B145" s="346"/>
      <c r="C145" s="346"/>
      <c r="D145" s="346"/>
      <c r="E145" s="346"/>
      <c r="F145" s="346"/>
      <c r="G145" s="346"/>
      <c r="H145" s="346"/>
      <c r="I145" s="346"/>
      <c r="J145" s="346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  <c r="AL145" s="346"/>
      <c r="AM145" s="346"/>
      <c r="AN145" s="346"/>
      <c r="AO145" s="346"/>
      <c r="AP145" s="346"/>
      <c r="AQ145" s="346"/>
      <c r="AR145" s="346"/>
      <c r="AS145" s="346"/>
      <c r="AT145" s="346"/>
      <c r="AU145" s="346"/>
      <c r="AV145" s="346"/>
      <c r="AW145" s="346"/>
      <c r="AX145" s="346"/>
      <c r="AY145" s="346"/>
      <c r="AZ145" s="346"/>
      <c r="BA145" s="346"/>
      <c r="BB145" s="346"/>
      <c r="BC145" s="346"/>
      <c r="BD145" s="346"/>
    </row>
    <row r="146" spans="1:56" ht="15.75" customHeight="1">
      <c r="A146" s="346"/>
      <c r="B146" s="346"/>
      <c r="C146" s="346"/>
      <c r="D146" s="346"/>
      <c r="E146" s="346"/>
      <c r="F146" s="346"/>
      <c r="G146" s="346"/>
      <c r="H146" s="346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  <c r="BB146" s="346"/>
      <c r="BC146" s="346"/>
      <c r="BD146" s="346"/>
    </row>
    <row r="147" spans="1:56" ht="15.75" customHeight="1">
      <c r="A147" s="346"/>
      <c r="B147" s="346"/>
      <c r="C147" s="346"/>
      <c r="D147" s="346"/>
      <c r="E147" s="346"/>
      <c r="F147" s="346"/>
      <c r="G147" s="346"/>
      <c r="H147" s="346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  <c r="AL147" s="346"/>
      <c r="AM147" s="346"/>
      <c r="AN147" s="346"/>
      <c r="AO147" s="346"/>
      <c r="AP147" s="346"/>
      <c r="AQ147" s="346"/>
      <c r="AR147" s="346"/>
      <c r="AS147" s="346"/>
      <c r="AT147" s="346"/>
      <c r="AU147" s="346"/>
      <c r="AV147" s="346"/>
      <c r="AW147" s="346"/>
      <c r="AX147" s="346"/>
      <c r="AY147" s="346"/>
      <c r="AZ147" s="346"/>
      <c r="BA147" s="346"/>
      <c r="BB147" s="346"/>
      <c r="BC147" s="346"/>
      <c r="BD147" s="346"/>
    </row>
    <row r="148" spans="1:56" ht="15.75" customHeight="1">
      <c r="A148" s="346"/>
      <c r="B148" s="346"/>
      <c r="C148" s="346"/>
      <c r="D148" s="346"/>
      <c r="E148" s="346"/>
      <c r="F148" s="346"/>
      <c r="G148" s="346"/>
      <c r="H148" s="346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  <c r="AL148" s="346"/>
      <c r="AM148" s="346"/>
      <c r="AN148" s="346"/>
      <c r="AO148" s="346"/>
      <c r="AP148" s="346"/>
      <c r="AQ148" s="346"/>
      <c r="AR148" s="346"/>
      <c r="AS148" s="346"/>
      <c r="AT148" s="346"/>
      <c r="AU148" s="346"/>
      <c r="AV148" s="346"/>
      <c r="AW148" s="346"/>
      <c r="AX148" s="346"/>
      <c r="AY148" s="346"/>
      <c r="AZ148" s="346"/>
      <c r="BA148" s="346"/>
      <c r="BB148" s="346"/>
      <c r="BC148" s="346"/>
      <c r="BD148" s="346"/>
    </row>
    <row r="149" spans="1:56" ht="15.75" customHeight="1">
      <c r="A149" s="346"/>
      <c r="B149" s="346"/>
      <c r="C149" s="346"/>
      <c r="D149" s="346"/>
      <c r="E149" s="346"/>
      <c r="F149" s="346"/>
      <c r="G149" s="346"/>
      <c r="H149" s="346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  <c r="AL149" s="346"/>
      <c r="AM149" s="346"/>
      <c r="AN149" s="346"/>
      <c r="AO149" s="346"/>
      <c r="AP149" s="346"/>
      <c r="AQ149" s="346"/>
      <c r="AR149" s="346"/>
      <c r="AS149" s="346"/>
      <c r="AT149" s="346"/>
      <c r="AU149" s="346"/>
      <c r="AV149" s="346"/>
      <c r="AW149" s="346"/>
      <c r="AX149" s="346"/>
      <c r="AY149" s="346"/>
      <c r="AZ149" s="346"/>
      <c r="BA149" s="346"/>
      <c r="BB149" s="346"/>
      <c r="BC149" s="346"/>
      <c r="BD149" s="346"/>
    </row>
    <row r="150" spans="1:56" ht="15.75" customHeight="1">
      <c r="A150" s="346"/>
      <c r="B150" s="346"/>
      <c r="C150" s="346"/>
      <c r="D150" s="346"/>
      <c r="E150" s="346"/>
      <c r="F150" s="346"/>
      <c r="G150" s="346"/>
      <c r="H150" s="346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  <c r="AL150" s="346"/>
      <c r="AM150" s="346"/>
      <c r="AN150" s="346"/>
      <c r="AO150" s="346"/>
      <c r="AP150" s="346"/>
      <c r="AQ150" s="346"/>
      <c r="AR150" s="346"/>
      <c r="AS150" s="346"/>
      <c r="AT150" s="346"/>
      <c r="AU150" s="346"/>
      <c r="AV150" s="346"/>
      <c r="AW150" s="346"/>
      <c r="AX150" s="346"/>
      <c r="AY150" s="346"/>
      <c r="AZ150" s="346"/>
      <c r="BA150" s="346"/>
      <c r="BB150" s="346"/>
      <c r="BC150" s="346"/>
      <c r="BD150" s="346"/>
    </row>
    <row r="151" spans="1:56" ht="15.75" customHeight="1">
      <c r="A151" s="346"/>
      <c r="B151" s="346"/>
      <c r="C151" s="346"/>
      <c r="D151" s="346"/>
      <c r="E151" s="346"/>
      <c r="F151" s="346"/>
      <c r="G151" s="346"/>
      <c r="H151" s="346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  <c r="AL151" s="346"/>
      <c r="AM151" s="346"/>
      <c r="AN151" s="346"/>
      <c r="AO151" s="346"/>
      <c r="AP151" s="346"/>
      <c r="AQ151" s="346"/>
      <c r="AR151" s="346"/>
      <c r="AS151" s="346"/>
      <c r="AT151" s="346"/>
      <c r="AU151" s="346"/>
      <c r="AV151" s="346"/>
      <c r="AW151" s="346"/>
      <c r="AX151" s="346"/>
      <c r="AY151" s="346"/>
      <c r="AZ151" s="346"/>
      <c r="BA151" s="346"/>
      <c r="BB151" s="346"/>
      <c r="BC151" s="346"/>
      <c r="BD151" s="346"/>
    </row>
    <row r="152" spans="1:56" ht="15.75" customHeight="1">
      <c r="A152" s="346"/>
      <c r="B152" s="346"/>
      <c r="C152" s="346"/>
      <c r="D152" s="346"/>
      <c r="E152" s="346"/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  <c r="AL152" s="346"/>
      <c r="AM152" s="346"/>
      <c r="AN152" s="346"/>
      <c r="AO152" s="346"/>
      <c r="AP152" s="346"/>
      <c r="AQ152" s="346"/>
      <c r="AR152" s="346"/>
      <c r="AS152" s="346"/>
      <c r="AT152" s="346"/>
      <c r="AU152" s="346"/>
      <c r="AV152" s="346"/>
      <c r="AW152" s="346"/>
      <c r="AX152" s="346"/>
      <c r="AY152" s="346"/>
      <c r="AZ152" s="346"/>
      <c r="BA152" s="346"/>
      <c r="BB152" s="346"/>
      <c r="BC152" s="346"/>
      <c r="BD152" s="346"/>
    </row>
    <row r="153" spans="1:56" ht="15.75" customHeight="1">
      <c r="A153" s="346"/>
      <c r="B153" s="346"/>
      <c r="C153" s="346"/>
      <c r="D153" s="346"/>
      <c r="E153" s="346"/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  <c r="AL153" s="346"/>
      <c r="AM153" s="346"/>
      <c r="AN153" s="346"/>
      <c r="AO153" s="346"/>
      <c r="AP153" s="346"/>
      <c r="AQ153" s="346"/>
      <c r="AR153" s="346"/>
      <c r="AS153" s="346"/>
      <c r="AT153" s="346"/>
      <c r="AU153" s="346"/>
      <c r="AV153" s="346"/>
      <c r="AW153" s="346"/>
      <c r="AX153" s="346"/>
      <c r="AY153" s="346"/>
      <c r="AZ153" s="346"/>
      <c r="BA153" s="346"/>
      <c r="BB153" s="346"/>
      <c r="BC153" s="346"/>
      <c r="BD153" s="346"/>
    </row>
    <row r="154" spans="1:56" ht="15.75" customHeight="1">
      <c r="A154" s="346"/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46"/>
      <c r="AS154" s="346"/>
      <c r="AT154" s="346"/>
      <c r="AU154" s="346"/>
      <c r="AV154" s="346"/>
      <c r="AW154" s="346"/>
      <c r="AX154" s="346"/>
      <c r="AY154" s="346"/>
      <c r="AZ154" s="346"/>
      <c r="BA154" s="346"/>
      <c r="BB154" s="346"/>
      <c r="BC154" s="346"/>
      <c r="BD154" s="346"/>
    </row>
    <row r="155" spans="1:56" ht="15.7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  <c r="AL155" s="346"/>
      <c r="AM155" s="346"/>
      <c r="AN155" s="346"/>
      <c r="AO155" s="346"/>
      <c r="AP155" s="346"/>
      <c r="AQ155" s="346"/>
      <c r="AR155" s="346"/>
      <c r="AS155" s="346"/>
      <c r="AT155" s="346"/>
      <c r="AU155" s="346"/>
      <c r="AV155" s="346"/>
      <c r="AW155" s="346"/>
      <c r="AX155" s="346"/>
      <c r="AY155" s="346"/>
      <c r="AZ155" s="346"/>
      <c r="BA155" s="346"/>
      <c r="BB155" s="346"/>
      <c r="BC155" s="346"/>
      <c r="BD155" s="346"/>
    </row>
    <row r="156" spans="1:56" ht="15.7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46"/>
      <c r="AS156" s="346"/>
      <c r="AT156" s="346"/>
      <c r="AU156" s="346"/>
      <c r="AV156" s="346"/>
      <c r="AW156" s="346"/>
      <c r="AX156" s="346"/>
      <c r="AY156" s="346"/>
      <c r="AZ156" s="346"/>
      <c r="BA156" s="346"/>
      <c r="BB156" s="346"/>
      <c r="BC156" s="346"/>
      <c r="BD156" s="346"/>
    </row>
    <row r="157" spans="1:56" ht="15.75" customHeight="1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  <c r="AL157" s="346"/>
      <c r="AM157" s="346"/>
      <c r="AN157" s="346"/>
      <c r="AO157" s="346"/>
      <c r="AP157" s="346"/>
      <c r="AQ157" s="346"/>
      <c r="AR157" s="346"/>
      <c r="AS157" s="346"/>
      <c r="AT157" s="346"/>
      <c r="AU157" s="346"/>
      <c r="AV157" s="346"/>
      <c r="AW157" s="346"/>
      <c r="AX157" s="346"/>
      <c r="AY157" s="346"/>
      <c r="AZ157" s="346"/>
      <c r="BA157" s="346"/>
      <c r="BB157" s="346"/>
      <c r="BC157" s="346"/>
      <c r="BD157" s="346"/>
    </row>
    <row r="158" spans="1:56" ht="15.75" customHeight="1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  <c r="AL158" s="346"/>
      <c r="AM158" s="346"/>
      <c r="AN158" s="346"/>
      <c r="AO158" s="346"/>
      <c r="AP158" s="346"/>
      <c r="AQ158" s="346"/>
      <c r="AR158" s="346"/>
      <c r="AS158" s="346"/>
      <c r="AT158" s="346"/>
      <c r="AU158" s="346"/>
      <c r="AV158" s="346"/>
      <c r="AW158" s="346"/>
      <c r="AX158" s="346"/>
      <c r="AY158" s="346"/>
      <c r="AZ158" s="346"/>
      <c r="BA158" s="346"/>
      <c r="BB158" s="346"/>
      <c r="BC158" s="346"/>
      <c r="BD158" s="346"/>
    </row>
    <row r="159" spans="1:56" ht="15.75" customHeight="1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  <c r="AL159" s="346"/>
      <c r="AM159" s="346"/>
      <c r="AN159" s="346"/>
      <c r="AO159" s="346"/>
      <c r="AP159" s="346"/>
      <c r="AQ159" s="346"/>
      <c r="AR159" s="346"/>
      <c r="AS159" s="346"/>
      <c r="AT159" s="346"/>
      <c r="AU159" s="346"/>
      <c r="AV159" s="346"/>
      <c r="AW159" s="346"/>
      <c r="AX159" s="346"/>
      <c r="AY159" s="346"/>
      <c r="AZ159" s="346"/>
      <c r="BA159" s="346"/>
      <c r="BB159" s="346"/>
      <c r="BC159" s="346"/>
      <c r="BD159" s="346"/>
    </row>
    <row r="160" spans="1:56" ht="15.75" customHeight="1">
      <c r="A160" s="346"/>
      <c r="B160" s="346"/>
      <c r="C160" s="346"/>
      <c r="D160" s="346"/>
      <c r="E160" s="346"/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346"/>
      <c r="AR160" s="346"/>
      <c r="AS160" s="346"/>
      <c r="AT160" s="346"/>
      <c r="AU160" s="346"/>
      <c r="AV160" s="346"/>
      <c r="AW160" s="346"/>
      <c r="AX160" s="346"/>
      <c r="AY160" s="346"/>
      <c r="AZ160" s="346"/>
      <c r="BA160" s="346"/>
      <c r="BB160" s="346"/>
      <c r="BC160" s="346"/>
      <c r="BD160" s="346"/>
    </row>
    <row r="161" spans="1:56" ht="15.75" customHeight="1">
      <c r="A161" s="346"/>
      <c r="B161" s="346"/>
      <c r="C161" s="346"/>
      <c r="D161" s="346"/>
      <c r="E161" s="346"/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346"/>
      <c r="AR161" s="346"/>
      <c r="AS161" s="346"/>
      <c r="AT161" s="346"/>
      <c r="AU161" s="346"/>
      <c r="AV161" s="346"/>
      <c r="AW161" s="346"/>
      <c r="AX161" s="346"/>
      <c r="AY161" s="346"/>
      <c r="AZ161" s="346"/>
      <c r="BA161" s="346"/>
      <c r="BB161" s="346"/>
      <c r="BC161" s="346"/>
      <c r="BD161" s="346"/>
    </row>
    <row r="162" spans="1:56" ht="15.75" customHeight="1">
      <c r="A162" s="346"/>
      <c r="B162" s="346"/>
      <c r="C162" s="346"/>
      <c r="D162" s="346"/>
      <c r="E162" s="346"/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  <c r="AL162" s="346"/>
      <c r="AM162" s="346"/>
      <c r="AN162" s="346"/>
      <c r="AO162" s="346"/>
      <c r="AP162" s="346"/>
      <c r="AQ162" s="346"/>
      <c r="AR162" s="346"/>
      <c r="AS162" s="346"/>
      <c r="AT162" s="346"/>
      <c r="AU162" s="346"/>
      <c r="AV162" s="346"/>
      <c r="AW162" s="346"/>
      <c r="AX162" s="346"/>
      <c r="AY162" s="346"/>
      <c r="AZ162" s="346"/>
      <c r="BA162" s="346"/>
      <c r="BB162" s="346"/>
      <c r="BC162" s="346"/>
      <c r="BD162" s="346"/>
    </row>
    <row r="163" spans="1:56" ht="15.75" customHeight="1">
      <c r="A163" s="346"/>
      <c r="B163" s="346"/>
      <c r="C163" s="346"/>
      <c r="D163" s="346"/>
      <c r="E163" s="346"/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  <c r="AN163" s="346"/>
      <c r="AO163" s="346"/>
      <c r="AP163" s="346"/>
      <c r="AQ163" s="346"/>
      <c r="AR163" s="346"/>
      <c r="AS163" s="346"/>
      <c r="AT163" s="346"/>
      <c r="AU163" s="346"/>
      <c r="AV163" s="346"/>
      <c r="AW163" s="346"/>
      <c r="AX163" s="346"/>
      <c r="AY163" s="346"/>
      <c r="AZ163" s="346"/>
      <c r="BA163" s="346"/>
      <c r="BB163" s="346"/>
      <c r="BC163" s="346"/>
      <c r="BD163" s="346"/>
    </row>
    <row r="164" spans="1:56" ht="15.75" customHeight="1">
      <c r="A164" s="346"/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46"/>
      <c r="AS164" s="346"/>
      <c r="AT164" s="346"/>
      <c r="AU164" s="346"/>
      <c r="AV164" s="346"/>
      <c r="AW164" s="346"/>
      <c r="AX164" s="346"/>
      <c r="AY164" s="346"/>
      <c r="AZ164" s="346"/>
      <c r="BA164" s="346"/>
      <c r="BB164" s="346"/>
      <c r="BC164" s="346"/>
      <c r="BD164" s="346"/>
    </row>
    <row r="165" spans="1:56" ht="15.75" customHeight="1">
      <c r="A165" s="346"/>
      <c r="B165" s="346"/>
      <c r="C165" s="346"/>
      <c r="D165" s="346"/>
      <c r="E165" s="346"/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  <c r="AL165" s="346"/>
      <c r="AM165" s="346"/>
      <c r="AN165" s="346"/>
      <c r="AO165" s="346"/>
      <c r="AP165" s="346"/>
      <c r="AQ165" s="346"/>
      <c r="AR165" s="346"/>
      <c r="AS165" s="346"/>
      <c r="AT165" s="346"/>
      <c r="AU165" s="346"/>
      <c r="AV165" s="346"/>
      <c r="AW165" s="346"/>
      <c r="AX165" s="346"/>
      <c r="AY165" s="346"/>
      <c r="AZ165" s="346"/>
      <c r="BA165" s="346"/>
      <c r="BB165" s="346"/>
      <c r="BC165" s="346"/>
      <c r="BD165" s="346"/>
    </row>
    <row r="166" spans="1:56" ht="15.75" customHeight="1">
      <c r="A166" s="346"/>
      <c r="B166" s="346"/>
      <c r="C166" s="346"/>
      <c r="D166" s="346"/>
      <c r="E166" s="346"/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  <c r="AL166" s="346"/>
      <c r="AM166" s="346"/>
      <c r="AN166" s="346"/>
      <c r="AO166" s="346"/>
      <c r="AP166" s="346"/>
      <c r="AQ166" s="346"/>
      <c r="AR166" s="346"/>
      <c r="AS166" s="346"/>
      <c r="AT166" s="346"/>
      <c r="AU166" s="346"/>
      <c r="AV166" s="346"/>
      <c r="AW166" s="346"/>
      <c r="AX166" s="346"/>
      <c r="AY166" s="346"/>
      <c r="AZ166" s="346"/>
      <c r="BA166" s="346"/>
      <c r="BB166" s="346"/>
      <c r="BC166" s="346"/>
      <c r="BD166" s="346"/>
    </row>
    <row r="167" spans="1:56" ht="15.75" customHeight="1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46"/>
      <c r="AS167" s="346"/>
      <c r="AT167" s="346"/>
      <c r="AU167" s="346"/>
      <c r="AV167" s="346"/>
      <c r="AW167" s="346"/>
      <c r="AX167" s="346"/>
      <c r="AY167" s="346"/>
      <c r="AZ167" s="346"/>
      <c r="BA167" s="346"/>
      <c r="BB167" s="346"/>
      <c r="BC167" s="346"/>
      <c r="BD167" s="346"/>
    </row>
    <row r="168" spans="1:56" ht="15.75" customHeight="1">
      <c r="A168" s="346"/>
      <c r="B168" s="346"/>
      <c r="C168" s="346"/>
      <c r="D168" s="346"/>
      <c r="E168" s="346"/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  <c r="AL168" s="346"/>
      <c r="AM168" s="346"/>
      <c r="AN168" s="346"/>
      <c r="AO168" s="346"/>
      <c r="AP168" s="346"/>
      <c r="AQ168" s="346"/>
      <c r="AR168" s="346"/>
      <c r="AS168" s="346"/>
      <c r="AT168" s="346"/>
      <c r="AU168" s="346"/>
      <c r="AV168" s="346"/>
      <c r="AW168" s="346"/>
      <c r="AX168" s="346"/>
      <c r="AY168" s="346"/>
      <c r="AZ168" s="346"/>
      <c r="BA168" s="346"/>
      <c r="BB168" s="346"/>
      <c r="BC168" s="346"/>
      <c r="BD168" s="346"/>
    </row>
    <row r="169" spans="1:56" ht="15.75" customHeight="1">
      <c r="A169" s="346"/>
      <c r="B169" s="346"/>
      <c r="C169" s="346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  <c r="AL169" s="346"/>
      <c r="AM169" s="346"/>
      <c r="AN169" s="346"/>
      <c r="AO169" s="346"/>
      <c r="AP169" s="346"/>
      <c r="AQ169" s="346"/>
      <c r="AR169" s="346"/>
      <c r="AS169" s="346"/>
      <c r="AT169" s="346"/>
      <c r="AU169" s="346"/>
      <c r="AV169" s="346"/>
      <c r="AW169" s="346"/>
      <c r="AX169" s="346"/>
      <c r="AY169" s="346"/>
      <c r="AZ169" s="346"/>
      <c r="BA169" s="346"/>
      <c r="BB169" s="346"/>
      <c r="BC169" s="346"/>
      <c r="BD169" s="346"/>
    </row>
    <row r="170" spans="1:56" ht="15.75" customHeight="1">
      <c r="A170" s="346"/>
      <c r="B170" s="346"/>
      <c r="C170" s="346"/>
      <c r="D170" s="346"/>
      <c r="E170" s="346"/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  <c r="AL170" s="346"/>
      <c r="AM170" s="346"/>
      <c r="AN170" s="346"/>
      <c r="AO170" s="346"/>
      <c r="AP170" s="346"/>
      <c r="AQ170" s="346"/>
      <c r="AR170" s="346"/>
      <c r="AS170" s="346"/>
      <c r="AT170" s="346"/>
      <c r="AU170" s="346"/>
      <c r="AV170" s="346"/>
      <c r="AW170" s="346"/>
      <c r="AX170" s="346"/>
      <c r="AY170" s="346"/>
      <c r="AZ170" s="346"/>
      <c r="BA170" s="346"/>
      <c r="BB170" s="346"/>
      <c r="BC170" s="346"/>
      <c r="BD170" s="346"/>
    </row>
    <row r="171" spans="1:56" ht="15.75" customHeight="1">
      <c r="A171" s="346"/>
      <c r="B171" s="346"/>
      <c r="C171" s="346"/>
      <c r="D171" s="346"/>
      <c r="E171" s="346"/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  <c r="AL171" s="346"/>
      <c r="AM171" s="346"/>
      <c r="AN171" s="346"/>
      <c r="AO171" s="346"/>
      <c r="AP171" s="346"/>
      <c r="AQ171" s="346"/>
      <c r="AR171" s="346"/>
      <c r="AS171" s="346"/>
      <c r="AT171" s="346"/>
      <c r="AU171" s="346"/>
      <c r="AV171" s="346"/>
      <c r="AW171" s="346"/>
      <c r="AX171" s="346"/>
      <c r="AY171" s="346"/>
      <c r="AZ171" s="346"/>
      <c r="BA171" s="346"/>
      <c r="BB171" s="346"/>
      <c r="BC171" s="346"/>
      <c r="BD171" s="346"/>
    </row>
    <row r="172" spans="1:56" ht="15.75" customHeight="1">
      <c r="A172" s="346"/>
      <c r="B172" s="346"/>
      <c r="C172" s="346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  <c r="AL172" s="346"/>
      <c r="AM172" s="346"/>
      <c r="AN172" s="346"/>
      <c r="AO172" s="346"/>
      <c r="AP172" s="346"/>
      <c r="AQ172" s="346"/>
      <c r="AR172" s="346"/>
      <c r="AS172" s="346"/>
      <c r="AT172" s="346"/>
      <c r="AU172" s="346"/>
      <c r="AV172" s="346"/>
      <c r="AW172" s="346"/>
      <c r="AX172" s="346"/>
      <c r="AY172" s="346"/>
      <c r="AZ172" s="346"/>
      <c r="BA172" s="346"/>
      <c r="BB172" s="346"/>
      <c r="BC172" s="346"/>
      <c r="BD172" s="346"/>
    </row>
    <row r="173" spans="1:56" ht="15.75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46"/>
      <c r="AS173" s="346"/>
      <c r="AT173" s="346"/>
      <c r="AU173" s="346"/>
      <c r="AV173" s="346"/>
      <c r="AW173" s="346"/>
      <c r="AX173" s="346"/>
      <c r="AY173" s="346"/>
      <c r="AZ173" s="346"/>
      <c r="BA173" s="346"/>
      <c r="BB173" s="346"/>
      <c r="BC173" s="346"/>
      <c r="BD173" s="346"/>
    </row>
    <row r="174" spans="1:56" ht="15.75" customHeight="1">
      <c r="A174" s="346"/>
      <c r="B174" s="346"/>
      <c r="C174" s="346"/>
      <c r="D174" s="346"/>
      <c r="E174" s="346"/>
      <c r="F174" s="346"/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  <c r="AL174" s="346"/>
      <c r="AM174" s="346"/>
      <c r="AN174" s="346"/>
      <c r="AO174" s="346"/>
      <c r="AP174" s="346"/>
      <c r="AQ174" s="346"/>
      <c r="AR174" s="346"/>
      <c r="AS174" s="346"/>
      <c r="AT174" s="346"/>
      <c r="AU174" s="346"/>
      <c r="AV174" s="346"/>
      <c r="AW174" s="346"/>
      <c r="AX174" s="346"/>
      <c r="AY174" s="346"/>
      <c r="AZ174" s="346"/>
      <c r="BA174" s="346"/>
      <c r="BB174" s="346"/>
      <c r="BC174" s="346"/>
      <c r="BD174" s="346"/>
    </row>
    <row r="175" spans="1:56" ht="15.75" customHeight="1">
      <c r="A175" s="346"/>
      <c r="B175" s="346"/>
      <c r="C175" s="346"/>
      <c r="D175" s="346"/>
      <c r="E175" s="346"/>
      <c r="F175" s="346"/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  <c r="AL175" s="346"/>
      <c r="AM175" s="346"/>
      <c r="AN175" s="346"/>
      <c r="AO175" s="346"/>
      <c r="AP175" s="346"/>
      <c r="AQ175" s="346"/>
      <c r="AR175" s="346"/>
      <c r="AS175" s="346"/>
      <c r="AT175" s="346"/>
      <c r="AU175" s="346"/>
      <c r="AV175" s="346"/>
      <c r="AW175" s="346"/>
      <c r="AX175" s="346"/>
      <c r="AY175" s="346"/>
      <c r="AZ175" s="346"/>
      <c r="BA175" s="346"/>
      <c r="BB175" s="346"/>
      <c r="BC175" s="346"/>
      <c r="BD175" s="346"/>
    </row>
    <row r="176" spans="1:56" ht="15.75" customHeight="1">
      <c r="A176" s="346"/>
      <c r="B176" s="346"/>
      <c r="C176" s="346"/>
      <c r="D176" s="346"/>
      <c r="E176" s="346"/>
      <c r="F176" s="346"/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  <c r="AL176" s="346"/>
      <c r="AM176" s="346"/>
      <c r="AN176" s="346"/>
      <c r="AO176" s="346"/>
      <c r="AP176" s="346"/>
      <c r="AQ176" s="346"/>
      <c r="AR176" s="346"/>
      <c r="AS176" s="346"/>
      <c r="AT176" s="346"/>
      <c r="AU176" s="346"/>
      <c r="AV176" s="346"/>
      <c r="AW176" s="346"/>
      <c r="AX176" s="346"/>
      <c r="AY176" s="346"/>
      <c r="AZ176" s="346"/>
      <c r="BA176" s="346"/>
      <c r="BB176" s="346"/>
      <c r="BC176" s="346"/>
      <c r="BD176" s="346"/>
    </row>
    <row r="177" spans="1:56" ht="15.75" customHeight="1">
      <c r="A177" s="346"/>
      <c r="B177" s="346"/>
      <c r="C177" s="346"/>
      <c r="D177" s="346"/>
      <c r="E177" s="346"/>
      <c r="F177" s="346"/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  <c r="AL177" s="346"/>
      <c r="AM177" s="346"/>
      <c r="AN177" s="346"/>
      <c r="AO177" s="346"/>
      <c r="AP177" s="346"/>
      <c r="AQ177" s="346"/>
      <c r="AR177" s="346"/>
      <c r="AS177" s="346"/>
      <c r="AT177" s="346"/>
      <c r="AU177" s="346"/>
      <c r="AV177" s="346"/>
      <c r="AW177" s="346"/>
      <c r="AX177" s="346"/>
      <c r="AY177" s="346"/>
      <c r="AZ177" s="346"/>
      <c r="BA177" s="346"/>
      <c r="BB177" s="346"/>
      <c r="BC177" s="346"/>
      <c r="BD177" s="346"/>
    </row>
    <row r="178" spans="1:56" ht="15.75" customHeight="1">
      <c r="A178" s="346"/>
      <c r="B178" s="346"/>
      <c r="C178" s="346"/>
      <c r="D178" s="346"/>
      <c r="E178" s="346"/>
      <c r="F178" s="346"/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  <c r="AL178" s="346"/>
      <c r="AM178" s="346"/>
      <c r="AN178" s="346"/>
      <c r="AO178" s="346"/>
      <c r="AP178" s="346"/>
      <c r="AQ178" s="346"/>
      <c r="AR178" s="346"/>
      <c r="AS178" s="346"/>
      <c r="AT178" s="346"/>
      <c r="AU178" s="346"/>
      <c r="AV178" s="346"/>
      <c r="AW178" s="346"/>
      <c r="AX178" s="346"/>
      <c r="AY178" s="346"/>
      <c r="AZ178" s="346"/>
      <c r="BA178" s="346"/>
      <c r="BB178" s="346"/>
      <c r="BC178" s="346"/>
      <c r="BD178" s="346"/>
    </row>
    <row r="179" spans="1:56" ht="15.75" customHeight="1">
      <c r="A179" s="346"/>
      <c r="B179" s="346"/>
      <c r="C179" s="346"/>
      <c r="D179" s="346"/>
      <c r="E179" s="346"/>
      <c r="F179" s="346"/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  <c r="AL179" s="346"/>
      <c r="AM179" s="346"/>
      <c r="AN179" s="346"/>
      <c r="AO179" s="346"/>
      <c r="AP179" s="346"/>
      <c r="AQ179" s="346"/>
      <c r="AR179" s="346"/>
      <c r="AS179" s="346"/>
      <c r="AT179" s="346"/>
      <c r="AU179" s="346"/>
      <c r="AV179" s="346"/>
      <c r="AW179" s="346"/>
      <c r="AX179" s="346"/>
      <c r="AY179" s="346"/>
      <c r="AZ179" s="346"/>
      <c r="BA179" s="346"/>
      <c r="BB179" s="346"/>
      <c r="BC179" s="346"/>
      <c r="BD179" s="346"/>
    </row>
    <row r="180" spans="1:56" ht="15.75" customHeight="1">
      <c r="A180" s="346"/>
      <c r="B180" s="346"/>
      <c r="C180" s="346"/>
      <c r="D180" s="346"/>
      <c r="E180" s="346"/>
      <c r="F180" s="346"/>
      <c r="G180" s="346"/>
      <c r="H180" s="346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  <c r="AL180" s="346"/>
      <c r="AM180" s="346"/>
      <c r="AN180" s="346"/>
      <c r="AO180" s="346"/>
      <c r="AP180" s="346"/>
      <c r="AQ180" s="346"/>
      <c r="AR180" s="346"/>
      <c r="AS180" s="346"/>
      <c r="AT180" s="346"/>
      <c r="AU180" s="346"/>
      <c r="AV180" s="346"/>
      <c r="AW180" s="346"/>
      <c r="AX180" s="346"/>
      <c r="AY180" s="346"/>
      <c r="AZ180" s="346"/>
      <c r="BA180" s="346"/>
      <c r="BB180" s="346"/>
      <c r="BC180" s="346"/>
      <c r="BD180" s="346"/>
    </row>
    <row r="181" spans="1:56" ht="15.75" customHeight="1">
      <c r="A181" s="346"/>
      <c r="B181" s="346"/>
      <c r="C181" s="346"/>
      <c r="D181" s="346"/>
      <c r="E181" s="346"/>
      <c r="F181" s="346"/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  <c r="AL181" s="346"/>
      <c r="AM181" s="346"/>
      <c r="AN181" s="346"/>
      <c r="AO181" s="346"/>
      <c r="AP181" s="346"/>
      <c r="AQ181" s="346"/>
      <c r="AR181" s="346"/>
      <c r="AS181" s="346"/>
      <c r="AT181" s="346"/>
      <c r="AU181" s="346"/>
      <c r="AV181" s="346"/>
      <c r="AW181" s="346"/>
      <c r="AX181" s="346"/>
      <c r="AY181" s="346"/>
      <c r="AZ181" s="346"/>
      <c r="BA181" s="346"/>
      <c r="BB181" s="346"/>
      <c r="BC181" s="346"/>
      <c r="BD181" s="346"/>
    </row>
    <row r="182" spans="1:56" ht="15.75" customHeight="1">
      <c r="A182" s="346"/>
      <c r="B182" s="346"/>
      <c r="C182" s="346"/>
      <c r="D182" s="346"/>
      <c r="E182" s="346"/>
      <c r="F182" s="346"/>
      <c r="G182" s="346"/>
      <c r="H182" s="346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  <c r="AL182" s="346"/>
      <c r="AM182" s="346"/>
      <c r="AN182" s="346"/>
      <c r="AO182" s="346"/>
      <c r="AP182" s="346"/>
      <c r="AQ182" s="346"/>
      <c r="AR182" s="346"/>
      <c r="AS182" s="346"/>
      <c r="AT182" s="346"/>
      <c r="AU182" s="346"/>
      <c r="AV182" s="346"/>
      <c r="AW182" s="346"/>
      <c r="AX182" s="346"/>
      <c r="AY182" s="346"/>
      <c r="AZ182" s="346"/>
      <c r="BA182" s="346"/>
      <c r="BB182" s="346"/>
      <c r="BC182" s="346"/>
      <c r="BD182" s="346"/>
    </row>
    <row r="183" spans="1:56" ht="15.75" customHeight="1">
      <c r="A183" s="346"/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  <c r="AL183" s="346"/>
      <c r="AM183" s="346"/>
      <c r="AN183" s="346"/>
      <c r="AO183" s="346"/>
      <c r="AP183" s="346"/>
      <c r="AQ183" s="346"/>
      <c r="AR183" s="346"/>
      <c r="AS183" s="346"/>
      <c r="AT183" s="346"/>
      <c r="AU183" s="346"/>
      <c r="AV183" s="346"/>
      <c r="AW183" s="346"/>
      <c r="AX183" s="346"/>
      <c r="AY183" s="346"/>
      <c r="AZ183" s="346"/>
      <c r="BA183" s="346"/>
      <c r="BB183" s="346"/>
      <c r="BC183" s="346"/>
      <c r="BD183" s="346"/>
    </row>
    <row r="184" spans="1:56" ht="15.75" customHeight="1">
      <c r="A184" s="346"/>
      <c r="B184" s="346"/>
      <c r="C184" s="346"/>
      <c r="D184" s="346"/>
      <c r="E184" s="346"/>
      <c r="F184" s="346"/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  <c r="AL184" s="346"/>
      <c r="AM184" s="346"/>
      <c r="AN184" s="346"/>
      <c r="AO184" s="346"/>
      <c r="AP184" s="346"/>
      <c r="AQ184" s="346"/>
      <c r="AR184" s="346"/>
      <c r="AS184" s="346"/>
      <c r="AT184" s="346"/>
      <c r="AU184" s="346"/>
      <c r="AV184" s="346"/>
      <c r="AW184" s="346"/>
      <c r="AX184" s="346"/>
      <c r="AY184" s="346"/>
      <c r="AZ184" s="346"/>
      <c r="BA184" s="346"/>
      <c r="BB184" s="346"/>
      <c r="BC184" s="346"/>
      <c r="BD184" s="346"/>
    </row>
    <row r="185" spans="1:56" ht="15.75" customHeight="1">
      <c r="A185" s="346"/>
      <c r="B185" s="346"/>
      <c r="C185" s="346"/>
      <c r="D185" s="346"/>
      <c r="E185" s="346"/>
      <c r="F185" s="346"/>
      <c r="G185" s="346"/>
      <c r="H185" s="346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  <c r="AL185" s="346"/>
      <c r="AM185" s="346"/>
      <c r="AN185" s="346"/>
      <c r="AO185" s="346"/>
      <c r="AP185" s="346"/>
      <c r="AQ185" s="346"/>
      <c r="AR185" s="346"/>
      <c r="AS185" s="346"/>
      <c r="AT185" s="346"/>
      <c r="AU185" s="346"/>
      <c r="AV185" s="346"/>
      <c r="AW185" s="346"/>
      <c r="AX185" s="346"/>
      <c r="AY185" s="346"/>
      <c r="AZ185" s="346"/>
      <c r="BA185" s="346"/>
      <c r="BB185" s="346"/>
      <c r="BC185" s="346"/>
      <c r="BD185" s="346"/>
    </row>
    <row r="186" spans="1:56" ht="15.75" customHeight="1">
      <c r="A186" s="346"/>
      <c r="B186" s="346"/>
      <c r="C186" s="346"/>
      <c r="D186" s="346"/>
      <c r="E186" s="346"/>
      <c r="F186" s="346"/>
      <c r="G186" s="346"/>
      <c r="H186" s="346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6"/>
      <c r="U186" s="346"/>
      <c r="V186" s="346"/>
      <c r="W186" s="346"/>
      <c r="X186" s="346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  <c r="AL186" s="346"/>
      <c r="AM186" s="346"/>
      <c r="AN186" s="346"/>
      <c r="AO186" s="346"/>
      <c r="AP186" s="346"/>
      <c r="AQ186" s="346"/>
      <c r="AR186" s="346"/>
      <c r="AS186" s="346"/>
      <c r="AT186" s="346"/>
      <c r="AU186" s="346"/>
      <c r="AV186" s="346"/>
      <c r="AW186" s="346"/>
      <c r="AX186" s="346"/>
      <c r="AY186" s="346"/>
      <c r="AZ186" s="346"/>
      <c r="BA186" s="346"/>
      <c r="BB186" s="346"/>
      <c r="BC186" s="346"/>
      <c r="BD186" s="346"/>
    </row>
    <row r="187" spans="1:56" ht="15.75" customHeight="1">
      <c r="A187" s="346"/>
      <c r="B187" s="346"/>
      <c r="C187" s="346"/>
      <c r="D187" s="346"/>
      <c r="E187" s="346"/>
      <c r="F187" s="346"/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  <c r="AL187" s="346"/>
      <c r="AM187" s="346"/>
      <c r="AN187" s="346"/>
      <c r="AO187" s="346"/>
      <c r="AP187" s="346"/>
      <c r="AQ187" s="346"/>
      <c r="AR187" s="346"/>
      <c r="AS187" s="346"/>
      <c r="AT187" s="346"/>
      <c r="AU187" s="346"/>
      <c r="AV187" s="346"/>
      <c r="AW187" s="346"/>
      <c r="AX187" s="346"/>
      <c r="AY187" s="346"/>
      <c r="AZ187" s="346"/>
      <c r="BA187" s="346"/>
      <c r="BB187" s="346"/>
      <c r="BC187" s="346"/>
      <c r="BD187" s="346"/>
    </row>
    <row r="188" spans="1:56" ht="15.75" customHeight="1">
      <c r="A188" s="346"/>
      <c r="B188" s="346"/>
      <c r="C188" s="346"/>
      <c r="D188" s="346"/>
      <c r="E188" s="346"/>
      <c r="F188" s="346"/>
      <c r="G188" s="346"/>
      <c r="H188" s="346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  <c r="AL188" s="346"/>
      <c r="AM188" s="346"/>
      <c r="AN188" s="346"/>
      <c r="AO188" s="346"/>
      <c r="AP188" s="346"/>
      <c r="AQ188" s="346"/>
      <c r="AR188" s="346"/>
      <c r="AS188" s="346"/>
      <c r="AT188" s="346"/>
      <c r="AU188" s="346"/>
      <c r="AV188" s="346"/>
      <c r="AW188" s="346"/>
      <c r="AX188" s="346"/>
      <c r="AY188" s="346"/>
      <c r="AZ188" s="346"/>
      <c r="BA188" s="346"/>
      <c r="BB188" s="346"/>
      <c r="BC188" s="346"/>
      <c r="BD188" s="346"/>
    </row>
    <row r="189" spans="1:56" ht="15.75" customHeight="1">
      <c r="A189" s="346"/>
      <c r="B189" s="346"/>
      <c r="C189" s="346"/>
      <c r="D189" s="346"/>
      <c r="E189" s="346"/>
      <c r="F189" s="346"/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6"/>
      <c r="U189" s="346"/>
      <c r="V189" s="346"/>
      <c r="W189" s="346"/>
      <c r="X189" s="346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  <c r="AL189" s="346"/>
      <c r="AM189" s="346"/>
      <c r="AN189" s="346"/>
      <c r="AO189" s="346"/>
      <c r="AP189" s="346"/>
      <c r="AQ189" s="346"/>
      <c r="AR189" s="346"/>
      <c r="AS189" s="346"/>
      <c r="AT189" s="346"/>
      <c r="AU189" s="346"/>
      <c r="AV189" s="346"/>
      <c r="AW189" s="346"/>
      <c r="AX189" s="346"/>
      <c r="AY189" s="346"/>
      <c r="AZ189" s="346"/>
      <c r="BA189" s="346"/>
      <c r="BB189" s="346"/>
      <c r="BC189" s="346"/>
      <c r="BD189" s="346"/>
    </row>
    <row r="190" spans="1:56" ht="15.75" customHeight="1">
      <c r="A190" s="346"/>
      <c r="B190" s="346"/>
      <c r="C190" s="346"/>
      <c r="D190" s="346"/>
      <c r="E190" s="346"/>
      <c r="F190" s="346"/>
      <c r="G190" s="346"/>
      <c r="H190" s="346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  <c r="AL190" s="346"/>
      <c r="AM190" s="346"/>
      <c r="AN190" s="346"/>
      <c r="AO190" s="346"/>
      <c r="AP190" s="346"/>
      <c r="AQ190" s="346"/>
      <c r="AR190" s="346"/>
      <c r="AS190" s="346"/>
      <c r="AT190" s="346"/>
      <c r="AU190" s="346"/>
      <c r="AV190" s="346"/>
      <c r="AW190" s="346"/>
      <c r="AX190" s="346"/>
      <c r="AY190" s="346"/>
      <c r="AZ190" s="346"/>
      <c r="BA190" s="346"/>
      <c r="BB190" s="346"/>
      <c r="BC190" s="346"/>
      <c r="BD190" s="346"/>
    </row>
    <row r="191" spans="1:56" ht="15.75" customHeight="1">
      <c r="A191" s="346"/>
      <c r="B191" s="346"/>
      <c r="C191" s="346"/>
      <c r="D191" s="346"/>
      <c r="E191" s="346"/>
      <c r="F191" s="346"/>
      <c r="G191" s="346"/>
      <c r="H191" s="346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  <c r="AL191" s="346"/>
      <c r="AM191" s="346"/>
      <c r="AN191" s="346"/>
      <c r="AO191" s="346"/>
      <c r="AP191" s="346"/>
      <c r="AQ191" s="346"/>
      <c r="AR191" s="346"/>
      <c r="AS191" s="346"/>
      <c r="AT191" s="346"/>
      <c r="AU191" s="346"/>
      <c r="AV191" s="346"/>
      <c r="AW191" s="346"/>
      <c r="AX191" s="346"/>
      <c r="AY191" s="346"/>
      <c r="AZ191" s="346"/>
      <c r="BA191" s="346"/>
      <c r="BB191" s="346"/>
      <c r="BC191" s="346"/>
      <c r="BD191" s="346"/>
    </row>
    <row r="192" spans="1:56" ht="15.75" customHeight="1">
      <c r="A192" s="346"/>
      <c r="B192" s="346"/>
      <c r="C192" s="346"/>
      <c r="D192" s="346"/>
      <c r="E192" s="346"/>
      <c r="F192" s="346"/>
      <c r="G192" s="346"/>
      <c r="H192" s="346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  <c r="AL192" s="346"/>
      <c r="AM192" s="346"/>
      <c r="AN192" s="346"/>
      <c r="AO192" s="346"/>
      <c r="AP192" s="346"/>
      <c r="AQ192" s="346"/>
      <c r="AR192" s="346"/>
      <c r="AS192" s="346"/>
      <c r="AT192" s="346"/>
      <c r="AU192" s="346"/>
      <c r="AV192" s="346"/>
      <c r="AW192" s="346"/>
      <c r="AX192" s="346"/>
      <c r="AY192" s="346"/>
      <c r="AZ192" s="346"/>
      <c r="BA192" s="346"/>
      <c r="BB192" s="346"/>
      <c r="BC192" s="346"/>
      <c r="BD192" s="346"/>
    </row>
    <row r="193" spans="1:56" ht="15.75" customHeight="1">
      <c r="A193" s="346"/>
      <c r="B193" s="346"/>
      <c r="C193" s="346"/>
      <c r="D193" s="346"/>
      <c r="E193" s="346"/>
      <c r="F193" s="346"/>
      <c r="G193" s="346"/>
      <c r="H193" s="346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  <c r="AL193" s="346"/>
      <c r="AM193" s="346"/>
      <c r="AN193" s="346"/>
      <c r="AO193" s="346"/>
      <c r="AP193" s="346"/>
      <c r="AQ193" s="346"/>
      <c r="AR193" s="346"/>
      <c r="AS193" s="346"/>
      <c r="AT193" s="346"/>
      <c r="AU193" s="346"/>
      <c r="AV193" s="346"/>
      <c r="AW193" s="346"/>
      <c r="AX193" s="346"/>
      <c r="AY193" s="346"/>
      <c r="AZ193" s="346"/>
      <c r="BA193" s="346"/>
      <c r="BB193" s="346"/>
      <c r="BC193" s="346"/>
      <c r="BD193" s="346"/>
    </row>
    <row r="194" spans="1:56" ht="15.75" customHeight="1">
      <c r="A194" s="346"/>
      <c r="B194" s="346"/>
      <c r="C194" s="346"/>
      <c r="D194" s="346"/>
      <c r="E194" s="346"/>
      <c r="F194" s="346"/>
      <c r="G194" s="346"/>
      <c r="H194" s="346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6"/>
      <c r="U194" s="346"/>
      <c r="V194" s="346"/>
      <c r="W194" s="346"/>
      <c r="X194" s="346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  <c r="AL194" s="346"/>
      <c r="AM194" s="346"/>
      <c r="AN194" s="346"/>
      <c r="AO194" s="346"/>
      <c r="AP194" s="346"/>
      <c r="AQ194" s="346"/>
      <c r="AR194" s="346"/>
      <c r="AS194" s="346"/>
      <c r="AT194" s="346"/>
      <c r="AU194" s="346"/>
      <c r="AV194" s="346"/>
      <c r="AW194" s="346"/>
      <c r="AX194" s="346"/>
      <c r="AY194" s="346"/>
      <c r="AZ194" s="346"/>
      <c r="BA194" s="346"/>
      <c r="BB194" s="346"/>
      <c r="BC194" s="346"/>
      <c r="BD194" s="346"/>
    </row>
    <row r="195" spans="1:56" ht="15.75" customHeight="1">
      <c r="A195" s="346"/>
      <c r="B195" s="346"/>
      <c r="C195" s="346"/>
      <c r="D195" s="346"/>
      <c r="E195" s="346"/>
      <c r="F195" s="346"/>
      <c r="G195" s="346"/>
      <c r="H195" s="346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6"/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  <c r="AL195" s="346"/>
      <c r="AM195" s="346"/>
      <c r="AN195" s="346"/>
      <c r="AO195" s="346"/>
      <c r="AP195" s="346"/>
      <c r="AQ195" s="346"/>
      <c r="AR195" s="346"/>
      <c r="AS195" s="346"/>
      <c r="AT195" s="346"/>
      <c r="AU195" s="346"/>
      <c r="AV195" s="346"/>
      <c r="AW195" s="346"/>
      <c r="AX195" s="346"/>
      <c r="AY195" s="346"/>
      <c r="AZ195" s="346"/>
      <c r="BA195" s="346"/>
      <c r="BB195" s="346"/>
      <c r="BC195" s="346"/>
      <c r="BD195" s="346"/>
    </row>
    <row r="196" spans="1:56" ht="15.75" customHeight="1">
      <c r="A196" s="346"/>
      <c r="B196" s="346"/>
      <c r="C196" s="346"/>
      <c r="D196" s="346"/>
      <c r="E196" s="346"/>
      <c r="F196" s="346"/>
      <c r="G196" s="346"/>
      <c r="H196" s="346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  <c r="AL196" s="346"/>
      <c r="AM196" s="346"/>
      <c r="AN196" s="346"/>
      <c r="AO196" s="346"/>
      <c r="AP196" s="346"/>
      <c r="AQ196" s="346"/>
      <c r="AR196" s="346"/>
      <c r="AS196" s="346"/>
      <c r="AT196" s="346"/>
      <c r="AU196" s="346"/>
      <c r="AV196" s="346"/>
      <c r="AW196" s="346"/>
      <c r="AX196" s="346"/>
      <c r="AY196" s="346"/>
      <c r="AZ196" s="346"/>
      <c r="BA196" s="346"/>
      <c r="BB196" s="346"/>
      <c r="BC196" s="346"/>
      <c r="BD196" s="346"/>
    </row>
    <row r="197" spans="1:56" ht="15.75" customHeight="1">
      <c r="A197" s="346"/>
      <c r="B197" s="346"/>
      <c r="C197" s="346"/>
      <c r="D197" s="346"/>
      <c r="E197" s="346"/>
      <c r="F197" s="346"/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  <c r="AL197" s="346"/>
      <c r="AM197" s="346"/>
      <c r="AN197" s="346"/>
      <c r="AO197" s="346"/>
      <c r="AP197" s="346"/>
      <c r="AQ197" s="346"/>
      <c r="AR197" s="346"/>
      <c r="AS197" s="346"/>
      <c r="AT197" s="346"/>
      <c r="AU197" s="346"/>
      <c r="AV197" s="346"/>
      <c r="AW197" s="346"/>
      <c r="AX197" s="346"/>
      <c r="AY197" s="346"/>
      <c r="AZ197" s="346"/>
      <c r="BA197" s="346"/>
      <c r="BB197" s="346"/>
      <c r="BC197" s="346"/>
      <c r="BD197" s="346"/>
    </row>
    <row r="198" spans="1:56" ht="15.75" customHeight="1">
      <c r="A198" s="346"/>
      <c r="B198" s="346"/>
      <c r="C198" s="346"/>
      <c r="D198" s="346"/>
      <c r="E198" s="346"/>
      <c r="F198" s="346"/>
      <c r="G198" s="346"/>
      <c r="H198" s="346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6"/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  <c r="AL198" s="346"/>
      <c r="AM198" s="346"/>
      <c r="AN198" s="346"/>
      <c r="AO198" s="346"/>
      <c r="AP198" s="346"/>
      <c r="AQ198" s="346"/>
      <c r="AR198" s="346"/>
      <c r="AS198" s="346"/>
      <c r="AT198" s="346"/>
      <c r="AU198" s="346"/>
      <c r="AV198" s="346"/>
      <c r="AW198" s="346"/>
      <c r="AX198" s="346"/>
      <c r="AY198" s="346"/>
      <c r="AZ198" s="346"/>
      <c r="BA198" s="346"/>
      <c r="BB198" s="346"/>
      <c r="BC198" s="346"/>
      <c r="BD198" s="346"/>
    </row>
    <row r="199" spans="1:56" ht="15.75" customHeight="1">
      <c r="A199" s="346"/>
      <c r="B199" s="346"/>
      <c r="C199" s="346"/>
      <c r="D199" s="346"/>
      <c r="E199" s="346"/>
      <c r="F199" s="346"/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  <c r="AL199" s="346"/>
      <c r="AM199" s="346"/>
      <c r="AN199" s="346"/>
      <c r="AO199" s="346"/>
      <c r="AP199" s="346"/>
      <c r="AQ199" s="346"/>
      <c r="AR199" s="346"/>
      <c r="AS199" s="346"/>
      <c r="AT199" s="346"/>
      <c r="AU199" s="346"/>
      <c r="AV199" s="346"/>
      <c r="AW199" s="346"/>
      <c r="AX199" s="346"/>
      <c r="AY199" s="346"/>
      <c r="AZ199" s="346"/>
      <c r="BA199" s="346"/>
      <c r="BB199" s="346"/>
      <c r="BC199" s="346"/>
      <c r="BD199" s="346"/>
    </row>
    <row r="200" spans="1:56" ht="15.75" customHeight="1">
      <c r="A200" s="346"/>
      <c r="B200" s="346"/>
      <c r="C200" s="346"/>
      <c r="D200" s="346"/>
      <c r="E200" s="346"/>
      <c r="F200" s="346"/>
      <c r="G200" s="346"/>
      <c r="H200" s="346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  <c r="AL200" s="346"/>
      <c r="AM200" s="346"/>
      <c r="AN200" s="346"/>
      <c r="AO200" s="346"/>
      <c r="AP200" s="346"/>
      <c r="AQ200" s="346"/>
      <c r="AR200" s="346"/>
      <c r="AS200" s="346"/>
      <c r="AT200" s="346"/>
      <c r="AU200" s="346"/>
      <c r="AV200" s="346"/>
      <c r="AW200" s="346"/>
      <c r="AX200" s="346"/>
      <c r="AY200" s="346"/>
      <c r="AZ200" s="346"/>
      <c r="BA200" s="346"/>
      <c r="BB200" s="346"/>
      <c r="BC200" s="346"/>
      <c r="BD200" s="346"/>
    </row>
    <row r="201" spans="1:56" ht="15.75" customHeight="1">
      <c r="A201" s="346"/>
      <c r="B201" s="346"/>
      <c r="C201" s="346"/>
      <c r="D201" s="346"/>
      <c r="E201" s="346"/>
      <c r="F201" s="346"/>
      <c r="G201" s="346"/>
      <c r="H201" s="346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6"/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  <c r="AL201" s="346"/>
      <c r="AM201" s="346"/>
      <c r="AN201" s="346"/>
      <c r="AO201" s="346"/>
      <c r="AP201" s="346"/>
      <c r="AQ201" s="346"/>
      <c r="AR201" s="346"/>
      <c r="AS201" s="346"/>
      <c r="AT201" s="346"/>
      <c r="AU201" s="346"/>
      <c r="AV201" s="346"/>
      <c r="AW201" s="346"/>
      <c r="AX201" s="346"/>
      <c r="AY201" s="346"/>
      <c r="AZ201" s="346"/>
      <c r="BA201" s="346"/>
      <c r="BB201" s="346"/>
      <c r="BC201" s="346"/>
      <c r="BD201" s="346"/>
    </row>
    <row r="202" spans="1:56" ht="15.75" customHeight="1">
      <c r="A202" s="346"/>
      <c r="B202" s="346"/>
      <c r="C202" s="346"/>
      <c r="D202" s="346"/>
      <c r="E202" s="346"/>
      <c r="F202" s="346"/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  <c r="AL202" s="346"/>
      <c r="AM202" s="346"/>
      <c r="AN202" s="346"/>
      <c r="AO202" s="346"/>
      <c r="AP202" s="346"/>
      <c r="AQ202" s="346"/>
      <c r="AR202" s="346"/>
      <c r="AS202" s="346"/>
      <c r="AT202" s="346"/>
      <c r="AU202" s="346"/>
      <c r="AV202" s="346"/>
      <c r="AW202" s="346"/>
      <c r="AX202" s="346"/>
      <c r="AY202" s="346"/>
      <c r="AZ202" s="346"/>
      <c r="BA202" s="346"/>
      <c r="BB202" s="346"/>
      <c r="BC202" s="346"/>
      <c r="BD202" s="346"/>
    </row>
    <row r="203" spans="1:56" ht="15.75" customHeight="1">
      <c r="A203" s="346"/>
      <c r="B203" s="346"/>
      <c r="C203" s="346"/>
      <c r="D203" s="346"/>
      <c r="E203" s="346"/>
      <c r="F203" s="346"/>
      <c r="G203" s="346"/>
      <c r="H203" s="346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  <c r="AL203" s="346"/>
      <c r="AM203" s="346"/>
      <c r="AN203" s="346"/>
      <c r="AO203" s="346"/>
      <c r="AP203" s="346"/>
      <c r="AQ203" s="346"/>
      <c r="AR203" s="346"/>
      <c r="AS203" s="346"/>
      <c r="AT203" s="346"/>
      <c r="AU203" s="346"/>
      <c r="AV203" s="346"/>
      <c r="AW203" s="346"/>
      <c r="AX203" s="346"/>
      <c r="AY203" s="346"/>
      <c r="AZ203" s="346"/>
      <c r="BA203" s="346"/>
      <c r="BB203" s="346"/>
      <c r="BC203" s="346"/>
      <c r="BD203" s="346"/>
    </row>
    <row r="204" spans="1:56" ht="15.75" customHeight="1">
      <c r="A204" s="346"/>
      <c r="B204" s="346"/>
      <c r="C204" s="346"/>
      <c r="D204" s="346"/>
      <c r="E204" s="346"/>
      <c r="F204" s="346"/>
      <c r="G204" s="346"/>
      <c r="H204" s="346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  <c r="AL204" s="346"/>
      <c r="AM204" s="346"/>
      <c r="AN204" s="346"/>
      <c r="AO204" s="346"/>
      <c r="AP204" s="346"/>
      <c r="AQ204" s="346"/>
      <c r="AR204" s="346"/>
      <c r="AS204" s="346"/>
      <c r="AT204" s="346"/>
      <c r="AU204" s="346"/>
      <c r="AV204" s="346"/>
      <c r="AW204" s="346"/>
      <c r="AX204" s="346"/>
      <c r="AY204" s="346"/>
      <c r="AZ204" s="346"/>
      <c r="BA204" s="346"/>
      <c r="BB204" s="346"/>
      <c r="BC204" s="346"/>
      <c r="BD204" s="346"/>
    </row>
    <row r="205" spans="1:56" ht="15.75" customHeight="1">
      <c r="A205" s="346"/>
      <c r="B205" s="346"/>
      <c r="C205" s="346"/>
      <c r="D205" s="346"/>
      <c r="E205" s="346"/>
      <c r="F205" s="346"/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  <c r="AL205" s="346"/>
      <c r="AM205" s="346"/>
      <c r="AN205" s="346"/>
      <c r="AO205" s="346"/>
      <c r="AP205" s="346"/>
      <c r="AQ205" s="346"/>
      <c r="AR205" s="346"/>
      <c r="AS205" s="346"/>
      <c r="AT205" s="346"/>
      <c r="AU205" s="346"/>
      <c r="AV205" s="346"/>
      <c r="AW205" s="346"/>
      <c r="AX205" s="346"/>
      <c r="AY205" s="346"/>
      <c r="AZ205" s="346"/>
      <c r="BA205" s="346"/>
      <c r="BB205" s="346"/>
      <c r="BC205" s="346"/>
      <c r="BD205" s="346"/>
    </row>
    <row r="206" spans="1:56" ht="15.75" customHeight="1">
      <c r="A206" s="346"/>
      <c r="B206" s="346"/>
      <c r="C206" s="346"/>
      <c r="D206" s="346"/>
      <c r="E206" s="346"/>
      <c r="F206" s="346"/>
      <c r="G206" s="346"/>
      <c r="H206" s="346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  <c r="AL206" s="346"/>
      <c r="AM206" s="346"/>
      <c r="AN206" s="346"/>
      <c r="AO206" s="346"/>
      <c r="AP206" s="346"/>
      <c r="AQ206" s="346"/>
      <c r="AR206" s="346"/>
      <c r="AS206" s="346"/>
      <c r="AT206" s="346"/>
      <c r="AU206" s="346"/>
      <c r="AV206" s="346"/>
      <c r="AW206" s="346"/>
      <c r="AX206" s="346"/>
      <c r="AY206" s="346"/>
      <c r="AZ206" s="346"/>
      <c r="BA206" s="346"/>
      <c r="BB206" s="346"/>
      <c r="BC206" s="346"/>
      <c r="BD206" s="346"/>
    </row>
    <row r="207" spans="1:56" ht="15.75" customHeight="1">
      <c r="A207" s="346"/>
      <c r="B207" s="346"/>
      <c r="C207" s="346"/>
      <c r="D207" s="346"/>
      <c r="E207" s="346"/>
      <c r="F207" s="346"/>
      <c r="G207" s="346"/>
      <c r="H207" s="346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  <c r="AL207" s="346"/>
      <c r="AM207" s="346"/>
      <c r="AN207" s="346"/>
      <c r="AO207" s="346"/>
      <c r="AP207" s="346"/>
      <c r="AQ207" s="346"/>
      <c r="AR207" s="346"/>
      <c r="AS207" s="346"/>
      <c r="AT207" s="346"/>
      <c r="AU207" s="346"/>
      <c r="AV207" s="346"/>
      <c r="AW207" s="346"/>
      <c r="AX207" s="346"/>
      <c r="AY207" s="346"/>
      <c r="AZ207" s="346"/>
      <c r="BA207" s="346"/>
      <c r="BB207" s="346"/>
      <c r="BC207" s="346"/>
      <c r="BD207" s="346"/>
    </row>
    <row r="208" spans="1:56" ht="15.75" customHeight="1">
      <c r="A208" s="346"/>
      <c r="B208" s="346"/>
      <c r="C208" s="346"/>
      <c r="D208" s="346"/>
      <c r="E208" s="346"/>
      <c r="F208" s="346"/>
      <c r="G208" s="346"/>
      <c r="H208" s="346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  <c r="AL208" s="346"/>
      <c r="AM208" s="346"/>
      <c r="AN208" s="346"/>
      <c r="AO208" s="346"/>
      <c r="AP208" s="346"/>
      <c r="AQ208" s="346"/>
      <c r="AR208" s="346"/>
      <c r="AS208" s="346"/>
      <c r="AT208" s="346"/>
      <c r="AU208" s="346"/>
      <c r="AV208" s="346"/>
      <c r="AW208" s="346"/>
      <c r="AX208" s="346"/>
      <c r="AY208" s="346"/>
      <c r="AZ208" s="346"/>
      <c r="BA208" s="346"/>
      <c r="BB208" s="346"/>
      <c r="BC208" s="346"/>
      <c r="BD208" s="346"/>
    </row>
    <row r="209" spans="1:56" ht="15.75" customHeight="1">
      <c r="A209" s="346"/>
      <c r="B209" s="346"/>
      <c r="C209" s="346"/>
      <c r="D209" s="346"/>
      <c r="E209" s="346"/>
      <c r="F209" s="346"/>
      <c r="G209" s="346"/>
      <c r="H209" s="346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  <c r="AL209" s="346"/>
      <c r="AM209" s="346"/>
      <c r="AN209" s="346"/>
      <c r="AO209" s="346"/>
      <c r="AP209" s="346"/>
      <c r="AQ209" s="346"/>
      <c r="AR209" s="346"/>
      <c r="AS209" s="346"/>
      <c r="AT209" s="346"/>
      <c r="AU209" s="346"/>
      <c r="AV209" s="346"/>
      <c r="AW209" s="346"/>
      <c r="AX209" s="346"/>
      <c r="AY209" s="346"/>
      <c r="AZ209" s="346"/>
      <c r="BA209" s="346"/>
      <c r="BB209" s="346"/>
      <c r="BC209" s="346"/>
      <c r="BD209" s="346"/>
    </row>
    <row r="210" spans="1:56" ht="15.75" customHeight="1">
      <c r="A210" s="346"/>
      <c r="B210" s="346"/>
      <c r="C210" s="346"/>
      <c r="D210" s="346"/>
      <c r="E210" s="346"/>
      <c r="F210" s="346"/>
      <c r="G210" s="346"/>
      <c r="H210" s="346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  <c r="AL210" s="346"/>
      <c r="AM210" s="346"/>
      <c r="AN210" s="346"/>
      <c r="AO210" s="346"/>
      <c r="AP210" s="346"/>
      <c r="AQ210" s="346"/>
      <c r="AR210" s="346"/>
      <c r="AS210" s="346"/>
      <c r="AT210" s="346"/>
      <c r="AU210" s="346"/>
      <c r="AV210" s="346"/>
      <c r="AW210" s="346"/>
      <c r="AX210" s="346"/>
      <c r="AY210" s="346"/>
      <c r="AZ210" s="346"/>
      <c r="BA210" s="346"/>
      <c r="BB210" s="346"/>
      <c r="BC210" s="346"/>
      <c r="BD210" s="346"/>
    </row>
    <row r="211" spans="1:56" ht="15.75" customHeight="1">
      <c r="A211" s="346"/>
      <c r="B211" s="346"/>
      <c r="C211" s="346"/>
      <c r="D211" s="346"/>
      <c r="E211" s="346"/>
      <c r="F211" s="346"/>
      <c r="G211" s="346"/>
      <c r="H211" s="346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  <c r="AL211" s="346"/>
      <c r="AM211" s="346"/>
      <c r="AN211" s="346"/>
      <c r="AO211" s="346"/>
      <c r="AP211" s="346"/>
      <c r="AQ211" s="346"/>
      <c r="AR211" s="346"/>
      <c r="AS211" s="346"/>
      <c r="AT211" s="346"/>
      <c r="AU211" s="346"/>
      <c r="AV211" s="346"/>
      <c r="AW211" s="346"/>
      <c r="AX211" s="346"/>
      <c r="AY211" s="346"/>
      <c r="AZ211" s="346"/>
      <c r="BA211" s="346"/>
      <c r="BB211" s="346"/>
      <c r="BC211" s="346"/>
      <c r="BD211" s="346"/>
    </row>
    <row r="212" spans="1:56" ht="15.75" customHeight="1">
      <c r="A212" s="346"/>
      <c r="B212" s="346"/>
      <c r="C212" s="346"/>
      <c r="D212" s="346"/>
      <c r="E212" s="346"/>
      <c r="F212" s="346"/>
      <c r="G212" s="346"/>
      <c r="H212" s="346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46"/>
      <c r="AS212" s="346"/>
      <c r="AT212" s="346"/>
      <c r="AU212" s="346"/>
      <c r="AV212" s="346"/>
      <c r="AW212" s="346"/>
      <c r="AX212" s="346"/>
      <c r="AY212" s="346"/>
      <c r="AZ212" s="346"/>
      <c r="BA212" s="346"/>
      <c r="BB212" s="346"/>
      <c r="BC212" s="346"/>
      <c r="BD212" s="346"/>
    </row>
    <row r="213" spans="1:56" ht="15.75" customHeight="1">
      <c r="A213" s="346"/>
      <c r="B213" s="346"/>
      <c r="C213" s="346"/>
      <c r="D213" s="346"/>
      <c r="E213" s="346"/>
      <c r="F213" s="346"/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  <c r="AL213" s="346"/>
      <c r="AM213" s="346"/>
      <c r="AN213" s="346"/>
      <c r="AO213" s="346"/>
      <c r="AP213" s="346"/>
      <c r="AQ213" s="346"/>
      <c r="AR213" s="346"/>
      <c r="AS213" s="346"/>
      <c r="AT213" s="346"/>
      <c r="AU213" s="346"/>
      <c r="AV213" s="346"/>
      <c r="AW213" s="346"/>
      <c r="AX213" s="346"/>
      <c r="AY213" s="346"/>
      <c r="AZ213" s="346"/>
      <c r="BA213" s="346"/>
      <c r="BB213" s="346"/>
      <c r="BC213" s="346"/>
      <c r="BD213" s="346"/>
    </row>
    <row r="214" spans="1:56" ht="15.75" customHeight="1">
      <c r="A214" s="346"/>
      <c r="B214" s="346"/>
      <c r="C214" s="346"/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  <c r="AL214" s="346"/>
      <c r="AM214" s="346"/>
      <c r="AN214" s="346"/>
      <c r="AO214" s="346"/>
      <c r="AP214" s="346"/>
      <c r="AQ214" s="346"/>
      <c r="AR214" s="346"/>
      <c r="AS214" s="346"/>
      <c r="AT214" s="346"/>
      <c r="AU214" s="346"/>
      <c r="AV214" s="346"/>
      <c r="AW214" s="346"/>
      <c r="AX214" s="346"/>
      <c r="AY214" s="346"/>
      <c r="AZ214" s="346"/>
      <c r="BA214" s="346"/>
      <c r="BB214" s="346"/>
      <c r="BC214" s="346"/>
      <c r="BD214" s="346"/>
    </row>
    <row r="215" spans="1:56" ht="15.75" customHeight="1">
      <c r="A215" s="346"/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  <c r="AL215" s="346"/>
      <c r="AM215" s="346"/>
      <c r="AN215" s="346"/>
      <c r="AO215" s="346"/>
      <c r="AP215" s="346"/>
      <c r="AQ215" s="346"/>
      <c r="AR215" s="346"/>
      <c r="AS215" s="346"/>
      <c r="AT215" s="346"/>
      <c r="AU215" s="346"/>
      <c r="AV215" s="346"/>
      <c r="AW215" s="346"/>
      <c r="AX215" s="346"/>
      <c r="AY215" s="346"/>
      <c r="AZ215" s="346"/>
      <c r="BA215" s="346"/>
      <c r="BB215" s="346"/>
      <c r="BC215" s="346"/>
      <c r="BD215" s="346"/>
    </row>
    <row r="216" spans="1:56" ht="15.75" customHeight="1">
      <c r="A216" s="346"/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  <c r="AL216" s="346"/>
      <c r="AM216" s="346"/>
      <c r="AN216" s="346"/>
      <c r="AO216" s="346"/>
      <c r="AP216" s="346"/>
      <c r="AQ216" s="346"/>
      <c r="AR216" s="346"/>
      <c r="AS216" s="346"/>
      <c r="AT216" s="346"/>
      <c r="AU216" s="346"/>
      <c r="AV216" s="346"/>
      <c r="AW216" s="346"/>
      <c r="AX216" s="346"/>
      <c r="AY216" s="346"/>
      <c r="AZ216" s="346"/>
      <c r="BA216" s="346"/>
      <c r="BB216" s="346"/>
      <c r="BC216" s="346"/>
      <c r="BD216" s="346"/>
    </row>
    <row r="217" spans="1:56" ht="15.75" customHeight="1">
      <c r="A217" s="346"/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  <c r="AL217" s="346"/>
      <c r="AM217" s="346"/>
      <c r="AN217" s="346"/>
      <c r="AO217" s="346"/>
      <c r="AP217" s="346"/>
      <c r="AQ217" s="346"/>
      <c r="AR217" s="346"/>
      <c r="AS217" s="346"/>
      <c r="AT217" s="346"/>
      <c r="AU217" s="346"/>
      <c r="AV217" s="346"/>
      <c r="AW217" s="346"/>
      <c r="AX217" s="346"/>
      <c r="AY217" s="346"/>
      <c r="AZ217" s="346"/>
      <c r="BA217" s="346"/>
      <c r="BB217" s="346"/>
      <c r="BC217" s="346"/>
      <c r="BD217" s="346"/>
    </row>
    <row r="218" spans="1:56" ht="15.75" customHeight="1">
      <c r="A218" s="346"/>
      <c r="B218" s="346"/>
      <c r="C218" s="346"/>
      <c r="D218" s="346"/>
      <c r="E218" s="346"/>
      <c r="F218" s="346"/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  <c r="AL218" s="346"/>
      <c r="AM218" s="346"/>
      <c r="AN218" s="346"/>
      <c r="AO218" s="346"/>
      <c r="AP218" s="346"/>
      <c r="AQ218" s="346"/>
      <c r="AR218" s="346"/>
      <c r="AS218" s="346"/>
      <c r="AT218" s="346"/>
      <c r="AU218" s="346"/>
      <c r="AV218" s="346"/>
      <c r="AW218" s="346"/>
      <c r="AX218" s="346"/>
      <c r="AY218" s="346"/>
      <c r="AZ218" s="346"/>
      <c r="BA218" s="346"/>
      <c r="BB218" s="346"/>
      <c r="BC218" s="346"/>
      <c r="BD218" s="346"/>
    </row>
    <row r="219" spans="1:56" ht="15.75" customHeight="1">
      <c r="A219" s="346"/>
      <c r="B219" s="346"/>
      <c r="C219" s="346"/>
      <c r="D219" s="346"/>
      <c r="E219" s="346"/>
      <c r="F219" s="346"/>
      <c r="G219" s="346"/>
      <c r="H219" s="346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  <c r="AL219" s="346"/>
      <c r="AM219" s="346"/>
      <c r="AN219" s="346"/>
      <c r="AO219" s="346"/>
      <c r="AP219" s="346"/>
      <c r="AQ219" s="346"/>
      <c r="AR219" s="346"/>
      <c r="AS219" s="346"/>
      <c r="AT219" s="346"/>
      <c r="AU219" s="346"/>
      <c r="AV219" s="346"/>
      <c r="AW219" s="346"/>
      <c r="AX219" s="346"/>
      <c r="AY219" s="346"/>
      <c r="AZ219" s="346"/>
      <c r="BA219" s="346"/>
      <c r="BB219" s="346"/>
      <c r="BC219" s="346"/>
      <c r="BD219" s="346"/>
    </row>
    <row r="220" spans="1:56" ht="15.75" customHeight="1">
      <c r="A220" s="346"/>
      <c r="B220" s="346"/>
      <c r="C220" s="346"/>
      <c r="D220" s="346"/>
      <c r="E220" s="346"/>
      <c r="F220" s="346"/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  <c r="AL220" s="346"/>
      <c r="AM220" s="346"/>
      <c r="AN220" s="346"/>
      <c r="AO220" s="346"/>
      <c r="AP220" s="346"/>
      <c r="AQ220" s="346"/>
      <c r="AR220" s="346"/>
      <c r="AS220" s="346"/>
      <c r="AT220" s="346"/>
      <c r="AU220" s="346"/>
      <c r="AV220" s="346"/>
      <c r="AW220" s="346"/>
      <c r="AX220" s="346"/>
      <c r="AY220" s="346"/>
      <c r="AZ220" s="346"/>
      <c r="BA220" s="346"/>
      <c r="BB220" s="346"/>
      <c r="BC220" s="346"/>
      <c r="BD220" s="346"/>
    </row>
    <row r="221" spans="1:56" ht="15.75" customHeight="1">
      <c r="A221" s="346"/>
      <c r="B221" s="346"/>
      <c r="C221" s="346"/>
      <c r="D221" s="346"/>
      <c r="E221" s="346"/>
      <c r="F221" s="346"/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  <c r="AL221" s="346"/>
      <c r="AM221" s="346"/>
      <c r="AN221" s="346"/>
      <c r="AO221" s="346"/>
      <c r="AP221" s="346"/>
      <c r="AQ221" s="346"/>
      <c r="AR221" s="346"/>
      <c r="AS221" s="346"/>
      <c r="AT221" s="346"/>
      <c r="AU221" s="346"/>
      <c r="AV221" s="346"/>
      <c r="AW221" s="346"/>
      <c r="AX221" s="346"/>
      <c r="AY221" s="346"/>
      <c r="AZ221" s="346"/>
      <c r="BA221" s="346"/>
      <c r="BB221" s="346"/>
      <c r="BC221" s="346"/>
      <c r="BD221" s="346"/>
    </row>
    <row r="222" spans="1:56" ht="15.75" customHeight="1">
      <c r="A222" s="346"/>
      <c r="B222" s="346"/>
      <c r="C222" s="346"/>
      <c r="D222" s="346"/>
      <c r="E222" s="346"/>
      <c r="F222" s="346"/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  <c r="AL222" s="346"/>
      <c r="AM222" s="346"/>
      <c r="AN222" s="346"/>
      <c r="AO222" s="346"/>
      <c r="AP222" s="346"/>
      <c r="AQ222" s="346"/>
      <c r="AR222" s="346"/>
      <c r="AS222" s="346"/>
      <c r="AT222" s="346"/>
      <c r="AU222" s="346"/>
      <c r="AV222" s="346"/>
      <c r="AW222" s="346"/>
      <c r="AX222" s="346"/>
      <c r="AY222" s="346"/>
      <c r="AZ222" s="346"/>
      <c r="BA222" s="346"/>
      <c r="BB222" s="346"/>
      <c r="BC222" s="346"/>
      <c r="BD222" s="346"/>
    </row>
    <row r="223" spans="1:56" ht="15.75" customHeight="1">
      <c r="A223" s="346"/>
      <c r="B223" s="346"/>
      <c r="C223" s="346"/>
      <c r="D223" s="346"/>
      <c r="E223" s="346"/>
      <c r="F223" s="346"/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  <c r="AL223" s="346"/>
      <c r="AM223" s="346"/>
      <c r="AN223" s="346"/>
      <c r="AO223" s="346"/>
      <c r="AP223" s="346"/>
      <c r="AQ223" s="346"/>
      <c r="AR223" s="346"/>
      <c r="AS223" s="346"/>
      <c r="AT223" s="346"/>
      <c r="AU223" s="346"/>
      <c r="AV223" s="346"/>
      <c r="AW223" s="346"/>
      <c r="AX223" s="346"/>
      <c r="AY223" s="346"/>
      <c r="AZ223" s="346"/>
      <c r="BA223" s="346"/>
      <c r="BB223" s="346"/>
      <c r="BC223" s="346"/>
      <c r="BD223" s="346"/>
    </row>
    <row r="224" spans="1:56" ht="15.75" customHeight="1">
      <c r="A224" s="346"/>
      <c r="B224" s="346"/>
      <c r="C224" s="346"/>
      <c r="D224" s="346"/>
      <c r="E224" s="346"/>
      <c r="F224" s="346"/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  <c r="AL224" s="346"/>
      <c r="AM224" s="346"/>
      <c r="AN224" s="346"/>
      <c r="AO224" s="346"/>
      <c r="AP224" s="346"/>
      <c r="AQ224" s="346"/>
      <c r="AR224" s="346"/>
      <c r="AS224" s="346"/>
      <c r="AT224" s="346"/>
      <c r="AU224" s="346"/>
      <c r="AV224" s="346"/>
      <c r="AW224" s="346"/>
      <c r="AX224" s="346"/>
      <c r="AY224" s="346"/>
      <c r="AZ224" s="346"/>
      <c r="BA224" s="346"/>
      <c r="BB224" s="346"/>
      <c r="BC224" s="346"/>
      <c r="BD224" s="346"/>
    </row>
    <row r="225" spans="1:56" ht="15.75" customHeight="1">
      <c r="A225" s="346"/>
      <c r="B225" s="346"/>
      <c r="C225" s="346"/>
      <c r="D225" s="346"/>
      <c r="E225" s="346"/>
      <c r="F225" s="346"/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  <c r="AL225" s="346"/>
      <c r="AM225" s="346"/>
      <c r="AN225" s="346"/>
      <c r="AO225" s="346"/>
      <c r="AP225" s="346"/>
      <c r="AQ225" s="346"/>
      <c r="AR225" s="346"/>
      <c r="AS225" s="346"/>
      <c r="AT225" s="346"/>
      <c r="AU225" s="346"/>
      <c r="AV225" s="346"/>
      <c r="AW225" s="346"/>
      <c r="AX225" s="346"/>
      <c r="AY225" s="346"/>
      <c r="AZ225" s="346"/>
      <c r="BA225" s="346"/>
      <c r="BB225" s="346"/>
      <c r="BC225" s="346"/>
      <c r="BD225" s="346"/>
    </row>
    <row r="226" spans="1:56" ht="15.75" customHeight="1">
      <c r="A226" s="346"/>
      <c r="B226" s="346"/>
      <c r="C226" s="346"/>
      <c r="D226" s="346"/>
      <c r="E226" s="346"/>
      <c r="F226" s="346"/>
      <c r="G226" s="346"/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  <c r="AL226" s="346"/>
      <c r="AM226" s="346"/>
      <c r="AN226" s="346"/>
      <c r="AO226" s="346"/>
      <c r="AP226" s="346"/>
      <c r="AQ226" s="346"/>
      <c r="AR226" s="346"/>
      <c r="AS226" s="346"/>
      <c r="AT226" s="346"/>
      <c r="AU226" s="346"/>
      <c r="AV226" s="346"/>
      <c r="AW226" s="346"/>
      <c r="AX226" s="346"/>
      <c r="AY226" s="346"/>
      <c r="AZ226" s="346"/>
      <c r="BA226" s="346"/>
      <c r="BB226" s="346"/>
      <c r="BC226" s="346"/>
      <c r="BD226" s="346"/>
    </row>
    <row r="227" spans="1:56" ht="15.75" customHeight="1">
      <c r="A227" s="346"/>
      <c r="B227" s="346"/>
      <c r="C227" s="346"/>
      <c r="D227" s="346"/>
      <c r="E227" s="346"/>
      <c r="F227" s="346"/>
      <c r="G227" s="346"/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  <c r="AL227" s="346"/>
      <c r="AM227" s="346"/>
      <c r="AN227" s="346"/>
      <c r="AO227" s="346"/>
      <c r="AP227" s="346"/>
      <c r="AQ227" s="346"/>
      <c r="AR227" s="346"/>
      <c r="AS227" s="346"/>
      <c r="AT227" s="346"/>
      <c r="AU227" s="346"/>
      <c r="AV227" s="346"/>
      <c r="AW227" s="346"/>
      <c r="AX227" s="346"/>
      <c r="AY227" s="346"/>
      <c r="AZ227" s="346"/>
      <c r="BA227" s="346"/>
      <c r="BB227" s="346"/>
      <c r="BC227" s="346"/>
      <c r="BD227" s="346"/>
    </row>
    <row r="228" spans="1:56" ht="15.75" customHeight="1">
      <c r="A228" s="346"/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  <c r="AL228" s="346"/>
      <c r="AM228" s="346"/>
      <c r="AN228" s="346"/>
      <c r="AO228" s="346"/>
      <c r="AP228" s="346"/>
      <c r="AQ228" s="346"/>
      <c r="AR228" s="346"/>
      <c r="AS228" s="346"/>
      <c r="AT228" s="346"/>
      <c r="AU228" s="346"/>
      <c r="AV228" s="346"/>
      <c r="AW228" s="346"/>
      <c r="AX228" s="346"/>
      <c r="AY228" s="346"/>
      <c r="AZ228" s="346"/>
      <c r="BA228" s="346"/>
      <c r="BB228" s="346"/>
      <c r="BC228" s="346"/>
      <c r="BD228" s="346"/>
    </row>
    <row r="229" spans="1:56" ht="15.75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  <c r="AL229" s="346"/>
      <c r="AM229" s="346"/>
      <c r="AN229" s="346"/>
      <c r="AO229" s="346"/>
      <c r="AP229" s="346"/>
      <c r="AQ229" s="346"/>
      <c r="AR229" s="346"/>
      <c r="AS229" s="346"/>
      <c r="AT229" s="346"/>
      <c r="AU229" s="346"/>
      <c r="AV229" s="346"/>
      <c r="AW229" s="346"/>
      <c r="AX229" s="346"/>
      <c r="AY229" s="346"/>
      <c r="AZ229" s="346"/>
      <c r="BA229" s="346"/>
      <c r="BB229" s="346"/>
      <c r="BC229" s="346"/>
      <c r="BD229" s="346"/>
    </row>
    <row r="230" spans="1:56" ht="15.75" customHeight="1">
      <c r="A230" s="346"/>
      <c r="B230" s="346"/>
      <c r="C230" s="346"/>
      <c r="D230" s="346"/>
      <c r="E230" s="346"/>
      <c r="F230" s="346"/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  <c r="AL230" s="346"/>
      <c r="AM230" s="346"/>
      <c r="AN230" s="346"/>
      <c r="AO230" s="346"/>
      <c r="AP230" s="346"/>
      <c r="AQ230" s="346"/>
      <c r="AR230" s="346"/>
      <c r="AS230" s="346"/>
      <c r="AT230" s="346"/>
      <c r="AU230" s="346"/>
      <c r="AV230" s="346"/>
      <c r="AW230" s="346"/>
      <c r="AX230" s="346"/>
      <c r="AY230" s="346"/>
      <c r="AZ230" s="346"/>
      <c r="BA230" s="346"/>
      <c r="BB230" s="346"/>
      <c r="BC230" s="346"/>
      <c r="BD230" s="346"/>
    </row>
    <row r="231" spans="1:56" ht="15.75" customHeight="1">
      <c r="A231" s="346"/>
      <c r="B231" s="346"/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  <c r="AL231" s="346"/>
      <c r="AM231" s="346"/>
      <c r="AN231" s="346"/>
      <c r="AO231" s="346"/>
      <c r="AP231" s="346"/>
      <c r="AQ231" s="346"/>
      <c r="AR231" s="346"/>
      <c r="AS231" s="346"/>
      <c r="AT231" s="346"/>
      <c r="AU231" s="346"/>
      <c r="AV231" s="346"/>
      <c r="AW231" s="346"/>
      <c r="AX231" s="346"/>
      <c r="AY231" s="346"/>
      <c r="AZ231" s="346"/>
      <c r="BA231" s="346"/>
      <c r="BB231" s="346"/>
      <c r="BC231" s="346"/>
      <c r="BD231" s="346"/>
    </row>
    <row r="232" spans="1:56" ht="15.75" customHeight="1">
      <c r="A232" s="346"/>
      <c r="B232" s="346"/>
      <c r="C232" s="346"/>
      <c r="D232" s="346"/>
      <c r="E232" s="346"/>
      <c r="F232" s="346"/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  <c r="AL232" s="346"/>
      <c r="AM232" s="346"/>
      <c r="AN232" s="346"/>
      <c r="AO232" s="346"/>
      <c r="AP232" s="346"/>
      <c r="AQ232" s="346"/>
      <c r="AR232" s="346"/>
      <c r="AS232" s="346"/>
      <c r="AT232" s="346"/>
      <c r="AU232" s="346"/>
      <c r="AV232" s="346"/>
      <c r="AW232" s="346"/>
      <c r="AX232" s="346"/>
      <c r="AY232" s="346"/>
      <c r="AZ232" s="346"/>
      <c r="BA232" s="346"/>
      <c r="BB232" s="346"/>
      <c r="BC232" s="346"/>
      <c r="BD232" s="346"/>
    </row>
    <row r="233" spans="1:56" ht="15.75" customHeight="1">
      <c r="A233" s="346"/>
      <c r="B233" s="346"/>
      <c r="C233" s="346"/>
      <c r="D233" s="346"/>
      <c r="E233" s="346"/>
      <c r="F233" s="346"/>
      <c r="G233" s="346"/>
      <c r="H233" s="346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  <c r="AL233" s="346"/>
      <c r="AM233" s="346"/>
      <c r="AN233" s="346"/>
      <c r="AO233" s="346"/>
      <c r="AP233" s="346"/>
      <c r="AQ233" s="346"/>
      <c r="AR233" s="346"/>
      <c r="AS233" s="346"/>
      <c r="AT233" s="346"/>
      <c r="AU233" s="346"/>
      <c r="AV233" s="346"/>
      <c r="AW233" s="346"/>
      <c r="AX233" s="346"/>
      <c r="AY233" s="346"/>
      <c r="AZ233" s="346"/>
      <c r="BA233" s="346"/>
      <c r="BB233" s="346"/>
      <c r="BC233" s="346"/>
      <c r="BD233" s="346"/>
    </row>
    <row r="234" spans="1:56" ht="15.75" customHeight="1">
      <c r="A234" s="346"/>
      <c r="B234" s="346"/>
      <c r="C234" s="346"/>
      <c r="D234" s="346"/>
      <c r="E234" s="346"/>
      <c r="F234" s="346"/>
      <c r="G234" s="346"/>
      <c r="H234" s="346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  <c r="AL234" s="346"/>
      <c r="AM234" s="346"/>
      <c r="AN234" s="346"/>
      <c r="AO234" s="346"/>
      <c r="AP234" s="346"/>
      <c r="AQ234" s="346"/>
      <c r="AR234" s="346"/>
      <c r="AS234" s="346"/>
      <c r="AT234" s="346"/>
      <c r="AU234" s="346"/>
      <c r="AV234" s="346"/>
      <c r="AW234" s="346"/>
      <c r="AX234" s="346"/>
      <c r="AY234" s="346"/>
      <c r="AZ234" s="346"/>
      <c r="BA234" s="346"/>
      <c r="BB234" s="346"/>
      <c r="BC234" s="346"/>
      <c r="BD234" s="346"/>
    </row>
    <row r="235" spans="1:56" ht="15.75" customHeight="1">
      <c r="A235" s="346"/>
      <c r="B235" s="346"/>
      <c r="C235" s="346"/>
      <c r="D235" s="346"/>
      <c r="E235" s="346"/>
      <c r="F235" s="346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  <c r="AL235" s="346"/>
      <c r="AM235" s="346"/>
      <c r="AN235" s="346"/>
      <c r="AO235" s="346"/>
      <c r="AP235" s="346"/>
      <c r="AQ235" s="346"/>
      <c r="AR235" s="346"/>
      <c r="AS235" s="346"/>
      <c r="AT235" s="346"/>
      <c r="AU235" s="346"/>
      <c r="AV235" s="346"/>
      <c r="AW235" s="346"/>
      <c r="AX235" s="346"/>
      <c r="AY235" s="346"/>
      <c r="AZ235" s="346"/>
      <c r="BA235" s="346"/>
      <c r="BB235" s="346"/>
      <c r="BC235" s="346"/>
      <c r="BD235" s="346"/>
    </row>
    <row r="236" spans="1:56" ht="15.75" customHeight="1">
      <c r="A236" s="346"/>
      <c r="B236" s="346"/>
      <c r="C236" s="346"/>
      <c r="D236" s="346"/>
      <c r="E236" s="346"/>
      <c r="F236" s="346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  <c r="AL236" s="346"/>
      <c r="AM236" s="346"/>
      <c r="AN236" s="346"/>
      <c r="AO236" s="346"/>
      <c r="AP236" s="346"/>
      <c r="AQ236" s="346"/>
      <c r="AR236" s="346"/>
      <c r="AS236" s="346"/>
      <c r="AT236" s="346"/>
      <c r="AU236" s="346"/>
      <c r="AV236" s="346"/>
      <c r="AW236" s="346"/>
      <c r="AX236" s="346"/>
      <c r="AY236" s="346"/>
      <c r="AZ236" s="346"/>
      <c r="BA236" s="346"/>
      <c r="BB236" s="346"/>
      <c r="BC236" s="346"/>
      <c r="BD236" s="346"/>
    </row>
    <row r="237" spans="1:56" ht="15.75" customHeight="1">
      <c r="A237" s="346"/>
      <c r="B237" s="346"/>
      <c r="C237" s="346"/>
      <c r="D237" s="346"/>
      <c r="E237" s="346"/>
      <c r="F237" s="346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  <c r="AL237" s="346"/>
      <c r="AM237" s="346"/>
      <c r="AN237" s="346"/>
      <c r="AO237" s="346"/>
      <c r="AP237" s="346"/>
      <c r="AQ237" s="346"/>
      <c r="AR237" s="346"/>
      <c r="AS237" s="346"/>
      <c r="AT237" s="346"/>
      <c r="AU237" s="346"/>
      <c r="AV237" s="346"/>
      <c r="AW237" s="346"/>
      <c r="AX237" s="346"/>
      <c r="AY237" s="346"/>
      <c r="AZ237" s="346"/>
      <c r="BA237" s="346"/>
      <c r="BB237" s="346"/>
      <c r="BC237" s="346"/>
      <c r="BD237" s="346"/>
    </row>
    <row r="238" spans="1:56" ht="15.75" customHeight="1">
      <c r="A238" s="346"/>
      <c r="B238" s="346"/>
      <c r="C238" s="346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  <c r="AL238" s="346"/>
      <c r="AM238" s="346"/>
      <c r="AN238" s="346"/>
      <c r="AO238" s="346"/>
      <c r="AP238" s="346"/>
      <c r="AQ238" s="346"/>
      <c r="AR238" s="346"/>
      <c r="AS238" s="346"/>
      <c r="AT238" s="346"/>
      <c r="AU238" s="346"/>
      <c r="AV238" s="346"/>
      <c r="AW238" s="346"/>
      <c r="AX238" s="346"/>
      <c r="AY238" s="346"/>
      <c r="AZ238" s="346"/>
      <c r="BA238" s="346"/>
      <c r="BB238" s="346"/>
      <c r="BC238" s="346"/>
      <c r="BD238" s="346"/>
    </row>
    <row r="239" spans="1:56" ht="15.75" customHeight="1">
      <c r="A239" s="346"/>
      <c r="B239" s="346"/>
      <c r="C239" s="346"/>
      <c r="D239" s="346"/>
      <c r="E239" s="346"/>
      <c r="F239" s="346"/>
      <c r="G239" s="346"/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  <c r="AL239" s="346"/>
      <c r="AM239" s="346"/>
      <c r="AN239" s="346"/>
      <c r="AO239" s="346"/>
      <c r="AP239" s="346"/>
      <c r="AQ239" s="346"/>
      <c r="AR239" s="346"/>
      <c r="AS239" s="346"/>
      <c r="AT239" s="346"/>
      <c r="AU239" s="346"/>
      <c r="AV239" s="346"/>
      <c r="AW239" s="346"/>
      <c r="AX239" s="346"/>
      <c r="AY239" s="346"/>
      <c r="AZ239" s="346"/>
      <c r="BA239" s="346"/>
      <c r="BB239" s="346"/>
      <c r="BC239" s="346"/>
      <c r="BD239" s="346"/>
    </row>
    <row r="240" spans="1:56" ht="15.75" customHeight="1">
      <c r="A240" s="346"/>
      <c r="B240" s="346"/>
      <c r="C240" s="346"/>
      <c r="D240" s="346"/>
      <c r="E240" s="346"/>
      <c r="F240" s="346"/>
      <c r="G240" s="346"/>
      <c r="H240" s="346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46"/>
      <c r="AS240" s="346"/>
      <c r="AT240" s="346"/>
      <c r="AU240" s="346"/>
      <c r="AV240" s="346"/>
      <c r="AW240" s="346"/>
      <c r="AX240" s="346"/>
      <c r="AY240" s="346"/>
      <c r="AZ240" s="346"/>
      <c r="BA240" s="346"/>
      <c r="BB240" s="346"/>
      <c r="BC240" s="346"/>
      <c r="BD240" s="346"/>
    </row>
    <row r="241" spans="1:56" ht="15.75" customHeight="1">
      <c r="A241" s="346"/>
      <c r="B241" s="346"/>
      <c r="C241" s="346"/>
      <c r="D241" s="346"/>
      <c r="E241" s="346"/>
      <c r="F241" s="346"/>
      <c r="G241" s="346"/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  <c r="AL241" s="346"/>
      <c r="AM241" s="346"/>
      <c r="AN241" s="346"/>
      <c r="AO241" s="346"/>
      <c r="AP241" s="346"/>
      <c r="AQ241" s="346"/>
      <c r="AR241" s="346"/>
      <c r="AS241" s="346"/>
      <c r="AT241" s="346"/>
      <c r="AU241" s="346"/>
      <c r="AV241" s="346"/>
      <c r="AW241" s="346"/>
      <c r="AX241" s="346"/>
      <c r="AY241" s="346"/>
      <c r="AZ241" s="346"/>
      <c r="BA241" s="346"/>
      <c r="BB241" s="346"/>
      <c r="BC241" s="346"/>
      <c r="BD241" s="346"/>
    </row>
    <row r="242" spans="1:56" ht="15.75" customHeight="1">
      <c r="A242" s="346"/>
      <c r="B242" s="346"/>
      <c r="C242" s="346"/>
      <c r="D242" s="346"/>
      <c r="E242" s="346"/>
      <c r="F242" s="346"/>
      <c r="G242" s="346"/>
      <c r="H242" s="346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  <c r="AL242" s="346"/>
      <c r="AM242" s="346"/>
      <c r="AN242" s="346"/>
      <c r="AO242" s="346"/>
      <c r="AP242" s="346"/>
      <c r="AQ242" s="346"/>
      <c r="AR242" s="346"/>
      <c r="AS242" s="346"/>
      <c r="AT242" s="346"/>
      <c r="AU242" s="346"/>
      <c r="AV242" s="346"/>
      <c r="AW242" s="346"/>
      <c r="AX242" s="346"/>
      <c r="AY242" s="346"/>
      <c r="AZ242" s="346"/>
      <c r="BA242" s="346"/>
      <c r="BB242" s="346"/>
      <c r="BC242" s="346"/>
      <c r="BD242" s="346"/>
    </row>
    <row r="243" spans="1:56" ht="15.75" customHeight="1">
      <c r="A243" s="346"/>
      <c r="B243" s="346"/>
      <c r="C243" s="346"/>
      <c r="D243" s="346"/>
      <c r="E243" s="346"/>
      <c r="F243" s="346"/>
      <c r="G243" s="346"/>
      <c r="H243" s="346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346"/>
      <c r="X243" s="346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  <c r="AL243" s="346"/>
      <c r="AM243" s="346"/>
      <c r="AN243" s="346"/>
      <c r="AO243" s="346"/>
      <c r="AP243" s="346"/>
      <c r="AQ243" s="346"/>
      <c r="AR243" s="346"/>
      <c r="AS243" s="346"/>
      <c r="AT243" s="346"/>
      <c r="AU243" s="346"/>
      <c r="AV243" s="346"/>
      <c r="AW243" s="346"/>
      <c r="AX243" s="346"/>
      <c r="AY243" s="346"/>
      <c r="AZ243" s="346"/>
      <c r="BA243" s="346"/>
      <c r="BB243" s="346"/>
      <c r="BC243" s="346"/>
      <c r="BD243" s="346"/>
    </row>
    <row r="244" spans="1:56" ht="15.75" customHeight="1">
      <c r="A244" s="346"/>
      <c r="B244" s="346"/>
      <c r="C244" s="346"/>
      <c r="D244" s="346"/>
      <c r="E244" s="346"/>
      <c r="F244" s="346"/>
      <c r="G244" s="346"/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  <c r="AL244" s="346"/>
      <c r="AM244" s="346"/>
      <c r="AN244" s="346"/>
      <c r="AO244" s="346"/>
      <c r="AP244" s="346"/>
      <c r="AQ244" s="346"/>
      <c r="AR244" s="346"/>
      <c r="AS244" s="346"/>
      <c r="AT244" s="346"/>
      <c r="AU244" s="346"/>
      <c r="AV244" s="346"/>
      <c r="AW244" s="346"/>
      <c r="AX244" s="346"/>
      <c r="AY244" s="346"/>
      <c r="AZ244" s="346"/>
      <c r="BA244" s="346"/>
      <c r="BB244" s="346"/>
      <c r="BC244" s="346"/>
      <c r="BD244" s="346"/>
    </row>
    <row r="245" spans="1:56" ht="15.75" customHeight="1">
      <c r="A245" s="346"/>
      <c r="B245" s="346"/>
      <c r="C245" s="346"/>
      <c r="D245" s="346"/>
      <c r="E245" s="346"/>
      <c r="F245" s="346"/>
      <c r="G245" s="346"/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46"/>
      <c r="AS245" s="346"/>
      <c r="AT245" s="346"/>
      <c r="AU245" s="346"/>
      <c r="AV245" s="346"/>
      <c r="AW245" s="346"/>
      <c r="AX245" s="346"/>
      <c r="AY245" s="346"/>
      <c r="AZ245" s="346"/>
      <c r="BA245" s="346"/>
      <c r="BB245" s="346"/>
      <c r="BC245" s="346"/>
      <c r="BD245" s="346"/>
    </row>
    <row r="246" spans="1:56" ht="15.75" customHeight="1">
      <c r="A246" s="346"/>
      <c r="B246" s="346"/>
      <c r="C246" s="346"/>
      <c r="D246" s="346"/>
      <c r="E246" s="346"/>
      <c r="F246" s="346"/>
      <c r="G246" s="346"/>
      <c r="H246" s="346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  <c r="AL246" s="346"/>
      <c r="AM246" s="346"/>
      <c r="AN246" s="346"/>
      <c r="AO246" s="346"/>
      <c r="AP246" s="346"/>
      <c r="AQ246" s="346"/>
      <c r="AR246" s="346"/>
      <c r="AS246" s="346"/>
      <c r="AT246" s="346"/>
      <c r="AU246" s="346"/>
      <c r="AV246" s="346"/>
      <c r="AW246" s="346"/>
      <c r="AX246" s="346"/>
      <c r="AY246" s="346"/>
      <c r="AZ246" s="346"/>
      <c r="BA246" s="346"/>
      <c r="BB246" s="346"/>
      <c r="BC246" s="346"/>
      <c r="BD246" s="346"/>
    </row>
    <row r="247" spans="1:56" ht="15.75" customHeight="1">
      <c r="A247" s="346"/>
      <c r="B247" s="346"/>
      <c r="C247" s="346"/>
      <c r="D247" s="346"/>
      <c r="E247" s="346"/>
      <c r="F247" s="346"/>
      <c r="G247" s="346"/>
      <c r="H247" s="346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  <c r="AL247" s="346"/>
      <c r="AM247" s="346"/>
      <c r="AN247" s="346"/>
      <c r="AO247" s="346"/>
      <c r="AP247" s="346"/>
      <c r="AQ247" s="346"/>
      <c r="AR247" s="346"/>
      <c r="AS247" s="346"/>
      <c r="AT247" s="346"/>
      <c r="AU247" s="346"/>
      <c r="AV247" s="346"/>
      <c r="AW247" s="346"/>
      <c r="AX247" s="346"/>
      <c r="AY247" s="346"/>
      <c r="AZ247" s="346"/>
      <c r="BA247" s="346"/>
      <c r="BB247" s="346"/>
      <c r="BC247" s="346"/>
      <c r="BD247" s="346"/>
    </row>
    <row r="248" spans="1:56" ht="15.75" customHeight="1">
      <c r="A248" s="346"/>
      <c r="B248" s="346"/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  <c r="AL248" s="346"/>
      <c r="AM248" s="346"/>
      <c r="AN248" s="346"/>
      <c r="AO248" s="346"/>
      <c r="AP248" s="346"/>
      <c r="AQ248" s="346"/>
      <c r="AR248" s="346"/>
      <c r="AS248" s="346"/>
      <c r="AT248" s="346"/>
      <c r="AU248" s="346"/>
      <c r="AV248" s="346"/>
      <c r="AW248" s="346"/>
      <c r="AX248" s="346"/>
      <c r="AY248" s="346"/>
      <c r="AZ248" s="346"/>
      <c r="BA248" s="346"/>
      <c r="BB248" s="346"/>
      <c r="BC248" s="346"/>
      <c r="BD248" s="346"/>
    </row>
    <row r="249" spans="1:56" ht="15.75" customHeight="1">
      <c r="A249" s="346"/>
      <c r="B249" s="346"/>
      <c r="C249" s="346"/>
      <c r="D249" s="346"/>
      <c r="E249" s="346"/>
      <c r="F249" s="346"/>
      <c r="G249" s="346"/>
      <c r="H249" s="346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  <c r="AL249" s="346"/>
      <c r="AM249" s="346"/>
      <c r="AN249" s="346"/>
      <c r="AO249" s="346"/>
      <c r="AP249" s="346"/>
      <c r="AQ249" s="346"/>
      <c r="AR249" s="346"/>
      <c r="AS249" s="346"/>
      <c r="AT249" s="346"/>
      <c r="AU249" s="346"/>
      <c r="AV249" s="346"/>
      <c r="AW249" s="346"/>
      <c r="AX249" s="346"/>
      <c r="AY249" s="346"/>
      <c r="AZ249" s="346"/>
      <c r="BA249" s="346"/>
      <c r="BB249" s="346"/>
      <c r="BC249" s="346"/>
      <c r="BD249" s="346"/>
    </row>
    <row r="250" spans="1:56" ht="15.75" customHeight="1">
      <c r="A250" s="346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346"/>
      <c r="P250" s="346"/>
      <c r="Q250" s="346"/>
      <c r="R250" s="346"/>
      <c r="S250" s="346"/>
      <c r="T250" s="346"/>
      <c r="U250" s="346"/>
      <c r="V250" s="346"/>
      <c r="W250" s="346"/>
      <c r="X250" s="346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  <c r="AL250" s="346"/>
      <c r="AM250" s="346"/>
      <c r="AN250" s="346"/>
      <c r="AO250" s="346"/>
      <c r="AP250" s="346"/>
      <c r="AQ250" s="346"/>
      <c r="AR250" s="346"/>
      <c r="AS250" s="346"/>
      <c r="AT250" s="346"/>
      <c r="AU250" s="346"/>
      <c r="AV250" s="346"/>
      <c r="AW250" s="346"/>
      <c r="AX250" s="346"/>
      <c r="AY250" s="346"/>
      <c r="AZ250" s="346"/>
      <c r="BA250" s="346"/>
      <c r="BB250" s="346"/>
      <c r="BC250" s="346"/>
      <c r="BD250" s="346"/>
    </row>
    <row r="251" spans="1:56" ht="15.75" customHeight="1">
      <c r="A251" s="346"/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  <c r="AL251" s="346"/>
      <c r="AM251" s="346"/>
      <c r="AN251" s="346"/>
      <c r="AO251" s="346"/>
      <c r="AP251" s="346"/>
      <c r="AQ251" s="346"/>
      <c r="AR251" s="346"/>
      <c r="AS251" s="346"/>
      <c r="AT251" s="346"/>
      <c r="AU251" s="346"/>
      <c r="AV251" s="346"/>
      <c r="AW251" s="346"/>
      <c r="AX251" s="346"/>
      <c r="AY251" s="346"/>
      <c r="AZ251" s="346"/>
      <c r="BA251" s="346"/>
      <c r="BB251" s="346"/>
      <c r="BC251" s="346"/>
      <c r="BD251" s="346"/>
    </row>
    <row r="252" spans="1:56" ht="15.75" customHeight="1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  <c r="AL252" s="346"/>
      <c r="AM252" s="346"/>
      <c r="AN252" s="346"/>
      <c r="AO252" s="346"/>
      <c r="AP252" s="346"/>
      <c r="AQ252" s="346"/>
      <c r="AR252" s="346"/>
      <c r="AS252" s="346"/>
      <c r="AT252" s="346"/>
      <c r="AU252" s="346"/>
      <c r="AV252" s="346"/>
      <c r="AW252" s="346"/>
      <c r="AX252" s="346"/>
      <c r="AY252" s="346"/>
      <c r="AZ252" s="346"/>
      <c r="BA252" s="346"/>
      <c r="BB252" s="346"/>
      <c r="BC252" s="346"/>
      <c r="BD252" s="346"/>
    </row>
    <row r="253" spans="1:56" ht="15.75" customHeight="1">
      <c r="A253" s="346"/>
      <c r="B253" s="346"/>
      <c r="C253" s="346"/>
      <c r="D253" s="346"/>
      <c r="E253" s="346"/>
      <c r="F253" s="346"/>
      <c r="G253" s="346"/>
      <c r="H253" s="346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  <c r="AL253" s="346"/>
      <c r="AM253" s="346"/>
      <c r="AN253" s="346"/>
      <c r="AO253" s="346"/>
      <c r="AP253" s="346"/>
      <c r="AQ253" s="346"/>
      <c r="AR253" s="346"/>
      <c r="AS253" s="346"/>
      <c r="AT253" s="346"/>
      <c r="AU253" s="346"/>
      <c r="AV253" s="346"/>
      <c r="AW253" s="346"/>
      <c r="AX253" s="346"/>
      <c r="AY253" s="346"/>
      <c r="AZ253" s="346"/>
      <c r="BA253" s="346"/>
      <c r="BB253" s="346"/>
      <c r="BC253" s="346"/>
      <c r="BD253" s="346"/>
    </row>
    <row r="254" spans="1:56" ht="15.75" customHeight="1">
      <c r="A254" s="346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  <c r="AL254" s="346"/>
      <c r="AM254" s="346"/>
      <c r="AN254" s="346"/>
      <c r="AO254" s="346"/>
      <c r="AP254" s="346"/>
      <c r="AQ254" s="346"/>
      <c r="AR254" s="346"/>
      <c r="AS254" s="346"/>
      <c r="AT254" s="346"/>
      <c r="AU254" s="346"/>
      <c r="AV254" s="346"/>
      <c r="AW254" s="346"/>
      <c r="AX254" s="346"/>
      <c r="AY254" s="346"/>
      <c r="AZ254" s="346"/>
      <c r="BA254" s="346"/>
      <c r="BB254" s="346"/>
      <c r="BC254" s="346"/>
      <c r="BD254" s="346"/>
    </row>
    <row r="255" spans="1:56" ht="15.75" customHeight="1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  <c r="AL255" s="346"/>
      <c r="AM255" s="346"/>
      <c r="AN255" s="346"/>
      <c r="AO255" s="346"/>
      <c r="AP255" s="346"/>
      <c r="AQ255" s="346"/>
      <c r="AR255" s="346"/>
      <c r="AS255" s="346"/>
      <c r="AT255" s="346"/>
      <c r="AU255" s="346"/>
      <c r="AV255" s="346"/>
      <c r="AW255" s="346"/>
      <c r="AX255" s="346"/>
      <c r="AY255" s="346"/>
      <c r="AZ255" s="346"/>
      <c r="BA255" s="346"/>
      <c r="BB255" s="346"/>
      <c r="BC255" s="346"/>
      <c r="BD255" s="346"/>
    </row>
    <row r="256" spans="1:56" ht="15.75" customHeight="1">
      <c r="A256" s="346"/>
      <c r="B256" s="346"/>
      <c r="C256" s="346"/>
      <c r="D256" s="346"/>
      <c r="E256" s="346"/>
      <c r="F256" s="346"/>
      <c r="G256" s="346"/>
      <c r="H256" s="346"/>
      <c r="I256" s="346"/>
      <c r="J256" s="346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  <c r="AL256" s="346"/>
      <c r="AM256" s="346"/>
      <c r="AN256" s="346"/>
      <c r="AO256" s="346"/>
      <c r="AP256" s="346"/>
      <c r="AQ256" s="346"/>
      <c r="AR256" s="346"/>
      <c r="AS256" s="346"/>
      <c r="AT256" s="346"/>
      <c r="AU256" s="346"/>
      <c r="AV256" s="346"/>
      <c r="AW256" s="346"/>
      <c r="AX256" s="346"/>
      <c r="AY256" s="346"/>
      <c r="AZ256" s="346"/>
      <c r="BA256" s="346"/>
      <c r="BB256" s="346"/>
      <c r="BC256" s="346"/>
      <c r="BD256" s="346"/>
    </row>
    <row r="257" spans="1:56" ht="15.75" customHeight="1">
      <c r="A257" s="346"/>
      <c r="B257" s="346"/>
      <c r="C257" s="346"/>
      <c r="D257" s="346"/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  <c r="AL257" s="346"/>
      <c r="AM257" s="346"/>
      <c r="AN257" s="346"/>
      <c r="AO257" s="346"/>
      <c r="AP257" s="346"/>
      <c r="AQ257" s="346"/>
      <c r="AR257" s="346"/>
      <c r="AS257" s="346"/>
      <c r="AT257" s="346"/>
      <c r="AU257" s="346"/>
      <c r="AV257" s="346"/>
      <c r="AW257" s="346"/>
      <c r="AX257" s="346"/>
      <c r="AY257" s="346"/>
      <c r="AZ257" s="346"/>
      <c r="BA257" s="346"/>
      <c r="BB257" s="346"/>
      <c r="BC257" s="346"/>
      <c r="BD257" s="346"/>
    </row>
    <row r="258" spans="1:56" ht="15.75" customHeight="1">
      <c r="A258" s="346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346"/>
      <c r="P258" s="346"/>
      <c r="Q258" s="346"/>
      <c r="R258" s="346"/>
      <c r="S258" s="346"/>
      <c r="T258" s="346"/>
      <c r="U258" s="346"/>
      <c r="V258" s="346"/>
      <c r="W258" s="346"/>
      <c r="X258" s="346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  <c r="AL258" s="346"/>
      <c r="AM258" s="346"/>
      <c r="AN258" s="346"/>
      <c r="AO258" s="346"/>
      <c r="AP258" s="346"/>
      <c r="AQ258" s="346"/>
      <c r="AR258" s="346"/>
      <c r="AS258" s="346"/>
      <c r="AT258" s="346"/>
      <c r="AU258" s="346"/>
      <c r="AV258" s="346"/>
      <c r="AW258" s="346"/>
      <c r="AX258" s="346"/>
      <c r="AY258" s="346"/>
      <c r="AZ258" s="346"/>
      <c r="BA258" s="346"/>
      <c r="BB258" s="346"/>
      <c r="BC258" s="346"/>
      <c r="BD258" s="346"/>
    </row>
    <row r="259" spans="1:56" ht="15.75" customHeight="1">
      <c r="A259" s="346"/>
      <c r="B259" s="346"/>
      <c r="C259" s="346"/>
      <c r="D259" s="346"/>
      <c r="E259" s="346"/>
      <c r="F259" s="346"/>
      <c r="G259" s="346"/>
      <c r="H259" s="346"/>
      <c r="I259" s="346"/>
      <c r="J259" s="346"/>
      <c r="K259" s="346"/>
      <c r="L259" s="346"/>
      <c r="M259" s="346"/>
      <c r="N259" s="346"/>
      <c r="O259" s="346"/>
      <c r="P259" s="346"/>
      <c r="Q259" s="346"/>
      <c r="R259" s="346"/>
      <c r="S259" s="346"/>
      <c r="T259" s="346"/>
      <c r="U259" s="346"/>
      <c r="V259" s="346"/>
      <c r="W259" s="346"/>
      <c r="X259" s="346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  <c r="AL259" s="346"/>
      <c r="AM259" s="346"/>
      <c r="AN259" s="346"/>
      <c r="AO259" s="346"/>
      <c r="AP259" s="346"/>
      <c r="AQ259" s="346"/>
      <c r="AR259" s="346"/>
      <c r="AS259" s="346"/>
      <c r="AT259" s="346"/>
      <c r="AU259" s="346"/>
      <c r="AV259" s="346"/>
      <c r="AW259" s="346"/>
      <c r="AX259" s="346"/>
      <c r="AY259" s="346"/>
      <c r="AZ259" s="346"/>
      <c r="BA259" s="346"/>
      <c r="BB259" s="346"/>
      <c r="BC259" s="346"/>
      <c r="BD259" s="346"/>
    </row>
    <row r="260" spans="1:56" ht="15.75" customHeight="1">
      <c r="A260" s="346"/>
      <c r="B260" s="346"/>
      <c r="C260" s="346"/>
      <c r="D260" s="346"/>
      <c r="E260" s="346"/>
      <c r="F260" s="346"/>
      <c r="G260" s="346"/>
      <c r="H260" s="346"/>
      <c r="I260" s="346"/>
      <c r="J260" s="346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  <c r="AL260" s="346"/>
      <c r="AM260" s="346"/>
      <c r="AN260" s="346"/>
      <c r="AO260" s="346"/>
      <c r="AP260" s="346"/>
      <c r="AQ260" s="346"/>
      <c r="AR260" s="346"/>
      <c r="AS260" s="346"/>
      <c r="AT260" s="346"/>
      <c r="AU260" s="346"/>
      <c r="AV260" s="346"/>
      <c r="AW260" s="346"/>
      <c r="AX260" s="346"/>
      <c r="AY260" s="346"/>
      <c r="AZ260" s="346"/>
      <c r="BA260" s="346"/>
      <c r="BB260" s="346"/>
      <c r="BC260" s="346"/>
      <c r="BD260" s="346"/>
    </row>
    <row r="261" spans="1:56" ht="15.75" customHeight="1">
      <c r="A261" s="346"/>
      <c r="B261" s="346"/>
      <c r="C261" s="346"/>
      <c r="D261" s="346"/>
      <c r="E261" s="346"/>
      <c r="F261" s="346"/>
      <c r="G261" s="346"/>
      <c r="H261" s="346"/>
      <c r="I261" s="346"/>
      <c r="J261" s="346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  <c r="AL261" s="346"/>
      <c r="AM261" s="346"/>
      <c r="AN261" s="346"/>
      <c r="AO261" s="346"/>
      <c r="AP261" s="346"/>
      <c r="AQ261" s="346"/>
      <c r="AR261" s="346"/>
      <c r="AS261" s="346"/>
      <c r="AT261" s="346"/>
      <c r="AU261" s="346"/>
      <c r="AV261" s="346"/>
      <c r="AW261" s="346"/>
      <c r="AX261" s="346"/>
      <c r="AY261" s="346"/>
      <c r="AZ261" s="346"/>
      <c r="BA261" s="346"/>
      <c r="BB261" s="346"/>
      <c r="BC261" s="346"/>
      <c r="BD261" s="346"/>
    </row>
    <row r="262" spans="1:56" ht="15.75" customHeight="1">
      <c r="A262" s="346"/>
      <c r="B262" s="346"/>
      <c r="C262" s="346"/>
      <c r="D262" s="346"/>
      <c r="E262" s="346"/>
      <c r="F262" s="346"/>
      <c r="G262" s="346"/>
      <c r="H262" s="346"/>
      <c r="I262" s="346"/>
      <c r="J262" s="346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  <c r="AL262" s="346"/>
      <c r="AM262" s="346"/>
      <c r="AN262" s="346"/>
      <c r="AO262" s="346"/>
      <c r="AP262" s="346"/>
      <c r="AQ262" s="346"/>
      <c r="AR262" s="346"/>
      <c r="AS262" s="346"/>
      <c r="AT262" s="346"/>
      <c r="AU262" s="346"/>
      <c r="AV262" s="346"/>
      <c r="AW262" s="346"/>
      <c r="AX262" s="346"/>
      <c r="AY262" s="346"/>
      <c r="AZ262" s="346"/>
      <c r="BA262" s="346"/>
      <c r="BB262" s="346"/>
      <c r="BC262" s="346"/>
      <c r="BD262" s="346"/>
    </row>
    <row r="263" spans="1:56" ht="15.75" customHeight="1">
      <c r="A263" s="346"/>
      <c r="B263" s="346"/>
      <c r="C263" s="346"/>
      <c r="D263" s="346"/>
      <c r="E263" s="346"/>
      <c r="F263" s="346"/>
      <c r="G263" s="346"/>
      <c r="H263" s="346"/>
      <c r="I263" s="346"/>
      <c r="J263" s="346"/>
      <c r="K263" s="346"/>
      <c r="L263" s="346"/>
      <c r="M263" s="346"/>
      <c r="N263" s="346"/>
      <c r="O263" s="346"/>
      <c r="P263" s="346"/>
      <c r="Q263" s="346"/>
      <c r="R263" s="346"/>
      <c r="S263" s="346"/>
      <c r="T263" s="346"/>
      <c r="U263" s="346"/>
      <c r="V263" s="346"/>
      <c r="W263" s="346"/>
      <c r="X263" s="346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  <c r="AL263" s="346"/>
      <c r="AM263" s="346"/>
      <c r="AN263" s="346"/>
      <c r="AO263" s="346"/>
      <c r="AP263" s="346"/>
      <c r="AQ263" s="346"/>
      <c r="AR263" s="346"/>
      <c r="AS263" s="346"/>
      <c r="AT263" s="346"/>
      <c r="AU263" s="346"/>
      <c r="AV263" s="346"/>
      <c r="AW263" s="346"/>
      <c r="AX263" s="346"/>
      <c r="AY263" s="346"/>
      <c r="AZ263" s="346"/>
      <c r="BA263" s="346"/>
      <c r="BB263" s="346"/>
      <c r="BC263" s="346"/>
      <c r="BD263" s="346"/>
    </row>
    <row r="264" spans="1:56" ht="15.75" customHeight="1">
      <c r="A264" s="346"/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6"/>
      <c r="U264" s="346"/>
      <c r="V264" s="346"/>
      <c r="W264" s="346"/>
      <c r="X264" s="346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  <c r="AL264" s="346"/>
      <c r="AM264" s="346"/>
      <c r="AN264" s="346"/>
      <c r="AO264" s="346"/>
      <c r="AP264" s="346"/>
      <c r="AQ264" s="346"/>
      <c r="AR264" s="346"/>
      <c r="AS264" s="346"/>
      <c r="AT264" s="346"/>
      <c r="AU264" s="346"/>
      <c r="AV264" s="346"/>
      <c r="AW264" s="346"/>
      <c r="AX264" s="346"/>
      <c r="AY264" s="346"/>
      <c r="AZ264" s="346"/>
      <c r="BA264" s="346"/>
      <c r="BB264" s="346"/>
      <c r="BC264" s="346"/>
      <c r="BD264" s="346"/>
    </row>
    <row r="265" spans="1:56" ht="15.75" customHeight="1">
      <c r="A265" s="346"/>
      <c r="B265" s="346"/>
      <c r="C265" s="346"/>
      <c r="D265" s="346"/>
      <c r="E265" s="346"/>
      <c r="F265" s="346"/>
      <c r="G265" s="346"/>
      <c r="H265" s="346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  <c r="AL265" s="346"/>
      <c r="AM265" s="346"/>
      <c r="AN265" s="346"/>
      <c r="AO265" s="346"/>
      <c r="AP265" s="346"/>
      <c r="AQ265" s="346"/>
      <c r="AR265" s="346"/>
      <c r="AS265" s="346"/>
      <c r="AT265" s="346"/>
      <c r="AU265" s="346"/>
      <c r="AV265" s="346"/>
      <c r="AW265" s="346"/>
      <c r="AX265" s="346"/>
      <c r="AY265" s="346"/>
      <c r="AZ265" s="346"/>
      <c r="BA265" s="346"/>
      <c r="BB265" s="346"/>
      <c r="BC265" s="346"/>
      <c r="BD265" s="346"/>
    </row>
    <row r="266" spans="1:56" ht="15.75" customHeight="1">
      <c r="A266" s="346"/>
      <c r="B266" s="346"/>
      <c r="C266" s="346"/>
      <c r="D266" s="346"/>
      <c r="E266" s="346"/>
      <c r="F266" s="346"/>
      <c r="G266" s="346"/>
      <c r="H266" s="346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  <c r="AL266" s="346"/>
      <c r="AM266" s="346"/>
      <c r="AN266" s="346"/>
      <c r="AO266" s="346"/>
      <c r="AP266" s="346"/>
      <c r="AQ266" s="346"/>
      <c r="AR266" s="346"/>
      <c r="AS266" s="346"/>
      <c r="AT266" s="346"/>
      <c r="AU266" s="346"/>
      <c r="AV266" s="346"/>
      <c r="AW266" s="346"/>
      <c r="AX266" s="346"/>
      <c r="AY266" s="346"/>
      <c r="AZ266" s="346"/>
      <c r="BA266" s="346"/>
      <c r="BB266" s="346"/>
      <c r="BC266" s="346"/>
      <c r="BD266" s="346"/>
    </row>
    <row r="267" spans="1:56" ht="15.75" customHeight="1">
      <c r="A267" s="346"/>
      <c r="B267" s="346"/>
      <c r="C267" s="346"/>
      <c r="D267" s="346"/>
      <c r="E267" s="346"/>
      <c r="F267" s="346"/>
      <c r="G267" s="346"/>
      <c r="H267" s="346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  <c r="AL267" s="346"/>
      <c r="AM267" s="346"/>
      <c r="AN267" s="346"/>
      <c r="AO267" s="346"/>
      <c r="AP267" s="346"/>
      <c r="AQ267" s="346"/>
      <c r="AR267" s="346"/>
      <c r="AS267" s="346"/>
      <c r="AT267" s="346"/>
      <c r="AU267" s="346"/>
      <c r="AV267" s="346"/>
      <c r="AW267" s="346"/>
      <c r="AX267" s="346"/>
      <c r="AY267" s="346"/>
      <c r="AZ267" s="346"/>
      <c r="BA267" s="346"/>
      <c r="BB267" s="346"/>
      <c r="BC267" s="346"/>
      <c r="BD267" s="346"/>
    </row>
    <row r="268" spans="1:56" ht="15.75" customHeight="1">
      <c r="A268" s="346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6"/>
      <c r="U268" s="346"/>
      <c r="V268" s="346"/>
      <c r="W268" s="346"/>
      <c r="X268" s="346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  <c r="AL268" s="346"/>
      <c r="AM268" s="346"/>
      <c r="AN268" s="346"/>
      <c r="AO268" s="346"/>
      <c r="AP268" s="346"/>
      <c r="AQ268" s="346"/>
      <c r="AR268" s="346"/>
      <c r="AS268" s="346"/>
      <c r="AT268" s="346"/>
      <c r="AU268" s="346"/>
      <c r="AV268" s="346"/>
      <c r="AW268" s="346"/>
      <c r="AX268" s="346"/>
      <c r="AY268" s="346"/>
      <c r="AZ268" s="346"/>
      <c r="BA268" s="346"/>
      <c r="BB268" s="346"/>
      <c r="BC268" s="346"/>
      <c r="BD268" s="346"/>
    </row>
    <row r="269" spans="1:56" ht="15.75" customHeight="1">
      <c r="A269" s="346"/>
      <c r="B269" s="346"/>
      <c r="C269" s="346"/>
      <c r="D269" s="346"/>
      <c r="E269" s="346"/>
      <c r="F269" s="346"/>
      <c r="G269" s="346"/>
      <c r="H269" s="346"/>
      <c r="I269" s="346"/>
      <c r="J269" s="346"/>
      <c r="K269" s="346"/>
      <c r="L269" s="346"/>
      <c r="M269" s="346"/>
      <c r="N269" s="346"/>
      <c r="O269" s="346"/>
      <c r="P269" s="346"/>
      <c r="Q269" s="346"/>
      <c r="R269" s="346"/>
      <c r="S269" s="346"/>
      <c r="T269" s="346"/>
      <c r="U269" s="346"/>
      <c r="V269" s="346"/>
      <c r="W269" s="346"/>
      <c r="X269" s="346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  <c r="AL269" s="346"/>
      <c r="AM269" s="346"/>
      <c r="AN269" s="346"/>
      <c r="AO269" s="346"/>
      <c r="AP269" s="346"/>
      <c r="AQ269" s="346"/>
      <c r="AR269" s="346"/>
      <c r="AS269" s="346"/>
      <c r="AT269" s="346"/>
      <c r="AU269" s="346"/>
      <c r="AV269" s="346"/>
      <c r="AW269" s="346"/>
      <c r="AX269" s="346"/>
      <c r="AY269" s="346"/>
      <c r="AZ269" s="346"/>
      <c r="BA269" s="346"/>
      <c r="BB269" s="346"/>
      <c r="BC269" s="346"/>
      <c r="BD269" s="346"/>
    </row>
    <row r="270" spans="1:56" ht="15.75" customHeight="1">
      <c r="A270" s="346"/>
      <c r="B270" s="346"/>
      <c r="C270" s="346"/>
      <c r="D270" s="346"/>
      <c r="E270" s="346"/>
      <c r="F270" s="346"/>
      <c r="G270" s="346"/>
      <c r="H270" s="346"/>
      <c r="I270" s="346"/>
      <c r="J270" s="346"/>
      <c r="K270" s="346"/>
      <c r="L270" s="346"/>
      <c r="M270" s="346"/>
      <c r="N270" s="346"/>
      <c r="O270" s="346"/>
      <c r="P270" s="346"/>
      <c r="Q270" s="346"/>
      <c r="R270" s="346"/>
      <c r="S270" s="346"/>
      <c r="T270" s="346"/>
      <c r="U270" s="346"/>
      <c r="V270" s="346"/>
      <c r="W270" s="346"/>
      <c r="X270" s="346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  <c r="AL270" s="346"/>
      <c r="AM270" s="346"/>
      <c r="AN270" s="346"/>
      <c r="AO270" s="346"/>
      <c r="AP270" s="346"/>
      <c r="AQ270" s="346"/>
      <c r="AR270" s="346"/>
      <c r="AS270" s="346"/>
      <c r="AT270" s="346"/>
      <c r="AU270" s="346"/>
      <c r="AV270" s="346"/>
      <c r="AW270" s="346"/>
      <c r="AX270" s="346"/>
      <c r="AY270" s="346"/>
      <c r="AZ270" s="346"/>
      <c r="BA270" s="346"/>
      <c r="BB270" s="346"/>
      <c r="BC270" s="346"/>
      <c r="BD270" s="346"/>
    </row>
    <row r="271" spans="1:56" ht="15.75" customHeight="1">
      <c r="A271" s="346"/>
      <c r="B271" s="346"/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  <c r="AL271" s="346"/>
      <c r="AM271" s="346"/>
      <c r="AN271" s="346"/>
      <c r="AO271" s="346"/>
      <c r="AP271" s="346"/>
      <c r="AQ271" s="346"/>
      <c r="AR271" s="346"/>
      <c r="AS271" s="346"/>
      <c r="AT271" s="346"/>
      <c r="AU271" s="346"/>
      <c r="AV271" s="346"/>
      <c r="AW271" s="346"/>
      <c r="AX271" s="346"/>
      <c r="AY271" s="346"/>
      <c r="AZ271" s="346"/>
      <c r="BA271" s="346"/>
      <c r="BB271" s="346"/>
      <c r="BC271" s="346"/>
      <c r="BD271" s="346"/>
    </row>
    <row r="272" spans="1:56" ht="15.75" customHeight="1">
      <c r="A272" s="346"/>
      <c r="B272" s="346"/>
      <c r="C272" s="346"/>
      <c r="D272" s="346"/>
      <c r="E272" s="346"/>
      <c r="F272" s="346"/>
      <c r="G272" s="346"/>
      <c r="H272" s="346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  <c r="AL272" s="346"/>
      <c r="AM272" s="346"/>
      <c r="AN272" s="346"/>
      <c r="AO272" s="346"/>
      <c r="AP272" s="346"/>
      <c r="AQ272" s="346"/>
      <c r="AR272" s="346"/>
      <c r="AS272" s="346"/>
      <c r="AT272" s="346"/>
      <c r="AU272" s="346"/>
      <c r="AV272" s="346"/>
      <c r="AW272" s="346"/>
      <c r="AX272" s="346"/>
      <c r="AY272" s="346"/>
      <c r="AZ272" s="346"/>
      <c r="BA272" s="346"/>
      <c r="BB272" s="346"/>
      <c r="BC272" s="346"/>
      <c r="BD272" s="346"/>
    </row>
    <row r="273" spans="1:56" ht="15.75" customHeight="1">
      <c r="A273" s="346"/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  <c r="AL273" s="346"/>
      <c r="AM273" s="346"/>
      <c r="AN273" s="346"/>
      <c r="AO273" s="346"/>
      <c r="AP273" s="346"/>
      <c r="AQ273" s="346"/>
      <c r="AR273" s="346"/>
      <c r="AS273" s="346"/>
      <c r="AT273" s="346"/>
      <c r="AU273" s="346"/>
      <c r="AV273" s="346"/>
      <c r="AW273" s="346"/>
      <c r="AX273" s="346"/>
      <c r="AY273" s="346"/>
      <c r="AZ273" s="346"/>
      <c r="BA273" s="346"/>
      <c r="BB273" s="346"/>
      <c r="BC273" s="346"/>
      <c r="BD273" s="346"/>
    </row>
    <row r="274" spans="1:56" ht="15.75" customHeight="1">
      <c r="A274" s="346"/>
      <c r="B274" s="346"/>
      <c r="C274" s="346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  <c r="AL274" s="346"/>
      <c r="AM274" s="346"/>
      <c r="AN274" s="346"/>
      <c r="AO274" s="346"/>
      <c r="AP274" s="346"/>
      <c r="AQ274" s="346"/>
      <c r="AR274" s="346"/>
      <c r="AS274" s="346"/>
      <c r="AT274" s="346"/>
      <c r="AU274" s="346"/>
      <c r="AV274" s="346"/>
      <c r="AW274" s="346"/>
      <c r="AX274" s="346"/>
      <c r="AY274" s="346"/>
      <c r="AZ274" s="346"/>
      <c r="BA274" s="346"/>
      <c r="BB274" s="346"/>
      <c r="BC274" s="346"/>
      <c r="BD274" s="346"/>
    </row>
    <row r="275" spans="1:56" ht="15.75" customHeight="1">
      <c r="A275" s="346"/>
      <c r="B275" s="346"/>
      <c r="C275" s="346"/>
      <c r="D275" s="346"/>
      <c r="E275" s="346"/>
      <c r="F275" s="346"/>
      <c r="G275" s="346"/>
      <c r="H275" s="346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6"/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  <c r="AL275" s="346"/>
      <c r="AM275" s="346"/>
      <c r="AN275" s="346"/>
      <c r="AO275" s="346"/>
      <c r="AP275" s="346"/>
      <c r="AQ275" s="346"/>
      <c r="AR275" s="346"/>
      <c r="AS275" s="346"/>
      <c r="AT275" s="346"/>
      <c r="AU275" s="346"/>
      <c r="AV275" s="346"/>
      <c r="AW275" s="346"/>
      <c r="AX275" s="346"/>
      <c r="AY275" s="346"/>
      <c r="AZ275" s="346"/>
      <c r="BA275" s="346"/>
      <c r="BB275" s="346"/>
      <c r="BC275" s="346"/>
      <c r="BD275" s="346"/>
    </row>
    <row r="276" spans="1:56" ht="15.75" customHeight="1">
      <c r="A276" s="346"/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O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  <c r="AL276" s="346"/>
      <c r="AM276" s="346"/>
      <c r="AN276" s="346"/>
      <c r="AO276" s="346"/>
      <c r="AP276" s="346"/>
      <c r="AQ276" s="346"/>
      <c r="AR276" s="346"/>
      <c r="AS276" s="346"/>
      <c r="AT276" s="346"/>
      <c r="AU276" s="346"/>
      <c r="AV276" s="346"/>
      <c r="AW276" s="346"/>
      <c r="AX276" s="346"/>
      <c r="AY276" s="346"/>
      <c r="AZ276" s="346"/>
      <c r="BA276" s="346"/>
      <c r="BB276" s="346"/>
      <c r="BC276" s="346"/>
      <c r="BD276" s="346"/>
    </row>
    <row r="277" spans="1:56" ht="15.75" customHeight="1">
      <c r="A277" s="346"/>
      <c r="B277" s="346"/>
      <c r="C277" s="346"/>
      <c r="D277" s="346"/>
      <c r="E277" s="346"/>
      <c r="F277" s="346"/>
      <c r="G277" s="346"/>
      <c r="H277" s="346"/>
      <c r="I277" s="346"/>
      <c r="J277" s="346"/>
      <c r="K277" s="346"/>
      <c r="L277" s="346"/>
      <c r="M277" s="346"/>
      <c r="N277" s="346"/>
      <c r="O277" s="346"/>
      <c r="P277" s="346"/>
      <c r="Q277" s="346"/>
      <c r="R277" s="346"/>
      <c r="S277" s="346"/>
      <c r="T277" s="346"/>
      <c r="U277" s="346"/>
      <c r="V277" s="346"/>
      <c r="W277" s="346"/>
      <c r="X277" s="346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  <c r="AL277" s="346"/>
      <c r="AM277" s="346"/>
      <c r="AN277" s="346"/>
      <c r="AO277" s="346"/>
      <c r="AP277" s="346"/>
      <c r="AQ277" s="346"/>
      <c r="AR277" s="346"/>
      <c r="AS277" s="346"/>
      <c r="AT277" s="346"/>
      <c r="AU277" s="346"/>
      <c r="AV277" s="346"/>
      <c r="AW277" s="346"/>
      <c r="AX277" s="346"/>
      <c r="AY277" s="346"/>
      <c r="AZ277" s="346"/>
      <c r="BA277" s="346"/>
      <c r="BB277" s="346"/>
      <c r="BC277" s="346"/>
      <c r="BD277" s="346"/>
    </row>
    <row r="278" spans="1:56" ht="15.75" customHeight="1">
      <c r="A278" s="346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  <c r="AL278" s="346"/>
      <c r="AM278" s="346"/>
      <c r="AN278" s="346"/>
      <c r="AO278" s="346"/>
      <c r="AP278" s="346"/>
      <c r="AQ278" s="346"/>
      <c r="AR278" s="346"/>
      <c r="AS278" s="346"/>
      <c r="AT278" s="346"/>
      <c r="AU278" s="346"/>
      <c r="AV278" s="346"/>
      <c r="AW278" s="346"/>
      <c r="AX278" s="346"/>
      <c r="AY278" s="346"/>
      <c r="AZ278" s="346"/>
      <c r="BA278" s="346"/>
      <c r="BB278" s="346"/>
      <c r="BC278" s="346"/>
      <c r="BD278" s="346"/>
    </row>
    <row r="279" spans="1:56" ht="15.75" customHeight="1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  <c r="AL279" s="346"/>
      <c r="AM279" s="346"/>
      <c r="AN279" s="346"/>
      <c r="AO279" s="346"/>
      <c r="AP279" s="346"/>
      <c r="AQ279" s="346"/>
      <c r="AR279" s="346"/>
      <c r="AS279" s="346"/>
      <c r="AT279" s="346"/>
      <c r="AU279" s="346"/>
      <c r="AV279" s="346"/>
      <c r="AW279" s="346"/>
      <c r="AX279" s="346"/>
      <c r="AY279" s="346"/>
      <c r="AZ279" s="346"/>
      <c r="BA279" s="346"/>
      <c r="BB279" s="346"/>
      <c r="BC279" s="346"/>
      <c r="BD279" s="346"/>
    </row>
    <row r="280" spans="1:56" ht="15.75" customHeight="1">
      <c r="A280" s="346"/>
      <c r="B280" s="346"/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  <c r="AL280" s="346"/>
      <c r="AM280" s="346"/>
      <c r="AN280" s="346"/>
      <c r="AO280" s="346"/>
      <c r="AP280" s="346"/>
      <c r="AQ280" s="346"/>
      <c r="AR280" s="346"/>
      <c r="AS280" s="346"/>
      <c r="AT280" s="346"/>
      <c r="AU280" s="346"/>
      <c r="AV280" s="346"/>
      <c r="AW280" s="346"/>
      <c r="AX280" s="346"/>
      <c r="AY280" s="346"/>
      <c r="AZ280" s="346"/>
      <c r="BA280" s="346"/>
      <c r="BB280" s="346"/>
      <c r="BC280" s="346"/>
      <c r="BD280" s="346"/>
    </row>
    <row r="281" spans="1:56" ht="15.75" customHeight="1">
      <c r="A281" s="346"/>
      <c r="B281" s="346"/>
      <c r="C281" s="346"/>
      <c r="D281" s="346"/>
      <c r="E281" s="346"/>
      <c r="F281" s="346"/>
      <c r="G281" s="346"/>
      <c r="H281" s="346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  <c r="AL281" s="346"/>
      <c r="AM281" s="346"/>
      <c r="AN281" s="346"/>
      <c r="AO281" s="346"/>
      <c r="AP281" s="346"/>
      <c r="AQ281" s="346"/>
      <c r="AR281" s="346"/>
      <c r="AS281" s="346"/>
      <c r="AT281" s="346"/>
      <c r="AU281" s="346"/>
      <c r="AV281" s="346"/>
      <c r="AW281" s="346"/>
      <c r="AX281" s="346"/>
      <c r="AY281" s="346"/>
      <c r="AZ281" s="346"/>
      <c r="BA281" s="346"/>
      <c r="BB281" s="346"/>
      <c r="BC281" s="346"/>
      <c r="BD281" s="346"/>
    </row>
    <row r="282" spans="1:56" ht="15.75" customHeight="1">
      <c r="A282" s="346"/>
      <c r="B282" s="346"/>
      <c r="C282" s="346"/>
      <c r="D282" s="346"/>
      <c r="E282" s="346"/>
      <c r="F282" s="346"/>
      <c r="G282" s="346"/>
      <c r="H282" s="346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6"/>
      <c r="U282" s="346"/>
      <c r="V282" s="346"/>
      <c r="W282" s="346"/>
      <c r="X282" s="346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  <c r="AL282" s="346"/>
      <c r="AM282" s="346"/>
      <c r="AN282" s="346"/>
      <c r="AO282" s="346"/>
      <c r="AP282" s="346"/>
      <c r="AQ282" s="346"/>
      <c r="AR282" s="346"/>
      <c r="AS282" s="346"/>
      <c r="AT282" s="346"/>
      <c r="AU282" s="346"/>
      <c r="AV282" s="346"/>
      <c r="AW282" s="346"/>
      <c r="AX282" s="346"/>
      <c r="AY282" s="346"/>
      <c r="AZ282" s="346"/>
      <c r="BA282" s="346"/>
      <c r="BB282" s="346"/>
      <c r="BC282" s="346"/>
      <c r="BD282" s="346"/>
    </row>
    <row r="283" spans="1:56" ht="15.75" customHeight="1">
      <c r="A283" s="346"/>
      <c r="B283" s="346"/>
      <c r="C283" s="346"/>
      <c r="D283" s="346"/>
      <c r="E283" s="346"/>
      <c r="F283" s="346"/>
      <c r="G283" s="346"/>
      <c r="H283" s="346"/>
      <c r="I283" s="346"/>
      <c r="J283" s="346"/>
      <c r="K283" s="346"/>
      <c r="L283" s="346"/>
      <c r="M283" s="346"/>
      <c r="N283" s="346"/>
      <c r="O283" s="346"/>
      <c r="P283" s="346"/>
      <c r="Q283" s="346"/>
      <c r="R283" s="346"/>
      <c r="S283" s="346"/>
      <c r="T283" s="346"/>
      <c r="U283" s="346"/>
      <c r="V283" s="346"/>
      <c r="W283" s="346"/>
      <c r="X283" s="346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  <c r="AL283" s="346"/>
      <c r="AM283" s="346"/>
      <c r="AN283" s="346"/>
      <c r="AO283" s="346"/>
      <c r="AP283" s="346"/>
      <c r="AQ283" s="346"/>
      <c r="AR283" s="346"/>
      <c r="AS283" s="346"/>
      <c r="AT283" s="346"/>
      <c r="AU283" s="346"/>
      <c r="AV283" s="346"/>
      <c r="AW283" s="346"/>
      <c r="AX283" s="346"/>
      <c r="AY283" s="346"/>
      <c r="AZ283" s="346"/>
      <c r="BA283" s="346"/>
      <c r="BB283" s="346"/>
      <c r="BC283" s="346"/>
      <c r="BD283" s="346"/>
    </row>
    <row r="284" spans="1:56" ht="15.75" customHeight="1">
      <c r="A284" s="346"/>
      <c r="B284" s="346"/>
      <c r="C284" s="346"/>
      <c r="D284" s="346"/>
      <c r="E284" s="346"/>
      <c r="F284" s="346"/>
      <c r="G284" s="346"/>
      <c r="H284" s="346"/>
      <c r="I284" s="346"/>
      <c r="J284" s="346"/>
      <c r="K284" s="346"/>
      <c r="L284" s="346"/>
      <c r="M284" s="346"/>
      <c r="N284" s="346"/>
      <c r="O284" s="346"/>
      <c r="P284" s="346"/>
      <c r="Q284" s="346"/>
      <c r="R284" s="346"/>
      <c r="S284" s="346"/>
      <c r="T284" s="346"/>
      <c r="U284" s="346"/>
      <c r="V284" s="346"/>
      <c r="W284" s="346"/>
      <c r="X284" s="346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  <c r="AL284" s="346"/>
      <c r="AM284" s="346"/>
      <c r="AN284" s="346"/>
      <c r="AO284" s="346"/>
      <c r="AP284" s="346"/>
      <c r="AQ284" s="346"/>
      <c r="AR284" s="346"/>
      <c r="AS284" s="346"/>
      <c r="AT284" s="346"/>
      <c r="AU284" s="346"/>
      <c r="AV284" s="346"/>
      <c r="AW284" s="346"/>
      <c r="AX284" s="346"/>
      <c r="AY284" s="346"/>
      <c r="AZ284" s="346"/>
      <c r="BA284" s="346"/>
      <c r="BB284" s="346"/>
      <c r="BC284" s="346"/>
      <c r="BD284" s="346"/>
    </row>
    <row r="285" spans="1:56" ht="15.75" customHeight="1">
      <c r="A285" s="346"/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  <c r="BB285" s="346"/>
      <c r="BC285" s="346"/>
      <c r="BD285" s="346"/>
    </row>
    <row r="286" spans="1:56" ht="15.75" customHeight="1">
      <c r="A286" s="346"/>
      <c r="B286" s="346"/>
      <c r="C286" s="346"/>
      <c r="D286" s="346"/>
      <c r="E286" s="346"/>
      <c r="F286" s="346"/>
      <c r="G286" s="346"/>
      <c r="H286" s="346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  <c r="AL286" s="346"/>
      <c r="AM286" s="346"/>
      <c r="AN286" s="346"/>
      <c r="AO286" s="346"/>
      <c r="AP286" s="346"/>
      <c r="AQ286" s="346"/>
      <c r="AR286" s="346"/>
      <c r="AS286" s="346"/>
      <c r="AT286" s="346"/>
      <c r="AU286" s="346"/>
      <c r="AV286" s="346"/>
      <c r="AW286" s="346"/>
      <c r="AX286" s="346"/>
      <c r="AY286" s="346"/>
      <c r="AZ286" s="346"/>
      <c r="BA286" s="346"/>
      <c r="BB286" s="346"/>
      <c r="BC286" s="346"/>
      <c r="BD286" s="346"/>
    </row>
    <row r="287" spans="1:56" ht="15.75" customHeight="1">
      <c r="A287" s="346"/>
      <c r="B287" s="346"/>
      <c r="C287" s="346"/>
      <c r="D287" s="346"/>
      <c r="E287" s="346"/>
      <c r="F287" s="346"/>
      <c r="G287" s="346"/>
      <c r="H287" s="346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6"/>
      <c r="U287" s="346"/>
      <c r="V287" s="346"/>
      <c r="W287" s="346"/>
      <c r="X287" s="346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  <c r="AL287" s="346"/>
      <c r="AM287" s="346"/>
      <c r="AN287" s="346"/>
      <c r="AO287" s="346"/>
      <c r="AP287" s="346"/>
      <c r="AQ287" s="346"/>
      <c r="AR287" s="346"/>
      <c r="AS287" s="346"/>
      <c r="AT287" s="346"/>
      <c r="AU287" s="346"/>
      <c r="AV287" s="346"/>
      <c r="AW287" s="346"/>
      <c r="AX287" s="346"/>
      <c r="AY287" s="346"/>
      <c r="AZ287" s="346"/>
      <c r="BA287" s="346"/>
      <c r="BB287" s="346"/>
      <c r="BC287" s="346"/>
      <c r="BD287" s="346"/>
    </row>
    <row r="288" spans="1:56" ht="15.75" customHeight="1">
      <c r="A288" s="346"/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46"/>
      <c r="AS288" s="346"/>
      <c r="AT288" s="346"/>
      <c r="AU288" s="346"/>
      <c r="AV288" s="346"/>
      <c r="AW288" s="346"/>
      <c r="AX288" s="346"/>
      <c r="AY288" s="346"/>
      <c r="AZ288" s="346"/>
      <c r="BA288" s="346"/>
      <c r="BB288" s="346"/>
      <c r="BC288" s="346"/>
      <c r="BD288" s="346"/>
    </row>
    <row r="289" spans="1:56" ht="15.75" customHeight="1">
      <c r="A289" s="346"/>
      <c r="B289" s="346"/>
      <c r="C289" s="346"/>
      <c r="D289" s="346"/>
      <c r="E289" s="346"/>
      <c r="F289" s="346"/>
      <c r="G289" s="346"/>
      <c r="H289" s="346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  <c r="AL289" s="346"/>
      <c r="AM289" s="346"/>
      <c r="AN289" s="346"/>
      <c r="AO289" s="346"/>
      <c r="AP289" s="346"/>
      <c r="AQ289" s="346"/>
      <c r="AR289" s="346"/>
      <c r="AS289" s="346"/>
      <c r="AT289" s="346"/>
      <c r="AU289" s="346"/>
      <c r="AV289" s="346"/>
      <c r="AW289" s="346"/>
      <c r="AX289" s="346"/>
      <c r="AY289" s="346"/>
      <c r="AZ289" s="346"/>
      <c r="BA289" s="346"/>
      <c r="BB289" s="346"/>
      <c r="BC289" s="346"/>
      <c r="BD289" s="346"/>
    </row>
    <row r="290" spans="1:56" ht="15.75" customHeight="1">
      <c r="A290" s="346"/>
      <c r="B290" s="346"/>
      <c r="C290" s="346"/>
      <c r="D290" s="346"/>
      <c r="E290" s="346"/>
      <c r="F290" s="346"/>
      <c r="G290" s="346"/>
      <c r="H290" s="346"/>
      <c r="I290" s="346"/>
      <c r="J290" s="346"/>
      <c r="K290" s="346"/>
      <c r="L290" s="346"/>
      <c r="M290" s="346"/>
      <c r="N290" s="346"/>
      <c r="O290" s="346"/>
      <c r="P290" s="346"/>
      <c r="Q290" s="346"/>
      <c r="R290" s="346"/>
      <c r="S290" s="346"/>
      <c r="T290" s="346"/>
      <c r="U290" s="346"/>
      <c r="V290" s="346"/>
      <c r="W290" s="346"/>
      <c r="X290" s="346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  <c r="AL290" s="346"/>
      <c r="AM290" s="346"/>
      <c r="AN290" s="346"/>
      <c r="AO290" s="346"/>
      <c r="AP290" s="346"/>
      <c r="AQ290" s="346"/>
      <c r="AR290" s="346"/>
      <c r="AS290" s="346"/>
      <c r="AT290" s="346"/>
      <c r="AU290" s="346"/>
      <c r="AV290" s="346"/>
      <c r="AW290" s="346"/>
      <c r="AX290" s="346"/>
      <c r="AY290" s="346"/>
      <c r="AZ290" s="346"/>
      <c r="BA290" s="346"/>
      <c r="BB290" s="346"/>
      <c r="BC290" s="346"/>
      <c r="BD290" s="346"/>
    </row>
    <row r="291" spans="1:56" ht="15.75" customHeight="1">
      <c r="A291" s="346"/>
      <c r="B291" s="346"/>
      <c r="C291" s="346"/>
      <c r="D291" s="346"/>
      <c r="E291" s="346"/>
      <c r="F291" s="346"/>
      <c r="G291" s="346"/>
      <c r="H291" s="346"/>
      <c r="I291" s="346"/>
      <c r="J291" s="346"/>
      <c r="K291" s="346"/>
      <c r="L291" s="346"/>
      <c r="M291" s="346"/>
      <c r="N291" s="346"/>
      <c r="O291" s="346"/>
      <c r="P291" s="346"/>
      <c r="Q291" s="346"/>
      <c r="R291" s="346"/>
      <c r="S291" s="346"/>
      <c r="T291" s="346"/>
      <c r="U291" s="346"/>
      <c r="V291" s="346"/>
      <c r="W291" s="346"/>
      <c r="X291" s="346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  <c r="AL291" s="346"/>
      <c r="AM291" s="346"/>
      <c r="AN291" s="346"/>
      <c r="AO291" s="346"/>
      <c r="AP291" s="346"/>
      <c r="AQ291" s="346"/>
      <c r="AR291" s="346"/>
      <c r="AS291" s="346"/>
      <c r="AT291" s="346"/>
      <c r="AU291" s="346"/>
      <c r="AV291" s="346"/>
      <c r="AW291" s="346"/>
      <c r="AX291" s="346"/>
      <c r="AY291" s="346"/>
      <c r="AZ291" s="346"/>
      <c r="BA291" s="346"/>
      <c r="BB291" s="346"/>
      <c r="BC291" s="346"/>
      <c r="BD291" s="346"/>
    </row>
    <row r="292" spans="1:56" ht="15.75" customHeight="1">
      <c r="A292" s="346"/>
      <c r="B292" s="346"/>
      <c r="C292" s="346"/>
      <c r="D292" s="346"/>
      <c r="E292" s="346"/>
      <c r="F292" s="346"/>
      <c r="G292" s="346"/>
      <c r="H292" s="346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  <c r="AL292" s="346"/>
      <c r="AM292" s="346"/>
      <c r="AN292" s="346"/>
      <c r="AO292" s="346"/>
      <c r="AP292" s="346"/>
      <c r="AQ292" s="346"/>
      <c r="AR292" s="346"/>
      <c r="AS292" s="346"/>
      <c r="AT292" s="346"/>
      <c r="AU292" s="346"/>
      <c r="AV292" s="346"/>
      <c r="AW292" s="346"/>
      <c r="AX292" s="346"/>
      <c r="AY292" s="346"/>
      <c r="AZ292" s="346"/>
      <c r="BA292" s="346"/>
      <c r="BB292" s="346"/>
      <c r="BC292" s="346"/>
      <c r="BD292" s="346"/>
    </row>
    <row r="293" spans="1:56" ht="15.75" customHeight="1">
      <c r="A293" s="346"/>
      <c r="B293" s="346"/>
      <c r="C293" s="346"/>
      <c r="D293" s="346"/>
      <c r="E293" s="346"/>
      <c r="F293" s="346"/>
      <c r="G293" s="346"/>
      <c r="H293" s="346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6"/>
      <c r="U293" s="346"/>
      <c r="V293" s="346"/>
      <c r="W293" s="346"/>
      <c r="X293" s="346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  <c r="AL293" s="346"/>
      <c r="AM293" s="346"/>
      <c r="AN293" s="346"/>
      <c r="AO293" s="346"/>
      <c r="AP293" s="346"/>
      <c r="AQ293" s="346"/>
      <c r="AR293" s="346"/>
      <c r="AS293" s="346"/>
      <c r="AT293" s="346"/>
      <c r="AU293" s="346"/>
      <c r="AV293" s="346"/>
      <c r="AW293" s="346"/>
      <c r="AX293" s="346"/>
      <c r="AY293" s="346"/>
      <c r="AZ293" s="346"/>
      <c r="BA293" s="346"/>
      <c r="BB293" s="346"/>
      <c r="BC293" s="346"/>
      <c r="BD293" s="346"/>
    </row>
    <row r="294" spans="1:56" ht="15.75" customHeight="1">
      <c r="A294" s="346"/>
      <c r="B294" s="346"/>
      <c r="C294" s="346"/>
      <c r="D294" s="346"/>
      <c r="E294" s="346"/>
      <c r="F294" s="346"/>
      <c r="G294" s="346"/>
      <c r="H294" s="346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6"/>
      <c r="U294" s="346"/>
      <c r="V294" s="346"/>
      <c r="W294" s="346"/>
      <c r="X294" s="346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  <c r="AL294" s="346"/>
      <c r="AM294" s="346"/>
      <c r="AN294" s="346"/>
      <c r="AO294" s="346"/>
      <c r="AP294" s="346"/>
      <c r="AQ294" s="346"/>
      <c r="AR294" s="346"/>
      <c r="AS294" s="346"/>
      <c r="AT294" s="346"/>
      <c r="AU294" s="346"/>
      <c r="AV294" s="346"/>
      <c r="AW294" s="346"/>
      <c r="AX294" s="346"/>
      <c r="AY294" s="346"/>
      <c r="AZ294" s="346"/>
      <c r="BA294" s="346"/>
      <c r="BB294" s="346"/>
      <c r="BC294" s="346"/>
      <c r="BD294" s="346"/>
    </row>
    <row r="295" spans="1:56" ht="15.75" customHeight="1">
      <c r="A295" s="346"/>
      <c r="B295" s="346"/>
      <c r="C295" s="346"/>
      <c r="D295" s="346"/>
      <c r="E295" s="346"/>
      <c r="F295" s="346"/>
      <c r="G295" s="346"/>
      <c r="H295" s="346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  <c r="AL295" s="346"/>
      <c r="AM295" s="346"/>
      <c r="AN295" s="346"/>
      <c r="AO295" s="346"/>
      <c r="AP295" s="346"/>
      <c r="AQ295" s="346"/>
      <c r="AR295" s="346"/>
      <c r="AS295" s="346"/>
      <c r="AT295" s="346"/>
      <c r="AU295" s="346"/>
      <c r="AV295" s="346"/>
      <c r="AW295" s="346"/>
      <c r="AX295" s="346"/>
      <c r="AY295" s="346"/>
      <c r="AZ295" s="346"/>
      <c r="BA295" s="346"/>
      <c r="BB295" s="346"/>
      <c r="BC295" s="346"/>
      <c r="BD295" s="346"/>
    </row>
    <row r="296" spans="1:56" ht="15.75" customHeight="1">
      <c r="A296" s="346"/>
      <c r="B296" s="346"/>
      <c r="C296" s="346"/>
      <c r="D296" s="346"/>
      <c r="E296" s="346"/>
      <c r="F296" s="346"/>
      <c r="G296" s="346"/>
      <c r="H296" s="346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  <c r="AL296" s="346"/>
      <c r="AM296" s="346"/>
      <c r="AN296" s="346"/>
      <c r="AO296" s="346"/>
      <c r="AP296" s="346"/>
      <c r="AQ296" s="346"/>
      <c r="AR296" s="346"/>
      <c r="AS296" s="346"/>
      <c r="AT296" s="346"/>
      <c r="AU296" s="346"/>
      <c r="AV296" s="346"/>
      <c r="AW296" s="346"/>
      <c r="AX296" s="346"/>
      <c r="AY296" s="346"/>
      <c r="AZ296" s="346"/>
      <c r="BA296" s="346"/>
      <c r="BB296" s="346"/>
      <c r="BC296" s="346"/>
      <c r="BD296" s="346"/>
    </row>
    <row r="297" spans="1:56" ht="15.75" customHeight="1">
      <c r="A297" s="346"/>
      <c r="B297" s="346"/>
      <c r="C297" s="346"/>
      <c r="D297" s="346"/>
      <c r="E297" s="346"/>
      <c r="F297" s="346"/>
      <c r="G297" s="346"/>
      <c r="H297" s="346"/>
      <c r="I297" s="346"/>
      <c r="J297" s="346"/>
      <c r="K297" s="346"/>
      <c r="L297" s="346"/>
      <c r="M297" s="346"/>
      <c r="N297" s="346"/>
      <c r="O297" s="346"/>
      <c r="P297" s="346"/>
      <c r="Q297" s="346"/>
      <c r="R297" s="346"/>
      <c r="S297" s="346"/>
      <c r="T297" s="346"/>
      <c r="U297" s="346"/>
      <c r="V297" s="346"/>
      <c r="W297" s="346"/>
      <c r="X297" s="346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  <c r="AL297" s="346"/>
      <c r="AM297" s="346"/>
      <c r="AN297" s="346"/>
      <c r="AO297" s="346"/>
      <c r="AP297" s="346"/>
      <c r="AQ297" s="346"/>
      <c r="AR297" s="346"/>
      <c r="AS297" s="346"/>
      <c r="AT297" s="346"/>
      <c r="AU297" s="346"/>
      <c r="AV297" s="346"/>
      <c r="AW297" s="346"/>
      <c r="AX297" s="346"/>
      <c r="AY297" s="346"/>
      <c r="AZ297" s="346"/>
      <c r="BA297" s="346"/>
      <c r="BB297" s="346"/>
      <c r="BC297" s="346"/>
      <c r="BD297" s="346"/>
    </row>
    <row r="298" spans="1:56" ht="15.75" customHeight="1">
      <c r="A298" s="346"/>
      <c r="B298" s="346"/>
      <c r="C298" s="346"/>
      <c r="D298" s="346"/>
      <c r="E298" s="346"/>
      <c r="F298" s="346"/>
      <c r="G298" s="346"/>
      <c r="H298" s="346"/>
      <c r="I298" s="346"/>
      <c r="J298" s="346"/>
      <c r="K298" s="346"/>
      <c r="L298" s="346"/>
      <c r="M298" s="346"/>
      <c r="N298" s="346"/>
      <c r="O298" s="346"/>
      <c r="P298" s="346"/>
      <c r="Q298" s="346"/>
      <c r="R298" s="346"/>
      <c r="S298" s="346"/>
      <c r="T298" s="346"/>
      <c r="U298" s="346"/>
      <c r="V298" s="346"/>
      <c r="W298" s="346"/>
      <c r="X298" s="346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  <c r="AL298" s="346"/>
      <c r="AM298" s="346"/>
      <c r="AN298" s="346"/>
      <c r="AO298" s="346"/>
      <c r="AP298" s="346"/>
      <c r="AQ298" s="346"/>
      <c r="AR298" s="346"/>
      <c r="AS298" s="346"/>
      <c r="AT298" s="346"/>
      <c r="AU298" s="346"/>
      <c r="AV298" s="346"/>
      <c r="AW298" s="346"/>
      <c r="AX298" s="346"/>
      <c r="AY298" s="346"/>
      <c r="AZ298" s="346"/>
      <c r="BA298" s="346"/>
      <c r="BB298" s="346"/>
      <c r="BC298" s="346"/>
      <c r="BD298" s="346"/>
    </row>
    <row r="299" spans="1:56" ht="15.75" customHeight="1">
      <c r="A299" s="346"/>
      <c r="B299" s="346"/>
      <c r="C299" s="346"/>
      <c r="D299" s="346"/>
      <c r="E299" s="346"/>
      <c r="F299" s="346"/>
      <c r="G299" s="346"/>
      <c r="H299" s="346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  <c r="AL299" s="346"/>
      <c r="AM299" s="346"/>
      <c r="AN299" s="346"/>
      <c r="AO299" s="346"/>
      <c r="AP299" s="346"/>
      <c r="AQ299" s="346"/>
      <c r="AR299" s="346"/>
      <c r="AS299" s="346"/>
      <c r="AT299" s="346"/>
      <c r="AU299" s="346"/>
      <c r="AV299" s="346"/>
      <c r="AW299" s="346"/>
      <c r="AX299" s="346"/>
      <c r="AY299" s="346"/>
      <c r="AZ299" s="346"/>
      <c r="BA299" s="346"/>
      <c r="BB299" s="346"/>
      <c r="BC299" s="346"/>
      <c r="BD299" s="346"/>
    </row>
    <row r="300" spans="1:56" ht="15.75" customHeight="1">
      <c r="A300" s="346"/>
      <c r="B300" s="346"/>
      <c r="C300" s="346"/>
      <c r="D300" s="346"/>
      <c r="E300" s="346"/>
      <c r="F300" s="346"/>
      <c r="G300" s="346"/>
      <c r="H300" s="346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  <c r="AL300" s="346"/>
      <c r="AM300" s="346"/>
      <c r="AN300" s="346"/>
      <c r="AO300" s="346"/>
      <c r="AP300" s="346"/>
      <c r="AQ300" s="346"/>
      <c r="AR300" s="346"/>
      <c r="AS300" s="346"/>
      <c r="AT300" s="346"/>
      <c r="AU300" s="346"/>
      <c r="AV300" s="346"/>
      <c r="AW300" s="346"/>
      <c r="AX300" s="346"/>
      <c r="AY300" s="346"/>
      <c r="AZ300" s="346"/>
      <c r="BA300" s="346"/>
      <c r="BB300" s="346"/>
      <c r="BC300" s="346"/>
      <c r="BD300" s="346"/>
    </row>
    <row r="301" spans="1:56" ht="15.75" customHeight="1">
      <c r="A301" s="346"/>
      <c r="B301" s="346"/>
      <c r="C301" s="346"/>
      <c r="D301" s="346"/>
      <c r="E301" s="346"/>
      <c r="F301" s="346"/>
      <c r="G301" s="346"/>
      <c r="H301" s="346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  <c r="AL301" s="346"/>
      <c r="AM301" s="346"/>
      <c r="AN301" s="346"/>
      <c r="AO301" s="346"/>
      <c r="AP301" s="346"/>
      <c r="AQ301" s="346"/>
      <c r="AR301" s="346"/>
      <c r="AS301" s="346"/>
      <c r="AT301" s="346"/>
      <c r="AU301" s="346"/>
      <c r="AV301" s="346"/>
      <c r="AW301" s="346"/>
      <c r="AX301" s="346"/>
      <c r="AY301" s="346"/>
      <c r="AZ301" s="346"/>
      <c r="BA301" s="346"/>
      <c r="BB301" s="346"/>
      <c r="BC301" s="346"/>
      <c r="BD301" s="346"/>
    </row>
    <row r="302" spans="1:56" ht="15.75" customHeight="1">
      <c r="A302" s="346"/>
      <c r="B302" s="346"/>
      <c r="C302" s="346"/>
      <c r="D302" s="346"/>
      <c r="E302" s="346"/>
      <c r="F302" s="346"/>
      <c r="G302" s="346"/>
      <c r="H302" s="346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  <c r="AL302" s="346"/>
      <c r="AM302" s="346"/>
      <c r="AN302" s="346"/>
      <c r="AO302" s="346"/>
      <c r="AP302" s="346"/>
      <c r="AQ302" s="346"/>
      <c r="AR302" s="346"/>
      <c r="AS302" s="346"/>
      <c r="AT302" s="346"/>
      <c r="AU302" s="346"/>
      <c r="AV302" s="346"/>
      <c r="AW302" s="346"/>
      <c r="AX302" s="346"/>
      <c r="AY302" s="346"/>
      <c r="AZ302" s="346"/>
      <c r="BA302" s="346"/>
      <c r="BB302" s="346"/>
      <c r="BC302" s="346"/>
      <c r="BD302" s="346"/>
    </row>
    <row r="303" spans="1:56" ht="15.75" customHeight="1">
      <c r="A303" s="346"/>
      <c r="B303" s="346"/>
      <c r="C303" s="346"/>
      <c r="D303" s="346"/>
      <c r="E303" s="346"/>
      <c r="F303" s="346"/>
      <c r="G303" s="346"/>
      <c r="H303" s="346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  <c r="AL303" s="346"/>
      <c r="AM303" s="346"/>
      <c r="AN303" s="346"/>
      <c r="AO303" s="346"/>
      <c r="AP303" s="346"/>
      <c r="AQ303" s="346"/>
      <c r="AR303" s="346"/>
      <c r="AS303" s="346"/>
      <c r="AT303" s="346"/>
      <c r="AU303" s="346"/>
      <c r="AV303" s="346"/>
      <c r="AW303" s="346"/>
      <c r="AX303" s="346"/>
      <c r="AY303" s="346"/>
      <c r="AZ303" s="346"/>
      <c r="BA303" s="346"/>
      <c r="BB303" s="346"/>
      <c r="BC303" s="346"/>
      <c r="BD303" s="346"/>
    </row>
    <row r="304" spans="1:56" ht="15.75" customHeight="1">
      <c r="A304" s="346"/>
      <c r="B304" s="346"/>
      <c r="C304" s="346"/>
      <c r="D304" s="346"/>
      <c r="E304" s="346"/>
      <c r="F304" s="346"/>
      <c r="G304" s="346"/>
      <c r="H304" s="346"/>
      <c r="I304" s="346"/>
      <c r="J304" s="346"/>
      <c r="K304" s="346"/>
      <c r="L304" s="346"/>
      <c r="M304" s="346"/>
      <c r="N304" s="346"/>
      <c r="O304" s="346"/>
      <c r="P304" s="346"/>
      <c r="Q304" s="346"/>
      <c r="R304" s="346"/>
      <c r="S304" s="346"/>
      <c r="T304" s="346"/>
      <c r="U304" s="346"/>
      <c r="V304" s="346"/>
      <c r="W304" s="346"/>
      <c r="X304" s="346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46"/>
      <c r="AM304" s="346"/>
      <c r="AN304" s="346"/>
      <c r="AO304" s="346"/>
      <c r="AP304" s="346"/>
      <c r="AQ304" s="346"/>
      <c r="AR304" s="346"/>
      <c r="AS304" s="346"/>
      <c r="AT304" s="346"/>
      <c r="AU304" s="346"/>
      <c r="AV304" s="346"/>
      <c r="AW304" s="346"/>
      <c r="AX304" s="346"/>
      <c r="AY304" s="346"/>
      <c r="AZ304" s="346"/>
      <c r="BA304" s="346"/>
      <c r="BB304" s="346"/>
      <c r="BC304" s="346"/>
      <c r="BD304" s="346"/>
    </row>
    <row r="305" spans="1:56" ht="15.75" customHeight="1">
      <c r="A305" s="346"/>
      <c r="B305" s="346"/>
      <c r="C305" s="346"/>
      <c r="D305" s="346"/>
      <c r="E305" s="346"/>
      <c r="F305" s="346"/>
      <c r="G305" s="346"/>
      <c r="H305" s="346"/>
      <c r="I305" s="346"/>
      <c r="J305" s="346"/>
      <c r="K305" s="346"/>
      <c r="L305" s="346"/>
      <c r="M305" s="346"/>
      <c r="N305" s="346"/>
      <c r="O305" s="346"/>
      <c r="P305" s="346"/>
      <c r="Q305" s="346"/>
      <c r="R305" s="346"/>
      <c r="S305" s="346"/>
      <c r="T305" s="346"/>
      <c r="U305" s="346"/>
      <c r="V305" s="346"/>
      <c r="W305" s="346"/>
      <c r="X305" s="346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  <c r="AL305" s="346"/>
      <c r="AM305" s="346"/>
      <c r="AN305" s="346"/>
      <c r="AO305" s="346"/>
      <c r="AP305" s="346"/>
      <c r="AQ305" s="346"/>
      <c r="AR305" s="346"/>
      <c r="AS305" s="346"/>
      <c r="AT305" s="346"/>
      <c r="AU305" s="346"/>
      <c r="AV305" s="346"/>
      <c r="AW305" s="346"/>
      <c r="AX305" s="346"/>
      <c r="AY305" s="346"/>
      <c r="AZ305" s="346"/>
      <c r="BA305" s="346"/>
      <c r="BB305" s="346"/>
      <c r="BC305" s="346"/>
      <c r="BD305" s="346"/>
    </row>
    <row r="306" spans="1:56" ht="15.75" customHeight="1">
      <c r="A306" s="346"/>
      <c r="B306" s="346"/>
      <c r="C306" s="346"/>
      <c r="D306" s="346"/>
      <c r="E306" s="346"/>
      <c r="F306" s="346"/>
      <c r="G306" s="346"/>
      <c r="H306" s="346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  <c r="AL306" s="346"/>
      <c r="AM306" s="346"/>
      <c r="AN306" s="346"/>
      <c r="AO306" s="346"/>
      <c r="AP306" s="346"/>
      <c r="AQ306" s="346"/>
      <c r="AR306" s="346"/>
      <c r="AS306" s="346"/>
      <c r="AT306" s="346"/>
      <c r="AU306" s="346"/>
      <c r="AV306" s="346"/>
      <c r="AW306" s="346"/>
      <c r="AX306" s="346"/>
      <c r="AY306" s="346"/>
      <c r="AZ306" s="346"/>
      <c r="BA306" s="346"/>
      <c r="BB306" s="346"/>
      <c r="BC306" s="346"/>
      <c r="BD306" s="346"/>
    </row>
    <row r="307" spans="1:56" ht="15.75" customHeight="1">
      <c r="A307" s="346"/>
      <c r="B307" s="346"/>
      <c r="C307" s="346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  <c r="AL307" s="346"/>
      <c r="AM307" s="346"/>
      <c r="AN307" s="346"/>
      <c r="AO307" s="346"/>
      <c r="AP307" s="346"/>
      <c r="AQ307" s="346"/>
      <c r="AR307" s="346"/>
      <c r="AS307" s="346"/>
      <c r="AT307" s="346"/>
      <c r="AU307" s="346"/>
      <c r="AV307" s="346"/>
      <c r="AW307" s="346"/>
      <c r="AX307" s="346"/>
      <c r="AY307" s="346"/>
      <c r="AZ307" s="346"/>
      <c r="BA307" s="346"/>
      <c r="BB307" s="346"/>
      <c r="BC307" s="346"/>
      <c r="BD307" s="346"/>
    </row>
    <row r="308" spans="1:56" ht="15.75" customHeight="1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6"/>
      <c r="U308" s="346"/>
      <c r="V308" s="346"/>
      <c r="W308" s="346"/>
      <c r="X308" s="346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  <c r="AL308" s="346"/>
      <c r="AM308" s="346"/>
      <c r="AN308" s="346"/>
      <c r="AO308" s="346"/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  <c r="BB308" s="346"/>
      <c r="BC308" s="346"/>
      <c r="BD308" s="346"/>
    </row>
    <row r="309" spans="1:56" ht="15.75" customHeight="1">
      <c r="A309" s="346"/>
      <c r="B309" s="346"/>
      <c r="C309" s="346"/>
      <c r="D309" s="346"/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6"/>
      <c r="U309" s="346"/>
      <c r="V309" s="346"/>
      <c r="W309" s="346"/>
      <c r="X309" s="346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  <c r="AL309" s="346"/>
      <c r="AM309" s="346"/>
      <c r="AN309" s="346"/>
      <c r="AO309" s="346"/>
      <c r="AP309" s="346"/>
      <c r="AQ309" s="346"/>
      <c r="AR309" s="346"/>
      <c r="AS309" s="346"/>
      <c r="AT309" s="346"/>
      <c r="AU309" s="346"/>
      <c r="AV309" s="346"/>
      <c r="AW309" s="346"/>
      <c r="AX309" s="346"/>
      <c r="AY309" s="346"/>
      <c r="AZ309" s="346"/>
      <c r="BA309" s="346"/>
      <c r="BB309" s="346"/>
      <c r="BC309" s="346"/>
      <c r="BD309" s="346"/>
    </row>
    <row r="310" spans="1:56" ht="15.75" customHeight="1">
      <c r="A310" s="346"/>
      <c r="B310" s="346"/>
      <c r="C310" s="346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  <c r="AL310" s="346"/>
      <c r="AM310" s="346"/>
      <c r="AN310" s="346"/>
      <c r="AO310" s="346"/>
      <c r="AP310" s="346"/>
      <c r="AQ310" s="346"/>
      <c r="AR310" s="346"/>
      <c r="AS310" s="346"/>
      <c r="AT310" s="346"/>
      <c r="AU310" s="346"/>
      <c r="AV310" s="346"/>
      <c r="AW310" s="346"/>
      <c r="AX310" s="346"/>
      <c r="AY310" s="346"/>
      <c r="AZ310" s="346"/>
      <c r="BA310" s="346"/>
      <c r="BB310" s="346"/>
      <c r="BC310" s="346"/>
      <c r="BD310" s="346"/>
    </row>
    <row r="311" spans="1:56" ht="15.75" customHeight="1">
      <c r="A311" s="346"/>
      <c r="B311" s="346"/>
      <c r="C311" s="346"/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/>
      <c r="P311" s="346"/>
      <c r="Q311" s="346"/>
      <c r="R311" s="346"/>
      <c r="S311" s="346"/>
      <c r="T311" s="346"/>
      <c r="U311" s="346"/>
      <c r="V311" s="346"/>
      <c r="W311" s="346"/>
      <c r="X311" s="346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  <c r="AL311" s="346"/>
      <c r="AM311" s="346"/>
      <c r="AN311" s="346"/>
      <c r="AO311" s="346"/>
      <c r="AP311" s="346"/>
      <c r="AQ311" s="346"/>
      <c r="AR311" s="346"/>
      <c r="AS311" s="346"/>
      <c r="AT311" s="346"/>
      <c r="AU311" s="346"/>
      <c r="AV311" s="346"/>
      <c r="AW311" s="346"/>
      <c r="AX311" s="346"/>
      <c r="AY311" s="346"/>
      <c r="AZ311" s="346"/>
      <c r="BA311" s="346"/>
      <c r="BB311" s="346"/>
      <c r="BC311" s="346"/>
      <c r="BD311" s="346"/>
    </row>
    <row r="312" spans="1:56" ht="15.75" customHeight="1">
      <c r="A312" s="346"/>
      <c r="B312" s="346"/>
      <c r="C312" s="346"/>
      <c r="D312" s="346"/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  <c r="AL312" s="346"/>
      <c r="AM312" s="346"/>
      <c r="AN312" s="346"/>
      <c r="AO312" s="346"/>
      <c r="AP312" s="346"/>
      <c r="AQ312" s="346"/>
      <c r="AR312" s="346"/>
      <c r="AS312" s="346"/>
      <c r="AT312" s="346"/>
      <c r="AU312" s="346"/>
      <c r="AV312" s="346"/>
      <c r="AW312" s="346"/>
      <c r="AX312" s="346"/>
      <c r="AY312" s="346"/>
      <c r="AZ312" s="346"/>
      <c r="BA312" s="346"/>
      <c r="BB312" s="346"/>
      <c r="BC312" s="346"/>
      <c r="BD312" s="346"/>
    </row>
    <row r="313" spans="1:56" ht="15.75" customHeight="1">
      <c r="A313" s="346"/>
      <c r="B313" s="346"/>
      <c r="C313" s="346"/>
      <c r="D313" s="346"/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  <c r="AL313" s="346"/>
      <c r="AM313" s="346"/>
      <c r="AN313" s="346"/>
      <c r="AO313" s="346"/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  <c r="BB313" s="346"/>
      <c r="BC313" s="346"/>
      <c r="BD313" s="346"/>
    </row>
    <row r="314" spans="1:56" ht="15.75" customHeight="1">
      <c r="A314" s="346"/>
      <c r="B314" s="346"/>
      <c r="C314" s="346"/>
      <c r="D314" s="346"/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/>
      <c r="R314" s="346"/>
      <c r="S314" s="346"/>
      <c r="T314" s="346"/>
      <c r="U314" s="346"/>
      <c r="V314" s="346"/>
      <c r="W314" s="346"/>
      <c r="X314" s="346"/>
      <c r="Y314" s="346"/>
      <c r="Z314" s="346"/>
      <c r="AA314" s="346"/>
      <c r="AB314" s="346"/>
      <c r="AC314" s="346"/>
      <c r="AD314" s="346"/>
      <c r="AE314" s="346"/>
      <c r="AF314" s="346"/>
      <c r="AG314" s="346"/>
      <c r="AH314" s="346"/>
      <c r="AI314" s="346"/>
      <c r="AJ314" s="346"/>
      <c r="AK314" s="346"/>
      <c r="AL314" s="346"/>
      <c r="AM314" s="346"/>
      <c r="AN314" s="346"/>
      <c r="AO314" s="346"/>
      <c r="AP314" s="346"/>
      <c r="AQ314" s="346"/>
      <c r="AR314" s="346"/>
      <c r="AS314" s="346"/>
      <c r="AT314" s="346"/>
      <c r="AU314" s="346"/>
      <c r="AV314" s="346"/>
      <c r="AW314" s="346"/>
      <c r="AX314" s="346"/>
      <c r="AY314" s="346"/>
      <c r="AZ314" s="346"/>
      <c r="BA314" s="346"/>
      <c r="BB314" s="346"/>
      <c r="BC314" s="346"/>
      <c r="BD314" s="346"/>
    </row>
    <row r="315" spans="1:56" ht="15.75" customHeight="1">
      <c r="A315" s="346"/>
      <c r="B315" s="346"/>
      <c r="C315" s="346"/>
      <c r="D315" s="346"/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/>
      <c r="R315" s="346"/>
      <c r="S315" s="346"/>
      <c r="T315" s="346"/>
      <c r="U315" s="346"/>
      <c r="V315" s="346"/>
      <c r="W315" s="346"/>
      <c r="X315" s="346"/>
      <c r="Y315" s="346"/>
      <c r="Z315" s="346"/>
      <c r="AA315" s="346"/>
      <c r="AB315" s="346"/>
      <c r="AC315" s="346"/>
      <c r="AD315" s="346"/>
      <c r="AE315" s="346"/>
      <c r="AF315" s="346"/>
      <c r="AG315" s="346"/>
      <c r="AH315" s="346"/>
      <c r="AI315" s="346"/>
      <c r="AJ315" s="346"/>
      <c r="AK315" s="346"/>
      <c r="AL315" s="346"/>
      <c r="AM315" s="346"/>
      <c r="AN315" s="346"/>
      <c r="AO315" s="346"/>
      <c r="AP315" s="346"/>
      <c r="AQ315" s="346"/>
      <c r="AR315" s="346"/>
      <c r="AS315" s="346"/>
      <c r="AT315" s="346"/>
      <c r="AU315" s="346"/>
      <c r="AV315" s="346"/>
      <c r="AW315" s="346"/>
      <c r="AX315" s="346"/>
      <c r="AY315" s="346"/>
      <c r="AZ315" s="346"/>
      <c r="BA315" s="346"/>
      <c r="BB315" s="346"/>
      <c r="BC315" s="346"/>
      <c r="BD315" s="346"/>
    </row>
    <row r="316" spans="1:56" ht="15.75" customHeight="1">
      <c r="A316" s="346"/>
      <c r="B316" s="346"/>
      <c r="C316" s="346"/>
      <c r="D316" s="346"/>
      <c r="E316" s="346"/>
      <c r="F316" s="346"/>
      <c r="G316" s="346"/>
      <c r="H316" s="346"/>
      <c r="I316" s="346"/>
      <c r="J316" s="346"/>
      <c r="K316" s="346"/>
      <c r="L316" s="346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/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346"/>
      <c r="AL316" s="346"/>
      <c r="AM316" s="346"/>
      <c r="AN316" s="346"/>
      <c r="AO316" s="346"/>
      <c r="AP316" s="346"/>
      <c r="AQ316" s="346"/>
      <c r="AR316" s="346"/>
      <c r="AS316" s="346"/>
      <c r="AT316" s="346"/>
      <c r="AU316" s="346"/>
      <c r="AV316" s="346"/>
      <c r="AW316" s="346"/>
      <c r="AX316" s="346"/>
      <c r="AY316" s="346"/>
      <c r="AZ316" s="346"/>
      <c r="BA316" s="346"/>
      <c r="BB316" s="346"/>
      <c r="BC316" s="346"/>
      <c r="BD316" s="346"/>
    </row>
    <row r="317" spans="1:56" ht="15.75" customHeight="1">
      <c r="A317" s="346"/>
      <c r="B317" s="346"/>
      <c r="C317" s="346"/>
      <c r="D317" s="346"/>
      <c r="E317" s="346"/>
      <c r="F317" s="346"/>
      <c r="G317" s="346"/>
      <c r="H317" s="346"/>
      <c r="I317" s="346"/>
      <c r="J317" s="346"/>
      <c r="K317" s="346"/>
      <c r="L317" s="346"/>
      <c r="M317" s="346"/>
      <c r="N317" s="346"/>
      <c r="O317" s="346"/>
      <c r="P317" s="346"/>
      <c r="Q317" s="346"/>
      <c r="R317" s="346"/>
      <c r="S317" s="346"/>
      <c r="T317" s="346"/>
      <c r="U317" s="346"/>
      <c r="V317" s="346"/>
      <c r="W317" s="346"/>
      <c r="X317" s="346"/>
      <c r="Y317" s="346"/>
      <c r="Z317" s="346"/>
      <c r="AA317" s="346"/>
      <c r="AB317" s="346"/>
      <c r="AC317" s="346"/>
      <c r="AD317" s="346"/>
      <c r="AE317" s="346"/>
      <c r="AF317" s="346"/>
      <c r="AG317" s="346"/>
      <c r="AH317" s="346"/>
      <c r="AI317" s="346"/>
      <c r="AJ317" s="346"/>
      <c r="AK317" s="346"/>
      <c r="AL317" s="346"/>
      <c r="AM317" s="346"/>
      <c r="AN317" s="346"/>
      <c r="AO317" s="346"/>
      <c r="AP317" s="346"/>
      <c r="AQ317" s="346"/>
      <c r="AR317" s="346"/>
      <c r="AS317" s="346"/>
      <c r="AT317" s="346"/>
      <c r="AU317" s="346"/>
      <c r="AV317" s="346"/>
      <c r="AW317" s="346"/>
      <c r="AX317" s="346"/>
      <c r="AY317" s="346"/>
      <c r="AZ317" s="346"/>
      <c r="BA317" s="346"/>
      <c r="BB317" s="346"/>
      <c r="BC317" s="346"/>
      <c r="BD317" s="346"/>
    </row>
    <row r="318" spans="1:56" ht="15.75" customHeight="1">
      <c r="A318" s="346"/>
      <c r="B318" s="346"/>
      <c r="C318" s="346"/>
      <c r="D318" s="346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  <c r="BB318" s="346"/>
      <c r="BC318" s="346"/>
      <c r="BD318" s="346"/>
    </row>
    <row r="319" spans="1:56" ht="15.75" customHeight="1">
      <c r="A319" s="346"/>
      <c r="B319" s="346"/>
      <c r="C319" s="346"/>
      <c r="D319" s="346"/>
      <c r="E319" s="346"/>
      <c r="F319" s="346"/>
      <c r="G319" s="346"/>
      <c r="H319" s="346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346"/>
      <c r="AC319" s="346"/>
      <c r="AD319" s="346"/>
      <c r="AE319" s="346"/>
      <c r="AF319" s="346"/>
      <c r="AG319" s="346"/>
      <c r="AH319" s="346"/>
      <c r="AI319" s="346"/>
      <c r="AJ319" s="346"/>
      <c r="AK319" s="346"/>
      <c r="AL319" s="346"/>
      <c r="AM319" s="346"/>
      <c r="AN319" s="346"/>
      <c r="AO319" s="346"/>
      <c r="AP319" s="346"/>
      <c r="AQ319" s="346"/>
      <c r="AR319" s="346"/>
      <c r="AS319" s="346"/>
      <c r="AT319" s="346"/>
      <c r="AU319" s="346"/>
      <c r="AV319" s="346"/>
      <c r="AW319" s="346"/>
      <c r="AX319" s="346"/>
      <c r="AY319" s="346"/>
      <c r="AZ319" s="346"/>
      <c r="BA319" s="346"/>
      <c r="BB319" s="346"/>
      <c r="BC319" s="346"/>
      <c r="BD319" s="346"/>
    </row>
    <row r="320" spans="1:56" ht="15.75" customHeight="1">
      <c r="A320" s="346"/>
      <c r="B320" s="346"/>
      <c r="C320" s="346"/>
      <c r="D320" s="346"/>
      <c r="E320" s="346"/>
      <c r="F320" s="346"/>
      <c r="G320" s="346"/>
      <c r="H320" s="346"/>
      <c r="I320" s="346"/>
      <c r="J320" s="346"/>
      <c r="K320" s="346"/>
      <c r="L320" s="346"/>
      <c r="M320" s="346"/>
      <c r="N320" s="346"/>
      <c r="O320" s="346"/>
      <c r="P320" s="346"/>
      <c r="Q320" s="346"/>
      <c r="R320" s="346"/>
      <c r="S320" s="346"/>
      <c r="T320" s="346"/>
      <c r="U320" s="346"/>
      <c r="V320" s="346"/>
      <c r="W320" s="346"/>
      <c r="X320" s="346"/>
      <c r="Y320" s="346"/>
      <c r="Z320" s="346"/>
      <c r="AA320" s="346"/>
      <c r="AB320" s="346"/>
      <c r="AC320" s="346"/>
      <c r="AD320" s="346"/>
      <c r="AE320" s="346"/>
      <c r="AF320" s="346"/>
      <c r="AG320" s="346"/>
      <c r="AH320" s="346"/>
      <c r="AI320" s="346"/>
      <c r="AJ320" s="346"/>
      <c r="AK320" s="346"/>
      <c r="AL320" s="346"/>
      <c r="AM320" s="346"/>
      <c r="AN320" s="346"/>
      <c r="AO320" s="346"/>
      <c r="AP320" s="346"/>
      <c r="AQ320" s="346"/>
      <c r="AR320" s="346"/>
      <c r="AS320" s="346"/>
      <c r="AT320" s="346"/>
      <c r="AU320" s="346"/>
      <c r="AV320" s="346"/>
      <c r="AW320" s="346"/>
      <c r="AX320" s="346"/>
      <c r="AY320" s="346"/>
      <c r="AZ320" s="346"/>
      <c r="BA320" s="346"/>
      <c r="BB320" s="346"/>
      <c r="BC320" s="346"/>
      <c r="BD320" s="346"/>
    </row>
    <row r="321" spans="1:56" ht="15.75" customHeight="1">
      <c r="A321" s="346"/>
      <c r="B321" s="346"/>
      <c r="C321" s="346"/>
      <c r="D321" s="346"/>
      <c r="E321" s="346"/>
      <c r="F321" s="346"/>
      <c r="G321" s="346"/>
      <c r="H321" s="346"/>
      <c r="I321" s="346"/>
      <c r="J321" s="346"/>
      <c r="K321" s="346"/>
      <c r="L321" s="346"/>
      <c r="M321" s="346"/>
      <c r="N321" s="346"/>
      <c r="O321" s="346"/>
      <c r="P321" s="346"/>
      <c r="Q321" s="346"/>
      <c r="R321" s="346"/>
      <c r="S321" s="346"/>
      <c r="T321" s="346"/>
      <c r="U321" s="346"/>
      <c r="V321" s="346"/>
      <c r="W321" s="346"/>
      <c r="X321" s="346"/>
      <c r="Y321" s="346"/>
      <c r="Z321" s="346"/>
      <c r="AA321" s="346"/>
      <c r="AB321" s="346"/>
      <c r="AC321" s="346"/>
      <c r="AD321" s="346"/>
      <c r="AE321" s="346"/>
      <c r="AF321" s="346"/>
      <c r="AG321" s="346"/>
      <c r="AH321" s="346"/>
      <c r="AI321" s="346"/>
      <c r="AJ321" s="346"/>
      <c r="AK321" s="346"/>
      <c r="AL321" s="346"/>
      <c r="AM321" s="346"/>
      <c r="AN321" s="346"/>
      <c r="AO321" s="346"/>
      <c r="AP321" s="346"/>
      <c r="AQ321" s="346"/>
      <c r="AR321" s="346"/>
      <c r="AS321" s="346"/>
      <c r="AT321" s="346"/>
      <c r="AU321" s="346"/>
      <c r="AV321" s="346"/>
      <c r="AW321" s="346"/>
      <c r="AX321" s="346"/>
      <c r="AY321" s="346"/>
      <c r="AZ321" s="346"/>
      <c r="BA321" s="346"/>
      <c r="BB321" s="346"/>
      <c r="BC321" s="346"/>
      <c r="BD321" s="346"/>
    </row>
    <row r="322" spans="1:56" ht="15.75" customHeight="1">
      <c r="A322" s="346"/>
      <c r="B322" s="346"/>
      <c r="C322" s="346"/>
      <c r="D322" s="346"/>
      <c r="E322" s="346"/>
      <c r="F322" s="346"/>
      <c r="G322" s="346"/>
      <c r="H322" s="346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  <c r="AG322" s="346"/>
      <c r="AH322" s="346"/>
      <c r="AI322" s="346"/>
      <c r="AJ322" s="346"/>
      <c r="AK322" s="346"/>
      <c r="AL322" s="346"/>
      <c r="AM322" s="346"/>
      <c r="AN322" s="346"/>
      <c r="AO322" s="346"/>
      <c r="AP322" s="346"/>
      <c r="AQ322" s="346"/>
      <c r="AR322" s="346"/>
      <c r="AS322" s="346"/>
      <c r="AT322" s="346"/>
      <c r="AU322" s="346"/>
      <c r="AV322" s="346"/>
      <c r="AW322" s="346"/>
      <c r="AX322" s="346"/>
      <c r="AY322" s="346"/>
      <c r="AZ322" s="346"/>
      <c r="BA322" s="346"/>
      <c r="BB322" s="346"/>
      <c r="BC322" s="346"/>
      <c r="BD322" s="346"/>
    </row>
    <row r="323" spans="1:56" ht="15.75" customHeight="1">
      <c r="A323" s="346"/>
      <c r="B323" s="346"/>
      <c r="C323" s="346"/>
      <c r="D323" s="346"/>
      <c r="E323" s="346"/>
      <c r="F323" s="346"/>
      <c r="G323" s="346"/>
      <c r="H323" s="346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  <c r="AG323" s="346"/>
      <c r="AH323" s="346"/>
      <c r="AI323" s="346"/>
      <c r="AJ323" s="346"/>
      <c r="AK323" s="346"/>
      <c r="AL323" s="346"/>
      <c r="AM323" s="346"/>
      <c r="AN323" s="346"/>
      <c r="AO323" s="346"/>
      <c r="AP323" s="346"/>
      <c r="AQ323" s="346"/>
      <c r="AR323" s="346"/>
      <c r="AS323" s="346"/>
      <c r="AT323" s="346"/>
      <c r="AU323" s="346"/>
      <c r="AV323" s="346"/>
      <c r="AW323" s="346"/>
      <c r="AX323" s="346"/>
      <c r="AY323" s="346"/>
      <c r="AZ323" s="346"/>
      <c r="BA323" s="346"/>
      <c r="BB323" s="346"/>
      <c r="BC323" s="346"/>
      <c r="BD323" s="346"/>
    </row>
    <row r="324" spans="1:56" ht="15.75" customHeight="1">
      <c r="A324" s="346"/>
      <c r="B324" s="346"/>
      <c r="C324" s="346"/>
      <c r="D324" s="346"/>
      <c r="E324" s="346"/>
      <c r="F324" s="346"/>
      <c r="G324" s="346"/>
      <c r="H324" s="346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6"/>
      <c r="U324" s="346"/>
      <c r="V324" s="346"/>
      <c r="W324" s="346"/>
      <c r="X324" s="346"/>
      <c r="Y324" s="346"/>
      <c r="Z324" s="346"/>
      <c r="AA324" s="346"/>
      <c r="AB324" s="346"/>
      <c r="AC324" s="346"/>
      <c r="AD324" s="346"/>
      <c r="AE324" s="346"/>
      <c r="AF324" s="346"/>
      <c r="AG324" s="346"/>
      <c r="AH324" s="346"/>
      <c r="AI324" s="346"/>
      <c r="AJ324" s="346"/>
      <c r="AK324" s="346"/>
      <c r="AL324" s="346"/>
      <c r="AM324" s="346"/>
      <c r="AN324" s="346"/>
      <c r="AO324" s="346"/>
      <c r="AP324" s="346"/>
      <c r="AQ324" s="346"/>
      <c r="AR324" s="346"/>
      <c r="AS324" s="346"/>
      <c r="AT324" s="346"/>
      <c r="AU324" s="346"/>
      <c r="AV324" s="346"/>
      <c r="AW324" s="346"/>
      <c r="AX324" s="346"/>
      <c r="AY324" s="346"/>
      <c r="AZ324" s="346"/>
      <c r="BA324" s="346"/>
      <c r="BB324" s="346"/>
      <c r="BC324" s="346"/>
      <c r="BD324" s="346"/>
    </row>
    <row r="325" spans="1:56" ht="15.75" customHeight="1">
      <c r="A325" s="346"/>
      <c r="B325" s="346"/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6"/>
      <c r="U325" s="346"/>
      <c r="V325" s="346"/>
      <c r="W325" s="346"/>
      <c r="X325" s="346"/>
      <c r="Y325" s="346"/>
      <c r="Z325" s="346"/>
      <c r="AA325" s="346"/>
      <c r="AB325" s="346"/>
      <c r="AC325" s="346"/>
      <c r="AD325" s="346"/>
      <c r="AE325" s="346"/>
      <c r="AF325" s="346"/>
      <c r="AG325" s="346"/>
      <c r="AH325" s="346"/>
      <c r="AI325" s="346"/>
      <c r="AJ325" s="346"/>
      <c r="AK325" s="346"/>
      <c r="AL325" s="346"/>
      <c r="AM325" s="346"/>
      <c r="AN325" s="346"/>
      <c r="AO325" s="346"/>
      <c r="AP325" s="346"/>
      <c r="AQ325" s="346"/>
      <c r="AR325" s="346"/>
      <c r="AS325" s="346"/>
      <c r="AT325" s="346"/>
      <c r="AU325" s="346"/>
      <c r="AV325" s="346"/>
      <c r="AW325" s="346"/>
      <c r="AX325" s="346"/>
      <c r="AY325" s="346"/>
      <c r="AZ325" s="346"/>
      <c r="BA325" s="346"/>
      <c r="BB325" s="346"/>
      <c r="BC325" s="346"/>
      <c r="BD325" s="346"/>
    </row>
    <row r="326" spans="1:56" ht="15.75" customHeight="1">
      <c r="A326" s="346"/>
      <c r="B326" s="346"/>
      <c r="C326" s="346"/>
      <c r="D326" s="346"/>
      <c r="E326" s="346"/>
      <c r="F326" s="346"/>
      <c r="G326" s="346"/>
      <c r="H326" s="346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  <c r="AG326" s="346"/>
      <c r="AH326" s="346"/>
      <c r="AI326" s="346"/>
      <c r="AJ326" s="346"/>
      <c r="AK326" s="346"/>
      <c r="AL326" s="346"/>
      <c r="AM326" s="346"/>
      <c r="AN326" s="346"/>
      <c r="AO326" s="346"/>
      <c r="AP326" s="346"/>
      <c r="AQ326" s="346"/>
      <c r="AR326" s="346"/>
      <c r="AS326" s="346"/>
      <c r="AT326" s="346"/>
      <c r="AU326" s="346"/>
      <c r="AV326" s="346"/>
      <c r="AW326" s="346"/>
      <c r="AX326" s="346"/>
      <c r="AY326" s="346"/>
      <c r="AZ326" s="346"/>
      <c r="BA326" s="346"/>
      <c r="BB326" s="346"/>
      <c r="BC326" s="346"/>
      <c r="BD326" s="346"/>
    </row>
    <row r="327" spans="1:56" ht="15.75" customHeight="1">
      <c r="A327" s="346"/>
      <c r="B327" s="346"/>
      <c r="C327" s="346"/>
      <c r="D327" s="346"/>
      <c r="E327" s="346"/>
      <c r="F327" s="346"/>
      <c r="G327" s="346"/>
      <c r="H327" s="346"/>
      <c r="I327" s="346"/>
      <c r="J327" s="346"/>
      <c r="K327" s="346"/>
      <c r="L327" s="346"/>
      <c r="M327" s="346"/>
      <c r="N327" s="346"/>
      <c r="O327" s="346"/>
      <c r="P327" s="346"/>
      <c r="Q327" s="346"/>
      <c r="R327" s="346"/>
      <c r="S327" s="346"/>
      <c r="T327" s="346"/>
      <c r="U327" s="346"/>
      <c r="V327" s="346"/>
      <c r="W327" s="346"/>
      <c r="X327" s="346"/>
      <c r="Y327" s="346"/>
      <c r="Z327" s="346"/>
      <c r="AA327" s="346"/>
      <c r="AB327" s="346"/>
      <c r="AC327" s="346"/>
      <c r="AD327" s="346"/>
      <c r="AE327" s="346"/>
      <c r="AF327" s="346"/>
      <c r="AG327" s="346"/>
      <c r="AH327" s="346"/>
      <c r="AI327" s="346"/>
      <c r="AJ327" s="346"/>
      <c r="AK327" s="346"/>
      <c r="AL327" s="346"/>
      <c r="AM327" s="346"/>
      <c r="AN327" s="346"/>
      <c r="AO327" s="346"/>
      <c r="AP327" s="346"/>
      <c r="AQ327" s="346"/>
      <c r="AR327" s="346"/>
      <c r="AS327" s="346"/>
      <c r="AT327" s="346"/>
      <c r="AU327" s="346"/>
      <c r="AV327" s="346"/>
      <c r="AW327" s="346"/>
      <c r="AX327" s="346"/>
      <c r="AY327" s="346"/>
      <c r="AZ327" s="346"/>
      <c r="BA327" s="346"/>
      <c r="BB327" s="346"/>
      <c r="BC327" s="346"/>
      <c r="BD327" s="346"/>
    </row>
    <row r="328" spans="1:56" ht="15.75" customHeight="1">
      <c r="A328" s="346"/>
      <c r="B328" s="346"/>
      <c r="C328" s="346"/>
      <c r="D328" s="346"/>
      <c r="E328" s="346"/>
      <c r="F328" s="346"/>
      <c r="G328" s="346"/>
      <c r="H328" s="346"/>
      <c r="I328" s="346"/>
      <c r="J328" s="346"/>
      <c r="K328" s="346"/>
      <c r="L328" s="346"/>
      <c r="M328" s="346"/>
      <c r="N328" s="346"/>
      <c r="O328" s="346"/>
      <c r="P328" s="346"/>
      <c r="Q328" s="346"/>
      <c r="R328" s="346"/>
      <c r="S328" s="346"/>
      <c r="T328" s="346"/>
      <c r="U328" s="346"/>
      <c r="V328" s="346"/>
      <c r="W328" s="346"/>
      <c r="X328" s="346"/>
      <c r="Y328" s="346"/>
      <c r="Z328" s="346"/>
      <c r="AA328" s="346"/>
      <c r="AB328" s="346"/>
      <c r="AC328" s="346"/>
      <c r="AD328" s="346"/>
      <c r="AE328" s="346"/>
      <c r="AF328" s="346"/>
      <c r="AG328" s="346"/>
      <c r="AH328" s="346"/>
      <c r="AI328" s="346"/>
      <c r="AJ328" s="346"/>
      <c r="AK328" s="346"/>
      <c r="AL328" s="346"/>
      <c r="AM328" s="346"/>
      <c r="AN328" s="346"/>
      <c r="AO328" s="346"/>
      <c r="AP328" s="346"/>
      <c r="AQ328" s="346"/>
      <c r="AR328" s="346"/>
      <c r="AS328" s="346"/>
      <c r="AT328" s="346"/>
      <c r="AU328" s="346"/>
      <c r="AV328" s="346"/>
      <c r="AW328" s="346"/>
      <c r="AX328" s="346"/>
      <c r="AY328" s="346"/>
      <c r="AZ328" s="346"/>
      <c r="BA328" s="346"/>
      <c r="BB328" s="346"/>
      <c r="BC328" s="346"/>
      <c r="BD328" s="346"/>
    </row>
    <row r="329" spans="1:56" ht="15.75" customHeight="1">
      <c r="A329" s="346"/>
      <c r="B329" s="346"/>
      <c r="C329" s="346"/>
      <c r="D329" s="346"/>
      <c r="E329" s="346"/>
      <c r="F329" s="346"/>
      <c r="G329" s="346"/>
      <c r="H329" s="346"/>
      <c r="I329" s="346"/>
      <c r="J329" s="346"/>
      <c r="K329" s="346"/>
      <c r="L329" s="346"/>
      <c r="M329" s="346"/>
      <c r="N329" s="346"/>
      <c r="O329" s="346"/>
      <c r="P329" s="346"/>
      <c r="Q329" s="346"/>
      <c r="R329" s="346"/>
      <c r="S329" s="346"/>
      <c r="T329" s="346"/>
      <c r="U329" s="346"/>
      <c r="V329" s="346"/>
      <c r="W329" s="346"/>
      <c r="X329" s="346"/>
      <c r="Y329" s="346"/>
      <c r="Z329" s="346"/>
      <c r="AA329" s="346"/>
      <c r="AB329" s="346"/>
      <c r="AC329" s="346"/>
      <c r="AD329" s="346"/>
      <c r="AE329" s="346"/>
      <c r="AF329" s="346"/>
      <c r="AG329" s="346"/>
      <c r="AH329" s="346"/>
      <c r="AI329" s="346"/>
      <c r="AJ329" s="346"/>
      <c r="AK329" s="346"/>
      <c r="AL329" s="346"/>
      <c r="AM329" s="346"/>
      <c r="AN329" s="346"/>
      <c r="AO329" s="346"/>
      <c r="AP329" s="346"/>
      <c r="AQ329" s="346"/>
      <c r="AR329" s="346"/>
      <c r="AS329" s="346"/>
      <c r="AT329" s="346"/>
      <c r="AU329" s="346"/>
      <c r="AV329" s="346"/>
      <c r="AW329" s="346"/>
      <c r="AX329" s="346"/>
      <c r="AY329" s="346"/>
      <c r="AZ329" s="346"/>
      <c r="BA329" s="346"/>
      <c r="BB329" s="346"/>
      <c r="BC329" s="346"/>
      <c r="BD329" s="346"/>
    </row>
    <row r="330" spans="1:56" ht="15.75" customHeight="1">
      <c r="A330" s="346"/>
      <c r="B330" s="346"/>
      <c r="C330" s="346"/>
      <c r="D330" s="346"/>
      <c r="E330" s="346"/>
      <c r="F330" s="346"/>
      <c r="G330" s="346"/>
      <c r="H330" s="346"/>
      <c r="I330" s="346"/>
      <c r="J330" s="346"/>
      <c r="K330" s="346"/>
      <c r="L330" s="346"/>
      <c r="M330" s="346"/>
      <c r="N330" s="346"/>
      <c r="O330" s="346"/>
      <c r="P330" s="346"/>
      <c r="Q330" s="346"/>
      <c r="R330" s="346"/>
      <c r="S330" s="346"/>
      <c r="T330" s="346"/>
      <c r="U330" s="346"/>
      <c r="V330" s="346"/>
      <c r="W330" s="346"/>
      <c r="X330" s="346"/>
      <c r="Y330" s="346"/>
      <c r="Z330" s="346"/>
      <c r="AA330" s="346"/>
      <c r="AB330" s="346"/>
      <c r="AC330" s="346"/>
      <c r="AD330" s="346"/>
      <c r="AE330" s="346"/>
      <c r="AF330" s="346"/>
      <c r="AG330" s="346"/>
      <c r="AH330" s="346"/>
      <c r="AI330" s="346"/>
      <c r="AJ330" s="346"/>
      <c r="AK330" s="346"/>
      <c r="AL330" s="346"/>
      <c r="AM330" s="346"/>
      <c r="AN330" s="346"/>
      <c r="AO330" s="346"/>
      <c r="AP330" s="346"/>
      <c r="AQ330" s="346"/>
      <c r="AR330" s="346"/>
      <c r="AS330" s="346"/>
      <c r="AT330" s="346"/>
      <c r="AU330" s="346"/>
      <c r="AV330" s="346"/>
      <c r="AW330" s="346"/>
      <c r="AX330" s="346"/>
      <c r="AY330" s="346"/>
      <c r="AZ330" s="346"/>
      <c r="BA330" s="346"/>
      <c r="BB330" s="346"/>
      <c r="BC330" s="346"/>
      <c r="BD330" s="346"/>
    </row>
    <row r="331" spans="1:56" ht="15.75" customHeight="1">
      <c r="A331" s="346"/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  <c r="AG331" s="346"/>
      <c r="AH331" s="346"/>
      <c r="AI331" s="346"/>
      <c r="AJ331" s="346"/>
      <c r="AK331" s="346"/>
      <c r="AL331" s="346"/>
      <c r="AM331" s="346"/>
      <c r="AN331" s="346"/>
      <c r="AO331" s="346"/>
      <c r="AP331" s="346"/>
      <c r="AQ331" s="346"/>
      <c r="AR331" s="346"/>
      <c r="AS331" s="346"/>
      <c r="AT331" s="346"/>
      <c r="AU331" s="346"/>
      <c r="AV331" s="346"/>
      <c r="AW331" s="346"/>
      <c r="AX331" s="346"/>
      <c r="AY331" s="346"/>
      <c r="AZ331" s="346"/>
      <c r="BA331" s="346"/>
      <c r="BB331" s="346"/>
      <c r="BC331" s="346"/>
      <c r="BD331" s="346"/>
    </row>
    <row r="332" spans="1:56" ht="15.75" customHeight="1">
      <c r="A332" s="346"/>
      <c r="B332" s="346"/>
      <c r="C332" s="346"/>
      <c r="D332" s="346"/>
      <c r="E332" s="346"/>
      <c r="F332" s="346"/>
      <c r="G332" s="346"/>
      <c r="H332" s="346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  <c r="AG332" s="346"/>
      <c r="AH332" s="346"/>
      <c r="AI332" s="346"/>
      <c r="AJ332" s="346"/>
      <c r="AK332" s="346"/>
      <c r="AL332" s="346"/>
      <c r="AM332" s="346"/>
      <c r="AN332" s="346"/>
      <c r="AO332" s="346"/>
      <c r="AP332" s="346"/>
      <c r="AQ332" s="346"/>
      <c r="AR332" s="346"/>
      <c r="AS332" s="346"/>
      <c r="AT332" s="346"/>
      <c r="AU332" s="346"/>
      <c r="AV332" s="346"/>
      <c r="AW332" s="346"/>
      <c r="AX332" s="346"/>
      <c r="AY332" s="346"/>
      <c r="AZ332" s="346"/>
      <c r="BA332" s="346"/>
      <c r="BB332" s="346"/>
      <c r="BC332" s="346"/>
      <c r="BD332" s="346"/>
    </row>
    <row r="333" spans="1:56" ht="15.75" customHeight="1">
      <c r="A333" s="346"/>
      <c r="B333" s="346"/>
      <c r="C333" s="346"/>
      <c r="D333" s="346"/>
      <c r="E333" s="346"/>
      <c r="F333" s="346"/>
      <c r="G333" s="346"/>
      <c r="H333" s="346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  <c r="AG333" s="346"/>
      <c r="AH333" s="346"/>
      <c r="AI333" s="346"/>
      <c r="AJ333" s="346"/>
      <c r="AK333" s="346"/>
      <c r="AL333" s="346"/>
      <c r="AM333" s="346"/>
      <c r="AN333" s="346"/>
      <c r="AO333" s="346"/>
      <c r="AP333" s="346"/>
      <c r="AQ333" s="346"/>
      <c r="AR333" s="346"/>
      <c r="AS333" s="346"/>
      <c r="AT333" s="346"/>
      <c r="AU333" s="346"/>
      <c r="AV333" s="346"/>
      <c r="AW333" s="346"/>
      <c r="AX333" s="346"/>
      <c r="AY333" s="346"/>
      <c r="AZ333" s="346"/>
      <c r="BA333" s="346"/>
      <c r="BB333" s="346"/>
      <c r="BC333" s="346"/>
      <c r="BD333" s="346"/>
    </row>
    <row r="334" spans="1:56" ht="15.75" customHeight="1">
      <c r="A334" s="346"/>
      <c r="B334" s="346"/>
      <c r="C334" s="346"/>
      <c r="D334" s="346"/>
      <c r="E334" s="346"/>
      <c r="F334" s="346"/>
      <c r="G334" s="346"/>
      <c r="H334" s="346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  <c r="AG334" s="346"/>
      <c r="AH334" s="346"/>
      <c r="AI334" s="346"/>
      <c r="AJ334" s="346"/>
      <c r="AK334" s="346"/>
      <c r="AL334" s="346"/>
      <c r="AM334" s="346"/>
      <c r="AN334" s="346"/>
      <c r="AO334" s="346"/>
      <c r="AP334" s="346"/>
      <c r="AQ334" s="346"/>
      <c r="AR334" s="346"/>
      <c r="AS334" s="346"/>
      <c r="AT334" s="346"/>
      <c r="AU334" s="346"/>
      <c r="AV334" s="346"/>
      <c r="AW334" s="346"/>
      <c r="AX334" s="346"/>
      <c r="AY334" s="346"/>
      <c r="AZ334" s="346"/>
      <c r="BA334" s="346"/>
      <c r="BB334" s="346"/>
      <c r="BC334" s="346"/>
      <c r="BD334" s="346"/>
    </row>
    <row r="335" spans="1:56" ht="15.75" customHeight="1">
      <c r="A335" s="346"/>
      <c r="B335" s="346"/>
      <c r="C335" s="346"/>
      <c r="D335" s="346"/>
      <c r="E335" s="346"/>
      <c r="F335" s="346"/>
      <c r="G335" s="346"/>
      <c r="H335" s="346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  <c r="AG335" s="346"/>
      <c r="AH335" s="346"/>
      <c r="AI335" s="346"/>
      <c r="AJ335" s="346"/>
      <c r="AK335" s="346"/>
      <c r="AL335" s="346"/>
      <c r="AM335" s="346"/>
      <c r="AN335" s="346"/>
      <c r="AO335" s="346"/>
      <c r="AP335" s="346"/>
      <c r="AQ335" s="346"/>
      <c r="AR335" s="346"/>
      <c r="AS335" s="346"/>
      <c r="AT335" s="346"/>
      <c r="AU335" s="346"/>
      <c r="AV335" s="346"/>
      <c r="AW335" s="346"/>
      <c r="AX335" s="346"/>
      <c r="AY335" s="346"/>
      <c r="AZ335" s="346"/>
      <c r="BA335" s="346"/>
      <c r="BB335" s="346"/>
      <c r="BC335" s="346"/>
      <c r="BD335" s="346"/>
    </row>
    <row r="336" spans="1:56" ht="15.75" customHeight="1">
      <c r="A336" s="346"/>
      <c r="B336" s="346"/>
      <c r="C336" s="346"/>
      <c r="D336" s="346"/>
      <c r="E336" s="346"/>
      <c r="F336" s="346"/>
      <c r="G336" s="346"/>
      <c r="H336" s="346"/>
      <c r="I336" s="346"/>
      <c r="J336" s="346"/>
      <c r="K336" s="346"/>
      <c r="L336" s="346"/>
      <c r="M336" s="346"/>
      <c r="N336" s="346"/>
      <c r="O336" s="346"/>
      <c r="P336" s="346"/>
      <c r="Q336" s="346"/>
      <c r="R336" s="346"/>
      <c r="S336" s="346"/>
      <c r="T336" s="346"/>
      <c r="U336" s="346"/>
      <c r="V336" s="346"/>
      <c r="W336" s="346"/>
      <c r="X336" s="346"/>
      <c r="Y336" s="346"/>
      <c r="Z336" s="346"/>
      <c r="AA336" s="346"/>
      <c r="AB336" s="346"/>
      <c r="AC336" s="346"/>
      <c r="AD336" s="346"/>
      <c r="AE336" s="346"/>
      <c r="AF336" s="346"/>
      <c r="AG336" s="346"/>
      <c r="AH336" s="346"/>
      <c r="AI336" s="346"/>
      <c r="AJ336" s="346"/>
      <c r="AK336" s="346"/>
      <c r="AL336" s="346"/>
      <c r="AM336" s="346"/>
      <c r="AN336" s="346"/>
      <c r="AO336" s="346"/>
      <c r="AP336" s="346"/>
      <c r="AQ336" s="346"/>
      <c r="AR336" s="346"/>
      <c r="AS336" s="346"/>
      <c r="AT336" s="346"/>
      <c r="AU336" s="346"/>
      <c r="AV336" s="346"/>
      <c r="AW336" s="346"/>
      <c r="AX336" s="346"/>
      <c r="AY336" s="346"/>
      <c r="AZ336" s="346"/>
      <c r="BA336" s="346"/>
      <c r="BB336" s="346"/>
      <c r="BC336" s="346"/>
      <c r="BD336" s="346"/>
    </row>
    <row r="337" spans="1:56" ht="15.75" customHeight="1">
      <c r="A337" s="346"/>
      <c r="B337" s="346"/>
      <c r="C337" s="346"/>
      <c r="D337" s="346"/>
      <c r="E337" s="346"/>
      <c r="F337" s="346"/>
      <c r="G337" s="346"/>
      <c r="H337" s="346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6"/>
      <c r="U337" s="346"/>
      <c r="V337" s="346"/>
      <c r="W337" s="346"/>
      <c r="X337" s="346"/>
      <c r="Y337" s="346"/>
      <c r="Z337" s="346"/>
      <c r="AA337" s="346"/>
      <c r="AB337" s="346"/>
      <c r="AC337" s="346"/>
      <c r="AD337" s="346"/>
      <c r="AE337" s="346"/>
      <c r="AF337" s="346"/>
      <c r="AG337" s="346"/>
      <c r="AH337" s="346"/>
      <c r="AI337" s="346"/>
      <c r="AJ337" s="346"/>
      <c r="AK337" s="346"/>
      <c r="AL337" s="346"/>
      <c r="AM337" s="346"/>
      <c r="AN337" s="346"/>
      <c r="AO337" s="346"/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  <c r="BB337" s="346"/>
      <c r="BC337" s="346"/>
      <c r="BD337" s="346"/>
    </row>
    <row r="338" spans="1:56" ht="15.75" customHeight="1">
      <c r="A338" s="346"/>
      <c r="B338" s="346"/>
      <c r="C338" s="346"/>
      <c r="D338" s="346"/>
      <c r="E338" s="346"/>
      <c r="F338" s="346"/>
      <c r="G338" s="346"/>
      <c r="H338" s="346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  <c r="AG338" s="346"/>
      <c r="AH338" s="346"/>
      <c r="AI338" s="346"/>
      <c r="AJ338" s="346"/>
      <c r="AK338" s="346"/>
      <c r="AL338" s="346"/>
      <c r="AM338" s="346"/>
      <c r="AN338" s="346"/>
      <c r="AO338" s="346"/>
      <c r="AP338" s="346"/>
      <c r="AQ338" s="346"/>
      <c r="AR338" s="346"/>
      <c r="AS338" s="346"/>
      <c r="AT338" s="346"/>
      <c r="AU338" s="346"/>
      <c r="AV338" s="346"/>
      <c r="AW338" s="346"/>
      <c r="AX338" s="346"/>
      <c r="AY338" s="346"/>
      <c r="AZ338" s="346"/>
      <c r="BA338" s="346"/>
      <c r="BB338" s="346"/>
      <c r="BC338" s="346"/>
      <c r="BD338" s="346"/>
    </row>
    <row r="339" spans="1:56" ht="15.75" customHeight="1">
      <c r="A339" s="346"/>
      <c r="B339" s="346"/>
      <c r="C339" s="346"/>
      <c r="D339" s="346"/>
      <c r="E339" s="346"/>
      <c r="F339" s="346"/>
      <c r="G339" s="346"/>
      <c r="H339" s="346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  <c r="AG339" s="346"/>
      <c r="AH339" s="346"/>
      <c r="AI339" s="346"/>
      <c r="AJ339" s="346"/>
      <c r="AK339" s="346"/>
      <c r="AL339" s="346"/>
      <c r="AM339" s="346"/>
      <c r="AN339" s="346"/>
      <c r="AO339" s="346"/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  <c r="BB339" s="346"/>
      <c r="BC339" s="346"/>
      <c r="BD339" s="346"/>
    </row>
    <row r="340" spans="1:56" ht="15.75" customHeight="1">
      <c r="A340" s="346"/>
      <c r="B340" s="346"/>
      <c r="C340" s="346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346"/>
      <c r="AL340" s="346"/>
      <c r="AM340" s="346"/>
      <c r="AN340" s="346"/>
      <c r="AO340" s="346"/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  <c r="BB340" s="346"/>
      <c r="BC340" s="346"/>
      <c r="BD340" s="346"/>
    </row>
    <row r="341" spans="1:56" ht="15.75" customHeight="1">
      <c r="A341" s="346"/>
      <c r="B341" s="346"/>
      <c r="C341" s="346"/>
      <c r="D341" s="346"/>
      <c r="E341" s="346"/>
      <c r="F341" s="346"/>
      <c r="G341" s="346"/>
      <c r="H341" s="346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6"/>
      <c r="U341" s="346"/>
      <c r="V341" s="346"/>
      <c r="W341" s="346"/>
      <c r="X341" s="346"/>
      <c r="Y341" s="346"/>
      <c r="Z341" s="346"/>
      <c r="AA341" s="346"/>
      <c r="AB341" s="346"/>
      <c r="AC341" s="346"/>
      <c r="AD341" s="346"/>
      <c r="AE341" s="346"/>
      <c r="AF341" s="346"/>
      <c r="AG341" s="346"/>
      <c r="AH341" s="346"/>
      <c r="AI341" s="346"/>
      <c r="AJ341" s="346"/>
      <c r="AK341" s="346"/>
      <c r="AL341" s="346"/>
      <c r="AM341" s="346"/>
      <c r="AN341" s="346"/>
      <c r="AO341" s="346"/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  <c r="BB341" s="346"/>
      <c r="BC341" s="346"/>
      <c r="BD341" s="346"/>
    </row>
    <row r="342" spans="1:56" ht="15.75" customHeight="1">
      <c r="A342" s="346"/>
      <c r="B342" s="346"/>
      <c r="C342" s="346"/>
      <c r="D342" s="346"/>
      <c r="E342" s="346"/>
      <c r="F342" s="346"/>
      <c r="G342" s="346"/>
      <c r="H342" s="346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  <c r="AG342" s="346"/>
      <c r="AH342" s="346"/>
      <c r="AI342" s="346"/>
      <c r="AJ342" s="346"/>
      <c r="AK342" s="346"/>
      <c r="AL342" s="346"/>
      <c r="AM342" s="346"/>
      <c r="AN342" s="346"/>
      <c r="AO342" s="346"/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  <c r="BB342" s="346"/>
      <c r="BC342" s="346"/>
      <c r="BD342" s="346"/>
    </row>
    <row r="343" spans="1:56" ht="15.75" customHeight="1">
      <c r="A343" s="346"/>
      <c r="B343" s="346"/>
      <c r="C343" s="346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6"/>
      <c r="U343" s="346"/>
      <c r="V343" s="346"/>
      <c r="W343" s="346"/>
      <c r="X343" s="346"/>
      <c r="Y343" s="346"/>
      <c r="Z343" s="346"/>
      <c r="AA343" s="346"/>
      <c r="AB343" s="346"/>
      <c r="AC343" s="346"/>
      <c r="AD343" s="346"/>
      <c r="AE343" s="346"/>
      <c r="AF343" s="346"/>
      <c r="AG343" s="346"/>
      <c r="AH343" s="346"/>
      <c r="AI343" s="346"/>
      <c r="AJ343" s="346"/>
      <c r="AK343" s="346"/>
      <c r="AL343" s="346"/>
      <c r="AM343" s="346"/>
      <c r="AN343" s="346"/>
      <c r="AO343" s="346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  <c r="BB343" s="346"/>
      <c r="BC343" s="346"/>
      <c r="BD343" s="346"/>
    </row>
    <row r="344" spans="1:56" ht="15.75" customHeight="1">
      <c r="A344" s="346"/>
      <c r="B344" s="346"/>
      <c r="C344" s="346"/>
      <c r="D344" s="346"/>
      <c r="E344" s="346"/>
      <c r="F344" s="346"/>
      <c r="G344" s="346"/>
      <c r="H344" s="346"/>
      <c r="I344" s="346"/>
      <c r="J344" s="346"/>
      <c r="K344" s="346"/>
      <c r="L344" s="346"/>
      <c r="M344" s="346"/>
      <c r="N344" s="346"/>
      <c r="O344" s="346"/>
      <c r="P344" s="346"/>
      <c r="Q344" s="346"/>
      <c r="R344" s="346"/>
      <c r="S344" s="346"/>
      <c r="T344" s="346"/>
      <c r="U344" s="346"/>
      <c r="V344" s="346"/>
      <c r="W344" s="346"/>
      <c r="X344" s="346"/>
      <c r="Y344" s="346"/>
      <c r="Z344" s="346"/>
      <c r="AA344" s="346"/>
      <c r="AB344" s="346"/>
      <c r="AC344" s="346"/>
      <c r="AD344" s="346"/>
      <c r="AE344" s="346"/>
      <c r="AF344" s="346"/>
      <c r="AG344" s="346"/>
      <c r="AH344" s="346"/>
      <c r="AI344" s="346"/>
      <c r="AJ344" s="346"/>
      <c r="AK344" s="346"/>
      <c r="AL344" s="346"/>
      <c r="AM344" s="346"/>
      <c r="AN344" s="346"/>
      <c r="AO344" s="346"/>
      <c r="AP344" s="346"/>
      <c r="AQ344" s="346"/>
      <c r="AR344" s="346"/>
      <c r="AS344" s="346"/>
      <c r="AT344" s="346"/>
      <c r="AU344" s="346"/>
      <c r="AV344" s="346"/>
      <c r="AW344" s="346"/>
      <c r="AX344" s="346"/>
      <c r="AY344" s="346"/>
      <c r="AZ344" s="346"/>
      <c r="BA344" s="346"/>
      <c r="BB344" s="346"/>
      <c r="BC344" s="346"/>
      <c r="BD344" s="346"/>
    </row>
    <row r="345" spans="1:56" ht="15.75" customHeight="1">
      <c r="A345" s="346"/>
      <c r="B345" s="346"/>
      <c r="C345" s="346"/>
      <c r="D345" s="346"/>
      <c r="E345" s="346"/>
      <c r="F345" s="346"/>
      <c r="G345" s="346"/>
      <c r="H345" s="346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  <c r="AG345" s="346"/>
      <c r="AH345" s="346"/>
      <c r="AI345" s="346"/>
      <c r="AJ345" s="346"/>
      <c r="AK345" s="346"/>
      <c r="AL345" s="346"/>
      <c r="AM345" s="346"/>
      <c r="AN345" s="346"/>
      <c r="AO345" s="346"/>
      <c r="AP345" s="346"/>
      <c r="AQ345" s="346"/>
      <c r="AR345" s="346"/>
      <c r="AS345" s="346"/>
      <c r="AT345" s="346"/>
      <c r="AU345" s="346"/>
      <c r="AV345" s="346"/>
      <c r="AW345" s="346"/>
      <c r="AX345" s="346"/>
      <c r="AY345" s="346"/>
      <c r="AZ345" s="346"/>
      <c r="BA345" s="346"/>
      <c r="BB345" s="346"/>
      <c r="BC345" s="346"/>
      <c r="BD345" s="346"/>
    </row>
    <row r="346" spans="1:56" ht="15.75" customHeight="1">
      <c r="A346" s="346"/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  <c r="AG346" s="346"/>
      <c r="AH346" s="346"/>
      <c r="AI346" s="346"/>
      <c r="AJ346" s="346"/>
      <c r="AK346" s="346"/>
      <c r="AL346" s="346"/>
      <c r="AM346" s="346"/>
      <c r="AN346" s="346"/>
      <c r="AO346" s="346"/>
      <c r="AP346" s="346"/>
      <c r="AQ346" s="346"/>
      <c r="AR346" s="346"/>
      <c r="AS346" s="346"/>
      <c r="AT346" s="346"/>
      <c r="AU346" s="346"/>
      <c r="AV346" s="346"/>
      <c r="AW346" s="346"/>
      <c r="AX346" s="346"/>
      <c r="AY346" s="346"/>
      <c r="AZ346" s="346"/>
      <c r="BA346" s="346"/>
      <c r="BB346" s="346"/>
      <c r="BC346" s="346"/>
      <c r="BD346" s="346"/>
    </row>
    <row r="347" spans="1:56" ht="15.75" customHeight="1">
      <c r="A347" s="346"/>
      <c r="B347" s="346"/>
      <c r="C347" s="346"/>
      <c r="D347" s="346"/>
      <c r="E347" s="346"/>
      <c r="F347" s="346"/>
      <c r="G347" s="346"/>
      <c r="H347" s="346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  <c r="AG347" s="346"/>
      <c r="AH347" s="346"/>
      <c r="AI347" s="346"/>
      <c r="AJ347" s="346"/>
      <c r="AK347" s="346"/>
      <c r="AL347" s="346"/>
      <c r="AM347" s="346"/>
      <c r="AN347" s="346"/>
      <c r="AO347" s="346"/>
      <c r="AP347" s="346"/>
      <c r="AQ347" s="346"/>
      <c r="AR347" s="346"/>
      <c r="AS347" s="346"/>
      <c r="AT347" s="346"/>
      <c r="AU347" s="346"/>
      <c r="AV347" s="346"/>
      <c r="AW347" s="346"/>
      <c r="AX347" s="346"/>
      <c r="AY347" s="346"/>
      <c r="AZ347" s="346"/>
      <c r="BA347" s="346"/>
      <c r="BB347" s="346"/>
      <c r="BC347" s="346"/>
      <c r="BD347" s="346"/>
    </row>
    <row r="348" spans="1:56" ht="15.75" customHeight="1">
      <c r="A348" s="346"/>
      <c r="B348" s="346"/>
      <c r="C348" s="346"/>
      <c r="D348" s="346"/>
      <c r="E348" s="346"/>
      <c r="F348" s="346"/>
      <c r="G348" s="346"/>
      <c r="H348" s="346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6"/>
      <c r="U348" s="346"/>
      <c r="V348" s="346"/>
      <c r="W348" s="346"/>
      <c r="X348" s="346"/>
      <c r="Y348" s="346"/>
      <c r="Z348" s="346"/>
      <c r="AA348" s="346"/>
      <c r="AB348" s="346"/>
      <c r="AC348" s="346"/>
      <c r="AD348" s="346"/>
      <c r="AE348" s="346"/>
      <c r="AF348" s="346"/>
      <c r="AG348" s="346"/>
      <c r="AH348" s="346"/>
      <c r="AI348" s="346"/>
      <c r="AJ348" s="346"/>
      <c r="AK348" s="346"/>
      <c r="AL348" s="346"/>
      <c r="AM348" s="346"/>
      <c r="AN348" s="346"/>
      <c r="AO348" s="346"/>
      <c r="AP348" s="346"/>
      <c r="AQ348" s="346"/>
      <c r="AR348" s="346"/>
      <c r="AS348" s="346"/>
      <c r="AT348" s="346"/>
      <c r="AU348" s="346"/>
      <c r="AV348" s="346"/>
      <c r="AW348" s="346"/>
      <c r="AX348" s="346"/>
      <c r="AY348" s="346"/>
      <c r="AZ348" s="346"/>
      <c r="BA348" s="346"/>
      <c r="BB348" s="346"/>
      <c r="BC348" s="346"/>
      <c r="BD348" s="346"/>
    </row>
    <row r="349" spans="1:56" ht="15.75" customHeight="1">
      <c r="A349" s="346"/>
      <c r="B349" s="346"/>
      <c r="C349" s="346"/>
      <c r="D349" s="346"/>
      <c r="E349" s="346"/>
      <c r="F349" s="346"/>
      <c r="G349" s="346"/>
      <c r="H349" s="346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  <c r="AG349" s="346"/>
      <c r="AH349" s="346"/>
      <c r="AI349" s="346"/>
      <c r="AJ349" s="346"/>
      <c r="AK349" s="346"/>
      <c r="AL349" s="346"/>
      <c r="AM349" s="346"/>
      <c r="AN349" s="346"/>
      <c r="AO349" s="346"/>
      <c r="AP349" s="346"/>
      <c r="AQ349" s="346"/>
      <c r="AR349" s="346"/>
      <c r="AS349" s="346"/>
      <c r="AT349" s="346"/>
      <c r="AU349" s="346"/>
      <c r="AV349" s="346"/>
      <c r="AW349" s="346"/>
      <c r="AX349" s="346"/>
      <c r="AY349" s="346"/>
      <c r="AZ349" s="346"/>
      <c r="BA349" s="346"/>
      <c r="BB349" s="346"/>
      <c r="BC349" s="346"/>
      <c r="BD349" s="346"/>
    </row>
    <row r="350" spans="1:56" ht="15.75" customHeight="1">
      <c r="A350" s="346"/>
      <c r="B350" s="346"/>
      <c r="C350" s="346"/>
      <c r="D350" s="346"/>
      <c r="E350" s="346"/>
      <c r="F350" s="346"/>
      <c r="G350" s="346"/>
      <c r="H350" s="346"/>
      <c r="I350" s="346"/>
      <c r="J350" s="346"/>
      <c r="K350" s="346"/>
      <c r="L350" s="346"/>
      <c r="M350" s="346"/>
      <c r="N350" s="346"/>
      <c r="O350" s="346"/>
      <c r="P350" s="346"/>
      <c r="Q350" s="346"/>
      <c r="R350" s="346"/>
      <c r="S350" s="346"/>
      <c r="T350" s="346"/>
      <c r="U350" s="346"/>
      <c r="V350" s="346"/>
      <c r="W350" s="346"/>
      <c r="X350" s="346"/>
      <c r="Y350" s="346"/>
      <c r="Z350" s="346"/>
      <c r="AA350" s="346"/>
      <c r="AB350" s="346"/>
      <c r="AC350" s="346"/>
      <c r="AD350" s="346"/>
      <c r="AE350" s="346"/>
      <c r="AF350" s="346"/>
      <c r="AG350" s="346"/>
      <c r="AH350" s="346"/>
      <c r="AI350" s="346"/>
      <c r="AJ350" s="346"/>
      <c r="AK350" s="346"/>
      <c r="AL350" s="346"/>
      <c r="AM350" s="346"/>
      <c r="AN350" s="346"/>
      <c r="AO350" s="346"/>
      <c r="AP350" s="346"/>
      <c r="AQ350" s="346"/>
      <c r="AR350" s="346"/>
      <c r="AS350" s="346"/>
      <c r="AT350" s="346"/>
      <c r="AU350" s="346"/>
      <c r="AV350" s="346"/>
      <c r="AW350" s="346"/>
      <c r="AX350" s="346"/>
      <c r="AY350" s="346"/>
      <c r="AZ350" s="346"/>
      <c r="BA350" s="346"/>
      <c r="BB350" s="346"/>
      <c r="BC350" s="346"/>
      <c r="BD350" s="346"/>
    </row>
    <row r="351" spans="1:56" ht="15.75" customHeight="1">
      <c r="A351" s="346"/>
      <c r="B351" s="346"/>
      <c r="C351" s="346"/>
      <c r="D351" s="346"/>
      <c r="E351" s="346"/>
      <c r="F351" s="346"/>
      <c r="G351" s="346"/>
      <c r="H351" s="346"/>
      <c r="I351" s="346"/>
      <c r="J351" s="346"/>
      <c r="K351" s="346"/>
      <c r="L351" s="346"/>
      <c r="M351" s="346"/>
      <c r="N351" s="346"/>
      <c r="O351" s="346"/>
      <c r="P351" s="346"/>
      <c r="Q351" s="346"/>
      <c r="R351" s="346"/>
      <c r="S351" s="346"/>
      <c r="T351" s="346"/>
      <c r="U351" s="346"/>
      <c r="V351" s="346"/>
      <c r="W351" s="346"/>
      <c r="X351" s="346"/>
      <c r="Y351" s="346"/>
      <c r="Z351" s="346"/>
      <c r="AA351" s="346"/>
      <c r="AB351" s="346"/>
      <c r="AC351" s="346"/>
      <c r="AD351" s="346"/>
      <c r="AE351" s="346"/>
      <c r="AF351" s="346"/>
      <c r="AG351" s="346"/>
      <c r="AH351" s="346"/>
      <c r="AI351" s="346"/>
      <c r="AJ351" s="346"/>
      <c r="AK351" s="346"/>
      <c r="AL351" s="346"/>
      <c r="AM351" s="346"/>
      <c r="AN351" s="346"/>
      <c r="AO351" s="346"/>
      <c r="AP351" s="346"/>
      <c r="AQ351" s="346"/>
      <c r="AR351" s="346"/>
      <c r="AS351" s="346"/>
      <c r="AT351" s="346"/>
      <c r="AU351" s="346"/>
      <c r="AV351" s="346"/>
      <c r="AW351" s="346"/>
      <c r="AX351" s="346"/>
      <c r="AY351" s="346"/>
      <c r="AZ351" s="346"/>
      <c r="BA351" s="346"/>
      <c r="BB351" s="346"/>
      <c r="BC351" s="346"/>
      <c r="BD351" s="346"/>
    </row>
    <row r="352" spans="1:56" ht="15.75" customHeight="1">
      <c r="A352" s="346"/>
      <c r="B352" s="346"/>
      <c r="C352" s="346"/>
      <c r="D352" s="346"/>
      <c r="E352" s="346"/>
      <c r="F352" s="346"/>
      <c r="G352" s="346"/>
      <c r="H352" s="346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6"/>
      <c r="U352" s="346"/>
      <c r="V352" s="346"/>
      <c r="W352" s="346"/>
      <c r="X352" s="346"/>
      <c r="Y352" s="346"/>
      <c r="Z352" s="346"/>
      <c r="AA352" s="346"/>
      <c r="AB352" s="346"/>
      <c r="AC352" s="346"/>
      <c r="AD352" s="346"/>
      <c r="AE352" s="346"/>
      <c r="AF352" s="346"/>
      <c r="AG352" s="346"/>
      <c r="AH352" s="346"/>
      <c r="AI352" s="346"/>
      <c r="AJ352" s="346"/>
      <c r="AK352" s="346"/>
      <c r="AL352" s="346"/>
      <c r="AM352" s="346"/>
      <c r="AN352" s="346"/>
      <c r="AO352" s="346"/>
      <c r="AP352" s="346"/>
      <c r="AQ352" s="346"/>
      <c r="AR352" s="346"/>
      <c r="AS352" s="346"/>
      <c r="AT352" s="346"/>
      <c r="AU352" s="346"/>
      <c r="AV352" s="346"/>
      <c r="AW352" s="346"/>
      <c r="AX352" s="346"/>
      <c r="AY352" s="346"/>
      <c r="AZ352" s="346"/>
      <c r="BA352" s="346"/>
      <c r="BB352" s="346"/>
      <c r="BC352" s="346"/>
      <c r="BD352" s="346"/>
    </row>
    <row r="353" spans="1:56" ht="15.75" customHeight="1">
      <c r="A353" s="346"/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46"/>
      <c r="AJ353" s="346"/>
      <c r="AK353" s="346"/>
      <c r="AL353" s="346"/>
      <c r="AM353" s="346"/>
      <c r="AN353" s="346"/>
      <c r="AO353" s="346"/>
      <c r="AP353" s="346"/>
      <c r="AQ353" s="346"/>
      <c r="AR353" s="346"/>
      <c r="AS353" s="346"/>
      <c r="AT353" s="346"/>
      <c r="AU353" s="346"/>
      <c r="AV353" s="346"/>
      <c r="AW353" s="346"/>
      <c r="AX353" s="346"/>
      <c r="AY353" s="346"/>
      <c r="AZ353" s="346"/>
      <c r="BA353" s="346"/>
      <c r="BB353" s="346"/>
      <c r="BC353" s="346"/>
      <c r="BD353" s="346"/>
    </row>
    <row r="354" spans="1:56" ht="15.75" customHeight="1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  <c r="AG354" s="346"/>
      <c r="AH354" s="346"/>
      <c r="AI354" s="346"/>
      <c r="AJ354" s="346"/>
      <c r="AK354" s="346"/>
      <c r="AL354" s="346"/>
      <c r="AM354" s="346"/>
      <c r="AN354" s="346"/>
      <c r="AO354" s="346"/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  <c r="BB354" s="346"/>
      <c r="BC354" s="346"/>
      <c r="BD354" s="346"/>
    </row>
    <row r="355" spans="1:56" ht="15.75" customHeight="1">
      <c r="A355" s="346"/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  <c r="AG355" s="346"/>
      <c r="AH355" s="346"/>
      <c r="AI355" s="346"/>
      <c r="AJ355" s="346"/>
      <c r="AK355" s="346"/>
      <c r="AL355" s="346"/>
      <c r="AM355" s="346"/>
      <c r="AN355" s="346"/>
      <c r="AO355" s="346"/>
      <c r="AP355" s="346"/>
      <c r="AQ355" s="346"/>
      <c r="AR355" s="346"/>
      <c r="AS355" s="346"/>
      <c r="AT355" s="346"/>
      <c r="AU355" s="346"/>
      <c r="AV355" s="346"/>
      <c r="AW355" s="346"/>
      <c r="AX355" s="346"/>
      <c r="AY355" s="346"/>
      <c r="AZ355" s="346"/>
      <c r="BA355" s="346"/>
      <c r="BB355" s="346"/>
      <c r="BC355" s="346"/>
      <c r="BD355" s="346"/>
    </row>
    <row r="356" spans="1:56" ht="15.75" customHeight="1">
      <c r="A356" s="346"/>
      <c r="B356" s="346"/>
      <c r="C356" s="346"/>
      <c r="D356" s="346"/>
      <c r="E356" s="346"/>
      <c r="F356" s="346"/>
      <c r="G356" s="346"/>
      <c r="H356" s="346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6"/>
      <c r="U356" s="346"/>
      <c r="V356" s="346"/>
      <c r="W356" s="346"/>
      <c r="X356" s="346"/>
      <c r="Y356" s="346"/>
      <c r="Z356" s="346"/>
      <c r="AA356" s="346"/>
      <c r="AB356" s="346"/>
      <c r="AC356" s="346"/>
      <c r="AD356" s="346"/>
      <c r="AE356" s="346"/>
      <c r="AF356" s="346"/>
      <c r="AG356" s="346"/>
      <c r="AH356" s="346"/>
      <c r="AI356" s="346"/>
      <c r="AJ356" s="346"/>
      <c r="AK356" s="346"/>
      <c r="AL356" s="346"/>
      <c r="AM356" s="346"/>
      <c r="AN356" s="346"/>
      <c r="AO356" s="346"/>
      <c r="AP356" s="346"/>
      <c r="AQ356" s="346"/>
      <c r="AR356" s="346"/>
      <c r="AS356" s="346"/>
      <c r="AT356" s="346"/>
      <c r="AU356" s="346"/>
      <c r="AV356" s="346"/>
      <c r="AW356" s="346"/>
      <c r="AX356" s="346"/>
      <c r="AY356" s="346"/>
      <c r="AZ356" s="346"/>
      <c r="BA356" s="346"/>
      <c r="BB356" s="346"/>
      <c r="BC356" s="346"/>
      <c r="BD356" s="346"/>
    </row>
    <row r="357" spans="1:56" ht="15.75" customHeight="1">
      <c r="A357" s="346"/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346"/>
      <c r="M357" s="346"/>
      <c r="N357" s="346"/>
      <c r="O357" s="346"/>
      <c r="P357" s="346"/>
      <c r="Q357" s="346"/>
      <c r="R357" s="346"/>
      <c r="S357" s="346"/>
      <c r="T357" s="346"/>
      <c r="U357" s="346"/>
      <c r="V357" s="346"/>
      <c r="W357" s="346"/>
      <c r="X357" s="346"/>
      <c r="Y357" s="346"/>
      <c r="Z357" s="346"/>
      <c r="AA357" s="346"/>
      <c r="AB357" s="346"/>
      <c r="AC357" s="346"/>
      <c r="AD357" s="346"/>
      <c r="AE357" s="346"/>
      <c r="AF357" s="346"/>
      <c r="AG357" s="346"/>
      <c r="AH357" s="346"/>
      <c r="AI357" s="346"/>
      <c r="AJ357" s="346"/>
      <c r="AK357" s="346"/>
      <c r="AL357" s="346"/>
      <c r="AM357" s="346"/>
      <c r="AN357" s="346"/>
      <c r="AO357" s="346"/>
      <c r="AP357" s="346"/>
      <c r="AQ357" s="346"/>
      <c r="AR357" s="346"/>
      <c r="AS357" s="346"/>
      <c r="AT357" s="346"/>
      <c r="AU357" s="346"/>
      <c r="AV357" s="346"/>
      <c r="AW357" s="346"/>
      <c r="AX357" s="346"/>
      <c r="AY357" s="346"/>
      <c r="AZ357" s="346"/>
      <c r="BA357" s="346"/>
      <c r="BB357" s="346"/>
      <c r="BC357" s="346"/>
      <c r="BD357" s="346"/>
    </row>
    <row r="358" spans="1:56" ht="15.75" customHeight="1">
      <c r="A358" s="346"/>
      <c r="B358" s="346"/>
      <c r="C358" s="346"/>
      <c r="D358" s="346"/>
      <c r="E358" s="346"/>
      <c r="F358" s="346"/>
      <c r="G358" s="346"/>
      <c r="H358" s="346"/>
      <c r="I358" s="346"/>
      <c r="J358" s="346"/>
      <c r="K358" s="346"/>
      <c r="L358" s="346"/>
      <c r="M358" s="346"/>
      <c r="N358" s="346"/>
      <c r="O358" s="346"/>
      <c r="P358" s="346"/>
      <c r="Q358" s="346"/>
      <c r="R358" s="346"/>
      <c r="S358" s="346"/>
      <c r="T358" s="346"/>
      <c r="U358" s="346"/>
      <c r="V358" s="346"/>
      <c r="W358" s="346"/>
      <c r="X358" s="346"/>
      <c r="Y358" s="346"/>
      <c r="Z358" s="346"/>
      <c r="AA358" s="346"/>
      <c r="AB358" s="346"/>
      <c r="AC358" s="346"/>
      <c r="AD358" s="346"/>
      <c r="AE358" s="346"/>
      <c r="AF358" s="346"/>
      <c r="AG358" s="346"/>
      <c r="AH358" s="346"/>
      <c r="AI358" s="346"/>
      <c r="AJ358" s="346"/>
      <c r="AK358" s="346"/>
      <c r="AL358" s="346"/>
      <c r="AM358" s="346"/>
      <c r="AN358" s="346"/>
      <c r="AO358" s="346"/>
      <c r="AP358" s="346"/>
      <c r="AQ358" s="346"/>
      <c r="AR358" s="346"/>
      <c r="AS358" s="346"/>
      <c r="AT358" s="346"/>
      <c r="AU358" s="346"/>
      <c r="AV358" s="346"/>
      <c r="AW358" s="346"/>
      <c r="AX358" s="346"/>
      <c r="AY358" s="346"/>
      <c r="AZ358" s="346"/>
      <c r="BA358" s="346"/>
      <c r="BB358" s="346"/>
      <c r="BC358" s="346"/>
      <c r="BD358" s="346"/>
    </row>
    <row r="359" spans="1:56" ht="15.75" customHeight="1">
      <c r="A359" s="346"/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  <c r="AG359" s="346"/>
      <c r="AH359" s="346"/>
      <c r="AI359" s="346"/>
      <c r="AJ359" s="346"/>
      <c r="AK359" s="346"/>
      <c r="AL359" s="346"/>
      <c r="AM359" s="346"/>
      <c r="AN359" s="346"/>
      <c r="AO359" s="346"/>
      <c r="AP359" s="346"/>
      <c r="AQ359" s="346"/>
      <c r="AR359" s="346"/>
      <c r="AS359" s="346"/>
      <c r="AT359" s="346"/>
      <c r="AU359" s="346"/>
      <c r="AV359" s="346"/>
      <c r="AW359" s="346"/>
      <c r="AX359" s="346"/>
      <c r="AY359" s="346"/>
      <c r="AZ359" s="346"/>
      <c r="BA359" s="346"/>
      <c r="BB359" s="346"/>
      <c r="BC359" s="346"/>
      <c r="BD359" s="346"/>
    </row>
    <row r="360" spans="1:56" ht="15.75" customHeight="1">
      <c r="A360" s="346"/>
      <c r="B360" s="346"/>
      <c r="C360" s="346"/>
      <c r="D360" s="346"/>
      <c r="E360" s="346"/>
      <c r="F360" s="346"/>
      <c r="G360" s="346"/>
      <c r="H360" s="346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  <c r="AG360" s="346"/>
      <c r="AH360" s="346"/>
      <c r="AI360" s="346"/>
      <c r="AJ360" s="346"/>
      <c r="AK360" s="346"/>
      <c r="AL360" s="346"/>
      <c r="AM360" s="346"/>
      <c r="AN360" s="346"/>
      <c r="AO360" s="346"/>
      <c r="AP360" s="346"/>
      <c r="AQ360" s="346"/>
      <c r="AR360" s="346"/>
      <c r="AS360" s="346"/>
      <c r="AT360" s="346"/>
      <c r="AU360" s="346"/>
      <c r="AV360" s="346"/>
      <c r="AW360" s="346"/>
      <c r="AX360" s="346"/>
      <c r="AY360" s="346"/>
      <c r="AZ360" s="346"/>
      <c r="BA360" s="346"/>
      <c r="BB360" s="346"/>
      <c r="BC360" s="346"/>
      <c r="BD360" s="346"/>
    </row>
    <row r="361" spans="1:56" ht="15.75" customHeight="1">
      <c r="A361" s="346"/>
      <c r="B361" s="346"/>
      <c r="C361" s="346"/>
      <c r="D361" s="346"/>
      <c r="E361" s="346"/>
      <c r="F361" s="346"/>
      <c r="G361" s="346"/>
      <c r="H361" s="346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  <c r="AG361" s="346"/>
      <c r="AH361" s="346"/>
      <c r="AI361" s="346"/>
      <c r="AJ361" s="346"/>
      <c r="AK361" s="346"/>
      <c r="AL361" s="346"/>
      <c r="AM361" s="346"/>
      <c r="AN361" s="346"/>
      <c r="AO361" s="346"/>
      <c r="AP361" s="346"/>
      <c r="AQ361" s="346"/>
      <c r="AR361" s="346"/>
      <c r="AS361" s="346"/>
      <c r="AT361" s="346"/>
      <c r="AU361" s="346"/>
      <c r="AV361" s="346"/>
      <c r="AW361" s="346"/>
      <c r="AX361" s="346"/>
      <c r="AY361" s="346"/>
      <c r="AZ361" s="346"/>
      <c r="BA361" s="346"/>
      <c r="BB361" s="346"/>
      <c r="BC361" s="346"/>
      <c r="BD361" s="346"/>
    </row>
    <row r="362" spans="1:56" ht="15.75" customHeight="1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6"/>
      <c r="U362" s="346"/>
      <c r="V362" s="346"/>
      <c r="W362" s="346"/>
      <c r="X362" s="346"/>
      <c r="Y362" s="346"/>
      <c r="Z362" s="346"/>
      <c r="AA362" s="346"/>
      <c r="AB362" s="346"/>
      <c r="AC362" s="346"/>
      <c r="AD362" s="346"/>
      <c r="AE362" s="346"/>
      <c r="AF362" s="346"/>
      <c r="AG362" s="346"/>
      <c r="AH362" s="346"/>
      <c r="AI362" s="346"/>
      <c r="AJ362" s="346"/>
      <c r="AK362" s="346"/>
      <c r="AL362" s="346"/>
      <c r="AM362" s="346"/>
      <c r="AN362" s="346"/>
      <c r="AO362" s="346"/>
      <c r="AP362" s="346"/>
      <c r="AQ362" s="346"/>
      <c r="AR362" s="346"/>
      <c r="AS362" s="346"/>
      <c r="AT362" s="346"/>
      <c r="AU362" s="346"/>
      <c r="AV362" s="346"/>
      <c r="AW362" s="346"/>
      <c r="AX362" s="346"/>
      <c r="AY362" s="346"/>
      <c r="AZ362" s="346"/>
      <c r="BA362" s="346"/>
      <c r="BB362" s="346"/>
      <c r="BC362" s="346"/>
      <c r="BD362" s="346"/>
    </row>
    <row r="363" spans="1:56" ht="15.75" customHeight="1">
      <c r="A363" s="346"/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  <c r="AG363" s="346"/>
      <c r="AH363" s="346"/>
      <c r="AI363" s="346"/>
      <c r="AJ363" s="346"/>
      <c r="AK363" s="346"/>
      <c r="AL363" s="346"/>
      <c r="AM363" s="346"/>
      <c r="AN363" s="346"/>
      <c r="AO363" s="346"/>
      <c r="AP363" s="346"/>
      <c r="AQ363" s="346"/>
      <c r="AR363" s="346"/>
      <c r="AS363" s="346"/>
      <c r="AT363" s="346"/>
      <c r="AU363" s="346"/>
      <c r="AV363" s="346"/>
      <c r="AW363" s="346"/>
      <c r="AX363" s="346"/>
      <c r="AY363" s="346"/>
      <c r="AZ363" s="346"/>
      <c r="BA363" s="346"/>
      <c r="BB363" s="346"/>
      <c r="BC363" s="346"/>
      <c r="BD363" s="346"/>
    </row>
    <row r="364" spans="1:56" ht="15.75" customHeight="1">
      <c r="A364" s="346"/>
      <c r="B364" s="346"/>
      <c r="C364" s="346"/>
      <c r="D364" s="346"/>
      <c r="E364" s="346"/>
      <c r="F364" s="346"/>
      <c r="G364" s="346"/>
      <c r="H364" s="346"/>
      <c r="I364" s="346"/>
      <c r="J364" s="346"/>
      <c r="K364" s="346"/>
      <c r="L364" s="346"/>
      <c r="M364" s="346"/>
      <c r="N364" s="346"/>
      <c r="O364" s="346"/>
      <c r="P364" s="346"/>
      <c r="Q364" s="346"/>
      <c r="R364" s="346"/>
      <c r="S364" s="346"/>
      <c r="T364" s="346"/>
      <c r="U364" s="346"/>
      <c r="V364" s="346"/>
      <c r="W364" s="346"/>
      <c r="X364" s="346"/>
      <c r="Y364" s="346"/>
      <c r="Z364" s="346"/>
      <c r="AA364" s="346"/>
      <c r="AB364" s="346"/>
      <c r="AC364" s="346"/>
      <c r="AD364" s="346"/>
      <c r="AE364" s="346"/>
      <c r="AF364" s="346"/>
      <c r="AG364" s="346"/>
      <c r="AH364" s="346"/>
      <c r="AI364" s="346"/>
      <c r="AJ364" s="346"/>
      <c r="AK364" s="346"/>
      <c r="AL364" s="346"/>
      <c r="AM364" s="346"/>
      <c r="AN364" s="346"/>
      <c r="AO364" s="346"/>
      <c r="AP364" s="346"/>
      <c r="AQ364" s="346"/>
      <c r="AR364" s="346"/>
      <c r="AS364" s="346"/>
      <c r="AT364" s="346"/>
      <c r="AU364" s="346"/>
      <c r="AV364" s="346"/>
      <c r="AW364" s="346"/>
      <c r="AX364" s="346"/>
      <c r="AY364" s="346"/>
      <c r="AZ364" s="346"/>
      <c r="BA364" s="346"/>
      <c r="BB364" s="346"/>
      <c r="BC364" s="346"/>
      <c r="BD364" s="346"/>
    </row>
    <row r="365" spans="1:56" ht="15.75" customHeight="1">
      <c r="A365" s="346"/>
      <c r="B365" s="346"/>
      <c r="C365" s="346"/>
      <c r="D365" s="346"/>
      <c r="E365" s="346"/>
      <c r="F365" s="346"/>
      <c r="G365" s="346"/>
      <c r="H365" s="346"/>
      <c r="I365" s="346"/>
      <c r="J365" s="346"/>
      <c r="K365" s="346"/>
      <c r="L365" s="346"/>
      <c r="M365" s="346"/>
      <c r="N365" s="346"/>
      <c r="O365" s="346"/>
      <c r="P365" s="346"/>
      <c r="Q365" s="346"/>
      <c r="R365" s="346"/>
      <c r="S365" s="346"/>
      <c r="T365" s="346"/>
      <c r="U365" s="346"/>
      <c r="V365" s="346"/>
      <c r="W365" s="346"/>
      <c r="X365" s="346"/>
      <c r="Y365" s="346"/>
      <c r="Z365" s="346"/>
      <c r="AA365" s="346"/>
      <c r="AB365" s="346"/>
      <c r="AC365" s="346"/>
      <c r="AD365" s="346"/>
      <c r="AE365" s="346"/>
      <c r="AF365" s="346"/>
      <c r="AG365" s="346"/>
      <c r="AH365" s="346"/>
      <c r="AI365" s="346"/>
      <c r="AJ365" s="346"/>
      <c r="AK365" s="346"/>
      <c r="AL365" s="346"/>
      <c r="AM365" s="346"/>
      <c r="AN365" s="346"/>
      <c r="AO365" s="346"/>
      <c r="AP365" s="346"/>
      <c r="AQ365" s="346"/>
      <c r="AR365" s="346"/>
      <c r="AS365" s="346"/>
      <c r="AT365" s="346"/>
      <c r="AU365" s="346"/>
      <c r="AV365" s="346"/>
      <c r="AW365" s="346"/>
      <c r="AX365" s="346"/>
      <c r="AY365" s="346"/>
      <c r="AZ365" s="346"/>
      <c r="BA365" s="346"/>
      <c r="BB365" s="346"/>
      <c r="BC365" s="346"/>
      <c r="BD365" s="346"/>
    </row>
    <row r="366" spans="1:56" ht="15.75" customHeight="1">
      <c r="A366" s="346"/>
      <c r="B366" s="346"/>
      <c r="C366" s="346"/>
      <c r="D366" s="346"/>
      <c r="E366" s="346"/>
      <c r="F366" s="346"/>
      <c r="G366" s="346"/>
      <c r="H366" s="346"/>
      <c r="I366" s="346"/>
      <c r="J366" s="346"/>
      <c r="K366" s="346"/>
      <c r="L366" s="346"/>
      <c r="M366" s="346"/>
      <c r="N366" s="346"/>
      <c r="O366" s="346"/>
      <c r="P366" s="346"/>
      <c r="Q366" s="346"/>
      <c r="R366" s="346"/>
      <c r="S366" s="346"/>
      <c r="T366" s="346"/>
      <c r="U366" s="346"/>
      <c r="V366" s="346"/>
      <c r="W366" s="346"/>
      <c r="X366" s="346"/>
      <c r="Y366" s="346"/>
      <c r="Z366" s="346"/>
      <c r="AA366" s="346"/>
      <c r="AB366" s="346"/>
      <c r="AC366" s="346"/>
      <c r="AD366" s="346"/>
      <c r="AE366" s="346"/>
      <c r="AF366" s="346"/>
      <c r="AG366" s="346"/>
      <c r="AH366" s="346"/>
      <c r="AI366" s="346"/>
      <c r="AJ366" s="346"/>
      <c r="AK366" s="346"/>
      <c r="AL366" s="346"/>
      <c r="AM366" s="346"/>
      <c r="AN366" s="346"/>
      <c r="AO366" s="346"/>
      <c r="AP366" s="346"/>
      <c r="AQ366" s="346"/>
      <c r="AR366" s="346"/>
      <c r="AS366" s="346"/>
      <c r="AT366" s="346"/>
      <c r="AU366" s="346"/>
      <c r="AV366" s="346"/>
      <c r="AW366" s="346"/>
      <c r="AX366" s="346"/>
      <c r="AY366" s="346"/>
      <c r="AZ366" s="346"/>
      <c r="BA366" s="346"/>
      <c r="BB366" s="346"/>
      <c r="BC366" s="346"/>
      <c r="BD366" s="346"/>
    </row>
    <row r="367" spans="1:56" ht="15.75" customHeight="1">
      <c r="A367" s="346"/>
      <c r="B367" s="346"/>
      <c r="C367" s="346"/>
      <c r="D367" s="346"/>
      <c r="E367" s="346"/>
      <c r="F367" s="346"/>
      <c r="G367" s="346"/>
      <c r="H367" s="346"/>
      <c r="I367" s="346"/>
      <c r="J367" s="346"/>
      <c r="K367" s="346"/>
      <c r="L367" s="346"/>
      <c r="M367" s="346"/>
      <c r="N367" s="346"/>
      <c r="O367" s="346"/>
      <c r="P367" s="346"/>
      <c r="Q367" s="346"/>
      <c r="R367" s="346"/>
      <c r="S367" s="346"/>
      <c r="T367" s="346"/>
      <c r="U367" s="346"/>
      <c r="V367" s="346"/>
      <c r="W367" s="346"/>
      <c r="X367" s="346"/>
      <c r="Y367" s="346"/>
      <c r="Z367" s="346"/>
      <c r="AA367" s="346"/>
      <c r="AB367" s="346"/>
      <c r="AC367" s="346"/>
      <c r="AD367" s="346"/>
      <c r="AE367" s="346"/>
      <c r="AF367" s="346"/>
      <c r="AG367" s="346"/>
      <c r="AH367" s="346"/>
      <c r="AI367" s="346"/>
      <c r="AJ367" s="346"/>
      <c r="AK367" s="346"/>
      <c r="AL367" s="346"/>
      <c r="AM367" s="346"/>
      <c r="AN367" s="346"/>
      <c r="AO367" s="346"/>
      <c r="AP367" s="346"/>
      <c r="AQ367" s="346"/>
      <c r="AR367" s="346"/>
      <c r="AS367" s="346"/>
      <c r="AT367" s="346"/>
      <c r="AU367" s="346"/>
      <c r="AV367" s="346"/>
      <c r="AW367" s="346"/>
      <c r="AX367" s="346"/>
      <c r="AY367" s="346"/>
      <c r="AZ367" s="346"/>
      <c r="BA367" s="346"/>
      <c r="BB367" s="346"/>
      <c r="BC367" s="346"/>
      <c r="BD367" s="346"/>
    </row>
    <row r="368" spans="1:56" ht="15.75" customHeight="1">
      <c r="A368" s="346"/>
      <c r="B368" s="346"/>
      <c r="C368" s="346"/>
      <c r="D368" s="346"/>
      <c r="E368" s="346"/>
      <c r="F368" s="346"/>
      <c r="G368" s="346"/>
      <c r="H368" s="346"/>
      <c r="I368" s="346"/>
      <c r="J368" s="346"/>
      <c r="K368" s="346"/>
      <c r="L368" s="346"/>
      <c r="M368" s="346"/>
      <c r="N368" s="346"/>
      <c r="O368" s="346"/>
      <c r="P368" s="346"/>
      <c r="Q368" s="346"/>
      <c r="R368" s="346"/>
      <c r="S368" s="346"/>
      <c r="T368" s="346"/>
      <c r="U368" s="346"/>
      <c r="V368" s="346"/>
      <c r="W368" s="346"/>
      <c r="X368" s="346"/>
      <c r="Y368" s="346"/>
      <c r="Z368" s="346"/>
      <c r="AA368" s="346"/>
      <c r="AB368" s="346"/>
      <c r="AC368" s="346"/>
      <c r="AD368" s="346"/>
      <c r="AE368" s="346"/>
      <c r="AF368" s="346"/>
      <c r="AG368" s="346"/>
      <c r="AH368" s="346"/>
      <c r="AI368" s="346"/>
      <c r="AJ368" s="346"/>
      <c r="AK368" s="346"/>
      <c r="AL368" s="346"/>
      <c r="AM368" s="346"/>
      <c r="AN368" s="346"/>
      <c r="AO368" s="346"/>
      <c r="AP368" s="346"/>
      <c r="AQ368" s="346"/>
      <c r="AR368" s="346"/>
      <c r="AS368" s="346"/>
      <c r="AT368" s="346"/>
      <c r="AU368" s="346"/>
      <c r="AV368" s="346"/>
      <c r="AW368" s="346"/>
      <c r="AX368" s="346"/>
      <c r="AY368" s="346"/>
      <c r="AZ368" s="346"/>
      <c r="BA368" s="346"/>
      <c r="BB368" s="346"/>
      <c r="BC368" s="346"/>
      <c r="BD368" s="346"/>
    </row>
    <row r="369" spans="1:56" ht="15.75" customHeight="1">
      <c r="A369" s="346"/>
      <c r="B369" s="346"/>
      <c r="C369" s="346"/>
      <c r="D369" s="346"/>
      <c r="E369" s="346"/>
      <c r="F369" s="346"/>
      <c r="G369" s="346"/>
      <c r="H369" s="346"/>
      <c r="I369" s="346"/>
      <c r="J369" s="346"/>
      <c r="K369" s="346"/>
      <c r="L369" s="346"/>
      <c r="M369" s="346"/>
      <c r="N369" s="346"/>
      <c r="O369" s="346"/>
      <c r="P369" s="346"/>
      <c r="Q369" s="346"/>
      <c r="R369" s="346"/>
      <c r="S369" s="346"/>
      <c r="T369" s="346"/>
      <c r="U369" s="346"/>
      <c r="V369" s="346"/>
      <c r="W369" s="346"/>
      <c r="X369" s="346"/>
      <c r="Y369" s="346"/>
      <c r="Z369" s="346"/>
      <c r="AA369" s="346"/>
      <c r="AB369" s="346"/>
      <c r="AC369" s="346"/>
      <c r="AD369" s="346"/>
      <c r="AE369" s="346"/>
      <c r="AF369" s="346"/>
      <c r="AG369" s="346"/>
      <c r="AH369" s="346"/>
      <c r="AI369" s="346"/>
      <c r="AJ369" s="346"/>
      <c r="AK369" s="346"/>
      <c r="AL369" s="346"/>
      <c r="AM369" s="346"/>
      <c r="AN369" s="346"/>
      <c r="AO369" s="346"/>
      <c r="AP369" s="346"/>
      <c r="AQ369" s="346"/>
      <c r="AR369" s="346"/>
      <c r="AS369" s="346"/>
      <c r="AT369" s="346"/>
      <c r="AU369" s="346"/>
      <c r="AV369" s="346"/>
      <c r="AW369" s="346"/>
      <c r="AX369" s="346"/>
      <c r="AY369" s="346"/>
      <c r="AZ369" s="346"/>
      <c r="BA369" s="346"/>
      <c r="BB369" s="346"/>
      <c r="BC369" s="346"/>
      <c r="BD369" s="346"/>
    </row>
    <row r="370" spans="1:56" ht="15.75" customHeight="1">
      <c r="A370" s="346"/>
      <c r="B370" s="346"/>
      <c r="C370" s="346"/>
      <c r="D370" s="346"/>
      <c r="E370" s="346"/>
      <c r="F370" s="346"/>
      <c r="G370" s="346"/>
      <c r="H370" s="346"/>
      <c r="I370" s="346"/>
      <c r="J370" s="346"/>
      <c r="K370" s="346"/>
      <c r="L370" s="346"/>
      <c r="M370" s="346"/>
      <c r="N370" s="346"/>
      <c r="O370" s="346"/>
      <c r="P370" s="346"/>
      <c r="Q370" s="346"/>
      <c r="R370" s="346"/>
      <c r="S370" s="346"/>
      <c r="T370" s="346"/>
      <c r="U370" s="346"/>
      <c r="V370" s="346"/>
      <c r="W370" s="346"/>
      <c r="X370" s="346"/>
      <c r="Y370" s="346"/>
      <c r="Z370" s="346"/>
      <c r="AA370" s="346"/>
      <c r="AB370" s="346"/>
      <c r="AC370" s="346"/>
      <c r="AD370" s="346"/>
      <c r="AE370" s="346"/>
      <c r="AF370" s="346"/>
      <c r="AG370" s="346"/>
      <c r="AH370" s="346"/>
      <c r="AI370" s="346"/>
      <c r="AJ370" s="346"/>
      <c r="AK370" s="346"/>
      <c r="AL370" s="346"/>
      <c r="AM370" s="346"/>
      <c r="AN370" s="346"/>
      <c r="AO370" s="346"/>
      <c r="AP370" s="346"/>
      <c r="AQ370" s="346"/>
      <c r="AR370" s="346"/>
      <c r="AS370" s="346"/>
      <c r="AT370" s="346"/>
      <c r="AU370" s="346"/>
      <c r="AV370" s="346"/>
      <c r="AW370" s="346"/>
      <c r="AX370" s="346"/>
      <c r="AY370" s="346"/>
      <c r="AZ370" s="346"/>
      <c r="BA370" s="346"/>
      <c r="BB370" s="346"/>
      <c r="BC370" s="346"/>
      <c r="BD370" s="346"/>
    </row>
    <row r="371" spans="1:56" ht="15.75" customHeight="1">
      <c r="A371" s="346"/>
      <c r="B371" s="346"/>
      <c r="C371" s="346"/>
      <c r="D371" s="346"/>
      <c r="E371" s="346"/>
      <c r="F371" s="346"/>
      <c r="G371" s="346"/>
      <c r="H371" s="346"/>
      <c r="I371" s="346"/>
      <c r="J371" s="346"/>
      <c r="K371" s="346"/>
      <c r="L371" s="346"/>
      <c r="M371" s="346"/>
      <c r="N371" s="346"/>
      <c r="O371" s="346"/>
      <c r="P371" s="346"/>
      <c r="Q371" s="346"/>
      <c r="R371" s="346"/>
      <c r="S371" s="346"/>
      <c r="T371" s="346"/>
      <c r="U371" s="346"/>
      <c r="V371" s="346"/>
      <c r="W371" s="346"/>
      <c r="X371" s="346"/>
      <c r="Y371" s="346"/>
      <c r="Z371" s="346"/>
      <c r="AA371" s="346"/>
      <c r="AB371" s="346"/>
      <c r="AC371" s="346"/>
      <c r="AD371" s="346"/>
      <c r="AE371" s="346"/>
      <c r="AF371" s="346"/>
      <c r="AG371" s="346"/>
      <c r="AH371" s="346"/>
      <c r="AI371" s="346"/>
      <c r="AJ371" s="346"/>
      <c r="AK371" s="346"/>
      <c r="AL371" s="346"/>
      <c r="AM371" s="346"/>
      <c r="AN371" s="346"/>
      <c r="AO371" s="346"/>
      <c r="AP371" s="346"/>
      <c r="AQ371" s="346"/>
      <c r="AR371" s="346"/>
      <c r="AS371" s="346"/>
      <c r="AT371" s="346"/>
      <c r="AU371" s="346"/>
      <c r="AV371" s="346"/>
      <c r="AW371" s="346"/>
      <c r="AX371" s="346"/>
      <c r="AY371" s="346"/>
      <c r="AZ371" s="346"/>
      <c r="BA371" s="346"/>
      <c r="BB371" s="346"/>
      <c r="BC371" s="346"/>
      <c r="BD371" s="346"/>
    </row>
    <row r="372" spans="1:56" ht="15.75" customHeight="1">
      <c r="A372" s="346"/>
      <c r="B372" s="346"/>
      <c r="C372" s="346"/>
      <c r="D372" s="346"/>
      <c r="E372" s="346"/>
      <c r="F372" s="346"/>
      <c r="G372" s="346"/>
      <c r="H372" s="346"/>
      <c r="I372" s="346"/>
      <c r="J372" s="346"/>
      <c r="K372" s="346"/>
      <c r="L372" s="346"/>
      <c r="M372" s="346"/>
      <c r="N372" s="346"/>
      <c r="O372" s="346"/>
      <c r="P372" s="346"/>
      <c r="Q372" s="346"/>
      <c r="R372" s="346"/>
      <c r="S372" s="346"/>
      <c r="T372" s="346"/>
      <c r="U372" s="346"/>
      <c r="V372" s="346"/>
      <c r="W372" s="346"/>
      <c r="X372" s="346"/>
      <c r="Y372" s="346"/>
      <c r="Z372" s="346"/>
      <c r="AA372" s="346"/>
      <c r="AB372" s="346"/>
      <c r="AC372" s="346"/>
      <c r="AD372" s="346"/>
      <c r="AE372" s="346"/>
      <c r="AF372" s="346"/>
      <c r="AG372" s="346"/>
      <c r="AH372" s="346"/>
      <c r="AI372" s="346"/>
      <c r="AJ372" s="346"/>
      <c r="AK372" s="346"/>
      <c r="AL372" s="346"/>
      <c r="AM372" s="346"/>
      <c r="AN372" s="346"/>
      <c r="AO372" s="346"/>
      <c r="AP372" s="346"/>
      <c r="AQ372" s="346"/>
      <c r="AR372" s="346"/>
      <c r="AS372" s="346"/>
      <c r="AT372" s="346"/>
      <c r="AU372" s="346"/>
      <c r="AV372" s="346"/>
      <c r="AW372" s="346"/>
      <c r="AX372" s="346"/>
      <c r="AY372" s="346"/>
      <c r="AZ372" s="346"/>
      <c r="BA372" s="346"/>
      <c r="BB372" s="346"/>
      <c r="BC372" s="346"/>
      <c r="BD372" s="346"/>
    </row>
    <row r="373" spans="1:56" ht="15.75" customHeight="1">
      <c r="A373" s="346"/>
      <c r="B373" s="346"/>
      <c r="C373" s="346"/>
      <c r="D373" s="346"/>
      <c r="E373" s="346"/>
      <c r="F373" s="346"/>
      <c r="G373" s="346"/>
      <c r="H373" s="346"/>
      <c r="I373" s="346"/>
      <c r="J373" s="346"/>
      <c r="K373" s="346"/>
      <c r="L373" s="346"/>
      <c r="M373" s="346"/>
      <c r="N373" s="346"/>
      <c r="O373" s="346"/>
      <c r="P373" s="346"/>
      <c r="Q373" s="346"/>
      <c r="R373" s="346"/>
      <c r="S373" s="346"/>
      <c r="T373" s="346"/>
      <c r="U373" s="346"/>
      <c r="V373" s="346"/>
      <c r="W373" s="346"/>
      <c r="X373" s="346"/>
      <c r="Y373" s="346"/>
      <c r="Z373" s="346"/>
      <c r="AA373" s="346"/>
      <c r="AB373" s="346"/>
      <c r="AC373" s="346"/>
      <c r="AD373" s="346"/>
      <c r="AE373" s="346"/>
      <c r="AF373" s="346"/>
      <c r="AG373" s="346"/>
      <c r="AH373" s="346"/>
      <c r="AI373" s="346"/>
      <c r="AJ373" s="346"/>
      <c r="AK373" s="346"/>
      <c r="AL373" s="346"/>
      <c r="AM373" s="346"/>
      <c r="AN373" s="346"/>
      <c r="AO373" s="346"/>
      <c r="AP373" s="346"/>
      <c r="AQ373" s="346"/>
      <c r="AR373" s="346"/>
      <c r="AS373" s="346"/>
      <c r="AT373" s="346"/>
      <c r="AU373" s="346"/>
      <c r="AV373" s="346"/>
      <c r="AW373" s="346"/>
      <c r="AX373" s="346"/>
      <c r="AY373" s="346"/>
      <c r="AZ373" s="346"/>
      <c r="BA373" s="346"/>
      <c r="BB373" s="346"/>
      <c r="BC373" s="346"/>
      <c r="BD373" s="346"/>
    </row>
    <row r="374" spans="1:56" ht="15.75" customHeight="1">
      <c r="A374" s="346"/>
      <c r="B374" s="346"/>
      <c r="C374" s="346"/>
      <c r="D374" s="346"/>
      <c r="E374" s="346"/>
      <c r="F374" s="346"/>
      <c r="G374" s="346"/>
      <c r="H374" s="346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  <c r="U374" s="346"/>
      <c r="V374" s="346"/>
      <c r="W374" s="346"/>
      <c r="X374" s="346"/>
      <c r="Y374" s="346"/>
      <c r="Z374" s="346"/>
      <c r="AA374" s="346"/>
      <c r="AB374" s="346"/>
      <c r="AC374" s="346"/>
      <c r="AD374" s="346"/>
      <c r="AE374" s="346"/>
      <c r="AF374" s="346"/>
      <c r="AG374" s="346"/>
      <c r="AH374" s="346"/>
      <c r="AI374" s="346"/>
      <c r="AJ374" s="346"/>
      <c r="AK374" s="346"/>
      <c r="AL374" s="346"/>
      <c r="AM374" s="346"/>
      <c r="AN374" s="346"/>
      <c r="AO374" s="346"/>
      <c r="AP374" s="346"/>
      <c r="AQ374" s="346"/>
      <c r="AR374" s="346"/>
      <c r="AS374" s="346"/>
      <c r="AT374" s="346"/>
      <c r="AU374" s="346"/>
      <c r="AV374" s="346"/>
      <c r="AW374" s="346"/>
      <c r="AX374" s="346"/>
      <c r="AY374" s="346"/>
      <c r="AZ374" s="346"/>
      <c r="BA374" s="346"/>
      <c r="BB374" s="346"/>
      <c r="BC374" s="346"/>
      <c r="BD374" s="346"/>
    </row>
    <row r="375" spans="1:56" ht="15.75" customHeight="1">
      <c r="A375" s="346"/>
      <c r="B375" s="346"/>
      <c r="C375" s="346"/>
      <c r="D375" s="346"/>
      <c r="E375" s="346"/>
      <c r="F375" s="346"/>
      <c r="G375" s="346"/>
      <c r="H375" s="346"/>
      <c r="I375" s="346"/>
      <c r="J375" s="346"/>
      <c r="K375" s="346"/>
      <c r="L375" s="346"/>
      <c r="M375" s="346"/>
      <c r="N375" s="346"/>
      <c r="O375" s="346"/>
      <c r="P375" s="346"/>
      <c r="Q375" s="346"/>
      <c r="R375" s="346"/>
      <c r="S375" s="346"/>
      <c r="T375" s="346"/>
      <c r="U375" s="346"/>
      <c r="V375" s="346"/>
      <c r="W375" s="346"/>
      <c r="X375" s="346"/>
      <c r="Y375" s="346"/>
      <c r="Z375" s="346"/>
      <c r="AA375" s="346"/>
      <c r="AB375" s="346"/>
      <c r="AC375" s="346"/>
      <c r="AD375" s="346"/>
      <c r="AE375" s="346"/>
      <c r="AF375" s="346"/>
      <c r="AG375" s="346"/>
      <c r="AH375" s="346"/>
      <c r="AI375" s="346"/>
      <c r="AJ375" s="346"/>
      <c r="AK375" s="346"/>
      <c r="AL375" s="346"/>
      <c r="AM375" s="346"/>
      <c r="AN375" s="346"/>
      <c r="AO375" s="346"/>
      <c r="AP375" s="346"/>
      <c r="AQ375" s="346"/>
      <c r="AR375" s="346"/>
      <c r="AS375" s="346"/>
      <c r="AT375" s="346"/>
      <c r="AU375" s="346"/>
      <c r="AV375" s="346"/>
      <c r="AW375" s="346"/>
      <c r="AX375" s="346"/>
      <c r="AY375" s="346"/>
      <c r="AZ375" s="346"/>
      <c r="BA375" s="346"/>
      <c r="BB375" s="346"/>
      <c r="BC375" s="346"/>
      <c r="BD375" s="346"/>
    </row>
    <row r="376" spans="1:56" ht="15.75" customHeight="1">
      <c r="A376" s="346"/>
      <c r="B376" s="346"/>
      <c r="C376" s="346"/>
      <c r="D376" s="346"/>
      <c r="E376" s="346"/>
      <c r="F376" s="346"/>
      <c r="G376" s="346"/>
      <c r="H376" s="346"/>
      <c r="I376" s="346"/>
      <c r="J376" s="346"/>
      <c r="K376" s="346"/>
      <c r="L376" s="346"/>
      <c r="M376" s="346"/>
      <c r="N376" s="346"/>
      <c r="O376" s="346"/>
      <c r="P376" s="346"/>
      <c r="Q376" s="346"/>
      <c r="R376" s="346"/>
      <c r="S376" s="346"/>
      <c r="T376" s="346"/>
      <c r="U376" s="346"/>
      <c r="V376" s="346"/>
      <c r="W376" s="346"/>
      <c r="X376" s="346"/>
      <c r="Y376" s="346"/>
      <c r="Z376" s="346"/>
      <c r="AA376" s="346"/>
      <c r="AB376" s="346"/>
      <c r="AC376" s="346"/>
      <c r="AD376" s="346"/>
      <c r="AE376" s="346"/>
      <c r="AF376" s="346"/>
      <c r="AG376" s="346"/>
      <c r="AH376" s="346"/>
      <c r="AI376" s="346"/>
      <c r="AJ376" s="346"/>
      <c r="AK376" s="346"/>
      <c r="AL376" s="346"/>
      <c r="AM376" s="346"/>
      <c r="AN376" s="346"/>
      <c r="AO376" s="346"/>
      <c r="AP376" s="346"/>
      <c r="AQ376" s="346"/>
      <c r="AR376" s="346"/>
      <c r="AS376" s="346"/>
      <c r="AT376" s="346"/>
      <c r="AU376" s="346"/>
      <c r="AV376" s="346"/>
      <c r="AW376" s="346"/>
      <c r="AX376" s="346"/>
      <c r="AY376" s="346"/>
      <c r="AZ376" s="346"/>
      <c r="BA376" s="346"/>
      <c r="BB376" s="346"/>
      <c r="BC376" s="346"/>
      <c r="BD376" s="346"/>
    </row>
    <row r="377" spans="1:56" ht="15.75" customHeight="1">
      <c r="A377" s="346"/>
      <c r="B377" s="346"/>
      <c r="C377" s="346"/>
      <c r="D377" s="346"/>
      <c r="E377" s="346"/>
      <c r="F377" s="346"/>
      <c r="G377" s="346"/>
      <c r="H377" s="346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  <c r="AG377" s="346"/>
      <c r="AH377" s="346"/>
      <c r="AI377" s="346"/>
      <c r="AJ377" s="346"/>
      <c r="AK377" s="346"/>
      <c r="AL377" s="346"/>
      <c r="AM377" s="346"/>
      <c r="AN377" s="346"/>
      <c r="AO377" s="346"/>
      <c r="AP377" s="346"/>
      <c r="AQ377" s="346"/>
      <c r="AR377" s="346"/>
      <c r="AS377" s="346"/>
      <c r="AT377" s="346"/>
      <c r="AU377" s="346"/>
      <c r="AV377" s="346"/>
      <c r="AW377" s="346"/>
      <c r="AX377" s="346"/>
      <c r="AY377" s="346"/>
      <c r="AZ377" s="346"/>
      <c r="BA377" s="346"/>
      <c r="BB377" s="346"/>
      <c r="BC377" s="346"/>
      <c r="BD377" s="346"/>
    </row>
    <row r="378" spans="1:56" ht="15.75" customHeight="1">
      <c r="A378" s="346"/>
      <c r="B378" s="346"/>
      <c r="C378" s="346"/>
      <c r="D378" s="346"/>
      <c r="E378" s="346"/>
      <c r="F378" s="346"/>
      <c r="G378" s="346"/>
      <c r="H378" s="346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  <c r="AG378" s="346"/>
      <c r="AH378" s="346"/>
      <c r="AI378" s="346"/>
      <c r="AJ378" s="346"/>
      <c r="AK378" s="346"/>
      <c r="AL378" s="346"/>
      <c r="AM378" s="346"/>
      <c r="AN378" s="346"/>
      <c r="AO378" s="346"/>
      <c r="AP378" s="346"/>
      <c r="AQ378" s="346"/>
      <c r="AR378" s="346"/>
      <c r="AS378" s="346"/>
      <c r="AT378" s="346"/>
      <c r="AU378" s="346"/>
      <c r="AV378" s="346"/>
      <c r="AW378" s="346"/>
      <c r="AX378" s="346"/>
      <c r="AY378" s="346"/>
      <c r="AZ378" s="346"/>
      <c r="BA378" s="346"/>
      <c r="BB378" s="346"/>
      <c r="BC378" s="346"/>
      <c r="BD378" s="346"/>
    </row>
    <row r="379" spans="1:56" ht="15.75" customHeight="1">
      <c r="A379" s="346"/>
      <c r="B379" s="346"/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  <c r="BB379" s="346"/>
      <c r="BC379" s="346"/>
      <c r="BD379" s="346"/>
    </row>
    <row r="380" spans="1:56" ht="15.75" customHeight="1">
      <c r="A380" s="346"/>
      <c r="B380" s="346"/>
      <c r="C380" s="346"/>
      <c r="D380" s="346"/>
      <c r="E380" s="346"/>
      <c r="F380" s="346"/>
      <c r="G380" s="346"/>
      <c r="H380" s="346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  <c r="AG380" s="346"/>
      <c r="AH380" s="346"/>
      <c r="AI380" s="346"/>
      <c r="AJ380" s="346"/>
      <c r="AK380" s="346"/>
      <c r="AL380" s="346"/>
      <c r="AM380" s="346"/>
      <c r="AN380" s="346"/>
      <c r="AO380" s="346"/>
      <c r="AP380" s="346"/>
      <c r="AQ380" s="346"/>
      <c r="AR380" s="346"/>
      <c r="AS380" s="346"/>
      <c r="AT380" s="346"/>
      <c r="AU380" s="346"/>
      <c r="AV380" s="346"/>
      <c r="AW380" s="346"/>
      <c r="AX380" s="346"/>
      <c r="AY380" s="346"/>
      <c r="AZ380" s="346"/>
      <c r="BA380" s="346"/>
      <c r="BB380" s="346"/>
      <c r="BC380" s="346"/>
      <c r="BD380" s="346"/>
    </row>
    <row r="381" spans="1:56" ht="15.75" customHeight="1">
      <c r="A381" s="346"/>
      <c r="B381" s="346"/>
      <c r="C381" s="346"/>
      <c r="D381" s="346"/>
      <c r="E381" s="346"/>
      <c r="F381" s="346"/>
      <c r="G381" s="346"/>
      <c r="H381" s="346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  <c r="AG381" s="346"/>
      <c r="AH381" s="346"/>
      <c r="AI381" s="346"/>
      <c r="AJ381" s="346"/>
      <c r="AK381" s="346"/>
      <c r="AL381" s="346"/>
      <c r="AM381" s="346"/>
      <c r="AN381" s="346"/>
      <c r="AO381" s="346"/>
      <c r="AP381" s="346"/>
      <c r="AQ381" s="346"/>
      <c r="AR381" s="346"/>
      <c r="AS381" s="346"/>
      <c r="AT381" s="346"/>
      <c r="AU381" s="346"/>
      <c r="AV381" s="346"/>
      <c r="AW381" s="346"/>
      <c r="AX381" s="346"/>
      <c r="AY381" s="346"/>
      <c r="AZ381" s="346"/>
      <c r="BA381" s="346"/>
      <c r="BB381" s="346"/>
      <c r="BC381" s="346"/>
      <c r="BD381" s="346"/>
    </row>
    <row r="382" spans="1:56" ht="15.75" customHeight="1">
      <c r="A382" s="346"/>
      <c r="B382" s="346"/>
      <c r="C382" s="346"/>
      <c r="D382" s="346"/>
      <c r="E382" s="346"/>
      <c r="F382" s="346"/>
      <c r="G382" s="346"/>
      <c r="H382" s="346"/>
      <c r="I382" s="346"/>
      <c r="J382" s="346"/>
      <c r="K382" s="346"/>
      <c r="L382" s="346"/>
      <c r="M382" s="346"/>
      <c r="N382" s="346"/>
      <c r="O382" s="346"/>
      <c r="P382" s="346"/>
      <c r="Q382" s="346"/>
      <c r="R382" s="346"/>
      <c r="S382" s="346"/>
      <c r="T382" s="346"/>
      <c r="U382" s="346"/>
      <c r="V382" s="346"/>
      <c r="W382" s="346"/>
      <c r="X382" s="346"/>
      <c r="Y382" s="346"/>
      <c r="Z382" s="346"/>
      <c r="AA382" s="346"/>
      <c r="AB382" s="346"/>
      <c r="AC382" s="346"/>
      <c r="AD382" s="346"/>
      <c r="AE382" s="346"/>
      <c r="AF382" s="346"/>
      <c r="AG382" s="346"/>
      <c r="AH382" s="346"/>
      <c r="AI382" s="346"/>
      <c r="AJ382" s="346"/>
      <c r="AK382" s="346"/>
      <c r="AL382" s="346"/>
      <c r="AM382" s="346"/>
      <c r="AN382" s="346"/>
      <c r="AO382" s="346"/>
      <c r="AP382" s="346"/>
      <c r="AQ382" s="346"/>
      <c r="AR382" s="346"/>
      <c r="AS382" s="346"/>
      <c r="AT382" s="346"/>
      <c r="AU382" s="346"/>
      <c r="AV382" s="346"/>
      <c r="AW382" s="346"/>
      <c r="AX382" s="346"/>
      <c r="AY382" s="346"/>
      <c r="AZ382" s="346"/>
      <c r="BA382" s="346"/>
      <c r="BB382" s="346"/>
      <c r="BC382" s="346"/>
      <c r="BD382" s="346"/>
    </row>
    <row r="383" spans="1:56" ht="15.75" customHeight="1">
      <c r="A383" s="346"/>
      <c r="B383" s="346"/>
      <c r="C383" s="346"/>
      <c r="D383" s="346"/>
      <c r="E383" s="346"/>
      <c r="F383" s="346"/>
      <c r="G383" s="346"/>
      <c r="H383" s="346"/>
      <c r="I383" s="346"/>
      <c r="J383" s="346"/>
      <c r="K383" s="346"/>
      <c r="L383" s="346"/>
      <c r="M383" s="346"/>
      <c r="N383" s="346"/>
      <c r="O383" s="346"/>
      <c r="P383" s="346"/>
      <c r="Q383" s="346"/>
      <c r="R383" s="346"/>
      <c r="S383" s="346"/>
      <c r="T383" s="346"/>
      <c r="U383" s="346"/>
      <c r="V383" s="346"/>
      <c r="W383" s="346"/>
      <c r="X383" s="346"/>
      <c r="Y383" s="346"/>
      <c r="Z383" s="346"/>
      <c r="AA383" s="346"/>
      <c r="AB383" s="346"/>
      <c r="AC383" s="346"/>
      <c r="AD383" s="346"/>
      <c r="AE383" s="346"/>
      <c r="AF383" s="346"/>
      <c r="AG383" s="346"/>
      <c r="AH383" s="346"/>
      <c r="AI383" s="346"/>
      <c r="AJ383" s="346"/>
      <c r="AK383" s="346"/>
      <c r="AL383" s="346"/>
      <c r="AM383" s="346"/>
      <c r="AN383" s="346"/>
      <c r="AO383" s="346"/>
      <c r="AP383" s="346"/>
      <c r="AQ383" s="346"/>
      <c r="AR383" s="346"/>
      <c r="AS383" s="346"/>
      <c r="AT383" s="346"/>
      <c r="AU383" s="346"/>
      <c r="AV383" s="346"/>
      <c r="AW383" s="346"/>
      <c r="AX383" s="346"/>
      <c r="AY383" s="346"/>
      <c r="AZ383" s="346"/>
      <c r="BA383" s="346"/>
      <c r="BB383" s="346"/>
      <c r="BC383" s="346"/>
      <c r="BD383" s="346"/>
    </row>
    <row r="384" spans="1:56" ht="15.75" customHeight="1">
      <c r="A384" s="346"/>
      <c r="B384" s="346"/>
      <c r="C384" s="346"/>
      <c r="D384" s="346"/>
      <c r="E384" s="346"/>
      <c r="F384" s="346"/>
      <c r="G384" s="346"/>
      <c r="H384" s="346"/>
      <c r="I384" s="346"/>
      <c r="J384" s="346"/>
      <c r="K384" s="346"/>
      <c r="L384" s="346"/>
      <c r="M384" s="346"/>
      <c r="N384" s="346"/>
      <c r="O384" s="346"/>
      <c r="P384" s="346"/>
      <c r="Q384" s="346"/>
      <c r="R384" s="346"/>
      <c r="S384" s="346"/>
      <c r="T384" s="346"/>
      <c r="U384" s="346"/>
      <c r="V384" s="346"/>
      <c r="W384" s="346"/>
      <c r="X384" s="346"/>
      <c r="Y384" s="346"/>
      <c r="Z384" s="346"/>
      <c r="AA384" s="346"/>
      <c r="AB384" s="346"/>
      <c r="AC384" s="346"/>
      <c r="AD384" s="346"/>
      <c r="AE384" s="346"/>
      <c r="AF384" s="346"/>
      <c r="AG384" s="346"/>
      <c r="AH384" s="346"/>
      <c r="AI384" s="346"/>
      <c r="AJ384" s="346"/>
      <c r="AK384" s="346"/>
      <c r="AL384" s="346"/>
      <c r="AM384" s="346"/>
      <c r="AN384" s="346"/>
      <c r="AO384" s="346"/>
      <c r="AP384" s="346"/>
      <c r="AQ384" s="346"/>
      <c r="AR384" s="346"/>
      <c r="AS384" s="346"/>
      <c r="AT384" s="346"/>
      <c r="AU384" s="346"/>
      <c r="AV384" s="346"/>
      <c r="AW384" s="346"/>
      <c r="AX384" s="346"/>
      <c r="AY384" s="346"/>
      <c r="AZ384" s="346"/>
      <c r="BA384" s="346"/>
      <c r="BB384" s="346"/>
      <c r="BC384" s="346"/>
      <c r="BD384" s="346"/>
    </row>
    <row r="385" spans="1:56" ht="15.75" customHeight="1">
      <c r="A385" s="346"/>
      <c r="B385" s="346"/>
      <c r="C385" s="346"/>
      <c r="D385" s="346"/>
      <c r="E385" s="346"/>
      <c r="F385" s="346"/>
      <c r="G385" s="346"/>
      <c r="H385" s="346"/>
      <c r="I385" s="346"/>
      <c r="J385" s="346"/>
      <c r="K385" s="346"/>
      <c r="L385" s="346"/>
      <c r="M385" s="346"/>
      <c r="N385" s="346"/>
      <c r="O385" s="346"/>
      <c r="P385" s="346"/>
      <c r="Q385" s="346"/>
      <c r="R385" s="346"/>
      <c r="S385" s="346"/>
      <c r="T385" s="346"/>
      <c r="U385" s="346"/>
      <c r="V385" s="346"/>
      <c r="W385" s="346"/>
      <c r="X385" s="346"/>
      <c r="Y385" s="346"/>
      <c r="Z385" s="346"/>
      <c r="AA385" s="346"/>
      <c r="AB385" s="346"/>
      <c r="AC385" s="346"/>
      <c r="AD385" s="346"/>
      <c r="AE385" s="346"/>
      <c r="AF385" s="346"/>
      <c r="AG385" s="346"/>
      <c r="AH385" s="346"/>
      <c r="AI385" s="346"/>
      <c r="AJ385" s="346"/>
      <c r="AK385" s="346"/>
      <c r="AL385" s="346"/>
      <c r="AM385" s="346"/>
      <c r="AN385" s="346"/>
      <c r="AO385" s="346"/>
      <c r="AP385" s="346"/>
      <c r="AQ385" s="346"/>
      <c r="AR385" s="346"/>
      <c r="AS385" s="346"/>
      <c r="AT385" s="346"/>
      <c r="AU385" s="346"/>
      <c r="AV385" s="346"/>
      <c r="AW385" s="346"/>
      <c r="AX385" s="346"/>
      <c r="AY385" s="346"/>
      <c r="AZ385" s="346"/>
      <c r="BA385" s="346"/>
      <c r="BB385" s="346"/>
      <c r="BC385" s="346"/>
      <c r="BD385" s="346"/>
    </row>
    <row r="386" spans="1:56" ht="15.75" customHeight="1">
      <c r="A386" s="346"/>
      <c r="B386" s="346"/>
      <c r="C386" s="346"/>
      <c r="D386" s="346"/>
      <c r="E386" s="346"/>
      <c r="F386" s="346"/>
      <c r="G386" s="346"/>
      <c r="H386" s="346"/>
      <c r="I386" s="346"/>
      <c r="J386" s="346"/>
      <c r="K386" s="346"/>
      <c r="L386" s="346"/>
      <c r="M386" s="346"/>
      <c r="N386" s="346"/>
      <c r="O386" s="346"/>
      <c r="P386" s="346"/>
      <c r="Q386" s="346"/>
      <c r="R386" s="346"/>
      <c r="S386" s="346"/>
      <c r="T386" s="346"/>
      <c r="U386" s="346"/>
      <c r="V386" s="346"/>
      <c r="W386" s="346"/>
      <c r="X386" s="346"/>
      <c r="Y386" s="346"/>
      <c r="Z386" s="346"/>
      <c r="AA386" s="346"/>
      <c r="AB386" s="346"/>
      <c r="AC386" s="346"/>
      <c r="AD386" s="346"/>
      <c r="AE386" s="346"/>
      <c r="AF386" s="346"/>
      <c r="AG386" s="346"/>
      <c r="AH386" s="346"/>
      <c r="AI386" s="346"/>
      <c r="AJ386" s="346"/>
      <c r="AK386" s="346"/>
      <c r="AL386" s="346"/>
      <c r="AM386" s="346"/>
      <c r="AN386" s="346"/>
      <c r="AO386" s="346"/>
      <c r="AP386" s="346"/>
      <c r="AQ386" s="346"/>
      <c r="AR386" s="346"/>
      <c r="AS386" s="346"/>
      <c r="AT386" s="346"/>
      <c r="AU386" s="346"/>
      <c r="AV386" s="346"/>
      <c r="AW386" s="346"/>
      <c r="AX386" s="346"/>
      <c r="AY386" s="346"/>
      <c r="AZ386" s="346"/>
      <c r="BA386" s="346"/>
      <c r="BB386" s="346"/>
      <c r="BC386" s="346"/>
      <c r="BD386" s="346"/>
    </row>
    <row r="387" spans="1:56" ht="15.75" customHeight="1">
      <c r="A387" s="346"/>
      <c r="B387" s="346"/>
      <c r="C387" s="346"/>
      <c r="D387" s="346"/>
      <c r="E387" s="346"/>
      <c r="F387" s="346"/>
      <c r="G387" s="346"/>
      <c r="H387" s="346"/>
      <c r="I387" s="346"/>
      <c r="J387" s="346"/>
      <c r="K387" s="346"/>
      <c r="L387" s="346"/>
      <c r="M387" s="346"/>
      <c r="N387" s="346"/>
      <c r="O387" s="346"/>
      <c r="P387" s="346"/>
      <c r="Q387" s="346"/>
      <c r="R387" s="346"/>
      <c r="S387" s="346"/>
      <c r="T387" s="346"/>
      <c r="U387" s="346"/>
      <c r="V387" s="346"/>
      <c r="W387" s="346"/>
      <c r="X387" s="346"/>
      <c r="Y387" s="346"/>
      <c r="Z387" s="346"/>
      <c r="AA387" s="346"/>
      <c r="AB387" s="346"/>
      <c r="AC387" s="346"/>
      <c r="AD387" s="346"/>
      <c r="AE387" s="346"/>
      <c r="AF387" s="346"/>
      <c r="AG387" s="346"/>
      <c r="AH387" s="346"/>
      <c r="AI387" s="346"/>
      <c r="AJ387" s="346"/>
      <c r="AK387" s="346"/>
      <c r="AL387" s="346"/>
      <c r="AM387" s="346"/>
      <c r="AN387" s="346"/>
      <c r="AO387" s="346"/>
      <c r="AP387" s="346"/>
      <c r="AQ387" s="346"/>
      <c r="AR387" s="346"/>
      <c r="AS387" s="346"/>
      <c r="AT387" s="346"/>
      <c r="AU387" s="346"/>
      <c r="AV387" s="346"/>
      <c r="AW387" s="346"/>
      <c r="AX387" s="346"/>
      <c r="AY387" s="346"/>
      <c r="AZ387" s="346"/>
      <c r="BA387" s="346"/>
      <c r="BB387" s="346"/>
      <c r="BC387" s="346"/>
      <c r="BD387" s="346"/>
    </row>
    <row r="388" spans="1:56" ht="15.75" customHeight="1">
      <c r="A388" s="346"/>
      <c r="B388" s="346"/>
      <c r="C388" s="346"/>
      <c r="D388" s="346"/>
      <c r="E388" s="346"/>
      <c r="F388" s="346"/>
      <c r="G388" s="346"/>
      <c r="H388" s="346"/>
      <c r="I388" s="346"/>
      <c r="J388" s="346"/>
      <c r="K388" s="346"/>
      <c r="L388" s="346"/>
      <c r="M388" s="346"/>
      <c r="N388" s="346"/>
      <c r="O388" s="346"/>
      <c r="P388" s="346"/>
      <c r="Q388" s="346"/>
      <c r="R388" s="346"/>
      <c r="S388" s="346"/>
      <c r="T388" s="346"/>
      <c r="U388" s="346"/>
      <c r="V388" s="346"/>
      <c r="W388" s="346"/>
      <c r="X388" s="346"/>
      <c r="Y388" s="346"/>
      <c r="Z388" s="346"/>
      <c r="AA388" s="346"/>
      <c r="AB388" s="346"/>
      <c r="AC388" s="346"/>
      <c r="AD388" s="346"/>
      <c r="AE388" s="346"/>
      <c r="AF388" s="346"/>
      <c r="AG388" s="346"/>
      <c r="AH388" s="346"/>
      <c r="AI388" s="346"/>
      <c r="AJ388" s="346"/>
      <c r="AK388" s="346"/>
      <c r="AL388" s="346"/>
      <c r="AM388" s="346"/>
      <c r="AN388" s="346"/>
      <c r="AO388" s="346"/>
      <c r="AP388" s="346"/>
      <c r="AQ388" s="346"/>
      <c r="AR388" s="346"/>
      <c r="AS388" s="346"/>
      <c r="AT388" s="346"/>
      <c r="AU388" s="346"/>
      <c r="AV388" s="346"/>
      <c r="AW388" s="346"/>
      <c r="AX388" s="346"/>
      <c r="AY388" s="346"/>
      <c r="AZ388" s="346"/>
      <c r="BA388" s="346"/>
      <c r="BB388" s="346"/>
      <c r="BC388" s="346"/>
      <c r="BD388" s="346"/>
    </row>
    <row r="389" spans="1:56" ht="15.75" customHeight="1">
      <c r="A389" s="346"/>
      <c r="B389" s="346"/>
      <c r="C389" s="346"/>
      <c r="D389" s="346"/>
      <c r="E389" s="346"/>
      <c r="F389" s="346"/>
      <c r="G389" s="346"/>
      <c r="H389" s="346"/>
      <c r="I389" s="346"/>
      <c r="J389" s="346"/>
      <c r="K389" s="346"/>
      <c r="L389" s="346"/>
      <c r="M389" s="346"/>
      <c r="N389" s="346"/>
      <c r="O389" s="346"/>
      <c r="P389" s="346"/>
      <c r="Q389" s="346"/>
      <c r="R389" s="346"/>
      <c r="S389" s="346"/>
      <c r="T389" s="346"/>
      <c r="U389" s="346"/>
      <c r="V389" s="346"/>
      <c r="W389" s="346"/>
      <c r="X389" s="346"/>
      <c r="Y389" s="346"/>
      <c r="Z389" s="346"/>
      <c r="AA389" s="346"/>
      <c r="AB389" s="346"/>
      <c r="AC389" s="346"/>
      <c r="AD389" s="346"/>
      <c r="AE389" s="346"/>
      <c r="AF389" s="346"/>
      <c r="AG389" s="346"/>
      <c r="AH389" s="346"/>
      <c r="AI389" s="346"/>
      <c r="AJ389" s="346"/>
      <c r="AK389" s="346"/>
      <c r="AL389" s="346"/>
      <c r="AM389" s="346"/>
      <c r="AN389" s="346"/>
      <c r="AO389" s="346"/>
      <c r="AP389" s="346"/>
      <c r="AQ389" s="346"/>
      <c r="AR389" s="346"/>
      <c r="AS389" s="346"/>
      <c r="AT389" s="346"/>
      <c r="AU389" s="346"/>
      <c r="AV389" s="346"/>
      <c r="AW389" s="346"/>
      <c r="AX389" s="346"/>
      <c r="AY389" s="346"/>
      <c r="AZ389" s="346"/>
      <c r="BA389" s="346"/>
      <c r="BB389" s="346"/>
      <c r="BC389" s="346"/>
      <c r="BD389" s="346"/>
    </row>
    <row r="390" spans="1:56" ht="15.75" customHeight="1">
      <c r="A390" s="346"/>
      <c r="B390" s="346"/>
      <c r="C390" s="346"/>
      <c r="D390" s="346"/>
      <c r="E390" s="346"/>
      <c r="F390" s="346"/>
      <c r="G390" s="346"/>
      <c r="H390" s="346"/>
      <c r="I390" s="346"/>
      <c r="J390" s="346"/>
      <c r="K390" s="346"/>
      <c r="L390" s="346"/>
      <c r="M390" s="346"/>
      <c r="N390" s="346"/>
      <c r="O390" s="346"/>
      <c r="P390" s="346"/>
      <c r="Q390" s="346"/>
      <c r="R390" s="346"/>
      <c r="S390" s="346"/>
      <c r="T390" s="346"/>
      <c r="U390" s="346"/>
      <c r="V390" s="346"/>
      <c r="W390" s="346"/>
      <c r="X390" s="346"/>
      <c r="Y390" s="346"/>
      <c r="Z390" s="346"/>
      <c r="AA390" s="346"/>
      <c r="AB390" s="346"/>
      <c r="AC390" s="346"/>
      <c r="AD390" s="346"/>
      <c r="AE390" s="346"/>
      <c r="AF390" s="346"/>
      <c r="AG390" s="346"/>
      <c r="AH390" s="346"/>
      <c r="AI390" s="346"/>
      <c r="AJ390" s="346"/>
      <c r="AK390" s="346"/>
      <c r="AL390" s="346"/>
      <c r="AM390" s="346"/>
      <c r="AN390" s="346"/>
      <c r="AO390" s="346"/>
      <c r="AP390" s="346"/>
      <c r="AQ390" s="346"/>
      <c r="AR390" s="346"/>
      <c r="AS390" s="346"/>
      <c r="AT390" s="346"/>
      <c r="AU390" s="346"/>
      <c r="AV390" s="346"/>
      <c r="AW390" s="346"/>
      <c r="AX390" s="346"/>
      <c r="AY390" s="346"/>
      <c r="AZ390" s="346"/>
      <c r="BA390" s="346"/>
      <c r="BB390" s="346"/>
      <c r="BC390" s="346"/>
      <c r="BD390" s="346"/>
    </row>
    <row r="391" spans="1:56" ht="15.75" customHeight="1">
      <c r="A391" s="346"/>
      <c r="B391" s="346"/>
      <c r="C391" s="346"/>
      <c r="D391" s="346"/>
      <c r="E391" s="346"/>
      <c r="F391" s="346"/>
      <c r="G391" s="346"/>
      <c r="H391" s="346"/>
      <c r="I391" s="346"/>
      <c r="J391" s="346"/>
      <c r="K391" s="346"/>
      <c r="L391" s="346"/>
      <c r="M391" s="346"/>
      <c r="N391" s="346"/>
      <c r="O391" s="346"/>
      <c r="P391" s="346"/>
      <c r="Q391" s="346"/>
      <c r="R391" s="346"/>
      <c r="S391" s="346"/>
      <c r="T391" s="346"/>
      <c r="U391" s="346"/>
      <c r="V391" s="346"/>
      <c r="W391" s="346"/>
      <c r="X391" s="346"/>
      <c r="Y391" s="346"/>
      <c r="Z391" s="346"/>
      <c r="AA391" s="346"/>
      <c r="AB391" s="346"/>
      <c r="AC391" s="346"/>
      <c r="AD391" s="346"/>
      <c r="AE391" s="346"/>
      <c r="AF391" s="346"/>
      <c r="AG391" s="346"/>
      <c r="AH391" s="346"/>
      <c r="AI391" s="346"/>
      <c r="AJ391" s="346"/>
      <c r="AK391" s="346"/>
      <c r="AL391" s="346"/>
      <c r="AM391" s="346"/>
      <c r="AN391" s="346"/>
      <c r="AO391" s="346"/>
      <c r="AP391" s="346"/>
      <c r="AQ391" s="346"/>
      <c r="AR391" s="346"/>
      <c r="AS391" s="346"/>
      <c r="AT391" s="346"/>
      <c r="AU391" s="346"/>
      <c r="AV391" s="346"/>
      <c r="AW391" s="346"/>
      <c r="AX391" s="346"/>
      <c r="AY391" s="346"/>
      <c r="AZ391" s="346"/>
      <c r="BA391" s="346"/>
      <c r="BB391" s="346"/>
      <c r="BC391" s="346"/>
      <c r="BD391" s="346"/>
    </row>
    <row r="392" spans="1:56" ht="15.75" customHeight="1">
      <c r="A392" s="346"/>
      <c r="B392" s="346"/>
      <c r="C392" s="346"/>
      <c r="D392" s="346"/>
      <c r="E392" s="346"/>
      <c r="F392" s="346"/>
      <c r="G392" s="346"/>
      <c r="H392" s="346"/>
      <c r="I392" s="346"/>
      <c r="J392" s="346"/>
      <c r="K392" s="346"/>
      <c r="L392" s="346"/>
      <c r="M392" s="346"/>
      <c r="N392" s="346"/>
      <c r="O392" s="346"/>
      <c r="P392" s="346"/>
      <c r="Q392" s="346"/>
      <c r="R392" s="346"/>
      <c r="S392" s="346"/>
      <c r="T392" s="346"/>
      <c r="U392" s="346"/>
      <c r="V392" s="346"/>
      <c r="W392" s="346"/>
      <c r="X392" s="346"/>
      <c r="Y392" s="346"/>
      <c r="Z392" s="346"/>
      <c r="AA392" s="346"/>
      <c r="AB392" s="346"/>
      <c r="AC392" s="346"/>
      <c r="AD392" s="346"/>
      <c r="AE392" s="346"/>
      <c r="AF392" s="346"/>
      <c r="AG392" s="346"/>
      <c r="AH392" s="346"/>
      <c r="AI392" s="346"/>
      <c r="AJ392" s="346"/>
      <c r="AK392" s="346"/>
      <c r="AL392" s="346"/>
      <c r="AM392" s="346"/>
      <c r="AN392" s="346"/>
      <c r="AO392" s="346"/>
      <c r="AP392" s="346"/>
      <c r="AQ392" s="346"/>
      <c r="AR392" s="346"/>
      <c r="AS392" s="346"/>
      <c r="AT392" s="346"/>
      <c r="AU392" s="346"/>
      <c r="AV392" s="346"/>
      <c r="AW392" s="346"/>
      <c r="AX392" s="346"/>
      <c r="AY392" s="346"/>
      <c r="AZ392" s="346"/>
      <c r="BA392" s="346"/>
      <c r="BB392" s="346"/>
      <c r="BC392" s="346"/>
      <c r="BD392" s="346"/>
    </row>
    <row r="393" spans="1:56" ht="15.75" customHeight="1">
      <c r="A393" s="346"/>
      <c r="B393" s="346"/>
      <c r="C393" s="346"/>
      <c r="D393" s="346"/>
      <c r="E393" s="346"/>
      <c r="F393" s="346"/>
      <c r="G393" s="346"/>
      <c r="H393" s="346"/>
      <c r="I393" s="346"/>
      <c r="J393" s="346"/>
      <c r="K393" s="346"/>
      <c r="L393" s="346"/>
      <c r="M393" s="346"/>
      <c r="N393" s="346"/>
      <c r="O393" s="346"/>
      <c r="P393" s="346"/>
      <c r="Q393" s="346"/>
      <c r="R393" s="346"/>
      <c r="S393" s="346"/>
      <c r="T393" s="346"/>
      <c r="U393" s="346"/>
      <c r="V393" s="346"/>
      <c r="W393" s="346"/>
      <c r="X393" s="346"/>
      <c r="Y393" s="346"/>
      <c r="Z393" s="346"/>
      <c r="AA393" s="346"/>
      <c r="AB393" s="346"/>
      <c r="AC393" s="346"/>
      <c r="AD393" s="346"/>
      <c r="AE393" s="346"/>
      <c r="AF393" s="346"/>
      <c r="AG393" s="346"/>
      <c r="AH393" s="346"/>
      <c r="AI393" s="346"/>
      <c r="AJ393" s="346"/>
      <c r="AK393" s="346"/>
      <c r="AL393" s="346"/>
      <c r="AM393" s="346"/>
      <c r="AN393" s="346"/>
      <c r="AO393" s="346"/>
      <c r="AP393" s="346"/>
      <c r="AQ393" s="346"/>
      <c r="AR393" s="346"/>
      <c r="AS393" s="346"/>
      <c r="AT393" s="346"/>
      <c r="AU393" s="346"/>
      <c r="AV393" s="346"/>
      <c r="AW393" s="346"/>
      <c r="AX393" s="346"/>
      <c r="AY393" s="346"/>
      <c r="AZ393" s="346"/>
      <c r="BA393" s="346"/>
      <c r="BB393" s="346"/>
      <c r="BC393" s="346"/>
      <c r="BD393" s="346"/>
    </row>
    <row r="394" spans="1:56" ht="15.75" customHeight="1">
      <c r="A394" s="346"/>
      <c r="B394" s="346"/>
      <c r="C394" s="346"/>
      <c r="D394" s="346"/>
      <c r="E394" s="346"/>
      <c r="F394" s="346"/>
      <c r="G394" s="346"/>
      <c r="H394" s="346"/>
      <c r="I394" s="346"/>
      <c r="J394" s="346"/>
      <c r="K394" s="346"/>
      <c r="L394" s="346"/>
      <c r="M394" s="346"/>
      <c r="N394" s="346"/>
      <c r="O394" s="346"/>
      <c r="P394" s="346"/>
      <c r="Q394" s="346"/>
      <c r="R394" s="346"/>
      <c r="S394" s="346"/>
      <c r="T394" s="346"/>
      <c r="U394" s="346"/>
      <c r="V394" s="346"/>
      <c r="W394" s="346"/>
      <c r="X394" s="346"/>
      <c r="Y394" s="346"/>
      <c r="Z394" s="346"/>
      <c r="AA394" s="346"/>
      <c r="AB394" s="346"/>
      <c r="AC394" s="346"/>
      <c r="AD394" s="346"/>
      <c r="AE394" s="346"/>
      <c r="AF394" s="346"/>
      <c r="AG394" s="346"/>
      <c r="AH394" s="346"/>
      <c r="AI394" s="346"/>
      <c r="AJ394" s="346"/>
      <c r="AK394" s="346"/>
      <c r="AL394" s="346"/>
      <c r="AM394" s="346"/>
      <c r="AN394" s="346"/>
      <c r="AO394" s="346"/>
      <c r="AP394" s="346"/>
      <c r="AQ394" s="346"/>
      <c r="AR394" s="346"/>
      <c r="AS394" s="346"/>
      <c r="AT394" s="346"/>
      <c r="AU394" s="346"/>
      <c r="AV394" s="346"/>
      <c r="AW394" s="346"/>
      <c r="AX394" s="346"/>
      <c r="AY394" s="346"/>
      <c r="AZ394" s="346"/>
      <c r="BA394" s="346"/>
      <c r="BB394" s="346"/>
      <c r="BC394" s="346"/>
      <c r="BD394" s="346"/>
    </row>
    <row r="395" spans="1:56" ht="15.75" customHeight="1">
      <c r="A395" s="346"/>
      <c r="B395" s="346"/>
      <c r="C395" s="346"/>
      <c r="D395" s="346"/>
      <c r="E395" s="346"/>
      <c r="F395" s="346"/>
      <c r="G395" s="346"/>
      <c r="H395" s="346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  <c r="AG395" s="346"/>
      <c r="AH395" s="346"/>
      <c r="AI395" s="346"/>
      <c r="AJ395" s="346"/>
      <c r="AK395" s="346"/>
      <c r="AL395" s="346"/>
      <c r="AM395" s="346"/>
      <c r="AN395" s="346"/>
      <c r="AO395" s="346"/>
      <c r="AP395" s="346"/>
      <c r="AQ395" s="346"/>
      <c r="AR395" s="346"/>
      <c r="AS395" s="346"/>
      <c r="AT395" s="346"/>
      <c r="AU395" s="346"/>
      <c r="AV395" s="346"/>
      <c r="AW395" s="346"/>
      <c r="AX395" s="346"/>
      <c r="AY395" s="346"/>
      <c r="AZ395" s="346"/>
      <c r="BA395" s="346"/>
      <c r="BB395" s="346"/>
      <c r="BC395" s="346"/>
      <c r="BD395" s="346"/>
    </row>
    <row r="396" spans="1:56" ht="15.75" customHeight="1">
      <c r="A396" s="346"/>
      <c r="B396" s="346"/>
      <c r="C396" s="346"/>
      <c r="D396" s="346"/>
      <c r="E396" s="346"/>
      <c r="F396" s="346"/>
      <c r="G396" s="346"/>
      <c r="H396" s="346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  <c r="AG396" s="346"/>
      <c r="AH396" s="346"/>
      <c r="AI396" s="346"/>
      <c r="AJ396" s="346"/>
      <c r="AK396" s="346"/>
      <c r="AL396" s="346"/>
      <c r="AM396" s="346"/>
      <c r="AN396" s="346"/>
      <c r="AO396" s="346"/>
      <c r="AP396" s="346"/>
      <c r="AQ396" s="346"/>
      <c r="AR396" s="346"/>
      <c r="AS396" s="346"/>
      <c r="AT396" s="346"/>
      <c r="AU396" s="346"/>
      <c r="AV396" s="346"/>
      <c r="AW396" s="346"/>
      <c r="AX396" s="346"/>
      <c r="AY396" s="346"/>
      <c r="AZ396" s="346"/>
      <c r="BA396" s="346"/>
      <c r="BB396" s="346"/>
      <c r="BC396" s="346"/>
      <c r="BD396" s="346"/>
    </row>
    <row r="397" spans="1:56" ht="15.75" customHeight="1">
      <c r="A397" s="346"/>
      <c r="B397" s="346"/>
      <c r="C397" s="346"/>
      <c r="D397" s="346"/>
      <c r="E397" s="346"/>
      <c r="F397" s="346"/>
      <c r="G397" s="346"/>
      <c r="H397" s="346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  <c r="AG397" s="346"/>
      <c r="AH397" s="346"/>
      <c r="AI397" s="346"/>
      <c r="AJ397" s="346"/>
      <c r="AK397" s="346"/>
      <c r="AL397" s="346"/>
      <c r="AM397" s="346"/>
      <c r="AN397" s="346"/>
      <c r="AO397" s="346"/>
      <c r="AP397" s="346"/>
      <c r="AQ397" s="346"/>
      <c r="AR397" s="346"/>
      <c r="AS397" s="346"/>
      <c r="AT397" s="346"/>
      <c r="AU397" s="346"/>
      <c r="AV397" s="346"/>
      <c r="AW397" s="346"/>
      <c r="AX397" s="346"/>
      <c r="AY397" s="346"/>
      <c r="AZ397" s="346"/>
      <c r="BA397" s="346"/>
      <c r="BB397" s="346"/>
      <c r="BC397" s="346"/>
      <c r="BD397" s="346"/>
    </row>
    <row r="398" spans="1:56" ht="15.75" customHeight="1">
      <c r="A398" s="346"/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  <c r="AG398" s="346"/>
      <c r="AH398" s="346"/>
      <c r="AI398" s="346"/>
      <c r="AJ398" s="346"/>
      <c r="AK398" s="346"/>
      <c r="AL398" s="346"/>
      <c r="AM398" s="346"/>
      <c r="AN398" s="346"/>
      <c r="AO398" s="346"/>
      <c r="AP398" s="346"/>
      <c r="AQ398" s="346"/>
      <c r="AR398" s="346"/>
      <c r="AS398" s="346"/>
      <c r="AT398" s="346"/>
      <c r="AU398" s="346"/>
      <c r="AV398" s="346"/>
      <c r="AW398" s="346"/>
      <c r="AX398" s="346"/>
      <c r="AY398" s="346"/>
      <c r="AZ398" s="346"/>
      <c r="BA398" s="346"/>
      <c r="BB398" s="346"/>
      <c r="BC398" s="346"/>
      <c r="BD398" s="346"/>
    </row>
    <row r="399" spans="1:56" ht="15.75" customHeight="1">
      <c r="A399" s="346"/>
      <c r="B399" s="346"/>
      <c r="C399" s="346"/>
      <c r="D399" s="346"/>
      <c r="E399" s="346"/>
      <c r="F399" s="346"/>
      <c r="G399" s="346"/>
      <c r="H399" s="346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  <c r="AG399" s="346"/>
      <c r="AH399" s="346"/>
      <c r="AI399" s="346"/>
      <c r="AJ399" s="346"/>
      <c r="AK399" s="346"/>
      <c r="AL399" s="346"/>
      <c r="AM399" s="346"/>
      <c r="AN399" s="346"/>
      <c r="AO399" s="346"/>
      <c r="AP399" s="346"/>
      <c r="AQ399" s="346"/>
      <c r="AR399" s="346"/>
      <c r="AS399" s="346"/>
      <c r="AT399" s="346"/>
      <c r="AU399" s="346"/>
      <c r="AV399" s="346"/>
      <c r="AW399" s="346"/>
      <c r="AX399" s="346"/>
      <c r="AY399" s="346"/>
      <c r="AZ399" s="346"/>
      <c r="BA399" s="346"/>
      <c r="BB399" s="346"/>
      <c r="BC399" s="346"/>
      <c r="BD399" s="346"/>
    </row>
    <row r="400" spans="1:56" ht="15.75" customHeight="1">
      <c r="A400" s="346"/>
      <c r="B400" s="346"/>
      <c r="C400" s="346"/>
      <c r="D400" s="346"/>
      <c r="E400" s="346"/>
      <c r="F400" s="346"/>
      <c r="G400" s="346"/>
      <c r="H400" s="346"/>
      <c r="I400" s="346"/>
      <c r="J400" s="346"/>
      <c r="K400" s="346"/>
      <c r="L400" s="346"/>
      <c r="M400" s="346"/>
      <c r="N400" s="346"/>
      <c r="O400" s="346"/>
      <c r="P400" s="346"/>
      <c r="Q400" s="346"/>
      <c r="R400" s="346"/>
      <c r="S400" s="346"/>
      <c r="T400" s="346"/>
      <c r="U400" s="346"/>
      <c r="V400" s="346"/>
      <c r="W400" s="346"/>
      <c r="X400" s="346"/>
      <c r="Y400" s="346"/>
      <c r="Z400" s="346"/>
      <c r="AA400" s="346"/>
      <c r="AB400" s="346"/>
      <c r="AC400" s="346"/>
      <c r="AD400" s="346"/>
      <c r="AE400" s="346"/>
      <c r="AF400" s="346"/>
      <c r="AG400" s="346"/>
      <c r="AH400" s="346"/>
      <c r="AI400" s="346"/>
      <c r="AJ400" s="346"/>
      <c r="AK400" s="346"/>
      <c r="AL400" s="346"/>
      <c r="AM400" s="346"/>
      <c r="AN400" s="346"/>
      <c r="AO400" s="346"/>
      <c r="AP400" s="346"/>
      <c r="AQ400" s="346"/>
      <c r="AR400" s="346"/>
      <c r="AS400" s="346"/>
      <c r="AT400" s="346"/>
      <c r="AU400" s="346"/>
      <c r="AV400" s="346"/>
      <c r="AW400" s="346"/>
      <c r="AX400" s="346"/>
      <c r="AY400" s="346"/>
      <c r="AZ400" s="346"/>
      <c r="BA400" s="346"/>
      <c r="BB400" s="346"/>
      <c r="BC400" s="346"/>
      <c r="BD400" s="346"/>
    </row>
    <row r="401" spans="1:56" ht="15.75" customHeight="1">
      <c r="A401" s="346"/>
      <c r="B401" s="346"/>
      <c r="C401" s="346"/>
      <c r="D401" s="346"/>
      <c r="E401" s="346"/>
      <c r="F401" s="346"/>
      <c r="G401" s="346"/>
      <c r="H401" s="346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46"/>
      <c r="AS401" s="346"/>
      <c r="AT401" s="346"/>
      <c r="AU401" s="346"/>
      <c r="AV401" s="346"/>
      <c r="AW401" s="346"/>
      <c r="AX401" s="346"/>
      <c r="AY401" s="346"/>
      <c r="AZ401" s="346"/>
      <c r="BA401" s="346"/>
      <c r="BB401" s="346"/>
      <c r="BC401" s="346"/>
      <c r="BD401" s="346"/>
    </row>
    <row r="402" spans="1:56" ht="15.75" customHeight="1">
      <c r="A402" s="346"/>
      <c r="B402" s="346"/>
      <c r="C402" s="346"/>
      <c r="D402" s="346"/>
      <c r="E402" s="346"/>
      <c r="F402" s="346"/>
      <c r="G402" s="346"/>
      <c r="H402" s="346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  <c r="AG402" s="346"/>
      <c r="AH402" s="346"/>
      <c r="AI402" s="346"/>
      <c r="AJ402" s="346"/>
      <c r="AK402" s="346"/>
      <c r="AL402" s="346"/>
      <c r="AM402" s="346"/>
      <c r="AN402" s="346"/>
      <c r="AO402" s="346"/>
      <c r="AP402" s="346"/>
      <c r="AQ402" s="346"/>
      <c r="AR402" s="346"/>
      <c r="AS402" s="346"/>
      <c r="AT402" s="346"/>
      <c r="AU402" s="346"/>
      <c r="AV402" s="346"/>
      <c r="AW402" s="346"/>
      <c r="AX402" s="346"/>
      <c r="AY402" s="346"/>
      <c r="AZ402" s="346"/>
      <c r="BA402" s="346"/>
      <c r="BB402" s="346"/>
      <c r="BC402" s="346"/>
      <c r="BD402" s="346"/>
    </row>
    <row r="403" spans="1:56" ht="15.75" customHeight="1">
      <c r="A403" s="346"/>
      <c r="B403" s="346"/>
      <c r="C403" s="346"/>
      <c r="D403" s="346"/>
      <c r="E403" s="346"/>
      <c r="F403" s="346"/>
      <c r="G403" s="346"/>
      <c r="H403" s="346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6"/>
      <c r="U403" s="346"/>
      <c r="V403" s="346"/>
      <c r="W403" s="346"/>
      <c r="X403" s="346"/>
      <c r="Y403" s="346"/>
      <c r="Z403" s="346"/>
      <c r="AA403" s="346"/>
      <c r="AB403" s="346"/>
      <c r="AC403" s="346"/>
      <c r="AD403" s="346"/>
      <c r="AE403" s="346"/>
      <c r="AF403" s="346"/>
      <c r="AG403" s="346"/>
      <c r="AH403" s="346"/>
      <c r="AI403" s="346"/>
      <c r="AJ403" s="346"/>
      <c r="AK403" s="346"/>
      <c r="AL403" s="346"/>
      <c r="AM403" s="346"/>
      <c r="AN403" s="346"/>
      <c r="AO403" s="346"/>
      <c r="AP403" s="346"/>
      <c r="AQ403" s="346"/>
      <c r="AR403" s="346"/>
      <c r="AS403" s="346"/>
      <c r="AT403" s="346"/>
      <c r="AU403" s="346"/>
      <c r="AV403" s="346"/>
      <c r="AW403" s="346"/>
      <c r="AX403" s="346"/>
      <c r="AY403" s="346"/>
      <c r="AZ403" s="346"/>
      <c r="BA403" s="346"/>
      <c r="BB403" s="346"/>
      <c r="BC403" s="346"/>
      <c r="BD403" s="346"/>
    </row>
    <row r="404" spans="1:56" ht="15.75" customHeight="1">
      <c r="A404" s="346"/>
      <c r="B404" s="346"/>
      <c r="C404" s="346"/>
      <c r="D404" s="346"/>
      <c r="E404" s="346"/>
      <c r="F404" s="346"/>
      <c r="G404" s="346"/>
      <c r="H404" s="346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  <c r="AG404" s="346"/>
      <c r="AH404" s="346"/>
      <c r="AI404" s="346"/>
      <c r="AJ404" s="346"/>
      <c r="AK404" s="346"/>
      <c r="AL404" s="346"/>
      <c r="AM404" s="346"/>
      <c r="AN404" s="346"/>
      <c r="AO404" s="346"/>
      <c r="AP404" s="346"/>
      <c r="AQ404" s="346"/>
      <c r="AR404" s="346"/>
      <c r="AS404" s="346"/>
      <c r="AT404" s="346"/>
      <c r="AU404" s="346"/>
      <c r="AV404" s="346"/>
      <c r="AW404" s="346"/>
      <c r="AX404" s="346"/>
      <c r="AY404" s="346"/>
      <c r="AZ404" s="346"/>
      <c r="BA404" s="346"/>
      <c r="BB404" s="346"/>
      <c r="BC404" s="346"/>
      <c r="BD404" s="346"/>
    </row>
    <row r="405" spans="1:56" ht="15.75" customHeight="1">
      <c r="A405" s="346"/>
      <c r="B405" s="346"/>
      <c r="C405" s="346"/>
      <c r="D405" s="346"/>
      <c r="E405" s="346"/>
      <c r="F405" s="346"/>
      <c r="G405" s="346"/>
      <c r="H405" s="346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  <c r="AG405" s="346"/>
      <c r="AH405" s="346"/>
      <c r="AI405" s="346"/>
      <c r="AJ405" s="346"/>
      <c r="AK405" s="346"/>
      <c r="AL405" s="346"/>
      <c r="AM405" s="346"/>
      <c r="AN405" s="346"/>
      <c r="AO405" s="346"/>
      <c r="AP405" s="346"/>
      <c r="AQ405" s="346"/>
      <c r="AR405" s="346"/>
      <c r="AS405" s="346"/>
      <c r="AT405" s="346"/>
      <c r="AU405" s="346"/>
      <c r="AV405" s="346"/>
      <c r="AW405" s="346"/>
      <c r="AX405" s="346"/>
      <c r="AY405" s="346"/>
      <c r="AZ405" s="346"/>
      <c r="BA405" s="346"/>
      <c r="BB405" s="346"/>
      <c r="BC405" s="346"/>
      <c r="BD405" s="346"/>
    </row>
    <row r="406" spans="1:56" ht="15.75" customHeight="1">
      <c r="A406" s="346"/>
      <c r="B406" s="346"/>
      <c r="C406" s="346"/>
      <c r="D406" s="346"/>
      <c r="E406" s="346"/>
      <c r="F406" s="346"/>
      <c r="G406" s="346"/>
      <c r="H406" s="346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  <c r="AG406" s="346"/>
      <c r="AH406" s="346"/>
      <c r="AI406" s="346"/>
      <c r="AJ406" s="346"/>
      <c r="AK406" s="346"/>
      <c r="AL406" s="346"/>
      <c r="AM406" s="346"/>
      <c r="AN406" s="346"/>
      <c r="AO406" s="346"/>
      <c r="AP406" s="346"/>
      <c r="AQ406" s="346"/>
      <c r="AR406" s="346"/>
      <c r="AS406" s="346"/>
      <c r="AT406" s="346"/>
      <c r="AU406" s="346"/>
      <c r="AV406" s="346"/>
      <c r="AW406" s="346"/>
      <c r="AX406" s="346"/>
      <c r="AY406" s="346"/>
      <c r="AZ406" s="346"/>
      <c r="BA406" s="346"/>
      <c r="BB406" s="346"/>
      <c r="BC406" s="346"/>
      <c r="BD406" s="346"/>
    </row>
    <row r="407" spans="1:56" ht="15.75" customHeight="1">
      <c r="A407" s="346"/>
      <c r="B407" s="346"/>
      <c r="C407" s="346"/>
      <c r="D407" s="346"/>
      <c r="E407" s="346"/>
      <c r="F407" s="346"/>
      <c r="G407" s="346"/>
      <c r="H407" s="346"/>
      <c r="I407" s="346"/>
      <c r="J407" s="346"/>
      <c r="K407" s="346"/>
      <c r="L407" s="346"/>
      <c r="M407" s="346"/>
      <c r="N407" s="346"/>
      <c r="O407" s="346"/>
      <c r="P407" s="346"/>
      <c r="Q407" s="346"/>
      <c r="R407" s="346"/>
      <c r="S407" s="346"/>
      <c r="T407" s="346"/>
      <c r="U407" s="346"/>
      <c r="V407" s="346"/>
      <c r="W407" s="346"/>
      <c r="X407" s="346"/>
      <c r="Y407" s="346"/>
      <c r="Z407" s="346"/>
      <c r="AA407" s="346"/>
      <c r="AB407" s="346"/>
      <c r="AC407" s="346"/>
      <c r="AD407" s="346"/>
      <c r="AE407" s="346"/>
      <c r="AF407" s="346"/>
      <c r="AG407" s="346"/>
      <c r="AH407" s="346"/>
      <c r="AI407" s="346"/>
      <c r="AJ407" s="346"/>
      <c r="AK407" s="346"/>
      <c r="AL407" s="346"/>
      <c r="AM407" s="346"/>
      <c r="AN407" s="346"/>
      <c r="AO407" s="346"/>
      <c r="AP407" s="346"/>
      <c r="AQ407" s="346"/>
      <c r="AR407" s="346"/>
      <c r="AS407" s="346"/>
      <c r="AT407" s="346"/>
      <c r="AU407" s="346"/>
      <c r="AV407" s="346"/>
      <c r="AW407" s="346"/>
      <c r="AX407" s="346"/>
      <c r="AY407" s="346"/>
      <c r="AZ407" s="346"/>
      <c r="BA407" s="346"/>
      <c r="BB407" s="346"/>
      <c r="BC407" s="346"/>
      <c r="BD407" s="346"/>
    </row>
    <row r="408" spans="1:56" ht="15.75" customHeight="1">
      <c r="A408" s="346"/>
      <c r="B408" s="346"/>
      <c r="C408" s="346"/>
      <c r="D408" s="346"/>
      <c r="E408" s="346"/>
      <c r="F408" s="346"/>
      <c r="G408" s="346"/>
      <c r="H408" s="346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6"/>
      <c r="U408" s="346"/>
      <c r="V408" s="346"/>
      <c r="W408" s="346"/>
      <c r="X408" s="346"/>
      <c r="Y408" s="346"/>
      <c r="Z408" s="346"/>
      <c r="AA408" s="346"/>
      <c r="AB408" s="346"/>
      <c r="AC408" s="346"/>
      <c r="AD408" s="346"/>
      <c r="AE408" s="346"/>
      <c r="AF408" s="346"/>
      <c r="AG408" s="346"/>
      <c r="AH408" s="346"/>
      <c r="AI408" s="346"/>
      <c r="AJ408" s="346"/>
      <c r="AK408" s="346"/>
      <c r="AL408" s="346"/>
      <c r="AM408" s="346"/>
      <c r="AN408" s="346"/>
      <c r="AO408" s="346"/>
      <c r="AP408" s="346"/>
      <c r="AQ408" s="346"/>
      <c r="AR408" s="346"/>
      <c r="AS408" s="346"/>
      <c r="AT408" s="346"/>
      <c r="AU408" s="346"/>
      <c r="AV408" s="346"/>
      <c r="AW408" s="346"/>
      <c r="AX408" s="346"/>
      <c r="AY408" s="346"/>
      <c r="AZ408" s="346"/>
      <c r="BA408" s="346"/>
      <c r="BB408" s="346"/>
      <c r="BC408" s="346"/>
      <c r="BD408" s="346"/>
    </row>
    <row r="409" spans="1:56" ht="15.75" customHeight="1">
      <c r="A409" s="346"/>
      <c r="B409" s="346"/>
      <c r="C409" s="346"/>
      <c r="D409" s="346"/>
      <c r="E409" s="346"/>
      <c r="F409" s="346"/>
      <c r="G409" s="346"/>
      <c r="H409" s="346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6"/>
      <c r="U409" s="346"/>
      <c r="V409" s="346"/>
      <c r="W409" s="346"/>
      <c r="X409" s="346"/>
      <c r="Y409" s="346"/>
      <c r="Z409" s="346"/>
      <c r="AA409" s="346"/>
      <c r="AB409" s="346"/>
      <c r="AC409" s="346"/>
      <c r="AD409" s="346"/>
      <c r="AE409" s="346"/>
      <c r="AF409" s="346"/>
      <c r="AG409" s="346"/>
      <c r="AH409" s="346"/>
      <c r="AI409" s="346"/>
      <c r="AJ409" s="346"/>
      <c r="AK409" s="346"/>
      <c r="AL409" s="346"/>
      <c r="AM409" s="346"/>
      <c r="AN409" s="346"/>
      <c r="AO409" s="346"/>
      <c r="AP409" s="346"/>
      <c r="AQ409" s="346"/>
      <c r="AR409" s="346"/>
      <c r="AS409" s="346"/>
      <c r="AT409" s="346"/>
      <c r="AU409" s="346"/>
      <c r="AV409" s="346"/>
      <c r="AW409" s="346"/>
      <c r="AX409" s="346"/>
      <c r="AY409" s="346"/>
      <c r="AZ409" s="346"/>
      <c r="BA409" s="346"/>
      <c r="BB409" s="346"/>
      <c r="BC409" s="346"/>
      <c r="BD409" s="346"/>
    </row>
    <row r="410" spans="1:56" ht="15.75" customHeight="1">
      <c r="A410" s="346"/>
      <c r="B410" s="346"/>
      <c r="C410" s="346"/>
      <c r="D410" s="346"/>
      <c r="E410" s="346"/>
      <c r="F410" s="346"/>
      <c r="G410" s="346"/>
      <c r="H410" s="346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  <c r="Y410" s="346"/>
      <c r="Z410" s="346"/>
      <c r="AA410" s="346"/>
      <c r="AB410" s="346"/>
      <c r="AC410" s="346"/>
      <c r="AD410" s="346"/>
      <c r="AE410" s="346"/>
      <c r="AF410" s="346"/>
      <c r="AG410" s="346"/>
      <c r="AH410" s="346"/>
      <c r="AI410" s="346"/>
      <c r="AJ410" s="346"/>
      <c r="AK410" s="346"/>
      <c r="AL410" s="346"/>
      <c r="AM410" s="346"/>
      <c r="AN410" s="346"/>
      <c r="AO410" s="346"/>
      <c r="AP410" s="346"/>
      <c r="AQ410" s="346"/>
      <c r="AR410" s="346"/>
      <c r="AS410" s="346"/>
      <c r="AT410" s="346"/>
      <c r="AU410" s="346"/>
      <c r="AV410" s="346"/>
      <c r="AW410" s="346"/>
      <c r="AX410" s="346"/>
      <c r="AY410" s="346"/>
      <c r="AZ410" s="346"/>
      <c r="BA410" s="346"/>
      <c r="BB410" s="346"/>
      <c r="BC410" s="346"/>
      <c r="BD410" s="346"/>
    </row>
    <row r="411" spans="1:56" ht="15.75" customHeight="1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  <c r="Y411" s="346"/>
      <c r="Z411" s="346"/>
      <c r="AA411" s="346"/>
      <c r="AB411" s="346"/>
      <c r="AC411" s="346"/>
      <c r="AD411" s="346"/>
      <c r="AE411" s="346"/>
      <c r="AF411" s="346"/>
      <c r="AG411" s="346"/>
      <c r="AH411" s="346"/>
      <c r="AI411" s="346"/>
      <c r="AJ411" s="346"/>
      <c r="AK411" s="346"/>
      <c r="AL411" s="346"/>
      <c r="AM411" s="346"/>
      <c r="AN411" s="346"/>
      <c r="AO411" s="346"/>
      <c r="AP411" s="346"/>
      <c r="AQ411" s="346"/>
      <c r="AR411" s="346"/>
      <c r="AS411" s="346"/>
      <c r="AT411" s="346"/>
      <c r="AU411" s="346"/>
      <c r="AV411" s="346"/>
      <c r="AW411" s="346"/>
      <c r="AX411" s="346"/>
      <c r="AY411" s="346"/>
      <c r="AZ411" s="346"/>
      <c r="BA411" s="346"/>
      <c r="BB411" s="346"/>
      <c r="BC411" s="346"/>
      <c r="BD411" s="346"/>
    </row>
    <row r="412" spans="1:56" ht="15.75" customHeight="1">
      <c r="A412" s="346"/>
      <c r="B412" s="346"/>
      <c r="C412" s="346"/>
      <c r="D412" s="346"/>
      <c r="E412" s="346"/>
      <c r="F412" s="346"/>
      <c r="G412" s="346"/>
      <c r="H412" s="346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  <c r="Y412" s="346"/>
      <c r="Z412" s="346"/>
      <c r="AA412" s="346"/>
      <c r="AB412" s="346"/>
      <c r="AC412" s="346"/>
      <c r="AD412" s="346"/>
      <c r="AE412" s="346"/>
      <c r="AF412" s="346"/>
      <c r="AG412" s="346"/>
      <c r="AH412" s="346"/>
      <c r="AI412" s="346"/>
      <c r="AJ412" s="346"/>
      <c r="AK412" s="346"/>
      <c r="AL412" s="346"/>
      <c r="AM412" s="346"/>
      <c r="AN412" s="346"/>
      <c r="AO412" s="346"/>
      <c r="AP412" s="346"/>
      <c r="AQ412" s="346"/>
      <c r="AR412" s="346"/>
      <c r="AS412" s="346"/>
      <c r="AT412" s="346"/>
      <c r="AU412" s="346"/>
      <c r="AV412" s="346"/>
      <c r="AW412" s="346"/>
      <c r="AX412" s="346"/>
      <c r="AY412" s="346"/>
      <c r="AZ412" s="346"/>
      <c r="BA412" s="346"/>
      <c r="BB412" s="346"/>
      <c r="BC412" s="346"/>
      <c r="BD412" s="346"/>
    </row>
    <row r="413" spans="1:56" ht="15.75" customHeight="1">
      <c r="A413" s="346"/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6"/>
      <c r="U413" s="346"/>
      <c r="V413" s="346"/>
      <c r="W413" s="346"/>
      <c r="X413" s="346"/>
      <c r="Y413" s="346"/>
      <c r="Z413" s="346"/>
      <c r="AA413" s="346"/>
      <c r="AB413" s="346"/>
      <c r="AC413" s="346"/>
      <c r="AD413" s="346"/>
      <c r="AE413" s="346"/>
      <c r="AF413" s="346"/>
      <c r="AG413" s="346"/>
      <c r="AH413" s="346"/>
      <c r="AI413" s="346"/>
      <c r="AJ413" s="346"/>
      <c r="AK413" s="346"/>
      <c r="AL413" s="346"/>
      <c r="AM413" s="346"/>
      <c r="AN413" s="346"/>
      <c r="AO413" s="346"/>
      <c r="AP413" s="346"/>
      <c r="AQ413" s="346"/>
      <c r="AR413" s="346"/>
      <c r="AS413" s="346"/>
      <c r="AT413" s="346"/>
      <c r="AU413" s="346"/>
      <c r="AV413" s="346"/>
      <c r="AW413" s="346"/>
      <c r="AX413" s="346"/>
      <c r="AY413" s="346"/>
      <c r="AZ413" s="346"/>
      <c r="BA413" s="346"/>
      <c r="BB413" s="346"/>
      <c r="BC413" s="346"/>
      <c r="BD413" s="346"/>
    </row>
    <row r="414" spans="1:56" ht="15.75" customHeight="1">
      <c r="A414" s="346"/>
      <c r="B414" s="346"/>
      <c r="C414" s="346"/>
      <c r="D414" s="346"/>
      <c r="E414" s="346"/>
      <c r="F414" s="346"/>
      <c r="G414" s="346"/>
      <c r="H414" s="346"/>
      <c r="I414" s="346"/>
      <c r="J414" s="346"/>
      <c r="K414" s="346"/>
      <c r="L414" s="346"/>
      <c r="M414" s="346"/>
      <c r="N414" s="346"/>
      <c r="O414" s="346"/>
      <c r="P414" s="346"/>
      <c r="Q414" s="346"/>
      <c r="R414" s="346"/>
      <c r="S414" s="346"/>
      <c r="T414" s="346"/>
      <c r="U414" s="346"/>
      <c r="V414" s="346"/>
      <c r="W414" s="346"/>
      <c r="X414" s="346"/>
      <c r="Y414" s="346"/>
      <c r="Z414" s="346"/>
      <c r="AA414" s="346"/>
      <c r="AB414" s="346"/>
      <c r="AC414" s="346"/>
      <c r="AD414" s="346"/>
      <c r="AE414" s="346"/>
      <c r="AF414" s="346"/>
      <c r="AG414" s="346"/>
      <c r="AH414" s="346"/>
      <c r="AI414" s="346"/>
      <c r="AJ414" s="346"/>
      <c r="AK414" s="346"/>
      <c r="AL414" s="346"/>
      <c r="AM414" s="346"/>
      <c r="AN414" s="346"/>
      <c r="AO414" s="346"/>
      <c r="AP414" s="346"/>
      <c r="AQ414" s="346"/>
      <c r="AR414" s="346"/>
      <c r="AS414" s="346"/>
      <c r="AT414" s="346"/>
      <c r="AU414" s="346"/>
      <c r="AV414" s="346"/>
      <c r="AW414" s="346"/>
      <c r="AX414" s="346"/>
      <c r="AY414" s="346"/>
      <c r="AZ414" s="346"/>
      <c r="BA414" s="346"/>
      <c r="BB414" s="346"/>
      <c r="BC414" s="346"/>
      <c r="BD414" s="346"/>
    </row>
    <row r="415" spans="1:56" ht="15.75" customHeight="1">
      <c r="A415" s="346"/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346"/>
      <c r="M415" s="346"/>
      <c r="N415" s="346"/>
      <c r="O415" s="346"/>
      <c r="P415" s="346"/>
      <c r="Q415" s="346"/>
      <c r="R415" s="346"/>
      <c r="S415" s="346"/>
      <c r="T415" s="346"/>
      <c r="U415" s="346"/>
      <c r="V415" s="346"/>
      <c r="W415" s="346"/>
      <c r="X415" s="346"/>
      <c r="Y415" s="346"/>
      <c r="Z415" s="346"/>
      <c r="AA415" s="346"/>
      <c r="AB415" s="346"/>
      <c r="AC415" s="346"/>
      <c r="AD415" s="346"/>
      <c r="AE415" s="346"/>
      <c r="AF415" s="346"/>
      <c r="AG415" s="346"/>
      <c r="AH415" s="346"/>
      <c r="AI415" s="346"/>
      <c r="AJ415" s="346"/>
      <c r="AK415" s="346"/>
      <c r="AL415" s="346"/>
      <c r="AM415" s="346"/>
      <c r="AN415" s="346"/>
      <c r="AO415" s="346"/>
      <c r="AP415" s="346"/>
      <c r="AQ415" s="346"/>
      <c r="AR415" s="346"/>
      <c r="AS415" s="346"/>
      <c r="AT415" s="346"/>
      <c r="AU415" s="346"/>
      <c r="AV415" s="346"/>
      <c r="AW415" s="346"/>
      <c r="AX415" s="346"/>
      <c r="AY415" s="346"/>
      <c r="AZ415" s="346"/>
      <c r="BA415" s="346"/>
      <c r="BB415" s="346"/>
      <c r="BC415" s="346"/>
      <c r="BD415" s="346"/>
    </row>
    <row r="416" spans="1:56" ht="15.75" customHeight="1">
      <c r="A416" s="346"/>
      <c r="B416" s="346"/>
      <c r="C416" s="346"/>
      <c r="D416" s="346"/>
      <c r="E416" s="346"/>
      <c r="F416" s="346"/>
      <c r="G416" s="346"/>
      <c r="H416" s="346"/>
      <c r="I416" s="346"/>
      <c r="J416" s="346"/>
      <c r="K416" s="346"/>
      <c r="L416" s="346"/>
      <c r="M416" s="346"/>
      <c r="N416" s="346"/>
      <c r="O416" s="346"/>
      <c r="P416" s="346"/>
      <c r="Q416" s="346"/>
      <c r="R416" s="346"/>
      <c r="S416" s="346"/>
      <c r="T416" s="346"/>
      <c r="U416" s="346"/>
      <c r="V416" s="346"/>
      <c r="W416" s="346"/>
      <c r="X416" s="346"/>
      <c r="Y416" s="346"/>
      <c r="Z416" s="346"/>
      <c r="AA416" s="346"/>
      <c r="AB416" s="346"/>
      <c r="AC416" s="346"/>
      <c r="AD416" s="346"/>
      <c r="AE416" s="346"/>
      <c r="AF416" s="346"/>
      <c r="AG416" s="346"/>
      <c r="AH416" s="346"/>
      <c r="AI416" s="346"/>
      <c r="AJ416" s="346"/>
      <c r="AK416" s="346"/>
      <c r="AL416" s="346"/>
      <c r="AM416" s="346"/>
      <c r="AN416" s="346"/>
      <c r="AO416" s="346"/>
      <c r="AP416" s="346"/>
      <c r="AQ416" s="346"/>
      <c r="AR416" s="346"/>
      <c r="AS416" s="346"/>
      <c r="AT416" s="346"/>
      <c r="AU416" s="346"/>
      <c r="AV416" s="346"/>
      <c r="AW416" s="346"/>
      <c r="AX416" s="346"/>
      <c r="AY416" s="346"/>
      <c r="AZ416" s="346"/>
      <c r="BA416" s="346"/>
      <c r="BB416" s="346"/>
      <c r="BC416" s="346"/>
      <c r="BD416" s="346"/>
    </row>
    <row r="417" spans="1:56" ht="15.75" customHeight="1">
      <c r="A417" s="346"/>
      <c r="B417" s="346"/>
      <c r="C417" s="346"/>
      <c r="D417" s="346"/>
      <c r="E417" s="346"/>
      <c r="F417" s="346"/>
      <c r="G417" s="346"/>
      <c r="H417" s="346"/>
      <c r="I417" s="346"/>
      <c r="J417" s="346"/>
      <c r="K417" s="346"/>
      <c r="L417" s="346"/>
      <c r="M417" s="346"/>
      <c r="N417" s="346"/>
      <c r="O417" s="346"/>
      <c r="P417" s="346"/>
      <c r="Q417" s="346"/>
      <c r="R417" s="346"/>
      <c r="S417" s="346"/>
      <c r="T417" s="346"/>
      <c r="U417" s="346"/>
      <c r="V417" s="346"/>
      <c r="W417" s="346"/>
      <c r="X417" s="346"/>
      <c r="Y417" s="346"/>
      <c r="Z417" s="346"/>
      <c r="AA417" s="346"/>
      <c r="AB417" s="346"/>
      <c r="AC417" s="346"/>
      <c r="AD417" s="346"/>
      <c r="AE417" s="346"/>
      <c r="AF417" s="346"/>
      <c r="AG417" s="346"/>
      <c r="AH417" s="346"/>
      <c r="AI417" s="346"/>
      <c r="AJ417" s="346"/>
      <c r="AK417" s="346"/>
      <c r="AL417" s="346"/>
      <c r="AM417" s="346"/>
      <c r="AN417" s="346"/>
      <c r="AO417" s="346"/>
      <c r="AP417" s="346"/>
      <c r="AQ417" s="346"/>
      <c r="AR417" s="346"/>
      <c r="AS417" s="346"/>
      <c r="AT417" s="346"/>
      <c r="AU417" s="346"/>
      <c r="AV417" s="346"/>
      <c r="AW417" s="346"/>
      <c r="AX417" s="346"/>
      <c r="AY417" s="346"/>
      <c r="AZ417" s="346"/>
      <c r="BA417" s="346"/>
      <c r="BB417" s="346"/>
      <c r="BC417" s="346"/>
      <c r="BD417" s="346"/>
    </row>
    <row r="418" spans="1:56" ht="15.75" customHeight="1">
      <c r="A418" s="346"/>
      <c r="B418" s="346"/>
      <c r="C418" s="346"/>
      <c r="D418" s="346"/>
      <c r="E418" s="346"/>
      <c r="F418" s="346"/>
      <c r="G418" s="346"/>
      <c r="H418" s="346"/>
      <c r="I418" s="346"/>
      <c r="J418" s="346"/>
      <c r="K418" s="346"/>
      <c r="L418" s="346"/>
      <c r="M418" s="346"/>
      <c r="N418" s="346"/>
      <c r="O418" s="346"/>
      <c r="P418" s="346"/>
      <c r="Q418" s="346"/>
      <c r="R418" s="346"/>
      <c r="S418" s="346"/>
      <c r="T418" s="346"/>
      <c r="U418" s="346"/>
      <c r="V418" s="346"/>
      <c r="W418" s="346"/>
      <c r="X418" s="346"/>
      <c r="Y418" s="346"/>
      <c r="Z418" s="346"/>
      <c r="AA418" s="346"/>
      <c r="AB418" s="346"/>
      <c r="AC418" s="346"/>
      <c r="AD418" s="346"/>
      <c r="AE418" s="346"/>
      <c r="AF418" s="346"/>
      <c r="AG418" s="346"/>
      <c r="AH418" s="346"/>
      <c r="AI418" s="346"/>
      <c r="AJ418" s="346"/>
      <c r="AK418" s="346"/>
      <c r="AL418" s="346"/>
      <c r="AM418" s="346"/>
      <c r="AN418" s="346"/>
      <c r="AO418" s="346"/>
      <c r="AP418" s="346"/>
      <c r="AQ418" s="346"/>
      <c r="AR418" s="346"/>
      <c r="AS418" s="346"/>
      <c r="AT418" s="346"/>
      <c r="AU418" s="346"/>
      <c r="AV418" s="346"/>
      <c r="AW418" s="346"/>
      <c r="AX418" s="346"/>
      <c r="AY418" s="346"/>
      <c r="AZ418" s="346"/>
      <c r="BA418" s="346"/>
      <c r="BB418" s="346"/>
      <c r="BC418" s="346"/>
      <c r="BD418" s="346"/>
    </row>
    <row r="419" spans="1:56" ht="15.75" customHeight="1">
      <c r="A419" s="346"/>
      <c r="B419" s="346"/>
      <c r="C419" s="346"/>
      <c r="D419" s="346"/>
      <c r="E419" s="346"/>
      <c r="F419" s="346"/>
      <c r="G419" s="346"/>
      <c r="H419" s="346"/>
      <c r="I419" s="346"/>
      <c r="J419" s="346"/>
      <c r="K419" s="346"/>
      <c r="L419" s="346"/>
      <c r="M419" s="346"/>
      <c r="N419" s="346"/>
      <c r="O419" s="346"/>
      <c r="P419" s="346"/>
      <c r="Q419" s="346"/>
      <c r="R419" s="346"/>
      <c r="S419" s="346"/>
      <c r="T419" s="346"/>
      <c r="U419" s="346"/>
      <c r="V419" s="346"/>
      <c r="W419" s="346"/>
      <c r="X419" s="346"/>
      <c r="Y419" s="346"/>
      <c r="Z419" s="346"/>
      <c r="AA419" s="346"/>
      <c r="AB419" s="346"/>
      <c r="AC419" s="346"/>
      <c r="AD419" s="346"/>
      <c r="AE419" s="346"/>
      <c r="AF419" s="346"/>
      <c r="AG419" s="346"/>
      <c r="AH419" s="346"/>
      <c r="AI419" s="346"/>
      <c r="AJ419" s="346"/>
      <c r="AK419" s="346"/>
      <c r="AL419" s="346"/>
      <c r="AM419" s="346"/>
      <c r="AN419" s="346"/>
      <c r="AO419" s="346"/>
      <c r="AP419" s="346"/>
      <c r="AQ419" s="346"/>
      <c r="AR419" s="346"/>
      <c r="AS419" s="346"/>
      <c r="AT419" s="346"/>
      <c r="AU419" s="346"/>
      <c r="AV419" s="346"/>
      <c r="AW419" s="346"/>
      <c r="AX419" s="346"/>
      <c r="AY419" s="346"/>
      <c r="AZ419" s="346"/>
      <c r="BA419" s="346"/>
      <c r="BB419" s="346"/>
      <c r="BC419" s="346"/>
      <c r="BD419" s="346"/>
    </row>
    <row r="420" spans="1:56" ht="15.75" customHeight="1">
      <c r="A420" s="346"/>
      <c r="B420" s="346"/>
      <c r="C420" s="346"/>
      <c r="D420" s="346"/>
      <c r="E420" s="346"/>
      <c r="F420" s="346"/>
      <c r="G420" s="346"/>
      <c r="H420" s="346"/>
      <c r="I420" s="346"/>
      <c r="J420" s="346"/>
      <c r="K420" s="346"/>
      <c r="L420" s="346"/>
      <c r="M420" s="346"/>
      <c r="N420" s="346"/>
      <c r="O420" s="346"/>
      <c r="P420" s="346"/>
      <c r="Q420" s="346"/>
      <c r="R420" s="346"/>
      <c r="S420" s="346"/>
      <c r="T420" s="346"/>
      <c r="U420" s="346"/>
      <c r="V420" s="346"/>
      <c r="W420" s="346"/>
      <c r="X420" s="346"/>
      <c r="Y420" s="346"/>
      <c r="Z420" s="346"/>
      <c r="AA420" s="346"/>
      <c r="AB420" s="346"/>
      <c r="AC420" s="346"/>
      <c r="AD420" s="346"/>
      <c r="AE420" s="346"/>
      <c r="AF420" s="346"/>
      <c r="AG420" s="346"/>
      <c r="AH420" s="346"/>
      <c r="AI420" s="346"/>
      <c r="AJ420" s="346"/>
      <c r="AK420" s="346"/>
      <c r="AL420" s="346"/>
      <c r="AM420" s="346"/>
      <c r="AN420" s="346"/>
      <c r="AO420" s="346"/>
      <c r="AP420" s="346"/>
      <c r="AQ420" s="346"/>
      <c r="AR420" s="346"/>
      <c r="AS420" s="346"/>
      <c r="AT420" s="346"/>
      <c r="AU420" s="346"/>
      <c r="AV420" s="346"/>
      <c r="AW420" s="346"/>
      <c r="AX420" s="346"/>
      <c r="AY420" s="346"/>
      <c r="AZ420" s="346"/>
      <c r="BA420" s="346"/>
      <c r="BB420" s="346"/>
      <c r="BC420" s="346"/>
      <c r="BD420" s="346"/>
    </row>
    <row r="421" spans="1:56" ht="15.75" customHeight="1">
      <c r="A421" s="346"/>
      <c r="B421" s="346"/>
      <c r="C421" s="346"/>
      <c r="D421" s="346"/>
      <c r="E421" s="346"/>
      <c r="F421" s="346"/>
      <c r="G421" s="346"/>
      <c r="H421" s="346"/>
      <c r="I421" s="346"/>
      <c r="J421" s="346"/>
      <c r="K421" s="346"/>
      <c r="L421" s="346"/>
      <c r="M421" s="346"/>
      <c r="N421" s="346"/>
      <c r="O421" s="346"/>
      <c r="P421" s="346"/>
      <c r="Q421" s="346"/>
      <c r="R421" s="346"/>
      <c r="S421" s="346"/>
      <c r="T421" s="346"/>
      <c r="U421" s="346"/>
      <c r="V421" s="346"/>
      <c r="W421" s="346"/>
      <c r="X421" s="346"/>
      <c r="Y421" s="346"/>
      <c r="Z421" s="346"/>
      <c r="AA421" s="346"/>
      <c r="AB421" s="346"/>
      <c r="AC421" s="346"/>
      <c r="AD421" s="346"/>
      <c r="AE421" s="346"/>
      <c r="AF421" s="346"/>
      <c r="AG421" s="346"/>
      <c r="AH421" s="346"/>
      <c r="AI421" s="346"/>
      <c r="AJ421" s="346"/>
      <c r="AK421" s="346"/>
      <c r="AL421" s="346"/>
      <c r="AM421" s="346"/>
      <c r="AN421" s="346"/>
      <c r="AO421" s="346"/>
      <c r="AP421" s="346"/>
      <c r="AQ421" s="346"/>
      <c r="AR421" s="346"/>
      <c r="AS421" s="346"/>
      <c r="AT421" s="346"/>
      <c r="AU421" s="346"/>
      <c r="AV421" s="346"/>
      <c r="AW421" s="346"/>
      <c r="AX421" s="346"/>
      <c r="AY421" s="346"/>
      <c r="AZ421" s="346"/>
      <c r="BA421" s="346"/>
      <c r="BB421" s="346"/>
      <c r="BC421" s="346"/>
      <c r="BD421" s="346"/>
    </row>
    <row r="422" spans="1:56" ht="15.75" customHeight="1">
      <c r="A422" s="346"/>
      <c r="B422" s="346"/>
      <c r="C422" s="346"/>
      <c r="D422" s="346"/>
      <c r="E422" s="346"/>
      <c r="F422" s="346"/>
      <c r="G422" s="346"/>
      <c r="H422" s="346"/>
      <c r="I422" s="346"/>
      <c r="J422" s="346"/>
      <c r="K422" s="346"/>
      <c r="L422" s="346"/>
      <c r="M422" s="346"/>
      <c r="N422" s="346"/>
      <c r="O422" s="346"/>
      <c r="P422" s="346"/>
      <c r="Q422" s="346"/>
      <c r="R422" s="346"/>
      <c r="S422" s="346"/>
      <c r="T422" s="346"/>
      <c r="U422" s="346"/>
      <c r="V422" s="346"/>
      <c r="W422" s="346"/>
      <c r="X422" s="346"/>
      <c r="Y422" s="346"/>
      <c r="Z422" s="346"/>
      <c r="AA422" s="346"/>
      <c r="AB422" s="346"/>
      <c r="AC422" s="346"/>
      <c r="AD422" s="346"/>
      <c r="AE422" s="346"/>
      <c r="AF422" s="346"/>
      <c r="AG422" s="346"/>
      <c r="AH422" s="346"/>
      <c r="AI422" s="346"/>
      <c r="AJ422" s="346"/>
      <c r="AK422" s="346"/>
      <c r="AL422" s="346"/>
      <c r="AM422" s="346"/>
      <c r="AN422" s="346"/>
      <c r="AO422" s="346"/>
      <c r="AP422" s="346"/>
      <c r="AQ422" s="346"/>
      <c r="AR422" s="346"/>
      <c r="AS422" s="346"/>
      <c r="AT422" s="346"/>
      <c r="AU422" s="346"/>
      <c r="AV422" s="346"/>
      <c r="AW422" s="346"/>
      <c r="AX422" s="346"/>
      <c r="AY422" s="346"/>
      <c r="AZ422" s="346"/>
      <c r="BA422" s="346"/>
      <c r="BB422" s="346"/>
      <c r="BC422" s="346"/>
      <c r="BD422" s="346"/>
    </row>
    <row r="423" spans="1:56" ht="15.75" customHeight="1">
      <c r="A423" s="346"/>
      <c r="B423" s="346"/>
      <c r="C423" s="346"/>
      <c r="D423" s="346"/>
      <c r="E423" s="346"/>
      <c r="F423" s="346"/>
      <c r="G423" s="346"/>
      <c r="H423" s="346"/>
      <c r="I423" s="346"/>
      <c r="J423" s="346"/>
      <c r="K423" s="346"/>
      <c r="L423" s="346"/>
      <c r="M423" s="346"/>
      <c r="N423" s="346"/>
      <c r="O423" s="346"/>
      <c r="P423" s="346"/>
      <c r="Q423" s="346"/>
      <c r="R423" s="346"/>
      <c r="S423" s="346"/>
      <c r="T423" s="346"/>
      <c r="U423" s="346"/>
      <c r="V423" s="346"/>
      <c r="W423" s="346"/>
      <c r="X423" s="346"/>
      <c r="Y423" s="346"/>
      <c r="Z423" s="346"/>
      <c r="AA423" s="346"/>
      <c r="AB423" s="346"/>
      <c r="AC423" s="346"/>
      <c r="AD423" s="346"/>
      <c r="AE423" s="346"/>
      <c r="AF423" s="346"/>
      <c r="AG423" s="346"/>
      <c r="AH423" s="346"/>
      <c r="AI423" s="346"/>
      <c r="AJ423" s="346"/>
      <c r="AK423" s="346"/>
      <c r="AL423" s="346"/>
      <c r="AM423" s="346"/>
      <c r="AN423" s="346"/>
      <c r="AO423" s="346"/>
      <c r="AP423" s="346"/>
      <c r="AQ423" s="346"/>
      <c r="AR423" s="346"/>
      <c r="AS423" s="346"/>
      <c r="AT423" s="346"/>
      <c r="AU423" s="346"/>
      <c r="AV423" s="346"/>
      <c r="AW423" s="346"/>
      <c r="AX423" s="346"/>
      <c r="AY423" s="346"/>
      <c r="AZ423" s="346"/>
      <c r="BA423" s="346"/>
      <c r="BB423" s="346"/>
      <c r="BC423" s="346"/>
      <c r="BD423" s="346"/>
    </row>
    <row r="424" spans="1:56" ht="15.75" customHeight="1">
      <c r="A424" s="346"/>
      <c r="B424" s="346"/>
      <c r="C424" s="346"/>
      <c r="D424" s="346"/>
      <c r="E424" s="346"/>
      <c r="F424" s="346"/>
      <c r="G424" s="346"/>
      <c r="H424" s="346"/>
      <c r="I424" s="346"/>
      <c r="J424" s="346"/>
      <c r="K424" s="346"/>
      <c r="L424" s="346"/>
      <c r="M424" s="346"/>
      <c r="N424" s="346"/>
      <c r="O424" s="346"/>
      <c r="P424" s="346"/>
      <c r="Q424" s="346"/>
      <c r="R424" s="346"/>
      <c r="S424" s="346"/>
      <c r="T424" s="346"/>
      <c r="U424" s="346"/>
      <c r="V424" s="346"/>
      <c r="W424" s="346"/>
      <c r="X424" s="346"/>
      <c r="Y424" s="346"/>
      <c r="Z424" s="346"/>
      <c r="AA424" s="346"/>
      <c r="AB424" s="346"/>
      <c r="AC424" s="346"/>
      <c r="AD424" s="346"/>
      <c r="AE424" s="346"/>
      <c r="AF424" s="346"/>
      <c r="AG424" s="346"/>
      <c r="AH424" s="346"/>
      <c r="AI424" s="346"/>
      <c r="AJ424" s="346"/>
      <c r="AK424" s="346"/>
      <c r="AL424" s="346"/>
      <c r="AM424" s="346"/>
      <c r="AN424" s="346"/>
      <c r="AO424" s="346"/>
      <c r="AP424" s="346"/>
      <c r="AQ424" s="346"/>
      <c r="AR424" s="346"/>
      <c r="AS424" s="346"/>
      <c r="AT424" s="346"/>
      <c r="AU424" s="346"/>
      <c r="AV424" s="346"/>
      <c r="AW424" s="346"/>
      <c r="AX424" s="346"/>
      <c r="AY424" s="346"/>
      <c r="AZ424" s="346"/>
      <c r="BA424" s="346"/>
      <c r="BB424" s="346"/>
      <c r="BC424" s="346"/>
      <c r="BD424" s="346"/>
    </row>
    <row r="425" spans="1:56" ht="15.75" customHeight="1">
      <c r="A425" s="346"/>
      <c r="B425" s="346"/>
      <c r="C425" s="346"/>
      <c r="D425" s="346"/>
      <c r="E425" s="346"/>
      <c r="F425" s="346"/>
      <c r="G425" s="346"/>
      <c r="H425" s="346"/>
      <c r="I425" s="346"/>
      <c r="J425" s="346"/>
      <c r="K425" s="346"/>
      <c r="L425" s="346"/>
      <c r="M425" s="346"/>
      <c r="N425" s="346"/>
      <c r="O425" s="346"/>
      <c r="P425" s="346"/>
      <c r="Q425" s="346"/>
      <c r="R425" s="346"/>
      <c r="S425" s="346"/>
      <c r="T425" s="346"/>
      <c r="U425" s="346"/>
      <c r="V425" s="346"/>
      <c r="W425" s="346"/>
      <c r="X425" s="346"/>
      <c r="Y425" s="346"/>
      <c r="Z425" s="346"/>
      <c r="AA425" s="346"/>
      <c r="AB425" s="346"/>
      <c r="AC425" s="346"/>
      <c r="AD425" s="346"/>
      <c r="AE425" s="346"/>
      <c r="AF425" s="346"/>
      <c r="AG425" s="346"/>
      <c r="AH425" s="346"/>
      <c r="AI425" s="346"/>
      <c r="AJ425" s="346"/>
      <c r="AK425" s="346"/>
      <c r="AL425" s="346"/>
      <c r="AM425" s="346"/>
      <c r="AN425" s="346"/>
      <c r="AO425" s="346"/>
      <c r="AP425" s="346"/>
      <c r="AQ425" s="346"/>
      <c r="AR425" s="346"/>
      <c r="AS425" s="346"/>
      <c r="AT425" s="346"/>
      <c r="AU425" s="346"/>
      <c r="AV425" s="346"/>
      <c r="AW425" s="346"/>
      <c r="AX425" s="346"/>
      <c r="AY425" s="346"/>
      <c r="AZ425" s="346"/>
      <c r="BA425" s="346"/>
      <c r="BB425" s="346"/>
      <c r="BC425" s="346"/>
      <c r="BD425" s="346"/>
    </row>
    <row r="426" spans="1:56" ht="15.75" customHeight="1">
      <c r="A426" s="346"/>
      <c r="B426" s="346"/>
      <c r="C426" s="346"/>
      <c r="D426" s="346"/>
      <c r="E426" s="346"/>
      <c r="F426" s="346"/>
      <c r="G426" s="346"/>
      <c r="H426" s="346"/>
      <c r="I426" s="346"/>
      <c r="J426" s="346"/>
      <c r="K426" s="346"/>
      <c r="L426" s="346"/>
      <c r="M426" s="346"/>
      <c r="N426" s="346"/>
      <c r="O426" s="346"/>
      <c r="P426" s="346"/>
      <c r="Q426" s="346"/>
      <c r="R426" s="346"/>
      <c r="S426" s="346"/>
      <c r="T426" s="346"/>
      <c r="U426" s="346"/>
      <c r="V426" s="346"/>
      <c r="W426" s="346"/>
      <c r="X426" s="346"/>
      <c r="Y426" s="346"/>
      <c r="Z426" s="346"/>
      <c r="AA426" s="346"/>
      <c r="AB426" s="346"/>
      <c r="AC426" s="346"/>
      <c r="AD426" s="346"/>
      <c r="AE426" s="346"/>
      <c r="AF426" s="346"/>
      <c r="AG426" s="346"/>
      <c r="AH426" s="346"/>
      <c r="AI426" s="346"/>
      <c r="AJ426" s="346"/>
      <c r="AK426" s="346"/>
      <c r="AL426" s="346"/>
      <c r="AM426" s="346"/>
      <c r="AN426" s="346"/>
      <c r="AO426" s="346"/>
      <c r="AP426" s="346"/>
      <c r="AQ426" s="346"/>
      <c r="AR426" s="346"/>
      <c r="AS426" s="346"/>
      <c r="AT426" s="346"/>
      <c r="AU426" s="346"/>
      <c r="AV426" s="346"/>
      <c r="AW426" s="346"/>
      <c r="AX426" s="346"/>
      <c r="AY426" s="346"/>
      <c r="AZ426" s="346"/>
      <c r="BA426" s="346"/>
      <c r="BB426" s="346"/>
      <c r="BC426" s="346"/>
      <c r="BD426" s="346"/>
    </row>
    <row r="427" spans="1:56" ht="15.75" customHeight="1">
      <c r="A427" s="346"/>
      <c r="B427" s="346"/>
      <c r="C427" s="346"/>
      <c r="D427" s="346"/>
      <c r="E427" s="346"/>
      <c r="F427" s="346"/>
      <c r="G427" s="346"/>
      <c r="H427" s="346"/>
      <c r="I427" s="346"/>
      <c r="J427" s="346"/>
      <c r="K427" s="346"/>
      <c r="L427" s="346"/>
      <c r="M427" s="346"/>
      <c r="N427" s="346"/>
      <c r="O427" s="346"/>
      <c r="P427" s="346"/>
      <c r="Q427" s="346"/>
      <c r="R427" s="346"/>
      <c r="S427" s="346"/>
      <c r="T427" s="346"/>
      <c r="U427" s="346"/>
      <c r="V427" s="346"/>
      <c r="W427" s="346"/>
      <c r="X427" s="346"/>
      <c r="Y427" s="346"/>
      <c r="Z427" s="346"/>
      <c r="AA427" s="346"/>
      <c r="AB427" s="346"/>
      <c r="AC427" s="346"/>
      <c r="AD427" s="346"/>
      <c r="AE427" s="346"/>
      <c r="AF427" s="346"/>
      <c r="AG427" s="346"/>
      <c r="AH427" s="346"/>
      <c r="AI427" s="346"/>
      <c r="AJ427" s="346"/>
      <c r="AK427" s="346"/>
      <c r="AL427" s="346"/>
      <c r="AM427" s="346"/>
      <c r="AN427" s="346"/>
      <c r="AO427" s="346"/>
      <c r="AP427" s="346"/>
      <c r="AQ427" s="346"/>
      <c r="AR427" s="346"/>
      <c r="AS427" s="346"/>
      <c r="AT427" s="346"/>
      <c r="AU427" s="346"/>
      <c r="AV427" s="346"/>
      <c r="AW427" s="346"/>
      <c r="AX427" s="346"/>
      <c r="AY427" s="346"/>
      <c r="AZ427" s="346"/>
      <c r="BA427" s="346"/>
      <c r="BB427" s="346"/>
      <c r="BC427" s="346"/>
      <c r="BD427" s="346"/>
    </row>
    <row r="428" spans="1:56" ht="15.75" customHeight="1">
      <c r="A428" s="346"/>
      <c r="B428" s="346"/>
      <c r="C428" s="346"/>
      <c r="D428" s="346"/>
      <c r="E428" s="346"/>
      <c r="F428" s="346"/>
      <c r="G428" s="346"/>
      <c r="H428" s="346"/>
      <c r="I428" s="346"/>
      <c r="J428" s="346"/>
      <c r="K428" s="346"/>
      <c r="L428" s="346"/>
      <c r="M428" s="346"/>
      <c r="N428" s="346"/>
      <c r="O428" s="346"/>
      <c r="P428" s="346"/>
      <c r="Q428" s="346"/>
      <c r="R428" s="346"/>
      <c r="S428" s="346"/>
      <c r="T428" s="346"/>
      <c r="U428" s="346"/>
      <c r="V428" s="346"/>
      <c r="W428" s="346"/>
      <c r="X428" s="346"/>
      <c r="Y428" s="346"/>
      <c r="Z428" s="346"/>
      <c r="AA428" s="346"/>
      <c r="AB428" s="346"/>
      <c r="AC428" s="346"/>
      <c r="AD428" s="346"/>
      <c r="AE428" s="346"/>
      <c r="AF428" s="346"/>
      <c r="AG428" s="346"/>
      <c r="AH428" s="346"/>
      <c r="AI428" s="346"/>
      <c r="AJ428" s="346"/>
      <c r="AK428" s="346"/>
      <c r="AL428" s="346"/>
      <c r="AM428" s="346"/>
      <c r="AN428" s="346"/>
      <c r="AO428" s="346"/>
      <c r="AP428" s="346"/>
      <c r="AQ428" s="346"/>
      <c r="AR428" s="346"/>
      <c r="AS428" s="346"/>
      <c r="AT428" s="346"/>
      <c r="AU428" s="346"/>
      <c r="AV428" s="346"/>
      <c r="AW428" s="346"/>
      <c r="AX428" s="346"/>
      <c r="AY428" s="346"/>
      <c r="AZ428" s="346"/>
      <c r="BA428" s="346"/>
      <c r="BB428" s="346"/>
      <c r="BC428" s="346"/>
      <c r="BD428" s="346"/>
    </row>
    <row r="429" spans="1:56" ht="15.75" customHeight="1">
      <c r="A429" s="346"/>
      <c r="B429" s="346"/>
      <c r="C429" s="346"/>
      <c r="D429" s="346"/>
      <c r="E429" s="346"/>
      <c r="F429" s="346"/>
      <c r="G429" s="346"/>
      <c r="H429" s="346"/>
      <c r="I429" s="346"/>
      <c r="J429" s="346"/>
      <c r="K429" s="346"/>
      <c r="L429" s="346"/>
      <c r="M429" s="346"/>
      <c r="N429" s="346"/>
      <c r="O429" s="346"/>
      <c r="P429" s="346"/>
      <c r="Q429" s="346"/>
      <c r="R429" s="346"/>
      <c r="S429" s="346"/>
      <c r="T429" s="346"/>
      <c r="U429" s="346"/>
      <c r="V429" s="346"/>
      <c r="W429" s="346"/>
      <c r="X429" s="346"/>
      <c r="Y429" s="346"/>
      <c r="Z429" s="346"/>
      <c r="AA429" s="346"/>
      <c r="AB429" s="346"/>
      <c r="AC429" s="346"/>
      <c r="AD429" s="346"/>
      <c r="AE429" s="346"/>
      <c r="AF429" s="346"/>
      <c r="AG429" s="346"/>
      <c r="AH429" s="346"/>
      <c r="AI429" s="346"/>
      <c r="AJ429" s="346"/>
      <c r="AK429" s="346"/>
      <c r="AL429" s="346"/>
      <c r="AM429" s="346"/>
      <c r="AN429" s="346"/>
      <c r="AO429" s="346"/>
      <c r="AP429" s="346"/>
      <c r="AQ429" s="346"/>
      <c r="AR429" s="346"/>
      <c r="AS429" s="346"/>
      <c r="AT429" s="346"/>
      <c r="AU429" s="346"/>
      <c r="AV429" s="346"/>
      <c r="AW429" s="346"/>
      <c r="AX429" s="346"/>
      <c r="AY429" s="346"/>
      <c r="AZ429" s="346"/>
      <c r="BA429" s="346"/>
      <c r="BB429" s="346"/>
      <c r="BC429" s="346"/>
      <c r="BD429" s="346"/>
    </row>
    <row r="430" spans="1:56" ht="15.75" customHeight="1">
      <c r="A430" s="346"/>
      <c r="B430" s="346"/>
      <c r="C430" s="346"/>
      <c r="D430" s="346"/>
      <c r="E430" s="346"/>
      <c r="F430" s="346"/>
      <c r="G430" s="346"/>
      <c r="H430" s="346"/>
      <c r="I430" s="346"/>
      <c r="J430" s="346"/>
      <c r="K430" s="346"/>
      <c r="L430" s="346"/>
      <c r="M430" s="346"/>
      <c r="N430" s="346"/>
      <c r="O430" s="346"/>
      <c r="P430" s="346"/>
      <c r="Q430" s="346"/>
      <c r="R430" s="346"/>
      <c r="S430" s="346"/>
      <c r="T430" s="346"/>
      <c r="U430" s="346"/>
      <c r="V430" s="346"/>
      <c r="W430" s="346"/>
      <c r="X430" s="346"/>
      <c r="Y430" s="346"/>
      <c r="Z430" s="346"/>
      <c r="AA430" s="346"/>
      <c r="AB430" s="346"/>
      <c r="AC430" s="346"/>
      <c r="AD430" s="346"/>
      <c r="AE430" s="346"/>
      <c r="AF430" s="346"/>
      <c r="AG430" s="346"/>
      <c r="AH430" s="346"/>
      <c r="AI430" s="346"/>
      <c r="AJ430" s="346"/>
      <c r="AK430" s="346"/>
      <c r="AL430" s="346"/>
      <c r="AM430" s="346"/>
      <c r="AN430" s="346"/>
      <c r="AO430" s="346"/>
      <c r="AP430" s="346"/>
      <c r="AQ430" s="346"/>
      <c r="AR430" s="346"/>
      <c r="AS430" s="346"/>
      <c r="AT430" s="346"/>
      <c r="AU430" s="346"/>
      <c r="AV430" s="346"/>
      <c r="AW430" s="346"/>
      <c r="AX430" s="346"/>
      <c r="AY430" s="346"/>
      <c r="AZ430" s="346"/>
      <c r="BA430" s="346"/>
      <c r="BB430" s="346"/>
      <c r="BC430" s="346"/>
      <c r="BD430" s="346"/>
    </row>
    <row r="431" spans="1:56" ht="15.75" customHeight="1">
      <c r="A431" s="346"/>
      <c r="B431" s="346"/>
      <c r="C431" s="346"/>
      <c r="D431" s="346"/>
      <c r="E431" s="346"/>
      <c r="F431" s="346"/>
      <c r="G431" s="346"/>
      <c r="H431" s="346"/>
      <c r="I431" s="346"/>
      <c r="J431" s="346"/>
      <c r="K431" s="346"/>
      <c r="L431" s="346"/>
      <c r="M431" s="346"/>
      <c r="N431" s="346"/>
      <c r="O431" s="346"/>
      <c r="P431" s="346"/>
      <c r="Q431" s="346"/>
      <c r="R431" s="346"/>
      <c r="S431" s="346"/>
      <c r="T431" s="346"/>
      <c r="U431" s="346"/>
      <c r="V431" s="346"/>
      <c r="W431" s="346"/>
      <c r="X431" s="346"/>
      <c r="Y431" s="346"/>
      <c r="Z431" s="346"/>
      <c r="AA431" s="346"/>
      <c r="AB431" s="346"/>
      <c r="AC431" s="346"/>
      <c r="AD431" s="346"/>
      <c r="AE431" s="346"/>
      <c r="AF431" s="346"/>
      <c r="AG431" s="346"/>
      <c r="AH431" s="346"/>
      <c r="AI431" s="346"/>
      <c r="AJ431" s="346"/>
      <c r="AK431" s="346"/>
      <c r="AL431" s="346"/>
      <c r="AM431" s="346"/>
      <c r="AN431" s="346"/>
      <c r="AO431" s="346"/>
      <c r="AP431" s="346"/>
      <c r="AQ431" s="346"/>
      <c r="AR431" s="346"/>
      <c r="AS431" s="346"/>
      <c r="AT431" s="346"/>
      <c r="AU431" s="346"/>
      <c r="AV431" s="346"/>
      <c r="AW431" s="346"/>
      <c r="AX431" s="346"/>
      <c r="AY431" s="346"/>
      <c r="AZ431" s="346"/>
      <c r="BA431" s="346"/>
      <c r="BB431" s="346"/>
      <c r="BC431" s="346"/>
      <c r="BD431" s="346"/>
    </row>
    <row r="432" spans="1:56" ht="15.75" customHeight="1">
      <c r="A432" s="346"/>
      <c r="B432" s="346"/>
      <c r="C432" s="346"/>
      <c r="D432" s="346"/>
      <c r="E432" s="346"/>
      <c r="F432" s="346"/>
      <c r="G432" s="346"/>
      <c r="H432" s="346"/>
      <c r="I432" s="346"/>
      <c r="J432" s="346"/>
      <c r="K432" s="346"/>
      <c r="L432" s="346"/>
      <c r="M432" s="346"/>
      <c r="N432" s="346"/>
      <c r="O432" s="346"/>
      <c r="P432" s="346"/>
      <c r="Q432" s="346"/>
      <c r="R432" s="346"/>
      <c r="S432" s="346"/>
      <c r="T432" s="346"/>
      <c r="U432" s="346"/>
      <c r="V432" s="346"/>
      <c r="W432" s="346"/>
      <c r="X432" s="346"/>
      <c r="Y432" s="346"/>
      <c r="Z432" s="346"/>
      <c r="AA432" s="346"/>
      <c r="AB432" s="346"/>
      <c r="AC432" s="346"/>
      <c r="AD432" s="346"/>
      <c r="AE432" s="346"/>
      <c r="AF432" s="346"/>
      <c r="AG432" s="346"/>
      <c r="AH432" s="346"/>
      <c r="AI432" s="346"/>
      <c r="AJ432" s="346"/>
      <c r="AK432" s="346"/>
      <c r="AL432" s="346"/>
      <c r="AM432" s="346"/>
      <c r="AN432" s="346"/>
      <c r="AO432" s="346"/>
      <c r="AP432" s="346"/>
      <c r="AQ432" s="346"/>
      <c r="AR432" s="346"/>
      <c r="AS432" s="346"/>
      <c r="AT432" s="346"/>
      <c r="AU432" s="346"/>
      <c r="AV432" s="346"/>
      <c r="AW432" s="346"/>
      <c r="AX432" s="346"/>
      <c r="AY432" s="346"/>
      <c r="AZ432" s="346"/>
      <c r="BA432" s="346"/>
      <c r="BB432" s="346"/>
      <c r="BC432" s="346"/>
      <c r="BD432" s="346"/>
    </row>
    <row r="433" spans="1:56" ht="15.75" customHeight="1">
      <c r="A433" s="346"/>
      <c r="B433" s="346"/>
      <c r="C433" s="346"/>
      <c r="D433" s="346"/>
      <c r="E433" s="346"/>
      <c r="F433" s="346"/>
      <c r="G433" s="346"/>
      <c r="H433" s="346"/>
      <c r="I433" s="346"/>
      <c r="J433" s="346"/>
      <c r="K433" s="346"/>
      <c r="L433" s="346"/>
      <c r="M433" s="346"/>
      <c r="N433" s="346"/>
      <c r="O433" s="346"/>
      <c r="P433" s="346"/>
      <c r="Q433" s="346"/>
      <c r="R433" s="346"/>
      <c r="S433" s="346"/>
      <c r="T433" s="346"/>
      <c r="U433" s="346"/>
      <c r="V433" s="346"/>
      <c r="W433" s="346"/>
      <c r="X433" s="346"/>
      <c r="Y433" s="346"/>
      <c r="Z433" s="346"/>
      <c r="AA433" s="346"/>
      <c r="AB433" s="346"/>
      <c r="AC433" s="346"/>
      <c r="AD433" s="346"/>
      <c r="AE433" s="346"/>
      <c r="AF433" s="346"/>
      <c r="AG433" s="346"/>
      <c r="AH433" s="346"/>
      <c r="AI433" s="346"/>
      <c r="AJ433" s="346"/>
      <c r="AK433" s="346"/>
      <c r="AL433" s="346"/>
      <c r="AM433" s="346"/>
      <c r="AN433" s="346"/>
      <c r="AO433" s="346"/>
      <c r="AP433" s="346"/>
      <c r="AQ433" s="346"/>
      <c r="AR433" s="346"/>
      <c r="AS433" s="346"/>
      <c r="AT433" s="346"/>
      <c r="AU433" s="346"/>
      <c r="AV433" s="346"/>
      <c r="AW433" s="346"/>
      <c r="AX433" s="346"/>
      <c r="AY433" s="346"/>
      <c r="AZ433" s="346"/>
      <c r="BA433" s="346"/>
      <c r="BB433" s="346"/>
      <c r="BC433" s="346"/>
      <c r="BD433" s="346"/>
    </row>
    <row r="434" spans="1:56" ht="15.75" customHeight="1">
      <c r="A434" s="346"/>
      <c r="B434" s="346"/>
      <c r="C434" s="346"/>
      <c r="D434" s="346"/>
      <c r="E434" s="346"/>
      <c r="F434" s="346"/>
      <c r="G434" s="346"/>
      <c r="H434" s="346"/>
      <c r="I434" s="346"/>
      <c r="J434" s="346"/>
      <c r="K434" s="346"/>
      <c r="L434" s="346"/>
      <c r="M434" s="346"/>
      <c r="N434" s="346"/>
      <c r="O434" s="346"/>
      <c r="P434" s="346"/>
      <c r="Q434" s="346"/>
      <c r="R434" s="346"/>
      <c r="S434" s="346"/>
      <c r="T434" s="346"/>
      <c r="U434" s="346"/>
      <c r="V434" s="346"/>
      <c r="W434" s="346"/>
      <c r="X434" s="346"/>
      <c r="Y434" s="346"/>
      <c r="Z434" s="346"/>
      <c r="AA434" s="346"/>
      <c r="AB434" s="346"/>
      <c r="AC434" s="346"/>
      <c r="AD434" s="346"/>
      <c r="AE434" s="346"/>
      <c r="AF434" s="346"/>
      <c r="AG434" s="346"/>
      <c r="AH434" s="346"/>
      <c r="AI434" s="346"/>
      <c r="AJ434" s="346"/>
      <c r="AK434" s="346"/>
      <c r="AL434" s="346"/>
      <c r="AM434" s="346"/>
      <c r="AN434" s="346"/>
      <c r="AO434" s="346"/>
      <c r="AP434" s="346"/>
      <c r="AQ434" s="346"/>
      <c r="AR434" s="346"/>
      <c r="AS434" s="346"/>
      <c r="AT434" s="346"/>
      <c r="AU434" s="346"/>
      <c r="AV434" s="346"/>
      <c r="AW434" s="346"/>
      <c r="AX434" s="346"/>
      <c r="AY434" s="346"/>
      <c r="AZ434" s="346"/>
      <c r="BA434" s="346"/>
      <c r="BB434" s="346"/>
      <c r="BC434" s="346"/>
      <c r="BD434" s="346"/>
    </row>
    <row r="435" spans="1:56" ht="15.75" customHeight="1">
      <c r="A435" s="346"/>
      <c r="B435" s="346"/>
      <c r="C435" s="346"/>
      <c r="D435" s="346"/>
      <c r="E435" s="346"/>
      <c r="F435" s="346"/>
      <c r="G435" s="346"/>
      <c r="H435" s="346"/>
      <c r="I435" s="346"/>
      <c r="J435" s="346"/>
      <c r="K435" s="346"/>
      <c r="L435" s="346"/>
      <c r="M435" s="346"/>
      <c r="N435" s="346"/>
      <c r="O435" s="346"/>
      <c r="P435" s="346"/>
      <c r="Q435" s="346"/>
      <c r="R435" s="346"/>
      <c r="S435" s="346"/>
      <c r="T435" s="346"/>
      <c r="U435" s="346"/>
      <c r="V435" s="346"/>
      <c r="W435" s="346"/>
      <c r="X435" s="346"/>
      <c r="Y435" s="346"/>
      <c r="Z435" s="346"/>
      <c r="AA435" s="346"/>
      <c r="AB435" s="346"/>
      <c r="AC435" s="346"/>
      <c r="AD435" s="346"/>
      <c r="AE435" s="346"/>
      <c r="AF435" s="346"/>
      <c r="AG435" s="346"/>
      <c r="AH435" s="346"/>
      <c r="AI435" s="346"/>
      <c r="AJ435" s="346"/>
      <c r="AK435" s="346"/>
      <c r="AL435" s="346"/>
      <c r="AM435" s="346"/>
      <c r="AN435" s="346"/>
      <c r="AO435" s="346"/>
      <c r="AP435" s="346"/>
      <c r="AQ435" s="346"/>
      <c r="AR435" s="346"/>
      <c r="AS435" s="346"/>
      <c r="AT435" s="346"/>
      <c r="AU435" s="346"/>
      <c r="AV435" s="346"/>
      <c r="AW435" s="346"/>
      <c r="AX435" s="346"/>
      <c r="AY435" s="346"/>
      <c r="AZ435" s="346"/>
      <c r="BA435" s="346"/>
      <c r="BB435" s="346"/>
      <c r="BC435" s="346"/>
      <c r="BD435" s="346"/>
    </row>
    <row r="436" spans="1:56" ht="15.75" customHeight="1">
      <c r="A436" s="346"/>
      <c r="B436" s="346"/>
      <c r="C436" s="346"/>
      <c r="D436" s="346"/>
      <c r="E436" s="346"/>
      <c r="F436" s="346"/>
      <c r="G436" s="346"/>
      <c r="H436" s="346"/>
      <c r="I436" s="346"/>
      <c r="J436" s="346"/>
      <c r="K436" s="346"/>
      <c r="L436" s="346"/>
      <c r="M436" s="346"/>
      <c r="N436" s="346"/>
      <c r="O436" s="346"/>
      <c r="P436" s="346"/>
      <c r="Q436" s="346"/>
      <c r="R436" s="346"/>
      <c r="S436" s="346"/>
      <c r="T436" s="346"/>
      <c r="U436" s="346"/>
      <c r="V436" s="346"/>
      <c r="W436" s="346"/>
      <c r="X436" s="346"/>
      <c r="Y436" s="346"/>
      <c r="Z436" s="346"/>
      <c r="AA436" s="346"/>
      <c r="AB436" s="346"/>
      <c r="AC436" s="346"/>
      <c r="AD436" s="346"/>
      <c r="AE436" s="346"/>
      <c r="AF436" s="346"/>
      <c r="AG436" s="346"/>
      <c r="AH436" s="346"/>
      <c r="AI436" s="346"/>
      <c r="AJ436" s="346"/>
      <c r="AK436" s="346"/>
      <c r="AL436" s="346"/>
      <c r="AM436" s="346"/>
      <c r="AN436" s="346"/>
      <c r="AO436" s="346"/>
      <c r="AP436" s="346"/>
      <c r="AQ436" s="346"/>
      <c r="AR436" s="346"/>
      <c r="AS436" s="346"/>
      <c r="AT436" s="346"/>
      <c r="AU436" s="346"/>
      <c r="AV436" s="346"/>
      <c r="AW436" s="346"/>
      <c r="AX436" s="346"/>
      <c r="AY436" s="346"/>
      <c r="AZ436" s="346"/>
      <c r="BA436" s="346"/>
      <c r="BB436" s="346"/>
      <c r="BC436" s="346"/>
      <c r="BD436" s="346"/>
    </row>
    <row r="437" spans="1:56" ht="15.75" customHeight="1">
      <c r="A437" s="346"/>
      <c r="B437" s="346"/>
      <c r="C437" s="346"/>
      <c r="D437" s="346"/>
      <c r="E437" s="346"/>
      <c r="F437" s="346"/>
      <c r="G437" s="346"/>
      <c r="H437" s="346"/>
      <c r="I437" s="346"/>
      <c r="J437" s="346"/>
      <c r="K437" s="346"/>
      <c r="L437" s="346"/>
      <c r="M437" s="346"/>
      <c r="N437" s="346"/>
      <c r="O437" s="346"/>
      <c r="P437" s="346"/>
      <c r="Q437" s="346"/>
      <c r="R437" s="346"/>
      <c r="S437" s="346"/>
      <c r="T437" s="346"/>
      <c r="U437" s="346"/>
      <c r="V437" s="346"/>
      <c r="W437" s="346"/>
      <c r="X437" s="346"/>
      <c r="Y437" s="346"/>
      <c r="Z437" s="346"/>
      <c r="AA437" s="346"/>
      <c r="AB437" s="346"/>
      <c r="AC437" s="346"/>
      <c r="AD437" s="346"/>
      <c r="AE437" s="346"/>
      <c r="AF437" s="346"/>
      <c r="AG437" s="346"/>
      <c r="AH437" s="346"/>
      <c r="AI437" s="346"/>
      <c r="AJ437" s="346"/>
      <c r="AK437" s="346"/>
      <c r="AL437" s="346"/>
      <c r="AM437" s="346"/>
      <c r="AN437" s="346"/>
      <c r="AO437" s="346"/>
      <c r="AP437" s="346"/>
      <c r="AQ437" s="346"/>
      <c r="AR437" s="346"/>
      <c r="AS437" s="346"/>
      <c r="AT437" s="346"/>
      <c r="AU437" s="346"/>
      <c r="AV437" s="346"/>
      <c r="AW437" s="346"/>
      <c r="AX437" s="346"/>
      <c r="AY437" s="346"/>
      <c r="AZ437" s="346"/>
      <c r="BA437" s="346"/>
      <c r="BB437" s="346"/>
      <c r="BC437" s="346"/>
      <c r="BD437" s="346"/>
    </row>
    <row r="438" spans="1:56" ht="15.75" customHeight="1">
      <c r="A438" s="346"/>
      <c r="B438" s="346"/>
      <c r="C438" s="346"/>
      <c r="D438" s="346"/>
      <c r="E438" s="346"/>
      <c r="F438" s="346"/>
      <c r="G438" s="346"/>
      <c r="H438" s="346"/>
      <c r="I438" s="346"/>
      <c r="J438" s="346"/>
      <c r="K438" s="346"/>
      <c r="L438" s="346"/>
      <c r="M438" s="346"/>
      <c r="N438" s="346"/>
      <c r="O438" s="346"/>
      <c r="P438" s="346"/>
      <c r="Q438" s="346"/>
      <c r="R438" s="346"/>
      <c r="S438" s="346"/>
      <c r="T438" s="346"/>
      <c r="U438" s="346"/>
      <c r="V438" s="346"/>
      <c r="W438" s="346"/>
      <c r="X438" s="346"/>
      <c r="Y438" s="346"/>
      <c r="Z438" s="346"/>
      <c r="AA438" s="346"/>
      <c r="AB438" s="346"/>
      <c r="AC438" s="346"/>
      <c r="AD438" s="346"/>
      <c r="AE438" s="346"/>
      <c r="AF438" s="346"/>
      <c r="AG438" s="346"/>
      <c r="AH438" s="346"/>
      <c r="AI438" s="346"/>
      <c r="AJ438" s="346"/>
      <c r="AK438" s="346"/>
      <c r="AL438" s="346"/>
      <c r="AM438" s="346"/>
      <c r="AN438" s="346"/>
      <c r="AO438" s="346"/>
      <c r="AP438" s="346"/>
      <c r="AQ438" s="346"/>
      <c r="AR438" s="346"/>
      <c r="AS438" s="346"/>
      <c r="AT438" s="346"/>
      <c r="AU438" s="346"/>
      <c r="AV438" s="346"/>
      <c r="AW438" s="346"/>
      <c r="AX438" s="346"/>
      <c r="AY438" s="346"/>
      <c r="AZ438" s="346"/>
      <c r="BA438" s="346"/>
      <c r="BB438" s="346"/>
      <c r="BC438" s="346"/>
      <c r="BD438" s="346"/>
    </row>
    <row r="439" spans="1:56" ht="15.75" customHeight="1">
      <c r="A439" s="346"/>
      <c r="B439" s="346"/>
      <c r="C439" s="346"/>
      <c r="D439" s="346"/>
      <c r="E439" s="346"/>
      <c r="F439" s="346"/>
      <c r="G439" s="346"/>
      <c r="H439" s="346"/>
      <c r="I439" s="346"/>
      <c r="J439" s="346"/>
      <c r="K439" s="346"/>
      <c r="L439" s="346"/>
      <c r="M439" s="346"/>
      <c r="N439" s="346"/>
      <c r="O439" s="346"/>
      <c r="P439" s="346"/>
      <c r="Q439" s="346"/>
      <c r="R439" s="346"/>
      <c r="S439" s="346"/>
      <c r="T439" s="346"/>
      <c r="U439" s="346"/>
      <c r="V439" s="346"/>
      <c r="W439" s="346"/>
      <c r="X439" s="346"/>
      <c r="Y439" s="346"/>
      <c r="Z439" s="346"/>
      <c r="AA439" s="346"/>
      <c r="AB439" s="346"/>
      <c r="AC439" s="346"/>
      <c r="AD439" s="346"/>
      <c r="AE439" s="346"/>
      <c r="AF439" s="346"/>
      <c r="AG439" s="346"/>
      <c r="AH439" s="346"/>
      <c r="AI439" s="346"/>
      <c r="AJ439" s="346"/>
      <c r="AK439" s="346"/>
      <c r="AL439" s="346"/>
      <c r="AM439" s="346"/>
      <c r="AN439" s="346"/>
      <c r="AO439" s="346"/>
      <c r="AP439" s="346"/>
      <c r="AQ439" s="346"/>
      <c r="AR439" s="346"/>
      <c r="AS439" s="346"/>
      <c r="AT439" s="346"/>
      <c r="AU439" s="346"/>
      <c r="AV439" s="346"/>
      <c r="AW439" s="346"/>
      <c r="AX439" s="346"/>
      <c r="AY439" s="346"/>
      <c r="AZ439" s="346"/>
      <c r="BA439" s="346"/>
      <c r="BB439" s="346"/>
      <c r="BC439" s="346"/>
      <c r="BD439" s="346"/>
    </row>
    <row r="440" spans="1:56" ht="15.75" customHeight="1">
      <c r="A440" s="346"/>
      <c r="B440" s="346"/>
      <c r="C440" s="346"/>
      <c r="D440" s="346"/>
      <c r="E440" s="346"/>
      <c r="F440" s="346"/>
      <c r="G440" s="346"/>
      <c r="H440" s="346"/>
      <c r="I440" s="346"/>
      <c r="J440" s="346"/>
      <c r="K440" s="346"/>
      <c r="L440" s="346"/>
      <c r="M440" s="346"/>
      <c r="N440" s="346"/>
      <c r="O440" s="346"/>
      <c r="P440" s="346"/>
      <c r="Q440" s="346"/>
      <c r="R440" s="346"/>
      <c r="S440" s="346"/>
      <c r="T440" s="346"/>
      <c r="U440" s="346"/>
      <c r="V440" s="346"/>
      <c r="W440" s="346"/>
      <c r="X440" s="346"/>
      <c r="Y440" s="346"/>
      <c r="Z440" s="346"/>
      <c r="AA440" s="346"/>
      <c r="AB440" s="346"/>
      <c r="AC440" s="346"/>
      <c r="AD440" s="346"/>
      <c r="AE440" s="346"/>
      <c r="AF440" s="346"/>
      <c r="AG440" s="346"/>
      <c r="AH440" s="346"/>
      <c r="AI440" s="346"/>
      <c r="AJ440" s="346"/>
      <c r="AK440" s="346"/>
      <c r="AL440" s="346"/>
      <c r="AM440" s="346"/>
      <c r="AN440" s="346"/>
      <c r="AO440" s="346"/>
      <c r="AP440" s="346"/>
      <c r="AQ440" s="346"/>
      <c r="AR440" s="346"/>
      <c r="AS440" s="346"/>
      <c r="AT440" s="346"/>
      <c r="AU440" s="346"/>
      <c r="AV440" s="346"/>
      <c r="AW440" s="346"/>
      <c r="AX440" s="346"/>
      <c r="AY440" s="346"/>
      <c r="AZ440" s="346"/>
      <c r="BA440" s="346"/>
      <c r="BB440" s="346"/>
      <c r="BC440" s="346"/>
      <c r="BD440" s="346"/>
    </row>
    <row r="441" spans="1:56" ht="15.75" customHeight="1">
      <c r="A441" s="346"/>
      <c r="B441" s="346"/>
      <c r="C441" s="346"/>
      <c r="D441" s="346"/>
      <c r="E441" s="346"/>
      <c r="F441" s="346"/>
      <c r="G441" s="346"/>
      <c r="H441" s="346"/>
      <c r="I441" s="346"/>
      <c r="J441" s="346"/>
      <c r="K441" s="346"/>
      <c r="L441" s="346"/>
      <c r="M441" s="346"/>
      <c r="N441" s="346"/>
      <c r="O441" s="346"/>
      <c r="P441" s="346"/>
      <c r="Q441" s="346"/>
      <c r="R441" s="346"/>
      <c r="S441" s="346"/>
      <c r="T441" s="346"/>
      <c r="U441" s="346"/>
      <c r="V441" s="346"/>
      <c r="W441" s="346"/>
      <c r="X441" s="346"/>
      <c r="Y441" s="346"/>
      <c r="Z441" s="346"/>
      <c r="AA441" s="346"/>
      <c r="AB441" s="346"/>
      <c r="AC441" s="346"/>
      <c r="AD441" s="346"/>
      <c r="AE441" s="346"/>
      <c r="AF441" s="346"/>
      <c r="AG441" s="346"/>
      <c r="AH441" s="346"/>
      <c r="AI441" s="346"/>
      <c r="AJ441" s="346"/>
      <c r="AK441" s="346"/>
      <c r="AL441" s="346"/>
      <c r="AM441" s="346"/>
      <c r="AN441" s="346"/>
      <c r="AO441" s="346"/>
      <c r="AP441" s="346"/>
      <c r="AQ441" s="346"/>
      <c r="AR441" s="346"/>
      <c r="AS441" s="346"/>
      <c r="AT441" s="346"/>
      <c r="AU441" s="346"/>
      <c r="AV441" s="346"/>
      <c r="AW441" s="346"/>
      <c r="AX441" s="346"/>
      <c r="AY441" s="346"/>
      <c r="AZ441" s="346"/>
      <c r="BA441" s="346"/>
      <c r="BB441" s="346"/>
      <c r="BC441" s="346"/>
      <c r="BD441" s="346"/>
    </row>
    <row r="442" spans="1:56" ht="15.75" customHeight="1">
      <c r="A442" s="346"/>
      <c r="B442" s="346"/>
      <c r="C442" s="346"/>
      <c r="D442" s="346"/>
      <c r="E442" s="346"/>
      <c r="F442" s="346"/>
      <c r="G442" s="346"/>
      <c r="H442" s="346"/>
      <c r="I442" s="346"/>
      <c r="J442" s="346"/>
      <c r="K442" s="346"/>
      <c r="L442" s="346"/>
      <c r="M442" s="346"/>
      <c r="N442" s="346"/>
      <c r="O442" s="346"/>
      <c r="P442" s="346"/>
      <c r="Q442" s="346"/>
      <c r="R442" s="346"/>
      <c r="S442" s="346"/>
      <c r="T442" s="346"/>
      <c r="U442" s="346"/>
      <c r="V442" s="346"/>
      <c r="W442" s="346"/>
      <c r="X442" s="346"/>
      <c r="Y442" s="346"/>
      <c r="Z442" s="346"/>
      <c r="AA442" s="346"/>
      <c r="AB442" s="346"/>
      <c r="AC442" s="346"/>
      <c r="AD442" s="346"/>
      <c r="AE442" s="346"/>
      <c r="AF442" s="346"/>
      <c r="AG442" s="346"/>
      <c r="AH442" s="346"/>
      <c r="AI442" s="346"/>
      <c r="AJ442" s="346"/>
      <c r="AK442" s="346"/>
      <c r="AL442" s="346"/>
      <c r="AM442" s="346"/>
      <c r="AN442" s="346"/>
      <c r="AO442" s="346"/>
      <c r="AP442" s="346"/>
      <c r="AQ442" s="346"/>
      <c r="AR442" s="346"/>
      <c r="AS442" s="346"/>
      <c r="AT442" s="346"/>
      <c r="AU442" s="346"/>
      <c r="AV442" s="346"/>
      <c r="AW442" s="346"/>
      <c r="AX442" s="346"/>
      <c r="AY442" s="346"/>
      <c r="AZ442" s="346"/>
      <c r="BA442" s="346"/>
      <c r="BB442" s="346"/>
      <c r="BC442" s="346"/>
      <c r="BD442" s="346"/>
    </row>
    <row r="443" spans="1:56" ht="15.75" customHeight="1">
      <c r="A443" s="346"/>
      <c r="B443" s="346"/>
      <c r="C443" s="346"/>
      <c r="D443" s="346"/>
      <c r="E443" s="346"/>
      <c r="F443" s="346"/>
      <c r="G443" s="346"/>
      <c r="H443" s="346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6"/>
      <c r="U443" s="346"/>
      <c r="V443" s="346"/>
      <c r="W443" s="346"/>
      <c r="X443" s="346"/>
      <c r="Y443" s="346"/>
      <c r="Z443" s="346"/>
      <c r="AA443" s="346"/>
      <c r="AB443" s="346"/>
      <c r="AC443" s="346"/>
      <c r="AD443" s="346"/>
      <c r="AE443" s="346"/>
      <c r="AF443" s="346"/>
      <c r="AG443" s="346"/>
      <c r="AH443" s="346"/>
      <c r="AI443" s="346"/>
      <c r="AJ443" s="346"/>
      <c r="AK443" s="346"/>
      <c r="AL443" s="346"/>
      <c r="AM443" s="346"/>
      <c r="AN443" s="346"/>
      <c r="AO443" s="346"/>
      <c r="AP443" s="346"/>
      <c r="AQ443" s="346"/>
      <c r="AR443" s="346"/>
      <c r="AS443" s="346"/>
      <c r="AT443" s="346"/>
      <c r="AU443" s="346"/>
      <c r="AV443" s="346"/>
      <c r="AW443" s="346"/>
      <c r="AX443" s="346"/>
      <c r="AY443" s="346"/>
      <c r="AZ443" s="346"/>
      <c r="BA443" s="346"/>
      <c r="BB443" s="346"/>
      <c r="BC443" s="346"/>
      <c r="BD443" s="346"/>
    </row>
    <row r="444" spans="1:56" ht="15.75" customHeight="1">
      <c r="A444" s="346"/>
      <c r="B444" s="346"/>
      <c r="C444" s="346"/>
      <c r="D444" s="346"/>
      <c r="E444" s="346"/>
      <c r="F444" s="346"/>
      <c r="G444" s="346"/>
      <c r="H444" s="346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6"/>
      <c r="U444" s="346"/>
      <c r="V444" s="346"/>
      <c r="W444" s="346"/>
      <c r="X444" s="346"/>
      <c r="Y444" s="346"/>
      <c r="Z444" s="346"/>
      <c r="AA444" s="346"/>
      <c r="AB444" s="346"/>
      <c r="AC444" s="346"/>
      <c r="AD444" s="346"/>
      <c r="AE444" s="346"/>
      <c r="AF444" s="346"/>
      <c r="AG444" s="346"/>
      <c r="AH444" s="346"/>
      <c r="AI444" s="346"/>
      <c r="AJ444" s="346"/>
      <c r="AK444" s="346"/>
      <c r="AL444" s="346"/>
      <c r="AM444" s="346"/>
      <c r="AN444" s="346"/>
      <c r="AO444" s="346"/>
      <c r="AP444" s="346"/>
      <c r="AQ444" s="346"/>
      <c r="AR444" s="346"/>
      <c r="AS444" s="346"/>
      <c r="AT444" s="346"/>
      <c r="AU444" s="346"/>
      <c r="AV444" s="346"/>
      <c r="AW444" s="346"/>
      <c r="AX444" s="346"/>
      <c r="AY444" s="346"/>
      <c r="AZ444" s="346"/>
      <c r="BA444" s="346"/>
      <c r="BB444" s="346"/>
      <c r="BC444" s="346"/>
      <c r="BD444" s="346"/>
    </row>
    <row r="445" spans="1:56" ht="15.75" customHeight="1">
      <c r="A445" s="346"/>
      <c r="B445" s="346"/>
      <c r="C445" s="346"/>
      <c r="D445" s="346"/>
      <c r="E445" s="346"/>
      <c r="F445" s="346"/>
      <c r="G445" s="346"/>
      <c r="H445" s="346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6"/>
      <c r="U445" s="346"/>
      <c r="V445" s="346"/>
      <c r="W445" s="346"/>
      <c r="X445" s="346"/>
      <c r="Y445" s="346"/>
      <c r="Z445" s="346"/>
      <c r="AA445" s="346"/>
      <c r="AB445" s="346"/>
      <c r="AC445" s="346"/>
      <c r="AD445" s="346"/>
      <c r="AE445" s="346"/>
      <c r="AF445" s="346"/>
      <c r="AG445" s="346"/>
      <c r="AH445" s="346"/>
      <c r="AI445" s="346"/>
      <c r="AJ445" s="346"/>
      <c r="AK445" s="346"/>
      <c r="AL445" s="346"/>
      <c r="AM445" s="346"/>
      <c r="AN445" s="346"/>
      <c r="AO445" s="346"/>
      <c r="AP445" s="346"/>
      <c r="AQ445" s="346"/>
      <c r="AR445" s="346"/>
      <c r="AS445" s="346"/>
      <c r="AT445" s="346"/>
      <c r="AU445" s="346"/>
      <c r="AV445" s="346"/>
      <c r="AW445" s="346"/>
      <c r="AX445" s="346"/>
      <c r="AY445" s="346"/>
      <c r="AZ445" s="346"/>
      <c r="BA445" s="346"/>
      <c r="BB445" s="346"/>
      <c r="BC445" s="346"/>
      <c r="BD445" s="346"/>
    </row>
    <row r="446" spans="1:56" ht="15.75" customHeight="1">
      <c r="A446" s="346"/>
      <c r="B446" s="346"/>
      <c r="C446" s="346"/>
      <c r="D446" s="346"/>
      <c r="E446" s="346"/>
      <c r="F446" s="346"/>
      <c r="G446" s="346"/>
      <c r="H446" s="346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6"/>
      <c r="U446" s="346"/>
      <c r="V446" s="346"/>
      <c r="W446" s="346"/>
      <c r="X446" s="346"/>
      <c r="Y446" s="346"/>
      <c r="Z446" s="346"/>
      <c r="AA446" s="346"/>
      <c r="AB446" s="346"/>
      <c r="AC446" s="346"/>
      <c r="AD446" s="346"/>
      <c r="AE446" s="346"/>
      <c r="AF446" s="346"/>
      <c r="AG446" s="346"/>
      <c r="AH446" s="346"/>
      <c r="AI446" s="346"/>
      <c r="AJ446" s="346"/>
      <c r="AK446" s="346"/>
      <c r="AL446" s="346"/>
      <c r="AM446" s="346"/>
      <c r="AN446" s="346"/>
      <c r="AO446" s="346"/>
      <c r="AP446" s="346"/>
      <c r="AQ446" s="346"/>
      <c r="AR446" s="346"/>
      <c r="AS446" s="346"/>
      <c r="AT446" s="346"/>
      <c r="AU446" s="346"/>
      <c r="AV446" s="346"/>
      <c r="AW446" s="346"/>
      <c r="AX446" s="346"/>
      <c r="AY446" s="346"/>
      <c r="AZ446" s="346"/>
      <c r="BA446" s="346"/>
      <c r="BB446" s="346"/>
      <c r="BC446" s="346"/>
      <c r="BD446" s="346"/>
    </row>
    <row r="447" spans="1:56" ht="15.75" customHeight="1">
      <c r="A447" s="346"/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  <c r="AG447" s="346"/>
      <c r="AH447" s="346"/>
      <c r="AI447" s="346"/>
      <c r="AJ447" s="346"/>
      <c r="AK447" s="346"/>
      <c r="AL447" s="346"/>
      <c r="AM447" s="346"/>
      <c r="AN447" s="346"/>
      <c r="AO447" s="346"/>
      <c r="AP447" s="346"/>
      <c r="AQ447" s="346"/>
      <c r="AR447" s="346"/>
      <c r="AS447" s="346"/>
      <c r="AT447" s="346"/>
      <c r="AU447" s="346"/>
      <c r="AV447" s="346"/>
      <c r="AW447" s="346"/>
      <c r="AX447" s="346"/>
      <c r="AY447" s="346"/>
      <c r="AZ447" s="346"/>
      <c r="BA447" s="346"/>
      <c r="BB447" s="346"/>
      <c r="BC447" s="346"/>
      <c r="BD447" s="346"/>
    </row>
    <row r="448" spans="1:56" ht="15.75" customHeight="1">
      <c r="A448" s="346"/>
      <c r="B448" s="346"/>
      <c r="C448" s="346"/>
      <c r="D448" s="346"/>
      <c r="E448" s="346"/>
      <c r="F448" s="346"/>
      <c r="G448" s="346"/>
      <c r="H448" s="346"/>
      <c r="I448" s="346"/>
      <c r="J448" s="346"/>
      <c r="K448" s="346"/>
      <c r="L448" s="346"/>
      <c r="M448" s="346"/>
      <c r="N448" s="346"/>
      <c r="O448" s="346"/>
      <c r="P448" s="346"/>
      <c r="Q448" s="346"/>
      <c r="R448" s="346"/>
      <c r="S448" s="346"/>
      <c r="T448" s="346"/>
      <c r="U448" s="346"/>
      <c r="V448" s="346"/>
      <c r="W448" s="346"/>
      <c r="X448" s="346"/>
      <c r="Y448" s="346"/>
      <c r="Z448" s="346"/>
      <c r="AA448" s="346"/>
      <c r="AB448" s="346"/>
      <c r="AC448" s="346"/>
      <c r="AD448" s="346"/>
      <c r="AE448" s="346"/>
      <c r="AF448" s="346"/>
      <c r="AG448" s="346"/>
      <c r="AH448" s="346"/>
      <c r="AI448" s="346"/>
      <c r="AJ448" s="346"/>
      <c r="AK448" s="346"/>
      <c r="AL448" s="346"/>
      <c r="AM448" s="346"/>
      <c r="AN448" s="346"/>
      <c r="AO448" s="346"/>
      <c r="AP448" s="346"/>
      <c r="AQ448" s="346"/>
      <c r="AR448" s="346"/>
      <c r="AS448" s="346"/>
      <c r="AT448" s="346"/>
      <c r="AU448" s="346"/>
      <c r="AV448" s="346"/>
      <c r="AW448" s="346"/>
      <c r="AX448" s="346"/>
      <c r="AY448" s="346"/>
      <c r="AZ448" s="346"/>
      <c r="BA448" s="346"/>
      <c r="BB448" s="346"/>
      <c r="BC448" s="346"/>
      <c r="BD448" s="346"/>
    </row>
    <row r="449" spans="1:56" ht="15.75" customHeight="1">
      <c r="A449" s="346"/>
      <c r="B449" s="346"/>
      <c r="C449" s="346"/>
      <c r="D449" s="346"/>
      <c r="E449" s="346"/>
      <c r="F449" s="346"/>
      <c r="G449" s="346"/>
      <c r="H449" s="346"/>
      <c r="I449" s="346"/>
      <c r="J449" s="346"/>
      <c r="K449" s="346"/>
      <c r="L449" s="346"/>
      <c r="M449" s="346"/>
      <c r="N449" s="346"/>
      <c r="O449" s="346"/>
      <c r="P449" s="346"/>
      <c r="Q449" s="346"/>
      <c r="R449" s="346"/>
      <c r="S449" s="346"/>
      <c r="T449" s="346"/>
      <c r="U449" s="346"/>
      <c r="V449" s="346"/>
      <c r="W449" s="346"/>
      <c r="X449" s="346"/>
      <c r="Y449" s="346"/>
      <c r="Z449" s="346"/>
      <c r="AA449" s="346"/>
      <c r="AB449" s="346"/>
      <c r="AC449" s="346"/>
      <c r="AD449" s="346"/>
      <c r="AE449" s="346"/>
      <c r="AF449" s="346"/>
      <c r="AG449" s="346"/>
      <c r="AH449" s="346"/>
      <c r="AI449" s="346"/>
      <c r="AJ449" s="346"/>
      <c r="AK449" s="346"/>
      <c r="AL449" s="346"/>
      <c r="AM449" s="346"/>
      <c r="AN449" s="346"/>
      <c r="AO449" s="346"/>
      <c r="AP449" s="346"/>
      <c r="AQ449" s="346"/>
      <c r="AR449" s="346"/>
      <c r="AS449" s="346"/>
      <c r="AT449" s="346"/>
      <c r="AU449" s="346"/>
      <c r="AV449" s="346"/>
      <c r="AW449" s="346"/>
      <c r="AX449" s="346"/>
      <c r="AY449" s="346"/>
      <c r="AZ449" s="346"/>
      <c r="BA449" s="346"/>
      <c r="BB449" s="346"/>
      <c r="BC449" s="346"/>
      <c r="BD449" s="346"/>
    </row>
    <row r="450" spans="1:56" ht="15.75" customHeight="1">
      <c r="A450" s="346"/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  <c r="AG450" s="346"/>
      <c r="AH450" s="346"/>
      <c r="AI450" s="346"/>
      <c r="AJ450" s="346"/>
      <c r="AK450" s="346"/>
      <c r="AL450" s="346"/>
      <c r="AM450" s="346"/>
      <c r="AN450" s="346"/>
      <c r="AO450" s="346"/>
      <c r="AP450" s="346"/>
      <c r="AQ450" s="346"/>
      <c r="AR450" s="346"/>
      <c r="AS450" s="346"/>
      <c r="AT450" s="346"/>
      <c r="AU450" s="346"/>
      <c r="AV450" s="346"/>
      <c r="AW450" s="346"/>
      <c r="AX450" s="346"/>
      <c r="AY450" s="346"/>
      <c r="AZ450" s="346"/>
      <c r="BA450" s="346"/>
      <c r="BB450" s="346"/>
      <c r="BC450" s="346"/>
      <c r="BD450" s="346"/>
    </row>
    <row r="451" spans="1:56" ht="15.75" customHeight="1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  <c r="AG451" s="346"/>
      <c r="AH451" s="346"/>
      <c r="AI451" s="346"/>
      <c r="AJ451" s="346"/>
      <c r="AK451" s="346"/>
      <c r="AL451" s="346"/>
      <c r="AM451" s="346"/>
      <c r="AN451" s="346"/>
      <c r="AO451" s="346"/>
      <c r="AP451" s="346"/>
      <c r="AQ451" s="346"/>
      <c r="AR451" s="346"/>
      <c r="AS451" s="346"/>
      <c r="AT451" s="346"/>
      <c r="AU451" s="346"/>
      <c r="AV451" s="346"/>
      <c r="AW451" s="346"/>
      <c r="AX451" s="346"/>
      <c r="AY451" s="346"/>
      <c r="AZ451" s="346"/>
      <c r="BA451" s="346"/>
      <c r="BB451" s="346"/>
      <c r="BC451" s="346"/>
      <c r="BD451" s="346"/>
    </row>
    <row r="452" spans="1:56" ht="15.75" customHeight="1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  <c r="AG452" s="346"/>
      <c r="AH452" s="346"/>
      <c r="AI452" s="346"/>
      <c r="AJ452" s="346"/>
      <c r="AK452" s="346"/>
      <c r="AL452" s="346"/>
      <c r="AM452" s="346"/>
      <c r="AN452" s="346"/>
      <c r="AO452" s="346"/>
      <c r="AP452" s="346"/>
      <c r="AQ452" s="346"/>
      <c r="AR452" s="346"/>
      <c r="AS452" s="346"/>
      <c r="AT452" s="346"/>
      <c r="AU452" s="346"/>
      <c r="AV452" s="346"/>
      <c r="AW452" s="346"/>
      <c r="AX452" s="346"/>
      <c r="AY452" s="346"/>
      <c r="AZ452" s="346"/>
      <c r="BA452" s="346"/>
      <c r="BB452" s="346"/>
      <c r="BC452" s="346"/>
      <c r="BD452" s="346"/>
    </row>
    <row r="453" spans="1:56" ht="15.75" customHeight="1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  <c r="AG453" s="346"/>
      <c r="AH453" s="346"/>
      <c r="AI453" s="346"/>
      <c r="AJ453" s="346"/>
      <c r="AK453" s="346"/>
      <c r="AL453" s="346"/>
      <c r="AM453" s="346"/>
      <c r="AN453" s="346"/>
      <c r="AO453" s="346"/>
      <c r="AP453" s="346"/>
      <c r="AQ453" s="346"/>
      <c r="AR453" s="346"/>
      <c r="AS453" s="346"/>
      <c r="AT453" s="346"/>
      <c r="AU453" s="346"/>
      <c r="AV453" s="346"/>
      <c r="AW453" s="346"/>
      <c r="AX453" s="346"/>
      <c r="AY453" s="346"/>
      <c r="AZ453" s="346"/>
      <c r="BA453" s="346"/>
      <c r="BB453" s="346"/>
      <c r="BC453" s="346"/>
      <c r="BD453" s="346"/>
    </row>
    <row r="454" spans="1:56" ht="15.75" customHeight="1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  <c r="AG454" s="346"/>
      <c r="AH454" s="346"/>
      <c r="AI454" s="346"/>
      <c r="AJ454" s="346"/>
      <c r="AK454" s="346"/>
      <c r="AL454" s="346"/>
      <c r="AM454" s="346"/>
      <c r="AN454" s="346"/>
      <c r="AO454" s="346"/>
      <c r="AP454" s="346"/>
      <c r="AQ454" s="346"/>
      <c r="AR454" s="346"/>
      <c r="AS454" s="346"/>
      <c r="AT454" s="346"/>
      <c r="AU454" s="346"/>
      <c r="AV454" s="346"/>
      <c r="AW454" s="346"/>
      <c r="AX454" s="346"/>
      <c r="AY454" s="346"/>
      <c r="AZ454" s="346"/>
      <c r="BA454" s="346"/>
      <c r="BB454" s="346"/>
      <c r="BC454" s="346"/>
      <c r="BD454" s="346"/>
    </row>
    <row r="455" spans="1:56" ht="15.75" customHeight="1">
      <c r="A455" s="346"/>
      <c r="B455" s="346"/>
      <c r="C455" s="346"/>
      <c r="D455" s="346"/>
      <c r="E455" s="346"/>
      <c r="F455" s="346"/>
      <c r="G455" s="346"/>
      <c r="H455" s="346"/>
      <c r="I455" s="346"/>
      <c r="J455" s="346"/>
      <c r="K455" s="346"/>
      <c r="L455" s="346"/>
      <c r="M455" s="346"/>
      <c r="N455" s="346"/>
      <c r="O455" s="346"/>
      <c r="P455" s="346"/>
      <c r="Q455" s="346"/>
      <c r="R455" s="346"/>
      <c r="S455" s="346"/>
      <c r="T455" s="346"/>
      <c r="U455" s="346"/>
      <c r="V455" s="346"/>
      <c r="W455" s="346"/>
      <c r="X455" s="346"/>
      <c r="Y455" s="346"/>
      <c r="Z455" s="346"/>
      <c r="AA455" s="346"/>
      <c r="AB455" s="346"/>
      <c r="AC455" s="346"/>
      <c r="AD455" s="346"/>
      <c r="AE455" s="346"/>
      <c r="AF455" s="346"/>
      <c r="AG455" s="346"/>
      <c r="AH455" s="346"/>
      <c r="AI455" s="346"/>
      <c r="AJ455" s="346"/>
      <c r="AK455" s="346"/>
      <c r="AL455" s="346"/>
      <c r="AM455" s="346"/>
      <c r="AN455" s="346"/>
      <c r="AO455" s="346"/>
      <c r="AP455" s="346"/>
      <c r="AQ455" s="346"/>
      <c r="AR455" s="346"/>
      <c r="AS455" s="346"/>
      <c r="AT455" s="346"/>
      <c r="AU455" s="346"/>
      <c r="AV455" s="346"/>
      <c r="AW455" s="346"/>
      <c r="AX455" s="346"/>
      <c r="AY455" s="346"/>
      <c r="AZ455" s="346"/>
      <c r="BA455" s="346"/>
      <c r="BB455" s="346"/>
      <c r="BC455" s="346"/>
      <c r="BD455" s="346"/>
    </row>
    <row r="456" spans="1:56" ht="15.75" customHeight="1">
      <c r="A456" s="346"/>
      <c r="B456" s="346"/>
      <c r="C456" s="346"/>
      <c r="D456" s="346"/>
      <c r="E456" s="346"/>
      <c r="F456" s="346"/>
      <c r="G456" s="346"/>
      <c r="H456" s="346"/>
      <c r="I456" s="346"/>
      <c r="J456" s="346"/>
      <c r="K456" s="346"/>
      <c r="L456" s="346"/>
      <c r="M456" s="346"/>
      <c r="N456" s="346"/>
      <c r="O456" s="346"/>
      <c r="P456" s="346"/>
      <c r="Q456" s="346"/>
      <c r="R456" s="346"/>
      <c r="S456" s="346"/>
      <c r="T456" s="346"/>
      <c r="U456" s="346"/>
      <c r="V456" s="346"/>
      <c r="W456" s="346"/>
      <c r="X456" s="346"/>
      <c r="Y456" s="346"/>
      <c r="Z456" s="346"/>
      <c r="AA456" s="346"/>
      <c r="AB456" s="346"/>
      <c r="AC456" s="346"/>
      <c r="AD456" s="346"/>
      <c r="AE456" s="346"/>
      <c r="AF456" s="346"/>
      <c r="AG456" s="346"/>
      <c r="AH456" s="346"/>
      <c r="AI456" s="346"/>
      <c r="AJ456" s="346"/>
      <c r="AK456" s="346"/>
      <c r="AL456" s="346"/>
      <c r="AM456" s="346"/>
      <c r="AN456" s="346"/>
      <c r="AO456" s="346"/>
      <c r="AP456" s="346"/>
      <c r="AQ456" s="346"/>
      <c r="AR456" s="346"/>
      <c r="AS456" s="346"/>
      <c r="AT456" s="346"/>
      <c r="AU456" s="346"/>
      <c r="AV456" s="346"/>
      <c r="AW456" s="346"/>
      <c r="AX456" s="346"/>
      <c r="AY456" s="346"/>
      <c r="AZ456" s="346"/>
      <c r="BA456" s="346"/>
      <c r="BB456" s="346"/>
      <c r="BC456" s="346"/>
      <c r="BD456" s="346"/>
    </row>
    <row r="457" spans="1:56" ht="15.75" customHeight="1">
      <c r="A457" s="346"/>
      <c r="B457" s="346"/>
      <c r="C457" s="346"/>
      <c r="D457" s="346"/>
      <c r="E457" s="346"/>
      <c r="F457" s="346"/>
      <c r="G457" s="346"/>
      <c r="H457" s="346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6"/>
      <c r="U457" s="346"/>
      <c r="V457" s="346"/>
      <c r="W457" s="346"/>
      <c r="X457" s="346"/>
      <c r="Y457" s="346"/>
      <c r="Z457" s="346"/>
      <c r="AA457" s="346"/>
      <c r="AB457" s="346"/>
      <c r="AC457" s="346"/>
      <c r="AD457" s="346"/>
      <c r="AE457" s="346"/>
      <c r="AF457" s="346"/>
      <c r="AG457" s="346"/>
      <c r="AH457" s="346"/>
      <c r="AI457" s="346"/>
      <c r="AJ457" s="346"/>
      <c r="AK457" s="346"/>
      <c r="AL457" s="346"/>
      <c r="AM457" s="346"/>
      <c r="AN457" s="346"/>
      <c r="AO457" s="346"/>
      <c r="AP457" s="346"/>
      <c r="AQ457" s="346"/>
      <c r="AR457" s="346"/>
      <c r="AS457" s="346"/>
      <c r="AT457" s="346"/>
      <c r="AU457" s="346"/>
      <c r="AV457" s="346"/>
      <c r="AW457" s="346"/>
      <c r="AX457" s="346"/>
      <c r="AY457" s="346"/>
      <c r="AZ457" s="346"/>
      <c r="BA457" s="346"/>
      <c r="BB457" s="346"/>
      <c r="BC457" s="346"/>
      <c r="BD457" s="346"/>
    </row>
    <row r="458" spans="1:56" ht="15.75" customHeight="1">
      <c r="A458" s="346"/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  <c r="AG458" s="346"/>
      <c r="AH458" s="346"/>
      <c r="AI458" s="346"/>
      <c r="AJ458" s="346"/>
      <c r="AK458" s="346"/>
      <c r="AL458" s="346"/>
      <c r="AM458" s="346"/>
      <c r="AN458" s="346"/>
      <c r="AO458" s="346"/>
      <c r="AP458" s="346"/>
      <c r="AQ458" s="346"/>
      <c r="AR458" s="346"/>
      <c r="AS458" s="346"/>
      <c r="AT458" s="346"/>
      <c r="AU458" s="346"/>
      <c r="AV458" s="346"/>
      <c r="AW458" s="346"/>
      <c r="AX458" s="346"/>
      <c r="AY458" s="346"/>
      <c r="AZ458" s="346"/>
      <c r="BA458" s="346"/>
      <c r="BB458" s="346"/>
      <c r="BC458" s="346"/>
      <c r="BD458" s="346"/>
    </row>
    <row r="459" spans="1:56" ht="15.75" customHeight="1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  <c r="AG459" s="346"/>
      <c r="AH459" s="346"/>
      <c r="AI459" s="346"/>
      <c r="AJ459" s="346"/>
      <c r="AK459" s="346"/>
      <c r="AL459" s="346"/>
      <c r="AM459" s="346"/>
      <c r="AN459" s="346"/>
      <c r="AO459" s="346"/>
      <c r="AP459" s="346"/>
      <c r="AQ459" s="346"/>
      <c r="AR459" s="346"/>
      <c r="AS459" s="346"/>
      <c r="AT459" s="346"/>
      <c r="AU459" s="346"/>
      <c r="AV459" s="346"/>
      <c r="AW459" s="346"/>
      <c r="AX459" s="346"/>
      <c r="AY459" s="346"/>
      <c r="AZ459" s="346"/>
      <c r="BA459" s="346"/>
      <c r="BB459" s="346"/>
      <c r="BC459" s="346"/>
      <c r="BD459" s="346"/>
    </row>
    <row r="460" spans="1:56" ht="15.75" customHeight="1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  <c r="AG460" s="346"/>
      <c r="AH460" s="346"/>
      <c r="AI460" s="346"/>
      <c r="AJ460" s="346"/>
      <c r="AK460" s="346"/>
      <c r="AL460" s="346"/>
      <c r="AM460" s="346"/>
      <c r="AN460" s="346"/>
      <c r="AO460" s="346"/>
      <c r="AP460" s="346"/>
      <c r="AQ460" s="346"/>
      <c r="AR460" s="346"/>
      <c r="AS460" s="346"/>
      <c r="AT460" s="346"/>
      <c r="AU460" s="346"/>
      <c r="AV460" s="346"/>
      <c r="AW460" s="346"/>
      <c r="AX460" s="346"/>
      <c r="AY460" s="346"/>
      <c r="AZ460" s="346"/>
      <c r="BA460" s="346"/>
      <c r="BB460" s="346"/>
      <c r="BC460" s="346"/>
      <c r="BD460" s="346"/>
    </row>
    <row r="461" spans="1:56" ht="15.75" customHeight="1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  <c r="AG461" s="346"/>
      <c r="AH461" s="346"/>
      <c r="AI461" s="346"/>
      <c r="AJ461" s="346"/>
      <c r="AK461" s="346"/>
      <c r="AL461" s="346"/>
      <c r="AM461" s="346"/>
      <c r="AN461" s="346"/>
      <c r="AO461" s="346"/>
      <c r="AP461" s="346"/>
      <c r="AQ461" s="346"/>
      <c r="AR461" s="346"/>
      <c r="AS461" s="346"/>
      <c r="AT461" s="346"/>
      <c r="AU461" s="346"/>
      <c r="AV461" s="346"/>
      <c r="AW461" s="346"/>
      <c r="AX461" s="346"/>
      <c r="AY461" s="346"/>
      <c r="AZ461" s="346"/>
      <c r="BA461" s="346"/>
      <c r="BB461" s="346"/>
      <c r="BC461" s="346"/>
      <c r="BD461" s="346"/>
    </row>
    <row r="462" spans="1:56" ht="15.75" customHeight="1">
      <c r="A462" s="346"/>
      <c r="B462" s="346"/>
      <c r="C462" s="346"/>
      <c r="D462" s="346"/>
      <c r="E462" s="346"/>
      <c r="F462" s="346"/>
      <c r="G462" s="346"/>
      <c r="H462" s="346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6"/>
      <c r="U462" s="346"/>
      <c r="V462" s="346"/>
      <c r="W462" s="346"/>
      <c r="X462" s="346"/>
      <c r="Y462" s="346"/>
      <c r="Z462" s="346"/>
      <c r="AA462" s="346"/>
      <c r="AB462" s="346"/>
      <c r="AC462" s="346"/>
      <c r="AD462" s="346"/>
      <c r="AE462" s="346"/>
      <c r="AF462" s="346"/>
      <c r="AG462" s="346"/>
      <c r="AH462" s="346"/>
      <c r="AI462" s="346"/>
      <c r="AJ462" s="346"/>
      <c r="AK462" s="346"/>
      <c r="AL462" s="346"/>
      <c r="AM462" s="346"/>
      <c r="AN462" s="346"/>
      <c r="AO462" s="346"/>
      <c r="AP462" s="346"/>
      <c r="AQ462" s="346"/>
      <c r="AR462" s="346"/>
      <c r="AS462" s="346"/>
      <c r="AT462" s="346"/>
      <c r="AU462" s="346"/>
      <c r="AV462" s="346"/>
      <c r="AW462" s="346"/>
      <c r="AX462" s="346"/>
      <c r="AY462" s="346"/>
      <c r="AZ462" s="346"/>
      <c r="BA462" s="346"/>
      <c r="BB462" s="346"/>
      <c r="BC462" s="346"/>
      <c r="BD462" s="346"/>
    </row>
    <row r="463" spans="1:56" ht="15.75" customHeight="1">
      <c r="A463" s="346"/>
      <c r="B463" s="346"/>
      <c r="C463" s="346"/>
      <c r="D463" s="346"/>
      <c r="E463" s="346"/>
      <c r="F463" s="346"/>
      <c r="G463" s="346"/>
      <c r="H463" s="346"/>
      <c r="I463" s="346"/>
      <c r="J463" s="346"/>
      <c r="K463" s="346"/>
      <c r="L463" s="346"/>
      <c r="M463" s="346"/>
      <c r="N463" s="346"/>
      <c r="O463" s="346"/>
      <c r="P463" s="346"/>
      <c r="Q463" s="346"/>
      <c r="R463" s="346"/>
      <c r="S463" s="346"/>
      <c r="T463" s="346"/>
      <c r="U463" s="346"/>
      <c r="V463" s="346"/>
      <c r="W463" s="346"/>
      <c r="X463" s="346"/>
      <c r="Y463" s="346"/>
      <c r="Z463" s="346"/>
      <c r="AA463" s="346"/>
      <c r="AB463" s="346"/>
      <c r="AC463" s="346"/>
      <c r="AD463" s="346"/>
      <c r="AE463" s="346"/>
      <c r="AF463" s="346"/>
      <c r="AG463" s="346"/>
      <c r="AH463" s="346"/>
      <c r="AI463" s="346"/>
      <c r="AJ463" s="346"/>
      <c r="AK463" s="346"/>
      <c r="AL463" s="346"/>
      <c r="AM463" s="346"/>
      <c r="AN463" s="346"/>
      <c r="AO463" s="346"/>
      <c r="AP463" s="346"/>
      <c r="AQ463" s="346"/>
      <c r="AR463" s="346"/>
      <c r="AS463" s="346"/>
      <c r="AT463" s="346"/>
      <c r="AU463" s="346"/>
      <c r="AV463" s="346"/>
      <c r="AW463" s="346"/>
      <c r="AX463" s="346"/>
      <c r="AY463" s="346"/>
      <c r="AZ463" s="346"/>
      <c r="BA463" s="346"/>
      <c r="BB463" s="346"/>
      <c r="BC463" s="346"/>
      <c r="BD463" s="346"/>
    </row>
    <row r="464" spans="1:56" ht="15.75" customHeight="1">
      <c r="A464" s="346"/>
      <c r="B464" s="346"/>
      <c r="C464" s="346"/>
      <c r="D464" s="346"/>
      <c r="E464" s="346"/>
      <c r="F464" s="346"/>
      <c r="G464" s="346"/>
      <c r="H464" s="346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6"/>
      <c r="U464" s="346"/>
      <c r="V464" s="346"/>
      <c r="W464" s="346"/>
      <c r="X464" s="346"/>
      <c r="Y464" s="346"/>
      <c r="Z464" s="346"/>
      <c r="AA464" s="346"/>
      <c r="AB464" s="346"/>
      <c r="AC464" s="346"/>
      <c r="AD464" s="346"/>
      <c r="AE464" s="346"/>
      <c r="AF464" s="346"/>
      <c r="AG464" s="346"/>
      <c r="AH464" s="346"/>
      <c r="AI464" s="346"/>
      <c r="AJ464" s="346"/>
      <c r="AK464" s="346"/>
      <c r="AL464" s="346"/>
      <c r="AM464" s="346"/>
      <c r="AN464" s="346"/>
      <c r="AO464" s="346"/>
      <c r="AP464" s="346"/>
      <c r="AQ464" s="346"/>
      <c r="AR464" s="346"/>
      <c r="AS464" s="346"/>
      <c r="AT464" s="346"/>
      <c r="AU464" s="346"/>
      <c r="AV464" s="346"/>
      <c r="AW464" s="346"/>
      <c r="AX464" s="346"/>
      <c r="AY464" s="346"/>
      <c r="AZ464" s="346"/>
      <c r="BA464" s="346"/>
      <c r="BB464" s="346"/>
      <c r="BC464" s="346"/>
      <c r="BD464" s="346"/>
    </row>
    <row r="465" spans="1:56" ht="15.75" customHeight="1">
      <c r="A465" s="346"/>
      <c r="B465" s="346"/>
      <c r="C465" s="346"/>
      <c r="D465" s="346"/>
      <c r="E465" s="346"/>
      <c r="F465" s="346"/>
      <c r="G465" s="346"/>
      <c r="H465" s="346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6"/>
      <c r="U465" s="346"/>
      <c r="V465" s="346"/>
      <c r="W465" s="346"/>
      <c r="X465" s="346"/>
      <c r="Y465" s="346"/>
      <c r="Z465" s="346"/>
      <c r="AA465" s="346"/>
      <c r="AB465" s="346"/>
      <c r="AC465" s="346"/>
      <c r="AD465" s="346"/>
      <c r="AE465" s="346"/>
      <c r="AF465" s="346"/>
      <c r="AG465" s="346"/>
      <c r="AH465" s="346"/>
      <c r="AI465" s="346"/>
      <c r="AJ465" s="346"/>
      <c r="AK465" s="346"/>
      <c r="AL465" s="346"/>
      <c r="AM465" s="346"/>
      <c r="AN465" s="346"/>
      <c r="AO465" s="346"/>
      <c r="AP465" s="346"/>
      <c r="AQ465" s="346"/>
      <c r="AR465" s="346"/>
      <c r="AS465" s="346"/>
      <c r="AT465" s="346"/>
      <c r="AU465" s="346"/>
      <c r="AV465" s="346"/>
      <c r="AW465" s="346"/>
      <c r="AX465" s="346"/>
      <c r="AY465" s="346"/>
      <c r="AZ465" s="346"/>
      <c r="BA465" s="346"/>
      <c r="BB465" s="346"/>
      <c r="BC465" s="346"/>
      <c r="BD465" s="346"/>
    </row>
    <row r="466" spans="1:56" ht="15.75" customHeight="1">
      <c r="A466" s="346"/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  <c r="AG466" s="346"/>
      <c r="AH466" s="346"/>
      <c r="AI466" s="346"/>
      <c r="AJ466" s="346"/>
      <c r="AK466" s="346"/>
      <c r="AL466" s="346"/>
      <c r="AM466" s="346"/>
      <c r="AN466" s="346"/>
      <c r="AO466" s="346"/>
      <c r="AP466" s="346"/>
      <c r="AQ466" s="346"/>
      <c r="AR466" s="346"/>
      <c r="AS466" s="346"/>
      <c r="AT466" s="346"/>
      <c r="AU466" s="346"/>
      <c r="AV466" s="346"/>
      <c r="AW466" s="346"/>
      <c r="AX466" s="346"/>
      <c r="AY466" s="346"/>
      <c r="AZ466" s="346"/>
      <c r="BA466" s="346"/>
      <c r="BB466" s="346"/>
      <c r="BC466" s="346"/>
      <c r="BD466" s="346"/>
    </row>
    <row r="467" spans="1:56" ht="15.75" customHeight="1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  <c r="AG467" s="346"/>
      <c r="AH467" s="346"/>
      <c r="AI467" s="346"/>
      <c r="AJ467" s="346"/>
      <c r="AK467" s="346"/>
      <c r="AL467" s="346"/>
      <c r="AM467" s="346"/>
      <c r="AN467" s="346"/>
      <c r="AO467" s="346"/>
      <c r="AP467" s="346"/>
      <c r="AQ467" s="346"/>
      <c r="AR467" s="346"/>
      <c r="AS467" s="346"/>
      <c r="AT467" s="346"/>
      <c r="AU467" s="346"/>
      <c r="AV467" s="346"/>
      <c r="AW467" s="346"/>
      <c r="AX467" s="346"/>
      <c r="AY467" s="346"/>
      <c r="AZ467" s="346"/>
      <c r="BA467" s="346"/>
      <c r="BB467" s="346"/>
      <c r="BC467" s="346"/>
      <c r="BD467" s="346"/>
    </row>
    <row r="468" spans="1:56" ht="15.75" customHeight="1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  <c r="AG468" s="346"/>
      <c r="AH468" s="346"/>
      <c r="AI468" s="346"/>
      <c r="AJ468" s="346"/>
      <c r="AK468" s="346"/>
      <c r="AL468" s="346"/>
      <c r="AM468" s="346"/>
      <c r="AN468" s="346"/>
      <c r="AO468" s="346"/>
      <c r="AP468" s="346"/>
      <c r="AQ468" s="346"/>
      <c r="AR468" s="346"/>
      <c r="AS468" s="346"/>
      <c r="AT468" s="346"/>
      <c r="AU468" s="346"/>
      <c r="AV468" s="346"/>
      <c r="AW468" s="346"/>
      <c r="AX468" s="346"/>
      <c r="AY468" s="346"/>
      <c r="AZ468" s="346"/>
      <c r="BA468" s="346"/>
      <c r="BB468" s="346"/>
      <c r="BC468" s="346"/>
      <c r="BD468" s="346"/>
    </row>
    <row r="469" spans="1:56" ht="15.75" customHeight="1">
      <c r="A469" s="346"/>
      <c r="B469" s="346"/>
      <c r="C469" s="346"/>
      <c r="D469" s="346"/>
      <c r="E469" s="346"/>
      <c r="F469" s="346"/>
      <c r="G469" s="346"/>
      <c r="H469" s="346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6"/>
      <c r="U469" s="346"/>
      <c r="V469" s="346"/>
      <c r="W469" s="346"/>
      <c r="X469" s="346"/>
      <c r="Y469" s="346"/>
      <c r="Z469" s="346"/>
      <c r="AA469" s="346"/>
      <c r="AB469" s="346"/>
      <c r="AC469" s="346"/>
      <c r="AD469" s="346"/>
      <c r="AE469" s="346"/>
      <c r="AF469" s="346"/>
      <c r="AG469" s="346"/>
      <c r="AH469" s="346"/>
      <c r="AI469" s="346"/>
      <c r="AJ469" s="346"/>
      <c r="AK469" s="346"/>
      <c r="AL469" s="346"/>
      <c r="AM469" s="346"/>
      <c r="AN469" s="346"/>
      <c r="AO469" s="346"/>
      <c r="AP469" s="346"/>
      <c r="AQ469" s="346"/>
      <c r="AR469" s="346"/>
      <c r="AS469" s="346"/>
      <c r="AT469" s="346"/>
      <c r="AU469" s="346"/>
      <c r="AV469" s="346"/>
      <c r="AW469" s="346"/>
      <c r="AX469" s="346"/>
      <c r="AY469" s="346"/>
      <c r="AZ469" s="346"/>
      <c r="BA469" s="346"/>
      <c r="BB469" s="346"/>
      <c r="BC469" s="346"/>
      <c r="BD469" s="346"/>
    </row>
    <row r="470" spans="1:56" ht="15.75" customHeight="1">
      <c r="A470" s="346"/>
      <c r="B470" s="346"/>
      <c r="C470" s="346"/>
      <c r="D470" s="346"/>
      <c r="E470" s="346"/>
      <c r="F470" s="346"/>
      <c r="G470" s="346"/>
      <c r="H470" s="346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6"/>
      <c r="U470" s="346"/>
      <c r="V470" s="346"/>
      <c r="W470" s="346"/>
      <c r="X470" s="346"/>
      <c r="Y470" s="346"/>
      <c r="Z470" s="346"/>
      <c r="AA470" s="346"/>
      <c r="AB470" s="346"/>
      <c r="AC470" s="346"/>
      <c r="AD470" s="346"/>
      <c r="AE470" s="346"/>
      <c r="AF470" s="346"/>
      <c r="AG470" s="346"/>
      <c r="AH470" s="346"/>
      <c r="AI470" s="346"/>
      <c r="AJ470" s="346"/>
      <c r="AK470" s="346"/>
      <c r="AL470" s="346"/>
      <c r="AM470" s="346"/>
      <c r="AN470" s="346"/>
      <c r="AO470" s="346"/>
      <c r="AP470" s="346"/>
      <c r="AQ470" s="346"/>
      <c r="AR470" s="346"/>
      <c r="AS470" s="346"/>
      <c r="AT470" s="346"/>
      <c r="AU470" s="346"/>
      <c r="AV470" s="346"/>
      <c r="AW470" s="346"/>
      <c r="AX470" s="346"/>
      <c r="AY470" s="346"/>
      <c r="AZ470" s="346"/>
      <c r="BA470" s="346"/>
      <c r="BB470" s="346"/>
      <c r="BC470" s="346"/>
      <c r="BD470" s="346"/>
    </row>
    <row r="471" spans="1:56" ht="15.75" customHeight="1">
      <c r="A471" s="346"/>
      <c r="B471" s="346"/>
      <c r="C471" s="346"/>
      <c r="D471" s="346"/>
      <c r="E471" s="346"/>
      <c r="F471" s="346"/>
      <c r="G471" s="346"/>
      <c r="H471" s="346"/>
      <c r="I471" s="346"/>
      <c r="J471" s="346"/>
      <c r="K471" s="346"/>
      <c r="L471" s="346"/>
      <c r="M471" s="346"/>
      <c r="N471" s="346"/>
      <c r="O471" s="346"/>
      <c r="P471" s="346"/>
      <c r="Q471" s="346"/>
      <c r="R471" s="346"/>
      <c r="S471" s="346"/>
      <c r="T471" s="346"/>
      <c r="U471" s="346"/>
      <c r="V471" s="346"/>
      <c r="W471" s="346"/>
      <c r="X471" s="346"/>
      <c r="Y471" s="346"/>
      <c r="Z471" s="346"/>
      <c r="AA471" s="346"/>
      <c r="AB471" s="346"/>
      <c r="AC471" s="346"/>
      <c r="AD471" s="346"/>
      <c r="AE471" s="346"/>
      <c r="AF471" s="346"/>
      <c r="AG471" s="346"/>
      <c r="AH471" s="346"/>
      <c r="AI471" s="346"/>
      <c r="AJ471" s="346"/>
      <c r="AK471" s="346"/>
      <c r="AL471" s="346"/>
      <c r="AM471" s="346"/>
      <c r="AN471" s="346"/>
      <c r="AO471" s="346"/>
      <c r="AP471" s="346"/>
      <c r="AQ471" s="346"/>
      <c r="AR471" s="346"/>
      <c r="AS471" s="346"/>
      <c r="AT471" s="346"/>
      <c r="AU471" s="346"/>
      <c r="AV471" s="346"/>
      <c r="AW471" s="346"/>
      <c r="AX471" s="346"/>
      <c r="AY471" s="346"/>
      <c r="AZ471" s="346"/>
      <c r="BA471" s="346"/>
      <c r="BB471" s="346"/>
      <c r="BC471" s="346"/>
      <c r="BD471" s="346"/>
    </row>
    <row r="472" spans="1:56" ht="15.75" customHeight="1">
      <c r="A472" s="346"/>
      <c r="B472" s="346"/>
      <c r="C472" s="346"/>
      <c r="D472" s="346"/>
      <c r="E472" s="346"/>
      <c r="F472" s="346"/>
      <c r="G472" s="346"/>
      <c r="H472" s="346"/>
      <c r="I472" s="346"/>
      <c r="J472" s="346"/>
      <c r="K472" s="346"/>
      <c r="L472" s="346"/>
      <c r="M472" s="346"/>
      <c r="N472" s="346"/>
      <c r="O472" s="346"/>
      <c r="P472" s="346"/>
      <c r="Q472" s="346"/>
      <c r="R472" s="346"/>
      <c r="S472" s="346"/>
      <c r="T472" s="346"/>
      <c r="U472" s="346"/>
      <c r="V472" s="346"/>
      <c r="W472" s="346"/>
      <c r="X472" s="346"/>
      <c r="Y472" s="346"/>
      <c r="Z472" s="346"/>
      <c r="AA472" s="346"/>
      <c r="AB472" s="346"/>
      <c r="AC472" s="346"/>
      <c r="AD472" s="346"/>
      <c r="AE472" s="346"/>
      <c r="AF472" s="346"/>
      <c r="AG472" s="346"/>
      <c r="AH472" s="346"/>
      <c r="AI472" s="346"/>
      <c r="AJ472" s="346"/>
      <c r="AK472" s="346"/>
      <c r="AL472" s="346"/>
      <c r="AM472" s="346"/>
      <c r="AN472" s="346"/>
      <c r="AO472" s="346"/>
      <c r="AP472" s="346"/>
      <c r="AQ472" s="346"/>
      <c r="AR472" s="346"/>
      <c r="AS472" s="346"/>
      <c r="AT472" s="346"/>
      <c r="AU472" s="346"/>
      <c r="AV472" s="346"/>
      <c r="AW472" s="346"/>
      <c r="AX472" s="346"/>
      <c r="AY472" s="346"/>
      <c r="AZ472" s="346"/>
      <c r="BA472" s="346"/>
      <c r="BB472" s="346"/>
      <c r="BC472" s="346"/>
      <c r="BD472" s="346"/>
    </row>
    <row r="473" spans="1:56" ht="15.75" customHeight="1">
      <c r="A473" s="346"/>
      <c r="B473" s="346"/>
      <c r="C473" s="346"/>
      <c r="D473" s="346"/>
      <c r="E473" s="346"/>
      <c r="F473" s="346"/>
      <c r="G473" s="346"/>
      <c r="H473" s="346"/>
      <c r="I473" s="346"/>
      <c r="J473" s="346"/>
      <c r="K473" s="346"/>
      <c r="L473" s="346"/>
      <c r="M473" s="346"/>
      <c r="N473" s="346"/>
      <c r="O473" s="346"/>
      <c r="P473" s="346"/>
      <c r="Q473" s="346"/>
      <c r="R473" s="346"/>
      <c r="S473" s="346"/>
      <c r="T473" s="346"/>
      <c r="U473" s="346"/>
      <c r="V473" s="346"/>
      <c r="W473" s="346"/>
      <c r="X473" s="346"/>
      <c r="Y473" s="346"/>
      <c r="Z473" s="346"/>
      <c r="AA473" s="346"/>
      <c r="AB473" s="346"/>
      <c r="AC473" s="346"/>
      <c r="AD473" s="346"/>
      <c r="AE473" s="346"/>
      <c r="AF473" s="346"/>
      <c r="AG473" s="346"/>
      <c r="AH473" s="346"/>
      <c r="AI473" s="346"/>
      <c r="AJ473" s="346"/>
      <c r="AK473" s="346"/>
      <c r="AL473" s="346"/>
      <c r="AM473" s="346"/>
      <c r="AN473" s="346"/>
      <c r="AO473" s="346"/>
      <c r="AP473" s="346"/>
      <c r="AQ473" s="346"/>
      <c r="AR473" s="346"/>
      <c r="AS473" s="346"/>
      <c r="AT473" s="346"/>
      <c r="AU473" s="346"/>
      <c r="AV473" s="346"/>
      <c r="AW473" s="346"/>
      <c r="AX473" s="346"/>
      <c r="AY473" s="346"/>
      <c r="AZ473" s="346"/>
      <c r="BA473" s="346"/>
      <c r="BB473" s="346"/>
      <c r="BC473" s="346"/>
      <c r="BD473" s="346"/>
    </row>
    <row r="474" spans="1:56" ht="15.75" customHeight="1">
      <c r="A474" s="346"/>
      <c r="B474" s="346"/>
      <c r="C474" s="346"/>
      <c r="D474" s="346"/>
      <c r="E474" s="346"/>
      <c r="F474" s="346"/>
      <c r="G474" s="346"/>
      <c r="H474" s="346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6"/>
      <c r="U474" s="346"/>
      <c r="V474" s="346"/>
      <c r="W474" s="346"/>
      <c r="X474" s="346"/>
      <c r="Y474" s="346"/>
      <c r="Z474" s="346"/>
      <c r="AA474" s="346"/>
      <c r="AB474" s="346"/>
      <c r="AC474" s="346"/>
      <c r="AD474" s="346"/>
      <c r="AE474" s="346"/>
      <c r="AF474" s="346"/>
      <c r="AG474" s="346"/>
      <c r="AH474" s="346"/>
      <c r="AI474" s="346"/>
      <c r="AJ474" s="346"/>
      <c r="AK474" s="346"/>
      <c r="AL474" s="346"/>
      <c r="AM474" s="346"/>
      <c r="AN474" s="346"/>
      <c r="AO474" s="346"/>
      <c r="AP474" s="346"/>
      <c r="AQ474" s="346"/>
      <c r="AR474" s="346"/>
      <c r="AS474" s="346"/>
      <c r="AT474" s="346"/>
      <c r="AU474" s="346"/>
      <c r="AV474" s="346"/>
      <c r="AW474" s="346"/>
      <c r="AX474" s="346"/>
      <c r="AY474" s="346"/>
      <c r="AZ474" s="346"/>
      <c r="BA474" s="346"/>
      <c r="BB474" s="346"/>
      <c r="BC474" s="346"/>
      <c r="BD474" s="346"/>
    </row>
    <row r="475" spans="1:56" ht="15.75" customHeight="1">
      <c r="A475" s="346"/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  <c r="AG475" s="346"/>
      <c r="AH475" s="346"/>
      <c r="AI475" s="346"/>
      <c r="AJ475" s="346"/>
      <c r="AK475" s="346"/>
      <c r="AL475" s="346"/>
      <c r="AM475" s="346"/>
      <c r="AN475" s="346"/>
      <c r="AO475" s="346"/>
      <c r="AP475" s="346"/>
      <c r="AQ475" s="346"/>
      <c r="AR475" s="346"/>
      <c r="AS475" s="346"/>
      <c r="AT475" s="346"/>
      <c r="AU475" s="346"/>
      <c r="AV475" s="346"/>
      <c r="AW475" s="346"/>
      <c r="AX475" s="346"/>
      <c r="AY475" s="346"/>
      <c r="AZ475" s="346"/>
      <c r="BA475" s="346"/>
      <c r="BB475" s="346"/>
      <c r="BC475" s="346"/>
      <c r="BD475" s="346"/>
    </row>
    <row r="476" spans="1:56" ht="15.75" customHeight="1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  <c r="AG476" s="346"/>
      <c r="AH476" s="346"/>
      <c r="AI476" s="346"/>
      <c r="AJ476" s="346"/>
      <c r="AK476" s="346"/>
      <c r="AL476" s="346"/>
      <c r="AM476" s="346"/>
      <c r="AN476" s="346"/>
      <c r="AO476" s="346"/>
      <c r="AP476" s="346"/>
      <c r="AQ476" s="346"/>
      <c r="AR476" s="346"/>
      <c r="AS476" s="346"/>
      <c r="AT476" s="346"/>
      <c r="AU476" s="346"/>
      <c r="AV476" s="346"/>
      <c r="AW476" s="346"/>
      <c r="AX476" s="346"/>
      <c r="AY476" s="346"/>
      <c r="AZ476" s="346"/>
      <c r="BA476" s="346"/>
      <c r="BB476" s="346"/>
      <c r="BC476" s="346"/>
      <c r="BD476" s="346"/>
    </row>
    <row r="477" spans="1:56" ht="15.75" customHeight="1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  <c r="AG477" s="346"/>
      <c r="AH477" s="346"/>
      <c r="AI477" s="346"/>
      <c r="AJ477" s="346"/>
      <c r="AK477" s="346"/>
      <c r="AL477" s="346"/>
      <c r="AM477" s="346"/>
      <c r="AN477" s="346"/>
      <c r="AO477" s="346"/>
      <c r="AP477" s="346"/>
      <c r="AQ477" s="346"/>
      <c r="AR477" s="346"/>
      <c r="AS477" s="346"/>
      <c r="AT477" s="346"/>
      <c r="AU477" s="346"/>
      <c r="AV477" s="346"/>
      <c r="AW477" s="346"/>
      <c r="AX477" s="346"/>
      <c r="AY477" s="346"/>
      <c r="AZ477" s="346"/>
      <c r="BA477" s="346"/>
      <c r="BB477" s="346"/>
      <c r="BC477" s="346"/>
      <c r="BD477" s="346"/>
    </row>
    <row r="478" spans="1:56" ht="15.75" customHeight="1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  <c r="AG478" s="346"/>
      <c r="AH478" s="346"/>
      <c r="AI478" s="346"/>
      <c r="AJ478" s="346"/>
      <c r="AK478" s="346"/>
      <c r="AL478" s="346"/>
      <c r="AM478" s="346"/>
      <c r="AN478" s="346"/>
      <c r="AO478" s="346"/>
      <c r="AP478" s="346"/>
      <c r="AQ478" s="346"/>
      <c r="AR478" s="346"/>
      <c r="AS478" s="346"/>
      <c r="AT478" s="346"/>
      <c r="AU478" s="346"/>
      <c r="AV478" s="346"/>
      <c r="AW478" s="346"/>
      <c r="AX478" s="346"/>
      <c r="AY478" s="346"/>
      <c r="AZ478" s="346"/>
      <c r="BA478" s="346"/>
      <c r="BB478" s="346"/>
      <c r="BC478" s="346"/>
      <c r="BD478" s="346"/>
    </row>
    <row r="479" spans="1:56" ht="15.75" customHeight="1">
      <c r="A479" s="346"/>
      <c r="B479" s="346"/>
      <c r="C479" s="346"/>
      <c r="D479" s="346"/>
      <c r="E479" s="346"/>
      <c r="F479" s="346"/>
      <c r="G479" s="346"/>
      <c r="H479" s="346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6"/>
      <c r="U479" s="346"/>
      <c r="V479" s="346"/>
      <c r="W479" s="346"/>
      <c r="X479" s="346"/>
      <c r="Y479" s="346"/>
      <c r="Z479" s="346"/>
      <c r="AA479" s="346"/>
      <c r="AB479" s="346"/>
      <c r="AC479" s="346"/>
      <c r="AD479" s="346"/>
      <c r="AE479" s="346"/>
      <c r="AF479" s="346"/>
      <c r="AG479" s="346"/>
      <c r="AH479" s="346"/>
      <c r="AI479" s="346"/>
      <c r="AJ479" s="346"/>
      <c r="AK479" s="346"/>
      <c r="AL479" s="346"/>
      <c r="AM479" s="346"/>
      <c r="AN479" s="346"/>
      <c r="AO479" s="346"/>
      <c r="AP479" s="346"/>
      <c r="AQ479" s="346"/>
      <c r="AR479" s="346"/>
      <c r="AS479" s="346"/>
      <c r="AT479" s="346"/>
      <c r="AU479" s="346"/>
      <c r="AV479" s="346"/>
      <c r="AW479" s="346"/>
      <c r="AX479" s="346"/>
      <c r="AY479" s="346"/>
      <c r="AZ479" s="346"/>
      <c r="BA479" s="346"/>
      <c r="BB479" s="346"/>
      <c r="BC479" s="346"/>
      <c r="BD479" s="346"/>
    </row>
    <row r="480" spans="1:56" ht="15.75" customHeight="1">
      <c r="A480" s="346"/>
      <c r="B480" s="346"/>
      <c r="C480" s="346"/>
      <c r="D480" s="346"/>
      <c r="E480" s="346"/>
      <c r="F480" s="346"/>
      <c r="G480" s="346"/>
      <c r="H480" s="346"/>
      <c r="I480" s="346"/>
      <c r="J480" s="346"/>
      <c r="K480" s="346"/>
      <c r="L480" s="346"/>
      <c r="M480" s="346"/>
      <c r="N480" s="346"/>
      <c r="O480" s="346"/>
      <c r="P480" s="346"/>
      <c r="Q480" s="346"/>
      <c r="R480" s="346"/>
      <c r="S480" s="346"/>
      <c r="T480" s="346"/>
      <c r="U480" s="346"/>
      <c r="V480" s="346"/>
      <c r="W480" s="346"/>
      <c r="X480" s="346"/>
      <c r="Y480" s="346"/>
      <c r="Z480" s="346"/>
      <c r="AA480" s="346"/>
      <c r="AB480" s="346"/>
      <c r="AC480" s="346"/>
      <c r="AD480" s="346"/>
      <c r="AE480" s="346"/>
      <c r="AF480" s="346"/>
      <c r="AG480" s="346"/>
      <c r="AH480" s="346"/>
      <c r="AI480" s="346"/>
      <c r="AJ480" s="346"/>
      <c r="AK480" s="346"/>
      <c r="AL480" s="346"/>
      <c r="AM480" s="346"/>
      <c r="AN480" s="346"/>
      <c r="AO480" s="346"/>
      <c r="AP480" s="346"/>
      <c r="AQ480" s="346"/>
      <c r="AR480" s="346"/>
      <c r="AS480" s="346"/>
      <c r="AT480" s="346"/>
      <c r="AU480" s="346"/>
      <c r="AV480" s="346"/>
      <c r="AW480" s="346"/>
      <c r="AX480" s="346"/>
      <c r="AY480" s="346"/>
      <c r="AZ480" s="346"/>
      <c r="BA480" s="346"/>
      <c r="BB480" s="346"/>
      <c r="BC480" s="346"/>
      <c r="BD480" s="346"/>
    </row>
    <row r="481" spans="1:56" ht="15.75" customHeight="1">
      <c r="A481" s="346"/>
      <c r="B481" s="346"/>
      <c r="C481" s="346"/>
      <c r="D481" s="346"/>
      <c r="E481" s="346"/>
      <c r="F481" s="346"/>
      <c r="G481" s="346"/>
      <c r="H481" s="346"/>
      <c r="I481" s="346"/>
      <c r="J481" s="346"/>
      <c r="K481" s="346"/>
      <c r="L481" s="346"/>
      <c r="M481" s="346"/>
      <c r="N481" s="346"/>
      <c r="O481" s="346"/>
      <c r="P481" s="346"/>
      <c r="Q481" s="346"/>
      <c r="R481" s="346"/>
      <c r="S481" s="346"/>
      <c r="T481" s="346"/>
      <c r="U481" s="346"/>
      <c r="V481" s="346"/>
      <c r="W481" s="346"/>
      <c r="X481" s="346"/>
      <c r="Y481" s="346"/>
      <c r="Z481" s="346"/>
      <c r="AA481" s="346"/>
      <c r="AB481" s="346"/>
      <c r="AC481" s="346"/>
      <c r="AD481" s="346"/>
      <c r="AE481" s="346"/>
      <c r="AF481" s="346"/>
      <c r="AG481" s="346"/>
      <c r="AH481" s="346"/>
      <c r="AI481" s="346"/>
      <c r="AJ481" s="346"/>
      <c r="AK481" s="346"/>
      <c r="AL481" s="346"/>
      <c r="AM481" s="346"/>
      <c r="AN481" s="346"/>
      <c r="AO481" s="346"/>
      <c r="AP481" s="346"/>
      <c r="AQ481" s="346"/>
      <c r="AR481" s="346"/>
      <c r="AS481" s="346"/>
      <c r="AT481" s="346"/>
      <c r="AU481" s="346"/>
      <c r="AV481" s="346"/>
      <c r="AW481" s="346"/>
      <c r="AX481" s="346"/>
      <c r="AY481" s="346"/>
      <c r="AZ481" s="346"/>
      <c r="BA481" s="346"/>
      <c r="BB481" s="346"/>
      <c r="BC481" s="346"/>
      <c r="BD481" s="346"/>
    </row>
    <row r="482" spans="1:56" ht="15.75" customHeight="1">
      <c r="A482" s="346"/>
      <c r="B482" s="346"/>
      <c r="C482" s="346"/>
      <c r="D482" s="346"/>
      <c r="E482" s="346"/>
      <c r="F482" s="346"/>
      <c r="G482" s="346"/>
      <c r="H482" s="346"/>
      <c r="I482" s="346"/>
      <c r="J482" s="346"/>
      <c r="K482" s="346"/>
      <c r="L482" s="346"/>
      <c r="M482" s="346"/>
      <c r="N482" s="346"/>
      <c r="O482" s="346"/>
      <c r="P482" s="346"/>
      <c r="Q482" s="346"/>
      <c r="R482" s="346"/>
      <c r="S482" s="346"/>
      <c r="T482" s="346"/>
      <c r="U482" s="346"/>
      <c r="V482" s="346"/>
      <c r="W482" s="346"/>
      <c r="X482" s="346"/>
      <c r="Y482" s="346"/>
      <c r="Z482" s="346"/>
      <c r="AA482" s="346"/>
      <c r="AB482" s="346"/>
      <c r="AC482" s="346"/>
      <c r="AD482" s="346"/>
      <c r="AE482" s="346"/>
      <c r="AF482" s="346"/>
      <c r="AG482" s="346"/>
      <c r="AH482" s="346"/>
      <c r="AI482" s="346"/>
      <c r="AJ482" s="346"/>
      <c r="AK482" s="346"/>
      <c r="AL482" s="346"/>
      <c r="AM482" s="346"/>
      <c r="AN482" s="346"/>
      <c r="AO482" s="346"/>
      <c r="AP482" s="346"/>
      <c r="AQ482" s="346"/>
      <c r="AR482" s="346"/>
      <c r="AS482" s="346"/>
      <c r="AT482" s="346"/>
      <c r="AU482" s="346"/>
      <c r="AV482" s="346"/>
      <c r="AW482" s="346"/>
      <c r="AX482" s="346"/>
      <c r="AY482" s="346"/>
      <c r="AZ482" s="346"/>
      <c r="BA482" s="346"/>
      <c r="BB482" s="346"/>
      <c r="BC482" s="346"/>
      <c r="BD482" s="346"/>
    </row>
    <row r="483" spans="1:56" ht="15.75" customHeight="1">
      <c r="A483" s="346"/>
      <c r="B483" s="346"/>
      <c r="C483" s="346"/>
      <c r="D483" s="346"/>
      <c r="E483" s="346"/>
      <c r="F483" s="346"/>
      <c r="G483" s="346"/>
      <c r="H483" s="346"/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6"/>
      <c r="U483" s="346"/>
      <c r="V483" s="346"/>
      <c r="W483" s="346"/>
      <c r="X483" s="346"/>
      <c r="Y483" s="346"/>
      <c r="Z483" s="346"/>
      <c r="AA483" s="346"/>
      <c r="AB483" s="346"/>
      <c r="AC483" s="346"/>
      <c r="AD483" s="346"/>
      <c r="AE483" s="346"/>
      <c r="AF483" s="346"/>
      <c r="AG483" s="346"/>
      <c r="AH483" s="346"/>
      <c r="AI483" s="346"/>
      <c r="AJ483" s="346"/>
      <c r="AK483" s="346"/>
      <c r="AL483" s="346"/>
      <c r="AM483" s="346"/>
      <c r="AN483" s="346"/>
      <c r="AO483" s="346"/>
      <c r="AP483" s="346"/>
      <c r="AQ483" s="346"/>
      <c r="AR483" s="346"/>
      <c r="AS483" s="346"/>
      <c r="AT483" s="346"/>
      <c r="AU483" s="346"/>
      <c r="AV483" s="346"/>
      <c r="AW483" s="346"/>
      <c r="AX483" s="346"/>
      <c r="AY483" s="346"/>
      <c r="AZ483" s="346"/>
      <c r="BA483" s="346"/>
      <c r="BB483" s="346"/>
      <c r="BC483" s="346"/>
      <c r="BD483" s="346"/>
    </row>
    <row r="484" spans="1:56" ht="15.75" customHeight="1">
      <c r="A484" s="346"/>
      <c r="B484" s="346"/>
      <c r="C484" s="346"/>
      <c r="D484" s="346"/>
      <c r="E484" s="346"/>
      <c r="F484" s="346"/>
      <c r="G484" s="346"/>
      <c r="H484" s="346"/>
      <c r="I484" s="346"/>
      <c r="J484" s="346"/>
      <c r="K484" s="346"/>
      <c r="L484" s="346"/>
      <c r="M484" s="346"/>
      <c r="N484" s="346"/>
      <c r="O484" s="346"/>
      <c r="P484" s="346"/>
      <c r="Q484" s="346"/>
      <c r="R484" s="346"/>
      <c r="S484" s="346"/>
      <c r="T484" s="346"/>
      <c r="U484" s="346"/>
      <c r="V484" s="346"/>
      <c r="W484" s="346"/>
      <c r="X484" s="346"/>
      <c r="Y484" s="346"/>
      <c r="Z484" s="346"/>
      <c r="AA484" s="346"/>
      <c r="AB484" s="346"/>
      <c r="AC484" s="346"/>
      <c r="AD484" s="346"/>
      <c r="AE484" s="346"/>
      <c r="AF484" s="346"/>
      <c r="AG484" s="346"/>
      <c r="AH484" s="346"/>
      <c r="AI484" s="346"/>
      <c r="AJ484" s="346"/>
      <c r="AK484" s="346"/>
      <c r="AL484" s="346"/>
      <c r="AM484" s="346"/>
      <c r="AN484" s="346"/>
      <c r="AO484" s="346"/>
      <c r="AP484" s="346"/>
      <c r="AQ484" s="346"/>
      <c r="AR484" s="346"/>
      <c r="AS484" s="346"/>
      <c r="AT484" s="346"/>
      <c r="AU484" s="346"/>
      <c r="AV484" s="346"/>
      <c r="AW484" s="346"/>
      <c r="AX484" s="346"/>
      <c r="AY484" s="346"/>
      <c r="AZ484" s="346"/>
      <c r="BA484" s="346"/>
      <c r="BB484" s="346"/>
      <c r="BC484" s="346"/>
      <c r="BD484" s="346"/>
    </row>
    <row r="485" spans="1:56" ht="15.75" customHeight="1">
      <c r="A485" s="346"/>
      <c r="B485" s="346"/>
      <c r="C485" s="346"/>
      <c r="D485" s="346"/>
      <c r="E485" s="346"/>
      <c r="F485" s="346"/>
      <c r="G485" s="346"/>
      <c r="H485" s="346"/>
      <c r="I485" s="346"/>
      <c r="J485" s="346"/>
      <c r="K485" s="346"/>
      <c r="L485" s="346"/>
      <c r="M485" s="346"/>
      <c r="N485" s="346"/>
      <c r="O485" s="346"/>
      <c r="P485" s="346"/>
      <c r="Q485" s="346"/>
      <c r="R485" s="346"/>
      <c r="S485" s="346"/>
      <c r="T485" s="346"/>
      <c r="U485" s="346"/>
      <c r="V485" s="346"/>
      <c r="W485" s="346"/>
      <c r="X485" s="346"/>
      <c r="Y485" s="346"/>
      <c r="Z485" s="346"/>
      <c r="AA485" s="346"/>
      <c r="AB485" s="346"/>
      <c r="AC485" s="346"/>
      <c r="AD485" s="346"/>
      <c r="AE485" s="346"/>
      <c r="AF485" s="346"/>
      <c r="AG485" s="346"/>
      <c r="AH485" s="346"/>
      <c r="AI485" s="346"/>
      <c r="AJ485" s="346"/>
      <c r="AK485" s="346"/>
      <c r="AL485" s="346"/>
      <c r="AM485" s="346"/>
      <c r="AN485" s="346"/>
      <c r="AO485" s="346"/>
      <c r="AP485" s="346"/>
      <c r="AQ485" s="346"/>
      <c r="AR485" s="346"/>
      <c r="AS485" s="346"/>
      <c r="AT485" s="346"/>
      <c r="AU485" s="346"/>
      <c r="AV485" s="346"/>
      <c r="AW485" s="346"/>
      <c r="AX485" s="346"/>
      <c r="AY485" s="346"/>
      <c r="AZ485" s="346"/>
      <c r="BA485" s="346"/>
      <c r="BB485" s="346"/>
      <c r="BC485" s="346"/>
      <c r="BD485" s="346"/>
    </row>
    <row r="486" spans="1:56" ht="15.75" customHeight="1">
      <c r="A486" s="346"/>
      <c r="B486" s="346"/>
      <c r="C486" s="346"/>
      <c r="D486" s="346"/>
      <c r="E486" s="346"/>
      <c r="F486" s="346"/>
      <c r="G486" s="346"/>
      <c r="H486" s="346"/>
      <c r="I486" s="346"/>
      <c r="J486" s="346"/>
      <c r="K486" s="346"/>
      <c r="L486" s="346"/>
      <c r="M486" s="346"/>
      <c r="N486" s="346"/>
      <c r="O486" s="346"/>
      <c r="P486" s="346"/>
      <c r="Q486" s="346"/>
      <c r="R486" s="346"/>
      <c r="S486" s="346"/>
      <c r="T486" s="346"/>
      <c r="U486" s="346"/>
      <c r="V486" s="346"/>
      <c r="W486" s="346"/>
      <c r="X486" s="346"/>
      <c r="Y486" s="346"/>
      <c r="Z486" s="346"/>
      <c r="AA486" s="346"/>
      <c r="AB486" s="346"/>
      <c r="AC486" s="346"/>
      <c r="AD486" s="346"/>
      <c r="AE486" s="346"/>
      <c r="AF486" s="346"/>
      <c r="AG486" s="346"/>
      <c r="AH486" s="346"/>
      <c r="AI486" s="346"/>
      <c r="AJ486" s="346"/>
      <c r="AK486" s="346"/>
      <c r="AL486" s="346"/>
      <c r="AM486" s="346"/>
      <c r="AN486" s="346"/>
      <c r="AO486" s="346"/>
      <c r="AP486" s="346"/>
      <c r="AQ486" s="346"/>
      <c r="AR486" s="346"/>
      <c r="AS486" s="346"/>
      <c r="AT486" s="346"/>
      <c r="AU486" s="346"/>
      <c r="AV486" s="346"/>
      <c r="AW486" s="346"/>
      <c r="AX486" s="346"/>
      <c r="AY486" s="346"/>
      <c r="AZ486" s="346"/>
      <c r="BA486" s="346"/>
      <c r="BB486" s="346"/>
      <c r="BC486" s="346"/>
      <c r="BD486" s="346"/>
    </row>
    <row r="487" spans="1:56" ht="15.75" customHeight="1">
      <c r="A487" s="346"/>
      <c r="B487" s="346"/>
      <c r="C487" s="346"/>
      <c r="D487" s="346"/>
      <c r="E487" s="346"/>
      <c r="F487" s="346"/>
      <c r="G487" s="346"/>
      <c r="H487" s="346"/>
      <c r="I487" s="346"/>
      <c r="J487" s="346"/>
      <c r="K487" s="346"/>
      <c r="L487" s="346"/>
      <c r="M487" s="346"/>
      <c r="N487" s="346"/>
      <c r="O487" s="346"/>
      <c r="P487" s="346"/>
      <c r="Q487" s="346"/>
      <c r="R487" s="346"/>
      <c r="S487" s="346"/>
      <c r="T487" s="346"/>
      <c r="U487" s="346"/>
      <c r="V487" s="346"/>
      <c r="W487" s="346"/>
      <c r="X487" s="346"/>
      <c r="Y487" s="346"/>
      <c r="Z487" s="346"/>
      <c r="AA487" s="346"/>
      <c r="AB487" s="346"/>
      <c r="AC487" s="346"/>
      <c r="AD487" s="346"/>
      <c r="AE487" s="346"/>
      <c r="AF487" s="346"/>
      <c r="AG487" s="346"/>
      <c r="AH487" s="346"/>
      <c r="AI487" s="346"/>
      <c r="AJ487" s="346"/>
      <c r="AK487" s="346"/>
      <c r="AL487" s="346"/>
      <c r="AM487" s="346"/>
      <c r="AN487" s="346"/>
      <c r="AO487" s="346"/>
      <c r="AP487" s="346"/>
      <c r="AQ487" s="346"/>
      <c r="AR487" s="346"/>
      <c r="AS487" s="346"/>
      <c r="AT487" s="346"/>
      <c r="AU487" s="346"/>
      <c r="AV487" s="346"/>
      <c r="AW487" s="346"/>
      <c r="AX487" s="346"/>
      <c r="AY487" s="346"/>
      <c r="AZ487" s="346"/>
      <c r="BA487" s="346"/>
      <c r="BB487" s="346"/>
      <c r="BC487" s="346"/>
      <c r="BD487" s="346"/>
    </row>
    <row r="488" spans="1:56" ht="15.75" customHeight="1">
      <c r="A488" s="346"/>
      <c r="B488" s="346"/>
      <c r="C488" s="346"/>
      <c r="D488" s="346"/>
      <c r="E488" s="346"/>
      <c r="F488" s="346"/>
      <c r="G488" s="346"/>
      <c r="H488" s="346"/>
      <c r="I488" s="346"/>
      <c r="J488" s="346"/>
      <c r="K488" s="346"/>
      <c r="L488" s="346"/>
      <c r="M488" s="346"/>
      <c r="N488" s="346"/>
      <c r="O488" s="346"/>
      <c r="P488" s="346"/>
      <c r="Q488" s="346"/>
      <c r="R488" s="346"/>
      <c r="S488" s="346"/>
      <c r="T488" s="346"/>
      <c r="U488" s="346"/>
      <c r="V488" s="346"/>
      <c r="W488" s="346"/>
      <c r="X488" s="346"/>
      <c r="Y488" s="346"/>
      <c r="Z488" s="346"/>
      <c r="AA488" s="346"/>
      <c r="AB488" s="346"/>
      <c r="AC488" s="346"/>
      <c r="AD488" s="346"/>
      <c r="AE488" s="346"/>
      <c r="AF488" s="346"/>
      <c r="AG488" s="346"/>
      <c r="AH488" s="346"/>
      <c r="AI488" s="346"/>
      <c r="AJ488" s="346"/>
      <c r="AK488" s="346"/>
      <c r="AL488" s="346"/>
      <c r="AM488" s="346"/>
      <c r="AN488" s="346"/>
      <c r="AO488" s="346"/>
      <c r="AP488" s="346"/>
      <c r="AQ488" s="346"/>
      <c r="AR488" s="346"/>
      <c r="AS488" s="346"/>
      <c r="AT488" s="346"/>
      <c r="AU488" s="346"/>
      <c r="AV488" s="346"/>
      <c r="AW488" s="346"/>
      <c r="AX488" s="346"/>
      <c r="AY488" s="346"/>
      <c r="AZ488" s="346"/>
      <c r="BA488" s="346"/>
      <c r="BB488" s="346"/>
      <c r="BC488" s="346"/>
      <c r="BD488" s="346"/>
    </row>
    <row r="489" spans="1:56" ht="15.75" customHeight="1">
      <c r="A489" s="346"/>
      <c r="B489" s="346"/>
      <c r="C489" s="346"/>
      <c r="D489" s="346"/>
      <c r="E489" s="346"/>
      <c r="F489" s="346"/>
      <c r="G489" s="346"/>
      <c r="H489" s="346"/>
      <c r="I489" s="346"/>
      <c r="J489" s="346"/>
      <c r="K489" s="346"/>
      <c r="L489" s="346"/>
      <c r="M489" s="346"/>
      <c r="N489" s="346"/>
      <c r="O489" s="346"/>
      <c r="P489" s="346"/>
      <c r="Q489" s="346"/>
      <c r="R489" s="346"/>
      <c r="S489" s="346"/>
      <c r="T489" s="346"/>
      <c r="U489" s="346"/>
      <c r="V489" s="346"/>
      <c r="W489" s="346"/>
      <c r="X489" s="346"/>
      <c r="Y489" s="346"/>
      <c r="Z489" s="346"/>
      <c r="AA489" s="346"/>
      <c r="AB489" s="346"/>
      <c r="AC489" s="346"/>
      <c r="AD489" s="346"/>
      <c r="AE489" s="346"/>
      <c r="AF489" s="346"/>
      <c r="AG489" s="346"/>
      <c r="AH489" s="346"/>
      <c r="AI489" s="346"/>
      <c r="AJ489" s="346"/>
      <c r="AK489" s="346"/>
      <c r="AL489" s="346"/>
      <c r="AM489" s="346"/>
      <c r="AN489" s="346"/>
      <c r="AO489" s="346"/>
      <c r="AP489" s="346"/>
      <c r="AQ489" s="346"/>
      <c r="AR489" s="346"/>
      <c r="AS489" s="346"/>
      <c r="AT489" s="346"/>
      <c r="AU489" s="346"/>
      <c r="AV489" s="346"/>
      <c r="AW489" s="346"/>
      <c r="AX489" s="346"/>
      <c r="AY489" s="346"/>
      <c r="AZ489" s="346"/>
      <c r="BA489" s="346"/>
      <c r="BB489" s="346"/>
      <c r="BC489" s="346"/>
      <c r="BD489" s="346"/>
    </row>
    <row r="490" spans="1:56" ht="15.75" customHeight="1">
      <c r="A490" s="346"/>
      <c r="B490" s="346"/>
      <c r="C490" s="346"/>
      <c r="D490" s="346"/>
      <c r="E490" s="346"/>
      <c r="F490" s="346"/>
      <c r="G490" s="346"/>
      <c r="H490" s="346"/>
      <c r="I490" s="346"/>
      <c r="J490" s="346"/>
      <c r="K490" s="346"/>
      <c r="L490" s="346"/>
      <c r="M490" s="346"/>
      <c r="N490" s="346"/>
      <c r="O490" s="346"/>
      <c r="P490" s="346"/>
      <c r="Q490" s="346"/>
      <c r="R490" s="346"/>
      <c r="S490" s="346"/>
      <c r="T490" s="346"/>
      <c r="U490" s="346"/>
      <c r="V490" s="346"/>
      <c r="W490" s="346"/>
      <c r="X490" s="346"/>
      <c r="Y490" s="346"/>
      <c r="Z490" s="346"/>
      <c r="AA490" s="346"/>
      <c r="AB490" s="346"/>
      <c r="AC490" s="346"/>
      <c r="AD490" s="346"/>
      <c r="AE490" s="346"/>
      <c r="AF490" s="346"/>
      <c r="AG490" s="346"/>
      <c r="AH490" s="346"/>
      <c r="AI490" s="346"/>
      <c r="AJ490" s="346"/>
      <c r="AK490" s="346"/>
      <c r="AL490" s="346"/>
      <c r="AM490" s="346"/>
      <c r="AN490" s="346"/>
      <c r="AO490" s="346"/>
      <c r="AP490" s="346"/>
      <c r="AQ490" s="346"/>
      <c r="AR490" s="346"/>
      <c r="AS490" s="346"/>
      <c r="AT490" s="346"/>
      <c r="AU490" s="346"/>
      <c r="AV490" s="346"/>
      <c r="AW490" s="346"/>
      <c r="AX490" s="346"/>
      <c r="AY490" s="346"/>
      <c r="AZ490" s="346"/>
      <c r="BA490" s="346"/>
      <c r="BB490" s="346"/>
      <c r="BC490" s="346"/>
      <c r="BD490" s="346"/>
    </row>
    <row r="491" spans="1:56" ht="15.75" customHeight="1">
      <c r="A491" s="346"/>
      <c r="B491" s="346"/>
      <c r="C491" s="346"/>
      <c r="D491" s="346"/>
      <c r="E491" s="346"/>
      <c r="F491" s="346"/>
      <c r="G491" s="346"/>
      <c r="H491" s="346"/>
      <c r="I491" s="346"/>
      <c r="J491" s="346"/>
      <c r="K491" s="346"/>
      <c r="L491" s="346"/>
      <c r="M491" s="346"/>
      <c r="N491" s="346"/>
      <c r="O491" s="346"/>
      <c r="P491" s="346"/>
      <c r="Q491" s="346"/>
      <c r="R491" s="346"/>
      <c r="S491" s="346"/>
      <c r="T491" s="346"/>
      <c r="U491" s="346"/>
      <c r="V491" s="346"/>
      <c r="W491" s="346"/>
      <c r="X491" s="346"/>
      <c r="Y491" s="346"/>
      <c r="Z491" s="346"/>
      <c r="AA491" s="346"/>
      <c r="AB491" s="346"/>
      <c r="AC491" s="346"/>
      <c r="AD491" s="346"/>
      <c r="AE491" s="346"/>
      <c r="AF491" s="346"/>
      <c r="AG491" s="346"/>
      <c r="AH491" s="346"/>
      <c r="AI491" s="346"/>
      <c r="AJ491" s="346"/>
      <c r="AK491" s="346"/>
      <c r="AL491" s="346"/>
      <c r="AM491" s="346"/>
      <c r="AN491" s="346"/>
      <c r="AO491" s="346"/>
      <c r="AP491" s="346"/>
      <c r="AQ491" s="346"/>
      <c r="AR491" s="346"/>
      <c r="AS491" s="346"/>
      <c r="AT491" s="346"/>
      <c r="AU491" s="346"/>
      <c r="AV491" s="346"/>
      <c r="AW491" s="346"/>
      <c r="AX491" s="346"/>
      <c r="AY491" s="346"/>
      <c r="AZ491" s="346"/>
      <c r="BA491" s="346"/>
      <c r="BB491" s="346"/>
      <c r="BC491" s="346"/>
      <c r="BD491" s="346"/>
    </row>
    <row r="492" spans="1:56" ht="15.75" customHeight="1">
      <c r="A492" s="346"/>
      <c r="B492" s="346"/>
      <c r="C492" s="346"/>
      <c r="D492" s="346"/>
      <c r="E492" s="346"/>
      <c r="F492" s="346"/>
      <c r="G492" s="346"/>
      <c r="H492" s="346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6"/>
      <c r="U492" s="346"/>
      <c r="V492" s="346"/>
      <c r="W492" s="346"/>
      <c r="X492" s="346"/>
      <c r="Y492" s="346"/>
      <c r="Z492" s="346"/>
      <c r="AA492" s="346"/>
      <c r="AB492" s="346"/>
      <c r="AC492" s="346"/>
      <c r="AD492" s="346"/>
      <c r="AE492" s="346"/>
      <c r="AF492" s="346"/>
      <c r="AG492" s="346"/>
      <c r="AH492" s="346"/>
      <c r="AI492" s="346"/>
      <c r="AJ492" s="346"/>
      <c r="AK492" s="346"/>
      <c r="AL492" s="346"/>
      <c r="AM492" s="346"/>
      <c r="AN492" s="346"/>
      <c r="AO492" s="346"/>
      <c r="AP492" s="346"/>
      <c r="AQ492" s="346"/>
      <c r="AR492" s="346"/>
      <c r="AS492" s="346"/>
      <c r="AT492" s="346"/>
      <c r="AU492" s="346"/>
      <c r="AV492" s="346"/>
      <c r="AW492" s="346"/>
      <c r="AX492" s="346"/>
      <c r="AY492" s="346"/>
      <c r="AZ492" s="346"/>
      <c r="BA492" s="346"/>
      <c r="BB492" s="346"/>
      <c r="BC492" s="346"/>
      <c r="BD492" s="346"/>
    </row>
    <row r="493" spans="1:56" ht="15.75" customHeight="1">
      <c r="A493" s="346"/>
      <c r="B493" s="346"/>
      <c r="C493" s="346"/>
      <c r="D493" s="346"/>
      <c r="E493" s="346"/>
      <c r="F493" s="346"/>
      <c r="G493" s="346"/>
      <c r="H493" s="346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6"/>
      <c r="U493" s="346"/>
      <c r="V493" s="346"/>
      <c r="W493" s="346"/>
      <c r="X493" s="346"/>
      <c r="Y493" s="346"/>
      <c r="Z493" s="346"/>
      <c r="AA493" s="346"/>
      <c r="AB493" s="346"/>
      <c r="AC493" s="346"/>
      <c r="AD493" s="346"/>
      <c r="AE493" s="346"/>
      <c r="AF493" s="346"/>
      <c r="AG493" s="346"/>
      <c r="AH493" s="346"/>
      <c r="AI493" s="346"/>
      <c r="AJ493" s="346"/>
      <c r="AK493" s="346"/>
      <c r="AL493" s="346"/>
      <c r="AM493" s="346"/>
      <c r="AN493" s="346"/>
      <c r="AO493" s="346"/>
      <c r="AP493" s="346"/>
      <c r="AQ493" s="346"/>
      <c r="AR493" s="346"/>
      <c r="AS493" s="346"/>
      <c r="AT493" s="346"/>
      <c r="AU493" s="346"/>
      <c r="AV493" s="346"/>
      <c r="AW493" s="346"/>
      <c r="AX493" s="346"/>
      <c r="AY493" s="346"/>
      <c r="AZ493" s="346"/>
      <c r="BA493" s="346"/>
      <c r="BB493" s="346"/>
      <c r="BC493" s="346"/>
      <c r="BD493" s="346"/>
    </row>
    <row r="494" spans="1:56" ht="15.75" customHeight="1">
      <c r="A494" s="346"/>
      <c r="B494" s="346"/>
      <c r="C494" s="346"/>
      <c r="D494" s="346"/>
      <c r="E494" s="346"/>
      <c r="F494" s="346"/>
      <c r="G494" s="346"/>
      <c r="H494" s="346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6"/>
      <c r="U494" s="346"/>
      <c r="V494" s="346"/>
      <c r="W494" s="346"/>
      <c r="X494" s="346"/>
      <c r="Y494" s="346"/>
      <c r="Z494" s="346"/>
      <c r="AA494" s="346"/>
      <c r="AB494" s="346"/>
      <c r="AC494" s="346"/>
      <c r="AD494" s="346"/>
      <c r="AE494" s="346"/>
      <c r="AF494" s="346"/>
      <c r="AG494" s="346"/>
      <c r="AH494" s="346"/>
      <c r="AI494" s="346"/>
      <c r="AJ494" s="346"/>
      <c r="AK494" s="346"/>
      <c r="AL494" s="346"/>
      <c r="AM494" s="346"/>
      <c r="AN494" s="346"/>
      <c r="AO494" s="346"/>
      <c r="AP494" s="346"/>
      <c r="AQ494" s="346"/>
      <c r="AR494" s="346"/>
      <c r="AS494" s="346"/>
      <c r="AT494" s="346"/>
      <c r="AU494" s="346"/>
      <c r="AV494" s="346"/>
      <c r="AW494" s="346"/>
      <c r="AX494" s="346"/>
      <c r="AY494" s="346"/>
      <c r="AZ494" s="346"/>
      <c r="BA494" s="346"/>
      <c r="BB494" s="346"/>
      <c r="BC494" s="346"/>
      <c r="BD494" s="346"/>
    </row>
    <row r="495" spans="1:56" ht="15.75" customHeight="1">
      <c r="A495" s="346"/>
      <c r="B495" s="346"/>
      <c r="C495" s="346"/>
      <c r="D495" s="346"/>
      <c r="E495" s="346"/>
      <c r="F495" s="346"/>
      <c r="G495" s="346"/>
      <c r="H495" s="346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6"/>
      <c r="U495" s="346"/>
      <c r="V495" s="346"/>
      <c r="W495" s="346"/>
      <c r="X495" s="346"/>
      <c r="Y495" s="346"/>
      <c r="Z495" s="346"/>
      <c r="AA495" s="346"/>
      <c r="AB495" s="346"/>
      <c r="AC495" s="346"/>
      <c r="AD495" s="346"/>
      <c r="AE495" s="346"/>
      <c r="AF495" s="346"/>
      <c r="AG495" s="346"/>
      <c r="AH495" s="346"/>
      <c r="AI495" s="346"/>
      <c r="AJ495" s="346"/>
      <c r="AK495" s="346"/>
      <c r="AL495" s="346"/>
      <c r="AM495" s="346"/>
      <c r="AN495" s="346"/>
      <c r="AO495" s="346"/>
      <c r="AP495" s="346"/>
      <c r="AQ495" s="346"/>
      <c r="AR495" s="346"/>
      <c r="AS495" s="346"/>
      <c r="AT495" s="346"/>
      <c r="AU495" s="346"/>
      <c r="AV495" s="346"/>
      <c r="AW495" s="346"/>
      <c r="AX495" s="346"/>
      <c r="AY495" s="346"/>
      <c r="AZ495" s="346"/>
      <c r="BA495" s="346"/>
      <c r="BB495" s="346"/>
      <c r="BC495" s="346"/>
      <c r="BD495" s="346"/>
    </row>
    <row r="496" spans="1:56" ht="15.75" customHeight="1">
      <c r="A496" s="346"/>
      <c r="B496" s="346"/>
      <c r="C496" s="346"/>
      <c r="D496" s="346"/>
      <c r="E496" s="346"/>
      <c r="F496" s="346"/>
      <c r="G496" s="346"/>
      <c r="H496" s="346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6"/>
      <c r="U496" s="346"/>
      <c r="V496" s="346"/>
      <c r="W496" s="346"/>
      <c r="X496" s="346"/>
      <c r="Y496" s="346"/>
      <c r="Z496" s="346"/>
      <c r="AA496" s="346"/>
      <c r="AB496" s="346"/>
      <c r="AC496" s="346"/>
      <c r="AD496" s="346"/>
      <c r="AE496" s="346"/>
      <c r="AF496" s="346"/>
      <c r="AG496" s="346"/>
      <c r="AH496" s="346"/>
      <c r="AI496" s="346"/>
      <c r="AJ496" s="346"/>
      <c r="AK496" s="346"/>
      <c r="AL496" s="346"/>
      <c r="AM496" s="346"/>
      <c r="AN496" s="346"/>
      <c r="AO496" s="346"/>
      <c r="AP496" s="346"/>
      <c r="AQ496" s="346"/>
      <c r="AR496" s="346"/>
      <c r="AS496" s="346"/>
      <c r="AT496" s="346"/>
      <c r="AU496" s="346"/>
      <c r="AV496" s="346"/>
      <c r="AW496" s="346"/>
      <c r="AX496" s="346"/>
      <c r="AY496" s="346"/>
      <c r="AZ496" s="346"/>
      <c r="BA496" s="346"/>
      <c r="BB496" s="346"/>
      <c r="BC496" s="346"/>
      <c r="BD496" s="346"/>
    </row>
    <row r="497" spans="1:56" ht="15.75" customHeight="1">
      <c r="A497" s="346"/>
      <c r="B497" s="346"/>
      <c r="C497" s="346"/>
      <c r="D497" s="346"/>
      <c r="E497" s="346"/>
      <c r="F497" s="346"/>
      <c r="G497" s="346"/>
      <c r="H497" s="346"/>
      <c r="I497" s="346"/>
      <c r="J497" s="346"/>
      <c r="K497" s="346"/>
      <c r="L497" s="346"/>
      <c r="M497" s="346"/>
      <c r="N497" s="346"/>
      <c r="O497" s="346"/>
      <c r="P497" s="346"/>
      <c r="Q497" s="346"/>
      <c r="R497" s="346"/>
      <c r="S497" s="346"/>
      <c r="T497" s="346"/>
      <c r="U497" s="346"/>
      <c r="V497" s="346"/>
      <c r="W497" s="346"/>
      <c r="X497" s="346"/>
      <c r="Y497" s="346"/>
      <c r="Z497" s="346"/>
      <c r="AA497" s="346"/>
      <c r="AB497" s="346"/>
      <c r="AC497" s="346"/>
      <c r="AD497" s="346"/>
      <c r="AE497" s="346"/>
      <c r="AF497" s="346"/>
      <c r="AG497" s="346"/>
      <c r="AH497" s="346"/>
      <c r="AI497" s="346"/>
      <c r="AJ497" s="346"/>
      <c r="AK497" s="346"/>
      <c r="AL497" s="346"/>
      <c r="AM497" s="346"/>
      <c r="AN497" s="346"/>
      <c r="AO497" s="346"/>
      <c r="AP497" s="346"/>
      <c r="AQ497" s="346"/>
      <c r="AR497" s="346"/>
      <c r="AS497" s="346"/>
      <c r="AT497" s="346"/>
      <c r="AU497" s="346"/>
      <c r="AV497" s="346"/>
      <c r="AW497" s="346"/>
      <c r="AX497" s="346"/>
      <c r="AY497" s="346"/>
      <c r="AZ497" s="346"/>
      <c r="BA497" s="346"/>
      <c r="BB497" s="346"/>
      <c r="BC497" s="346"/>
      <c r="BD497" s="346"/>
    </row>
    <row r="498" spans="1:56" ht="15.75" customHeight="1">
      <c r="A498" s="346"/>
      <c r="B498" s="346"/>
      <c r="C498" s="346"/>
      <c r="D498" s="346"/>
      <c r="E498" s="346"/>
      <c r="F498" s="346"/>
      <c r="G498" s="346"/>
      <c r="H498" s="346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6"/>
      <c r="U498" s="346"/>
      <c r="V498" s="346"/>
      <c r="W498" s="346"/>
      <c r="X498" s="346"/>
      <c r="Y498" s="346"/>
      <c r="Z498" s="346"/>
      <c r="AA498" s="346"/>
      <c r="AB498" s="346"/>
      <c r="AC498" s="346"/>
      <c r="AD498" s="346"/>
      <c r="AE498" s="346"/>
      <c r="AF498" s="346"/>
      <c r="AG498" s="346"/>
      <c r="AH498" s="346"/>
      <c r="AI498" s="346"/>
      <c r="AJ498" s="346"/>
      <c r="AK498" s="346"/>
      <c r="AL498" s="346"/>
      <c r="AM498" s="346"/>
      <c r="AN498" s="346"/>
      <c r="AO498" s="346"/>
      <c r="AP498" s="346"/>
      <c r="AQ498" s="346"/>
      <c r="AR498" s="346"/>
      <c r="AS498" s="346"/>
      <c r="AT498" s="346"/>
      <c r="AU498" s="346"/>
      <c r="AV498" s="346"/>
      <c r="AW498" s="346"/>
      <c r="AX498" s="346"/>
      <c r="AY498" s="346"/>
      <c r="AZ498" s="346"/>
      <c r="BA498" s="346"/>
      <c r="BB498" s="346"/>
      <c r="BC498" s="346"/>
      <c r="BD498" s="346"/>
    </row>
    <row r="499" spans="1:56" ht="15.75" customHeight="1">
      <c r="A499" s="346"/>
      <c r="B499" s="346"/>
      <c r="C499" s="346"/>
      <c r="D499" s="346"/>
      <c r="E499" s="346"/>
      <c r="F499" s="346"/>
      <c r="G499" s="346"/>
      <c r="H499" s="346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6"/>
      <c r="U499" s="346"/>
      <c r="V499" s="346"/>
      <c r="W499" s="346"/>
      <c r="X499" s="346"/>
      <c r="Y499" s="346"/>
      <c r="Z499" s="346"/>
      <c r="AA499" s="346"/>
      <c r="AB499" s="346"/>
      <c r="AC499" s="346"/>
      <c r="AD499" s="346"/>
      <c r="AE499" s="346"/>
      <c r="AF499" s="346"/>
      <c r="AG499" s="346"/>
      <c r="AH499" s="346"/>
      <c r="AI499" s="346"/>
      <c r="AJ499" s="346"/>
      <c r="AK499" s="346"/>
      <c r="AL499" s="346"/>
      <c r="AM499" s="346"/>
      <c r="AN499" s="346"/>
      <c r="AO499" s="346"/>
      <c r="AP499" s="346"/>
      <c r="AQ499" s="346"/>
      <c r="AR499" s="346"/>
      <c r="AS499" s="346"/>
      <c r="AT499" s="346"/>
      <c r="AU499" s="346"/>
      <c r="AV499" s="346"/>
      <c r="AW499" s="346"/>
      <c r="AX499" s="346"/>
      <c r="AY499" s="346"/>
      <c r="AZ499" s="346"/>
      <c r="BA499" s="346"/>
      <c r="BB499" s="346"/>
      <c r="BC499" s="346"/>
      <c r="BD499" s="346"/>
    </row>
    <row r="500" spans="1:56" ht="15.75" customHeight="1">
      <c r="A500" s="346"/>
      <c r="B500" s="346"/>
      <c r="C500" s="346"/>
      <c r="D500" s="346"/>
      <c r="E500" s="346"/>
      <c r="F500" s="346"/>
      <c r="G500" s="346"/>
      <c r="H500" s="346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6"/>
      <c r="U500" s="346"/>
      <c r="V500" s="346"/>
      <c r="W500" s="346"/>
      <c r="X500" s="346"/>
      <c r="Y500" s="346"/>
      <c r="Z500" s="346"/>
      <c r="AA500" s="346"/>
      <c r="AB500" s="346"/>
      <c r="AC500" s="346"/>
      <c r="AD500" s="346"/>
      <c r="AE500" s="346"/>
      <c r="AF500" s="346"/>
      <c r="AG500" s="346"/>
      <c r="AH500" s="346"/>
      <c r="AI500" s="346"/>
      <c r="AJ500" s="346"/>
      <c r="AK500" s="346"/>
      <c r="AL500" s="346"/>
      <c r="AM500" s="346"/>
      <c r="AN500" s="346"/>
      <c r="AO500" s="346"/>
      <c r="AP500" s="346"/>
      <c r="AQ500" s="346"/>
      <c r="AR500" s="346"/>
      <c r="AS500" s="346"/>
      <c r="AT500" s="346"/>
      <c r="AU500" s="346"/>
      <c r="AV500" s="346"/>
      <c r="AW500" s="346"/>
      <c r="AX500" s="346"/>
      <c r="AY500" s="346"/>
      <c r="AZ500" s="346"/>
      <c r="BA500" s="346"/>
      <c r="BB500" s="346"/>
      <c r="BC500" s="346"/>
      <c r="BD500" s="346"/>
    </row>
    <row r="501" spans="1:56" ht="15.75" customHeight="1">
      <c r="A501" s="346"/>
      <c r="B501" s="346"/>
      <c r="C501" s="346"/>
      <c r="D501" s="346"/>
      <c r="E501" s="346"/>
      <c r="F501" s="346"/>
      <c r="G501" s="346"/>
      <c r="H501" s="346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6"/>
      <c r="U501" s="346"/>
      <c r="V501" s="346"/>
      <c r="W501" s="346"/>
      <c r="X501" s="346"/>
      <c r="Y501" s="346"/>
      <c r="Z501" s="346"/>
      <c r="AA501" s="346"/>
      <c r="AB501" s="346"/>
      <c r="AC501" s="346"/>
      <c r="AD501" s="346"/>
      <c r="AE501" s="346"/>
      <c r="AF501" s="346"/>
      <c r="AG501" s="346"/>
      <c r="AH501" s="346"/>
      <c r="AI501" s="346"/>
      <c r="AJ501" s="346"/>
      <c r="AK501" s="346"/>
      <c r="AL501" s="346"/>
      <c r="AM501" s="346"/>
      <c r="AN501" s="346"/>
      <c r="AO501" s="346"/>
      <c r="AP501" s="346"/>
      <c r="AQ501" s="346"/>
      <c r="AR501" s="346"/>
      <c r="AS501" s="346"/>
      <c r="AT501" s="346"/>
      <c r="AU501" s="346"/>
      <c r="AV501" s="346"/>
      <c r="AW501" s="346"/>
      <c r="AX501" s="346"/>
      <c r="AY501" s="346"/>
      <c r="AZ501" s="346"/>
      <c r="BA501" s="346"/>
      <c r="BB501" s="346"/>
      <c r="BC501" s="346"/>
      <c r="BD501" s="346"/>
    </row>
    <row r="502" spans="1:56" ht="15.75" customHeight="1">
      <c r="A502" s="346"/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  <c r="AG502" s="346"/>
      <c r="AH502" s="346"/>
      <c r="AI502" s="346"/>
      <c r="AJ502" s="346"/>
      <c r="AK502" s="346"/>
      <c r="AL502" s="346"/>
      <c r="AM502" s="346"/>
      <c r="AN502" s="346"/>
      <c r="AO502" s="346"/>
      <c r="AP502" s="346"/>
      <c r="AQ502" s="346"/>
      <c r="AR502" s="346"/>
      <c r="AS502" s="346"/>
      <c r="AT502" s="346"/>
      <c r="AU502" s="346"/>
      <c r="AV502" s="346"/>
      <c r="AW502" s="346"/>
      <c r="AX502" s="346"/>
      <c r="AY502" s="346"/>
      <c r="AZ502" s="346"/>
      <c r="BA502" s="346"/>
      <c r="BB502" s="346"/>
      <c r="BC502" s="346"/>
      <c r="BD502" s="346"/>
    </row>
    <row r="503" spans="1:56" ht="15.75" customHeight="1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  <c r="AG503" s="346"/>
      <c r="AH503" s="346"/>
      <c r="AI503" s="346"/>
      <c r="AJ503" s="346"/>
      <c r="AK503" s="346"/>
      <c r="AL503" s="346"/>
      <c r="AM503" s="346"/>
      <c r="AN503" s="346"/>
      <c r="AO503" s="346"/>
      <c r="AP503" s="346"/>
      <c r="AQ503" s="346"/>
      <c r="AR503" s="346"/>
      <c r="AS503" s="346"/>
      <c r="AT503" s="346"/>
      <c r="AU503" s="346"/>
      <c r="AV503" s="346"/>
      <c r="AW503" s="346"/>
      <c r="AX503" s="346"/>
      <c r="AY503" s="346"/>
      <c r="AZ503" s="346"/>
      <c r="BA503" s="346"/>
      <c r="BB503" s="346"/>
      <c r="BC503" s="346"/>
      <c r="BD503" s="346"/>
    </row>
    <row r="504" spans="1:56" ht="15.75" customHeight="1">
      <c r="A504" s="346"/>
      <c r="B504" s="346"/>
      <c r="C504" s="346"/>
      <c r="D504" s="346"/>
      <c r="E504" s="346"/>
      <c r="F504" s="346"/>
      <c r="G504" s="346"/>
      <c r="H504" s="346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6"/>
      <c r="U504" s="346"/>
      <c r="V504" s="346"/>
      <c r="W504" s="346"/>
      <c r="X504" s="346"/>
      <c r="Y504" s="346"/>
      <c r="Z504" s="346"/>
      <c r="AA504" s="346"/>
      <c r="AB504" s="346"/>
      <c r="AC504" s="346"/>
      <c r="AD504" s="346"/>
      <c r="AE504" s="346"/>
      <c r="AF504" s="346"/>
      <c r="AG504" s="346"/>
      <c r="AH504" s="346"/>
      <c r="AI504" s="346"/>
      <c r="AJ504" s="346"/>
      <c r="AK504" s="346"/>
      <c r="AL504" s="346"/>
      <c r="AM504" s="346"/>
      <c r="AN504" s="346"/>
      <c r="AO504" s="346"/>
      <c r="AP504" s="346"/>
      <c r="AQ504" s="346"/>
      <c r="AR504" s="346"/>
      <c r="AS504" s="346"/>
      <c r="AT504" s="346"/>
      <c r="AU504" s="346"/>
      <c r="AV504" s="346"/>
      <c r="AW504" s="346"/>
      <c r="AX504" s="346"/>
      <c r="AY504" s="346"/>
      <c r="AZ504" s="346"/>
      <c r="BA504" s="346"/>
      <c r="BB504" s="346"/>
      <c r="BC504" s="346"/>
      <c r="BD504" s="346"/>
    </row>
    <row r="505" spans="1:56" ht="15.75" customHeight="1">
      <c r="A505" s="346"/>
      <c r="B505" s="346"/>
      <c r="C505" s="346"/>
      <c r="D505" s="346"/>
      <c r="E505" s="346"/>
      <c r="F505" s="346"/>
      <c r="G505" s="346"/>
      <c r="H505" s="346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6"/>
      <c r="U505" s="346"/>
      <c r="V505" s="346"/>
      <c r="W505" s="346"/>
      <c r="X505" s="346"/>
      <c r="Y505" s="346"/>
      <c r="Z505" s="346"/>
      <c r="AA505" s="346"/>
      <c r="AB505" s="346"/>
      <c r="AC505" s="346"/>
      <c r="AD505" s="346"/>
      <c r="AE505" s="346"/>
      <c r="AF505" s="346"/>
      <c r="AG505" s="346"/>
      <c r="AH505" s="346"/>
      <c r="AI505" s="346"/>
      <c r="AJ505" s="346"/>
      <c r="AK505" s="346"/>
      <c r="AL505" s="346"/>
      <c r="AM505" s="346"/>
      <c r="AN505" s="346"/>
      <c r="AO505" s="346"/>
      <c r="AP505" s="346"/>
      <c r="AQ505" s="346"/>
      <c r="AR505" s="346"/>
      <c r="AS505" s="346"/>
      <c r="AT505" s="346"/>
      <c r="AU505" s="346"/>
      <c r="AV505" s="346"/>
      <c r="AW505" s="346"/>
      <c r="AX505" s="346"/>
      <c r="AY505" s="346"/>
      <c r="AZ505" s="346"/>
      <c r="BA505" s="346"/>
      <c r="BB505" s="346"/>
      <c r="BC505" s="346"/>
      <c r="BD505" s="346"/>
    </row>
    <row r="506" spans="1:56" ht="15.75" customHeight="1">
      <c r="A506" s="346"/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  <c r="AG506" s="346"/>
      <c r="AH506" s="346"/>
      <c r="AI506" s="346"/>
      <c r="AJ506" s="346"/>
      <c r="AK506" s="346"/>
      <c r="AL506" s="346"/>
      <c r="AM506" s="346"/>
      <c r="AN506" s="346"/>
      <c r="AO506" s="346"/>
      <c r="AP506" s="346"/>
      <c r="AQ506" s="346"/>
      <c r="AR506" s="346"/>
      <c r="AS506" s="346"/>
      <c r="AT506" s="346"/>
      <c r="AU506" s="346"/>
      <c r="AV506" s="346"/>
      <c r="AW506" s="346"/>
      <c r="AX506" s="346"/>
      <c r="AY506" s="346"/>
      <c r="AZ506" s="346"/>
      <c r="BA506" s="346"/>
      <c r="BB506" s="346"/>
      <c r="BC506" s="346"/>
      <c r="BD506" s="346"/>
    </row>
    <row r="507" spans="1:56" ht="15.75" customHeight="1">
      <c r="A507" s="346"/>
      <c r="B507" s="346"/>
      <c r="C507" s="346"/>
      <c r="D507" s="346"/>
      <c r="E507" s="346"/>
      <c r="F507" s="346"/>
      <c r="G507" s="346"/>
      <c r="H507" s="346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6"/>
      <c r="U507" s="346"/>
      <c r="V507" s="346"/>
      <c r="W507" s="346"/>
      <c r="X507" s="346"/>
      <c r="Y507" s="346"/>
      <c r="Z507" s="346"/>
      <c r="AA507" s="346"/>
      <c r="AB507" s="346"/>
      <c r="AC507" s="346"/>
      <c r="AD507" s="346"/>
      <c r="AE507" s="346"/>
      <c r="AF507" s="346"/>
      <c r="AG507" s="346"/>
      <c r="AH507" s="346"/>
      <c r="AI507" s="346"/>
      <c r="AJ507" s="346"/>
      <c r="AK507" s="346"/>
      <c r="AL507" s="346"/>
      <c r="AM507" s="346"/>
      <c r="AN507" s="346"/>
      <c r="AO507" s="346"/>
      <c r="AP507" s="346"/>
      <c r="AQ507" s="346"/>
      <c r="AR507" s="346"/>
      <c r="AS507" s="346"/>
      <c r="AT507" s="346"/>
      <c r="AU507" s="346"/>
      <c r="AV507" s="346"/>
      <c r="AW507" s="346"/>
      <c r="AX507" s="346"/>
      <c r="AY507" s="346"/>
      <c r="AZ507" s="346"/>
      <c r="BA507" s="346"/>
      <c r="BB507" s="346"/>
      <c r="BC507" s="346"/>
      <c r="BD507" s="346"/>
    </row>
    <row r="508" spans="1:56" ht="15.75" customHeight="1">
      <c r="A508" s="346"/>
      <c r="B508" s="346"/>
      <c r="C508" s="346"/>
      <c r="D508" s="346"/>
      <c r="E508" s="346"/>
      <c r="F508" s="346"/>
      <c r="G508" s="346"/>
      <c r="H508" s="346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6"/>
      <c r="U508" s="346"/>
      <c r="V508" s="346"/>
      <c r="W508" s="346"/>
      <c r="X508" s="346"/>
      <c r="Y508" s="346"/>
      <c r="Z508" s="346"/>
      <c r="AA508" s="346"/>
      <c r="AB508" s="346"/>
      <c r="AC508" s="346"/>
      <c r="AD508" s="346"/>
      <c r="AE508" s="346"/>
      <c r="AF508" s="346"/>
      <c r="AG508" s="346"/>
      <c r="AH508" s="346"/>
      <c r="AI508" s="346"/>
      <c r="AJ508" s="346"/>
      <c r="AK508" s="346"/>
      <c r="AL508" s="346"/>
      <c r="AM508" s="346"/>
      <c r="AN508" s="346"/>
      <c r="AO508" s="346"/>
      <c r="AP508" s="346"/>
      <c r="AQ508" s="346"/>
      <c r="AR508" s="346"/>
      <c r="AS508" s="346"/>
      <c r="AT508" s="346"/>
      <c r="AU508" s="346"/>
      <c r="AV508" s="346"/>
      <c r="AW508" s="346"/>
      <c r="AX508" s="346"/>
      <c r="AY508" s="346"/>
      <c r="AZ508" s="346"/>
      <c r="BA508" s="346"/>
      <c r="BB508" s="346"/>
      <c r="BC508" s="346"/>
      <c r="BD508" s="346"/>
    </row>
    <row r="509" spans="1:56" ht="15.75" customHeight="1">
      <c r="A509" s="346"/>
      <c r="B509" s="346"/>
      <c r="C509" s="346"/>
      <c r="D509" s="346"/>
      <c r="E509" s="346"/>
      <c r="F509" s="346"/>
      <c r="G509" s="346"/>
      <c r="H509" s="346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6"/>
      <c r="U509" s="346"/>
      <c r="V509" s="346"/>
      <c r="W509" s="346"/>
      <c r="X509" s="346"/>
      <c r="Y509" s="346"/>
      <c r="Z509" s="346"/>
      <c r="AA509" s="346"/>
      <c r="AB509" s="346"/>
      <c r="AC509" s="346"/>
      <c r="AD509" s="346"/>
      <c r="AE509" s="346"/>
      <c r="AF509" s="346"/>
      <c r="AG509" s="346"/>
      <c r="AH509" s="346"/>
      <c r="AI509" s="346"/>
      <c r="AJ509" s="346"/>
      <c r="AK509" s="346"/>
      <c r="AL509" s="346"/>
      <c r="AM509" s="346"/>
      <c r="AN509" s="346"/>
      <c r="AO509" s="346"/>
      <c r="AP509" s="346"/>
      <c r="AQ509" s="346"/>
      <c r="AR509" s="346"/>
      <c r="AS509" s="346"/>
      <c r="AT509" s="346"/>
      <c r="AU509" s="346"/>
      <c r="AV509" s="346"/>
      <c r="AW509" s="346"/>
      <c r="AX509" s="346"/>
      <c r="AY509" s="346"/>
      <c r="AZ509" s="346"/>
      <c r="BA509" s="346"/>
      <c r="BB509" s="346"/>
      <c r="BC509" s="346"/>
      <c r="BD509" s="346"/>
    </row>
    <row r="510" spans="1:56" ht="15.75" customHeight="1">
      <c r="A510" s="346"/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  <c r="AG510" s="346"/>
      <c r="AH510" s="346"/>
      <c r="AI510" s="346"/>
      <c r="AJ510" s="346"/>
      <c r="AK510" s="346"/>
      <c r="AL510" s="346"/>
      <c r="AM510" s="346"/>
      <c r="AN510" s="346"/>
      <c r="AO510" s="346"/>
      <c r="AP510" s="346"/>
      <c r="AQ510" s="346"/>
      <c r="AR510" s="346"/>
      <c r="AS510" s="346"/>
      <c r="AT510" s="346"/>
      <c r="AU510" s="346"/>
      <c r="AV510" s="346"/>
      <c r="AW510" s="346"/>
      <c r="AX510" s="346"/>
      <c r="AY510" s="346"/>
      <c r="AZ510" s="346"/>
      <c r="BA510" s="346"/>
      <c r="BB510" s="346"/>
      <c r="BC510" s="346"/>
      <c r="BD510" s="346"/>
    </row>
    <row r="511" spans="1:56" ht="15.75" customHeight="1">
      <c r="A511" s="346"/>
      <c r="B511" s="346"/>
      <c r="C511" s="346"/>
      <c r="D511" s="346"/>
      <c r="E511" s="346"/>
      <c r="F511" s="346"/>
      <c r="G511" s="346"/>
      <c r="H511" s="346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6"/>
      <c r="U511" s="346"/>
      <c r="V511" s="346"/>
      <c r="W511" s="346"/>
      <c r="X511" s="346"/>
      <c r="Y511" s="346"/>
      <c r="Z511" s="346"/>
      <c r="AA511" s="346"/>
      <c r="AB511" s="346"/>
      <c r="AC511" s="346"/>
      <c r="AD511" s="346"/>
      <c r="AE511" s="346"/>
      <c r="AF511" s="346"/>
      <c r="AG511" s="346"/>
      <c r="AH511" s="346"/>
      <c r="AI511" s="346"/>
      <c r="AJ511" s="346"/>
      <c r="AK511" s="346"/>
      <c r="AL511" s="346"/>
      <c r="AM511" s="346"/>
      <c r="AN511" s="346"/>
      <c r="AO511" s="346"/>
      <c r="AP511" s="346"/>
      <c r="AQ511" s="346"/>
      <c r="AR511" s="346"/>
      <c r="AS511" s="346"/>
      <c r="AT511" s="346"/>
      <c r="AU511" s="346"/>
      <c r="AV511" s="346"/>
      <c r="AW511" s="346"/>
      <c r="AX511" s="346"/>
      <c r="AY511" s="346"/>
      <c r="AZ511" s="346"/>
      <c r="BA511" s="346"/>
      <c r="BB511" s="346"/>
      <c r="BC511" s="346"/>
      <c r="BD511" s="346"/>
    </row>
    <row r="512" spans="1:56" ht="15.75" customHeight="1">
      <c r="A512" s="346"/>
      <c r="B512" s="346"/>
      <c r="C512" s="346"/>
      <c r="D512" s="346"/>
      <c r="E512" s="346"/>
      <c r="F512" s="346"/>
      <c r="G512" s="346"/>
      <c r="H512" s="346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6"/>
      <c r="U512" s="346"/>
      <c r="V512" s="346"/>
      <c r="W512" s="346"/>
      <c r="X512" s="346"/>
      <c r="Y512" s="346"/>
      <c r="Z512" s="346"/>
      <c r="AA512" s="346"/>
      <c r="AB512" s="346"/>
      <c r="AC512" s="346"/>
      <c r="AD512" s="346"/>
      <c r="AE512" s="346"/>
      <c r="AF512" s="346"/>
      <c r="AG512" s="346"/>
      <c r="AH512" s="346"/>
      <c r="AI512" s="346"/>
      <c r="AJ512" s="346"/>
      <c r="AK512" s="346"/>
      <c r="AL512" s="346"/>
      <c r="AM512" s="346"/>
      <c r="AN512" s="346"/>
      <c r="AO512" s="346"/>
      <c r="AP512" s="346"/>
      <c r="AQ512" s="346"/>
      <c r="AR512" s="346"/>
      <c r="AS512" s="346"/>
      <c r="AT512" s="346"/>
      <c r="AU512" s="346"/>
      <c r="AV512" s="346"/>
      <c r="AW512" s="346"/>
      <c r="AX512" s="346"/>
      <c r="AY512" s="346"/>
      <c r="AZ512" s="346"/>
      <c r="BA512" s="346"/>
      <c r="BB512" s="346"/>
      <c r="BC512" s="346"/>
      <c r="BD512" s="346"/>
    </row>
    <row r="513" spans="1:56" ht="15.75" customHeight="1">
      <c r="A513" s="346"/>
      <c r="B513" s="346"/>
      <c r="C513" s="346"/>
      <c r="D513" s="346"/>
      <c r="E513" s="346"/>
      <c r="F513" s="346"/>
      <c r="G513" s="346"/>
      <c r="H513" s="346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X513" s="346"/>
      <c r="Y513" s="346"/>
      <c r="Z513" s="346"/>
      <c r="AA513" s="346"/>
      <c r="AB513" s="346"/>
      <c r="AC513" s="346"/>
      <c r="AD513" s="346"/>
      <c r="AE513" s="346"/>
      <c r="AF513" s="346"/>
      <c r="AG513" s="346"/>
      <c r="AH513" s="346"/>
      <c r="AI513" s="346"/>
      <c r="AJ513" s="346"/>
      <c r="AK513" s="346"/>
      <c r="AL513" s="346"/>
      <c r="AM513" s="346"/>
      <c r="AN513" s="346"/>
      <c r="AO513" s="346"/>
      <c r="AP513" s="346"/>
      <c r="AQ513" s="346"/>
      <c r="AR513" s="346"/>
      <c r="AS513" s="346"/>
      <c r="AT513" s="346"/>
      <c r="AU513" s="346"/>
      <c r="AV513" s="346"/>
      <c r="AW513" s="346"/>
      <c r="AX513" s="346"/>
      <c r="AY513" s="346"/>
      <c r="AZ513" s="346"/>
      <c r="BA513" s="346"/>
      <c r="BB513" s="346"/>
      <c r="BC513" s="346"/>
      <c r="BD513" s="346"/>
    </row>
    <row r="514" spans="1:56" ht="15.75" customHeight="1">
      <c r="A514" s="346"/>
      <c r="B514" s="346"/>
      <c r="C514" s="346"/>
      <c r="D514" s="346"/>
      <c r="E514" s="346"/>
      <c r="F514" s="346"/>
      <c r="G514" s="346"/>
      <c r="H514" s="346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6"/>
      <c r="U514" s="346"/>
      <c r="V514" s="346"/>
      <c r="W514" s="346"/>
      <c r="X514" s="346"/>
      <c r="Y514" s="346"/>
      <c r="Z514" s="346"/>
      <c r="AA514" s="346"/>
      <c r="AB514" s="346"/>
      <c r="AC514" s="346"/>
      <c r="AD514" s="346"/>
      <c r="AE514" s="346"/>
      <c r="AF514" s="346"/>
      <c r="AG514" s="346"/>
      <c r="AH514" s="346"/>
      <c r="AI514" s="346"/>
      <c r="AJ514" s="346"/>
      <c r="AK514" s="346"/>
      <c r="AL514" s="346"/>
      <c r="AM514" s="346"/>
      <c r="AN514" s="346"/>
      <c r="AO514" s="346"/>
      <c r="AP514" s="346"/>
      <c r="AQ514" s="346"/>
      <c r="AR514" s="346"/>
      <c r="AS514" s="346"/>
      <c r="AT514" s="346"/>
      <c r="AU514" s="346"/>
      <c r="AV514" s="346"/>
      <c r="AW514" s="346"/>
      <c r="AX514" s="346"/>
      <c r="AY514" s="346"/>
      <c r="AZ514" s="346"/>
      <c r="BA514" s="346"/>
      <c r="BB514" s="346"/>
      <c r="BC514" s="346"/>
      <c r="BD514" s="346"/>
    </row>
    <row r="515" spans="1:56" ht="15.75" customHeight="1">
      <c r="A515" s="346"/>
      <c r="B515" s="346"/>
      <c r="C515" s="346"/>
      <c r="D515" s="346"/>
      <c r="E515" s="346"/>
      <c r="F515" s="346"/>
      <c r="G515" s="346"/>
      <c r="H515" s="346"/>
      <c r="I515" s="346"/>
      <c r="J515" s="346"/>
      <c r="K515" s="346"/>
      <c r="L515" s="346"/>
      <c r="M515" s="346"/>
      <c r="N515" s="346"/>
      <c r="O515" s="346"/>
      <c r="P515" s="346"/>
      <c r="Q515" s="346"/>
      <c r="R515" s="346"/>
      <c r="S515" s="346"/>
      <c r="T515" s="346"/>
      <c r="U515" s="346"/>
      <c r="V515" s="346"/>
      <c r="W515" s="346"/>
      <c r="X515" s="346"/>
      <c r="Y515" s="346"/>
      <c r="Z515" s="346"/>
      <c r="AA515" s="346"/>
      <c r="AB515" s="346"/>
      <c r="AC515" s="346"/>
      <c r="AD515" s="346"/>
      <c r="AE515" s="346"/>
      <c r="AF515" s="346"/>
      <c r="AG515" s="346"/>
      <c r="AH515" s="346"/>
      <c r="AI515" s="346"/>
      <c r="AJ515" s="346"/>
      <c r="AK515" s="346"/>
      <c r="AL515" s="346"/>
      <c r="AM515" s="346"/>
      <c r="AN515" s="346"/>
      <c r="AO515" s="346"/>
      <c r="AP515" s="346"/>
      <c r="AQ515" s="346"/>
      <c r="AR515" s="346"/>
      <c r="AS515" s="346"/>
      <c r="AT515" s="346"/>
      <c r="AU515" s="346"/>
      <c r="AV515" s="346"/>
      <c r="AW515" s="346"/>
      <c r="AX515" s="346"/>
      <c r="AY515" s="346"/>
      <c r="AZ515" s="346"/>
      <c r="BA515" s="346"/>
      <c r="BB515" s="346"/>
      <c r="BC515" s="346"/>
      <c r="BD515" s="346"/>
    </row>
    <row r="516" spans="1:56" ht="15.75" customHeight="1">
      <c r="A516" s="346"/>
      <c r="B516" s="346"/>
      <c r="C516" s="346"/>
      <c r="D516" s="346"/>
      <c r="E516" s="346"/>
      <c r="F516" s="346"/>
      <c r="G516" s="346"/>
      <c r="H516" s="346"/>
      <c r="I516" s="346"/>
      <c r="J516" s="346"/>
      <c r="K516" s="346"/>
      <c r="L516" s="346"/>
      <c r="M516" s="346"/>
      <c r="N516" s="346"/>
      <c r="O516" s="346"/>
      <c r="P516" s="346"/>
      <c r="Q516" s="346"/>
      <c r="R516" s="346"/>
      <c r="S516" s="346"/>
      <c r="T516" s="346"/>
      <c r="U516" s="346"/>
      <c r="V516" s="346"/>
      <c r="W516" s="346"/>
      <c r="X516" s="346"/>
      <c r="Y516" s="346"/>
      <c r="Z516" s="346"/>
      <c r="AA516" s="346"/>
      <c r="AB516" s="346"/>
      <c r="AC516" s="346"/>
      <c r="AD516" s="346"/>
      <c r="AE516" s="346"/>
      <c r="AF516" s="346"/>
      <c r="AG516" s="346"/>
      <c r="AH516" s="346"/>
      <c r="AI516" s="346"/>
      <c r="AJ516" s="346"/>
      <c r="AK516" s="346"/>
      <c r="AL516" s="346"/>
      <c r="AM516" s="346"/>
      <c r="AN516" s="346"/>
      <c r="AO516" s="346"/>
      <c r="AP516" s="346"/>
      <c r="AQ516" s="346"/>
      <c r="AR516" s="346"/>
      <c r="AS516" s="346"/>
      <c r="AT516" s="346"/>
      <c r="AU516" s="346"/>
      <c r="AV516" s="346"/>
      <c r="AW516" s="346"/>
      <c r="AX516" s="346"/>
      <c r="AY516" s="346"/>
      <c r="AZ516" s="346"/>
      <c r="BA516" s="346"/>
      <c r="BB516" s="346"/>
      <c r="BC516" s="346"/>
      <c r="BD516" s="346"/>
    </row>
    <row r="517" spans="1:56" ht="15.75" customHeight="1">
      <c r="A517" s="346"/>
      <c r="B517" s="346"/>
      <c r="C517" s="346"/>
      <c r="D517" s="346"/>
      <c r="E517" s="346"/>
      <c r="F517" s="346"/>
      <c r="G517" s="346"/>
      <c r="H517" s="346"/>
      <c r="I517" s="346"/>
      <c r="J517" s="346"/>
      <c r="K517" s="346"/>
      <c r="L517" s="346"/>
      <c r="M517" s="346"/>
      <c r="N517" s="346"/>
      <c r="O517" s="346"/>
      <c r="P517" s="346"/>
      <c r="Q517" s="346"/>
      <c r="R517" s="346"/>
      <c r="S517" s="346"/>
      <c r="T517" s="346"/>
      <c r="U517" s="346"/>
      <c r="V517" s="346"/>
      <c r="W517" s="346"/>
      <c r="X517" s="346"/>
      <c r="Y517" s="346"/>
      <c r="Z517" s="346"/>
      <c r="AA517" s="346"/>
      <c r="AB517" s="346"/>
      <c r="AC517" s="346"/>
      <c r="AD517" s="346"/>
      <c r="AE517" s="346"/>
      <c r="AF517" s="346"/>
      <c r="AG517" s="346"/>
      <c r="AH517" s="346"/>
      <c r="AI517" s="346"/>
      <c r="AJ517" s="346"/>
      <c r="AK517" s="346"/>
      <c r="AL517" s="346"/>
      <c r="AM517" s="346"/>
      <c r="AN517" s="346"/>
      <c r="AO517" s="346"/>
      <c r="AP517" s="346"/>
      <c r="AQ517" s="346"/>
      <c r="AR517" s="346"/>
      <c r="AS517" s="346"/>
      <c r="AT517" s="346"/>
      <c r="AU517" s="346"/>
      <c r="AV517" s="346"/>
      <c r="AW517" s="346"/>
      <c r="AX517" s="346"/>
      <c r="AY517" s="346"/>
      <c r="AZ517" s="346"/>
      <c r="BA517" s="346"/>
      <c r="BB517" s="346"/>
      <c r="BC517" s="346"/>
      <c r="BD517" s="346"/>
    </row>
    <row r="518" spans="1:56" ht="15.75" customHeight="1">
      <c r="A518" s="346"/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  <c r="AG518" s="346"/>
      <c r="AH518" s="346"/>
      <c r="AI518" s="346"/>
      <c r="AJ518" s="346"/>
      <c r="AK518" s="346"/>
      <c r="AL518" s="346"/>
      <c r="AM518" s="346"/>
      <c r="AN518" s="346"/>
      <c r="AO518" s="346"/>
      <c r="AP518" s="346"/>
      <c r="AQ518" s="346"/>
      <c r="AR518" s="346"/>
      <c r="AS518" s="346"/>
      <c r="AT518" s="346"/>
      <c r="AU518" s="346"/>
      <c r="AV518" s="346"/>
      <c r="AW518" s="346"/>
      <c r="AX518" s="346"/>
      <c r="AY518" s="346"/>
      <c r="AZ518" s="346"/>
      <c r="BA518" s="346"/>
      <c r="BB518" s="346"/>
      <c r="BC518" s="346"/>
      <c r="BD518" s="346"/>
    </row>
    <row r="519" spans="1:56" ht="15.75" customHeight="1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  <c r="AG519" s="346"/>
      <c r="AH519" s="346"/>
      <c r="AI519" s="346"/>
      <c r="AJ519" s="346"/>
      <c r="AK519" s="346"/>
      <c r="AL519" s="346"/>
      <c r="AM519" s="346"/>
      <c r="AN519" s="346"/>
      <c r="AO519" s="346"/>
      <c r="AP519" s="346"/>
      <c r="AQ519" s="346"/>
      <c r="AR519" s="346"/>
      <c r="AS519" s="346"/>
      <c r="AT519" s="346"/>
      <c r="AU519" s="346"/>
      <c r="AV519" s="346"/>
      <c r="AW519" s="346"/>
      <c r="AX519" s="346"/>
      <c r="AY519" s="346"/>
      <c r="AZ519" s="346"/>
      <c r="BA519" s="346"/>
      <c r="BB519" s="346"/>
      <c r="BC519" s="346"/>
      <c r="BD519" s="346"/>
    </row>
    <row r="520" spans="1:56" ht="15.75" customHeight="1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  <c r="AG520" s="346"/>
      <c r="AH520" s="346"/>
      <c r="AI520" s="346"/>
      <c r="AJ520" s="346"/>
      <c r="AK520" s="346"/>
      <c r="AL520" s="346"/>
      <c r="AM520" s="346"/>
      <c r="AN520" s="346"/>
      <c r="AO520" s="346"/>
      <c r="AP520" s="346"/>
      <c r="AQ520" s="346"/>
      <c r="AR520" s="346"/>
      <c r="AS520" s="346"/>
      <c r="AT520" s="346"/>
      <c r="AU520" s="346"/>
      <c r="AV520" s="346"/>
      <c r="AW520" s="346"/>
      <c r="AX520" s="346"/>
      <c r="AY520" s="346"/>
      <c r="AZ520" s="346"/>
      <c r="BA520" s="346"/>
      <c r="BB520" s="346"/>
      <c r="BC520" s="346"/>
      <c r="BD520" s="346"/>
    </row>
    <row r="521" spans="1:56" ht="15.75" customHeight="1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  <c r="AG521" s="346"/>
      <c r="AH521" s="346"/>
      <c r="AI521" s="346"/>
      <c r="AJ521" s="346"/>
      <c r="AK521" s="346"/>
      <c r="AL521" s="346"/>
      <c r="AM521" s="346"/>
      <c r="AN521" s="346"/>
      <c r="AO521" s="346"/>
      <c r="AP521" s="346"/>
      <c r="AQ521" s="346"/>
      <c r="AR521" s="346"/>
      <c r="AS521" s="346"/>
      <c r="AT521" s="346"/>
      <c r="AU521" s="346"/>
      <c r="AV521" s="346"/>
      <c r="AW521" s="346"/>
      <c r="AX521" s="346"/>
      <c r="AY521" s="346"/>
      <c r="AZ521" s="346"/>
      <c r="BA521" s="346"/>
      <c r="BB521" s="346"/>
      <c r="BC521" s="346"/>
      <c r="BD521" s="346"/>
    </row>
    <row r="522" spans="1:56" ht="15.75" customHeight="1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346"/>
      <c r="AN522" s="346"/>
      <c r="AO522" s="346"/>
      <c r="AP522" s="346"/>
      <c r="AQ522" s="346"/>
      <c r="AR522" s="346"/>
      <c r="AS522" s="346"/>
      <c r="AT522" s="346"/>
      <c r="AU522" s="346"/>
      <c r="AV522" s="346"/>
      <c r="AW522" s="346"/>
      <c r="AX522" s="346"/>
      <c r="AY522" s="346"/>
      <c r="AZ522" s="346"/>
      <c r="BA522" s="346"/>
      <c r="BB522" s="346"/>
      <c r="BC522" s="346"/>
      <c r="BD522" s="346"/>
    </row>
    <row r="523" spans="1:56" ht="15.75" customHeight="1">
      <c r="A523" s="346"/>
      <c r="B523" s="346"/>
      <c r="C523" s="346"/>
      <c r="D523" s="346"/>
      <c r="E523" s="346"/>
      <c r="F523" s="346"/>
      <c r="G523" s="346"/>
      <c r="H523" s="346"/>
      <c r="I523" s="346"/>
      <c r="J523" s="346"/>
      <c r="K523" s="346"/>
      <c r="L523" s="346"/>
      <c r="M523" s="346"/>
      <c r="N523" s="346"/>
      <c r="O523" s="346"/>
      <c r="P523" s="346"/>
      <c r="Q523" s="346"/>
      <c r="R523" s="346"/>
      <c r="S523" s="346"/>
      <c r="T523" s="346"/>
      <c r="U523" s="346"/>
      <c r="V523" s="346"/>
      <c r="W523" s="346"/>
      <c r="X523" s="346"/>
      <c r="Y523" s="346"/>
      <c r="Z523" s="346"/>
      <c r="AA523" s="346"/>
      <c r="AB523" s="346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346"/>
      <c r="AO523" s="346"/>
      <c r="AP523" s="346"/>
      <c r="AQ523" s="346"/>
      <c r="AR523" s="346"/>
      <c r="AS523" s="346"/>
      <c r="AT523" s="346"/>
      <c r="AU523" s="346"/>
      <c r="AV523" s="346"/>
      <c r="AW523" s="346"/>
      <c r="AX523" s="346"/>
      <c r="AY523" s="346"/>
      <c r="AZ523" s="346"/>
      <c r="BA523" s="346"/>
      <c r="BB523" s="346"/>
      <c r="BC523" s="346"/>
      <c r="BD523" s="346"/>
    </row>
    <row r="524" spans="1:56" ht="15.75" customHeight="1">
      <c r="A524" s="346"/>
      <c r="B524" s="346"/>
      <c r="C524" s="346"/>
      <c r="D524" s="346"/>
      <c r="E524" s="346"/>
      <c r="F524" s="346"/>
      <c r="G524" s="346"/>
      <c r="H524" s="346"/>
      <c r="I524" s="346"/>
      <c r="J524" s="346"/>
      <c r="K524" s="346"/>
      <c r="L524" s="346"/>
      <c r="M524" s="346"/>
      <c r="N524" s="346"/>
      <c r="O524" s="346"/>
      <c r="P524" s="346"/>
      <c r="Q524" s="346"/>
      <c r="R524" s="346"/>
      <c r="S524" s="346"/>
      <c r="T524" s="346"/>
      <c r="U524" s="346"/>
      <c r="V524" s="346"/>
      <c r="W524" s="346"/>
      <c r="X524" s="346"/>
      <c r="Y524" s="346"/>
      <c r="Z524" s="346"/>
      <c r="AA524" s="346"/>
      <c r="AB524" s="346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346"/>
      <c r="AO524" s="346"/>
      <c r="AP524" s="346"/>
      <c r="AQ524" s="346"/>
      <c r="AR524" s="346"/>
      <c r="AS524" s="346"/>
      <c r="AT524" s="346"/>
      <c r="AU524" s="346"/>
      <c r="AV524" s="346"/>
      <c r="AW524" s="346"/>
      <c r="AX524" s="346"/>
      <c r="AY524" s="346"/>
      <c r="AZ524" s="346"/>
      <c r="BA524" s="346"/>
      <c r="BB524" s="346"/>
      <c r="BC524" s="346"/>
      <c r="BD524" s="346"/>
    </row>
    <row r="525" spans="1:56" ht="15.75" customHeight="1">
      <c r="A525" s="346"/>
      <c r="B525" s="346"/>
      <c r="C525" s="346"/>
      <c r="D525" s="346"/>
      <c r="E525" s="346"/>
      <c r="F525" s="346"/>
      <c r="G525" s="346"/>
      <c r="H525" s="346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 s="346"/>
      <c r="Z525" s="346"/>
      <c r="AA525" s="346"/>
      <c r="AB525" s="346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346"/>
      <c r="AO525" s="346"/>
      <c r="AP525" s="346"/>
      <c r="AQ525" s="346"/>
      <c r="AR525" s="346"/>
      <c r="AS525" s="346"/>
      <c r="AT525" s="346"/>
      <c r="AU525" s="346"/>
      <c r="AV525" s="346"/>
      <c r="AW525" s="346"/>
      <c r="AX525" s="346"/>
      <c r="AY525" s="346"/>
      <c r="AZ525" s="346"/>
      <c r="BA525" s="346"/>
      <c r="BB525" s="346"/>
      <c r="BC525" s="346"/>
      <c r="BD525" s="346"/>
    </row>
    <row r="526" spans="1:56" ht="15.75" customHeight="1">
      <c r="A526" s="346"/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346"/>
      <c r="AO526" s="346"/>
      <c r="AP526" s="346"/>
      <c r="AQ526" s="346"/>
      <c r="AR526" s="346"/>
      <c r="AS526" s="346"/>
      <c r="AT526" s="346"/>
      <c r="AU526" s="346"/>
      <c r="AV526" s="346"/>
      <c r="AW526" s="346"/>
      <c r="AX526" s="346"/>
      <c r="AY526" s="346"/>
      <c r="AZ526" s="346"/>
      <c r="BA526" s="346"/>
      <c r="BB526" s="346"/>
      <c r="BC526" s="346"/>
      <c r="BD526" s="346"/>
    </row>
    <row r="527" spans="1:56" ht="15.75" customHeight="1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  <c r="AG527" s="346"/>
      <c r="AH527" s="346"/>
      <c r="AI527" s="346"/>
      <c r="AJ527" s="346"/>
      <c r="AK527" s="346"/>
      <c r="AL527" s="346"/>
      <c r="AM527" s="346"/>
      <c r="AN527" s="346"/>
      <c r="AO527" s="346"/>
      <c r="AP527" s="346"/>
      <c r="AQ527" s="346"/>
      <c r="AR527" s="346"/>
      <c r="AS527" s="346"/>
      <c r="AT527" s="346"/>
      <c r="AU527" s="346"/>
      <c r="AV527" s="346"/>
      <c r="AW527" s="346"/>
      <c r="AX527" s="346"/>
      <c r="AY527" s="346"/>
      <c r="AZ527" s="346"/>
      <c r="BA527" s="346"/>
      <c r="BB527" s="346"/>
      <c r="BC527" s="346"/>
      <c r="BD527" s="346"/>
    </row>
    <row r="528" spans="1:56" ht="15.75" customHeight="1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  <c r="AG528" s="346"/>
      <c r="AH528" s="346"/>
      <c r="AI528" s="346"/>
      <c r="AJ528" s="346"/>
      <c r="AK528" s="346"/>
      <c r="AL528" s="346"/>
      <c r="AM528" s="346"/>
      <c r="AN528" s="346"/>
      <c r="AO528" s="346"/>
      <c r="AP528" s="346"/>
      <c r="AQ528" s="346"/>
      <c r="AR528" s="346"/>
      <c r="AS528" s="346"/>
      <c r="AT528" s="346"/>
      <c r="AU528" s="346"/>
      <c r="AV528" s="346"/>
      <c r="AW528" s="346"/>
      <c r="AX528" s="346"/>
      <c r="AY528" s="346"/>
      <c r="AZ528" s="346"/>
      <c r="BA528" s="346"/>
      <c r="BB528" s="346"/>
      <c r="BC528" s="346"/>
      <c r="BD528" s="346"/>
    </row>
    <row r="529" spans="1:56" ht="15.75" customHeight="1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  <c r="AG529" s="346"/>
      <c r="AH529" s="346"/>
      <c r="AI529" s="346"/>
      <c r="AJ529" s="346"/>
      <c r="AK529" s="346"/>
      <c r="AL529" s="346"/>
      <c r="AM529" s="346"/>
      <c r="AN529" s="346"/>
      <c r="AO529" s="346"/>
      <c r="AP529" s="346"/>
      <c r="AQ529" s="346"/>
      <c r="AR529" s="346"/>
      <c r="AS529" s="346"/>
      <c r="AT529" s="346"/>
      <c r="AU529" s="346"/>
      <c r="AV529" s="346"/>
      <c r="AW529" s="346"/>
      <c r="AX529" s="346"/>
      <c r="AY529" s="346"/>
      <c r="AZ529" s="346"/>
      <c r="BA529" s="346"/>
      <c r="BB529" s="346"/>
      <c r="BC529" s="346"/>
      <c r="BD529" s="346"/>
    </row>
    <row r="530" spans="1:56" ht="15.75" customHeight="1">
      <c r="A530" s="346"/>
      <c r="B530" s="346"/>
      <c r="C530" s="346"/>
      <c r="D530" s="346"/>
      <c r="E530" s="346"/>
      <c r="F530" s="346"/>
      <c r="G530" s="346"/>
      <c r="H530" s="346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 s="346"/>
      <c r="Z530" s="346"/>
      <c r="AA530" s="346"/>
      <c r="AB530" s="346"/>
      <c r="AC530" s="346"/>
      <c r="AD530" s="346"/>
      <c r="AE530" s="346"/>
      <c r="AF530" s="346"/>
      <c r="AG530" s="346"/>
      <c r="AH530" s="346"/>
      <c r="AI530" s="346"/>
      <c r="AJ530" s="346"/>
      <c r="AK530" s="346"/>
      <c r="AL530" s="346"/>
      <c r="AM530" s="346"/>
      <c r="AN530" s="346"/>
      <c r="AO530" s="346"/>
      <c r="AP530" s="346"/>
      <c r="AQ530" s="346"/>
      <c r="AR530" s="346"/>
      <c r="AS530" s="346"/>
      <c r="AT530" s="346"/>
      <c r="AU530" s="346"/>
      <c r="AV530" s="346"/>
      <c r="AW530" s="346"/>
      <c r="AX530" s="346"/>
      <c r="AY530" s="346"/>
      <c r="AZ530" s="346"/>
      <c r="BA530" s="346"/>
      <c r="BB530" s="346"/>
      <c r="BC530" s="346"/>
      <c r="BD530" s="346"/>
    </row>
    <row r="531" spans="1:56" ht="15.75" customHeight="1">
      <c r="A531" s="346"/>
      <c r="B531" s="346"/>
      <c r="C531" s="346"/>
      <c r="D531" s="346"/>
      <c r="E531" s="346"/>
      <c r="F531" s="346"/>
      <c r="G531" s="346"/>
      <c r="H531" s="346"/>
      <c r="I531" s="346"/>
      <c r="J531" s="346"/>
      <c r="K531" s="346"/>
      <c r="L531" s="346"/>
      <c r="M531" s="346"/>
      <c r="N531" s="346"/>
      <c r="O531" s="346"/>
      <c r="P531" s="346"/>
      <c r="Q531" s="346"/>
      <c r="R531" s="346"/>
      <c r="S531" s="346"/>
      <c r="T531" s="346"/>
      <c r="U531" s="346"/>
      <c r="V531" s="346"/>
      <c r="W531" s="346"/>
      <c r="X531" s="346"/>
      <c r="Y531" s="346"/>
      <c r="Z531" s="346"/>
      <c r="AA531" s="346"/>
      <c r="AB531" s="346"/>
      <c r="AC531" s="346"/>
      <c r="AD531" s="346"/>
      <c r="AE531" s="346"/>
      <c r="AF531" s="346"/>
      <c r="AG531" s="346"/>
      <c r="AH531" s="346"/>
      <c r="AI531" s="346"/>
      <c r="AJ531" s="346"/>
      <c r="AK531" s="346"/>
      <c r="AL531" s="346"/>
      <c r="AM531" s="346"/>
      <c r="AN531" s="346"/>
      <c r="AO531" s="346"/>
      <c r="AP531" s="346"/>
      <c r="AQ531" s="346"/>
      <c r="AR531" s="346"/>
      <c r="AS531" s="346"/>
      <c r="AT531" s="346"/>
      <c r="AU531" s="346"/>
      <c r="AV531" s="346"/>
      <c r="AW531" s="346"/>
      <c r="AX531" s="346"/>
      <c r="AY531" s="346"/>
      <c r="AZ531" s="346"/>
      <c r="BA531" s="346"/>
      <c r="BB531" s="346"/>
      <c r="BC531" s="346"/>
      <c r="BD531" s="346"/>
    </row>
    <row r="532" spans="1:56" ht="15.75" customHeight="1">
      <c r="A532" s="346"/>
      <c r="B532" s="346"/>
      <c r="C532" s="346"/>
      <c r="D532" s="346"/>
      <c r="E532" s="346"/>
      <c r="F532" s="346"/>
      <c r="G532" s="346"/>
      <c r="H532" s="346"/>
      <c r="I532" s="346"/>
      <c r="J532" s="346"/>
      <c r="K532" s="346"/>
      <c r="L532" s="346"/>
      <c r="M532" s="346"/>
      <c r="N532" s="346"/>
      <c r="O532" s="346"/>
      <c r="P532" s="346"/>
      <c r="Q532" s="346"/>
      <c r="R532" s="346"/>
      <c r="S532" s="346"/>
      <c r="T532" s="346"/>
      <c r="U532" s="346"/>
      <c r="V532" s="346"/>
      <c r="W532" s="346"/>
      <c r="X532" s="346"/>
      <c r="Y532" s="346"/>
      <c r="Z532" s="346"/>
      <c r="AA532" s="346"/>
      <c r="AB532" s="346"/>
      <c r="AC532" s="346"/>
      <c r="AD532" s="346"/>
      <c r="AE532" s="346"/>
      <c r="AF532" s="346"/>
      <c r="AG532" s="346"/>
      <c r="AH532" s="346"/>
      <c r="AI532" s="346"/>
      <c r="AJ532" s="346"/>
      <c r="AK532" s="346"/>
      <c r="AL532" s="346"/>
      <c r="AM532" s="346"/>
      <c r="AN532" s="346"/>
      <c r="AO532" s="346"/>
      <c r="AP532" s="346"/>
      <c r="AQ532" s="346"/>
      <c r="AR532" s="346"/>
      <c r="AS532" s="346"/>
      <c r="AT532" s="346"/>
      <c r="AU532" s="346"/>
      <c r="AV532" s="346"/>
      <c r="AW532" s="346"/>
      <c r="AX532" s="346"/>
      <c r="AY532" s="346"/>
      <c r="AZ532" s="346"/>
      <c r="BA532" s="346"/>
      <c r="BB532" s="346"/>
      <c r="BC532" s="346"/>
      <c r="BD532" s="346"/>
    </row>
    <row r="533" spans="1:56" ht="15.75" customHeight="1">
      <c r="A533" s="346"/>
      <c r="B533" s="346"/>
      <c r="C533" s="346"/>
      <c r="D533" s="346"/>
      <c r="E533" s="346"/>
      <c r="F533" s="346"/>
      <c r="G533" s="346"/>
      <c r="H533" s="346"/>
      <c r="I533" s="346"/>
      <c r="J533" s="346"/>
      <c r="K533" s="346"/>
      <c r="L533" s="346"/>
      <c r="M533" s="346"/>
      <c r="N533" s="346"/>
      <c r="O533" s="346"/>
      <c r="P533" s="346"/>
      <c r="Q533" s="346"/>
      <c r="R533" s="346"/>
      <c r="S533" s="346"/>
      <c r="T533" s="346"/>
      <c r="U533" s="346"/>
      <c r="V533" s="346"/>
      <c r="W533" s="346"/>
      <c r="X533" s="346"/>
      <c r="Y533" s="346"/>
      <c r="Z533" s="346"/>
      <c r="AA533" s="346"/>
      <c r="AB533" s="346"/>
      <c r="AC533" s="346"/>
      <c r="AD533" s="346"/>
      <c r="AE533" s="346"/>
      <c r="AF533" s="346"/>
      <c r="AG533" s="346"/>
      <c r="AH533" s="346"/>
      <c r="AI533" s="346"/>
      <c r="AJ533" s="346"/>
      <c r="AK533" s="346"/>
      <c r="AL533" s="346"/>
      <c r="AM533" s="346"/>
      <c r="AN533" s="346"/>
      <c r="AO533" s="346"/>
      <c r="AP533" s="346"/>
      <c r="AQ533" s="346"/>
      <c r="AR533" s="346"/>
      <c r="AS533" s="346"/>
      <c r="AT533" s="346"/>
      <c r="AU533" s="346"/>
      <c r="AV533" s="346"/>
      <c r="AW533" s="346"/>
      <c r="AX533" s="346"/>
      <c r="AY533" s="346"/>
      <c r="AZ533" s="346"/>
      <c r="BA533" s="346"/>
      <c r="BB533" s="346"/>
      <c r="BC533" s="346"/>
      <c r="BD533" s="346"/>
    </row>
    <row r="534" spans="1:56" ht="15.75" customHeight="1">
      <c r="A534" s="346"/>
      <c r="B534" s="346"/>
      <c r="C534" s="346"/>
      <c r="D534" s="346"/>
      <c r="E534" s="346"/>
      <c r="F534" s="346"/>
      <c r="G534" s="346"/>
      <c r="H534" s="346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 s="346"/>
      <c r="Z534" s="346"/>
      <c r="AA534" s="346"/>
      <c r="AB534" s="346"/>
      <c r="AC534" s="346"/>
      <c r="AD534" s="346"/>
      <c r="AE534" s="346"/>
      <c r="AF534" s="346"/>
      <c r="AG534" s="346"/>
      <c r="AH534" s="346"/>
      <c r="AI534" s="346"/>
      <c r="AJ534" s="346"/>
      <c r="AK534" s="346"/>
      <c r="AL534" s="346"/>
      <c r="AM534" s="346"/>
      <c r="AN534" s="346"/>
      <c r="AO534" s="346"/>
      <c r="AP534" s="346"/>
      <c r="AQ534" s="346"/>
      <c r="AR534" s="346"/>
      <c r="AS534" s="346"/>
      <c r="AT534" s="346"/>
      <c r="AU534" s="346"/>
      <c r="AV534" s="346"/>
      <c r="AW534" s="346"/>
      <c r="AX534" s="346"/>
      <c r="AY534" s="346"/>
      <c r="AZ534" s="346"/>
      <c r="BA534" s="346"/>
      <c r="BB534" s="346"/>
      <c r="BC534" s="346"/>
      <c r="BD534" s="346"/>
    </row>
    <row r="535" spans="1:56" ht="15.75" customHeight="1">
      <c r="A535" s="346"/>
      <c r="B535" s="346"/>
      <c r="C535" s="346"/>
      <c r="D535" s="346"/>
      <c r="E535" s="346"/>
      <c r="F535" s="346"/>
      <c r="G535" s="346"/>
      <c r="H535" s="346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 s="346"/>
      <c r="Z535" s="346"/>
      <c r="AA535" s="346"/>
      <c r="AB535" s="346"/>
      <c r="AC535" s="346"/>
      <c r="AD535" s="346"/>
      <c r="AE535" s="346"/>
      <c r="AF535" s="346"/>
      <c r="AG535" s="346"/>
      <c r="AH535" s="346"/>
      <c r="AI535" s="346"/>
      <c r="AJ535" s="346"/>
      <c r="AK535" s="346"/>
      <c r="AL535" s="346"/>
      <c r="AM535" s="346"/>
      <c r="AN535" s="346"/>
      <c r="AO535" s="346"/>
      <c r="AP535" s="346"/>
      <c r="AQ535" s="346"/>
      <c r="AR535" s="346"/>
      <c r="AS535" s="346"/>
      <c r="AT535" s="346"/>
      <c r="AU535" s="346"/>
      <c r="AV535" s="346"/>
      <c r="AW535" s="346"/>
      <c r="AX535" s="346"/>
      <c r="AY535" s="346"/>
      <c r="AZ535" s="346"/>
      <c r="BA535" s="346"/>
      <c r="BB535" s="346"/>
      <c r="BC535" s="346"/>
      <c r="BD535" s="346"/>
    </row>
    <row r="536" spans="1:56" ht="15.75" customHeight="1">
      <c r="A536" s="346"/>
      <c r="B536" s="346"/>
      <c r="C536" s="346"/>
      <c r="D536" s="346"/>
      <c r="E536" s="346"/>
      <c r="F536" s="346"/>
      <c r="G536" s="346"/>
      <c r="H536" s="346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 s="346"/>
      <c r="Z536" s="346"/>
      <c r="AA536" s="346"/>
      <c r="AB536" s="346"/>
      <c r="AC536" s="346"/>
      <c r="AD536" s="346"/>
      <c r="AE536" s="346"/>
      <c r="AF536" s="346"/>
      <c r="AG536" s="346"/>
      <c r="AH536" s="346"/>
      <c r="AI536" s="346"/>
      <c r="AJ536" s="346"/>
      <c r="AK536" s="346"/>
      <c r="AL536" s="346"/>
      <c r="AM536" s="346"/>
      <c r="AN536" s="346"/>
      <c r="AO536" s="346"/>
      <c r="AP536" s="346"/>
      <c r="AQ536" s="346"/>
      <c r="AR536" s="346"/>
      <c r="AS536" s="346"/>
      <c r="AT536" s="346"/>
      <c r="AU536" s="346"/>
      <c r="AV536" s="346"/>
      <c r="AW536" s="346"/>
      <c r="AX536" s="346"/>
      <c r="AY536" s="346"/>
      <c r="AZ536" s="346"/>
      <c r="BA536" s="346"/>
      <c r="BB536" s="346"/>
      <c r="BC536" s="346"/>
      <c r="BD536" s="346"/>
    </row>
    <row r="537" spans="1:56" ht="15.75" customHeight="1">
      <c r="A537" s="346"/>
      <c r="B537" s="346"/>
      <c r="C537" s="346"/>
      <c r="D537" s="346"/>
      <c r="E537" s="346"/>
      <c r="F537" s="346"/>
      <c r="G537" s="346"/>
      <c r="H537" s="346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 s="346"/>
      <c r="Z537" s="346"/>
      <c r="AA537" s="346"/>
      <c r="AB537" s="346"/>
      <c r="AC537" s="346"/>
      <c r="AD537" s="346"/>
      <c r="AE537" s="346"/>
      <c r="AF537" s="346"/>
      <c r="AG537" s="346"/>
      <c r="AH537" s="346"/>
      <c r="AI537" s="346"/>
      <c r="AJ537" s="346"/>
      <c r="AK537" s="346"/>
      <c r="AL537" s="346"/>
      <c r="AM537" s="346"/>
      <c r="AN537" s="346"/>
      <c r="AO537" s="346"/>
      <c r="AP537" s="346"/>
      <c r="AQ537" s="346"/>
      <c r="AR537" s="346"/>
      <c r="AS537" s="346"/>
      <c r="AT537" s="346"/>
      <c r="AU537" s="346"/>
      <c r="AV537" s="346"/>
      <c r="AW537" s="346"/>
      <c r="AX537" s="346"/>
      <c r="AY537" s="346"/>
      <c r="AZ537" s="346"/>
      <c r="BA537" s="346"/>
      <c r="BB537" s="346"/>
      <c r="BC537" s="346"/>
      <c r="BD537" s="346"/>
    </row>
    <row r="538" spans="1:56" ht="15.75" customHeight="1">
      <c r="A538" s="346"/>
      <c r="B538" s="346"/>
      <c r="C538" s="346"/>
      <c r="D538" s="346"/>
      <c r="E538" s="346"/>
      <c r="F538" s="346"/>
      <c r="G538" s="346"/>
      <c r="H538" s="346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 s="346"/>
      <c r="Z538" s="346"/>
      <c r="AA538" s="346"/>
      <c r="AB538" s="346"/>
      <c r="AC538" s="346"/>
      <c r="AD538" s="346"/>
      <c r="AE538" s="346"/>
      <c r="AF538" s="346"/>
      <c r="AG538" s="346"/>
      <c r="AH538" s="346"/>
      <c r="AI538" s="346"/>
      <c r="AJ538" s="346"/>
      <c r="AK538" s="346"/>
      <c r="AL538" s="346"/>
      <c r="AM538" s="346"/>
      <c r="AN538" s="346"/>
      <c r="AO538" s="346"/>
      <c r="AP538" s="346"/>
      <c r="AQ538" s="346"/>
      <c r="AR538" s="346"/>
      <c r="AS538" s="346"/>
      <c r="AT538" s="346"/>
      <c r="AU538" s="346"/>
      <c r="AV538" s="346"/>
      <c r="AW538" s="346"/>
      <c r="AX538" s="346"/>
      <c r="AY538" s="346"/>
      <c r="AZ538" s="346"/>
      <c r="BA538" s="346"/>
      <c r="BB538" s="346"/>
      <c r="BC538" s="346"/>
      <c r="BD538" s="346"/>
    </row>
    <row r="539" spans="1:56" ht="15.75" customHeight="1">
      <c r="A539" s="346"/>
      <c r="B539" s="346"/>
      <c r="C539" s="346"/>
      <c r="D539" s="346"/>
      <c r="E539" s="346"/>
      <c r="F539" s="346"/>
      <c r="G539" s="346"/>
      <c r="H539" s="346"/>
      <c r="I539" s="346"/>
      <c r="J539" s="346"/>
      <c r="K539" s="346"/>
      <c r="L539" s="346"/>
      <c r="M539" s="346"/>
      <c r="N539" s="346"/>
      <c r="O539" s="346"/>
      <c r="P539" s="346"/>
      <c r="Q539" s="346"/>
      <c r="R539" s="346"/>
      <c r="S539" s="346"/>
      <c r="T539" s="346"/>
      <c r="U539" s="346"/>
      <c r="V539" s="346"/>
      <c r="W539" s="346"/>
      <c r="X539" s="346"/>
      <c r="Y539" s="346"/>
      <c r="Z539" s="346"/>
      <c r="AA539" s="346"/>
      <c r="AB539" s="346"/>
      <c r="AC539" s="346"/>
      <c r="AD539" s="346"/>
      <c r="AE539" s="346"/>
      <c r="AF539" s="346"/>
      <c r="AG539" s="346"/>
      <c r="AH539" s="346"/>
      <c r="AI539" s="346"/>
      <c r="AJ539" s="346"/>
      <c r="AK539" s="346"/>
      <c r="AL539" s="346"/>
      <c r="AM539" s="346"/>
      <c r="AN539" s="346"/>
      <c r="AO539" s="346"/>
      <c r="AP539" s="346"/>
      <c r="AQ539" s="346"/>
      <c r="AR539" s="346"/>
      <c r="AS539" s="346"/>
      <c r="AT539" s="346"/>
      <c r="AU539" s="346"/>
      <c r="AV539" s="346"/>
      <c r="AW539" s="346"/>
      <c r="AX539" s="346"/>
      <c r="AY539" s="346"/>
      <c r="AZ539" s="346"/>
      <c r="BA539" s="346"/>
      <c r="BB539" s="346"/>
      <c r="BC539" s="346"/>
      <c r="BD539" s="346"/>
    </row>
    <row r="540" spans="1:56" ht="15.75" customHeight="1">
      <c r="A540" s="346"/>
      <c r="B540" s="346"/>
      <c r="C540" s="346"/>
      <c r="D540" s="346"/>
      <c r="E540" s="346"/>
      <c r="F540" s="346"/>
      <c r="G540" s="346"/>
      <c r="H540" s="346"/>
      <c r="I540" s="346"/>
      <c r="J540" s="346"/>
      <c r="K540" s="346"/>
      <c r="L540" s="346"/>
      <c r="M540" s="346"/>
      <c r="N540" s="346"/>
      <c r="O540" s="346"/>
      <c r="P540" s="346"/>
      <c r="Q540" s="346"/>
      <c r="R540" s="346"/>
      <c r="S540" s="346"/>
      <c r="T540" s="346"/>
      <c r="U540" s="346"/>
      <c r="V540" s="346"/>
      <c r="W540" s="346"/>
      <c r="X540" s="346"/>
      <c r="Y540" s="346"/>
      <c r="Z540" s="346"/>
      <c r="AA540" s="346"/>
      <c r="AB540" s="346"/>
      <c r="AC540" s="346"/>
      <c r="AD540" s="346"/>
      <c r="AE540" s="346"/>
      <c r="AF540" s="346"/>
      <c r="AG540" s="346"/>
      <c r="AH540" s="346"/>
      <c r="AI540" s="346"/>
      <c r="AJ540" s="346"/>
      <c r="AK540" s="346"/>
      <c r="AL540" s="346"/>
      <c r="AM540" s="346"/>
      <c r="AN540" s="346"/>
      <c r="AO540" s="346"/>
      <c r="AP540" s="346"/>
      <c r="AQ540" s="346"/>
      <c r="AR540" s="346"/>
      <c r="AS540" s="346"/>
      <c r="AT540" s="346"/>
      <c r="AU540" s="346"/>
      <c r="AV540" s="346"/>
      <c r="AW540" s="346"/>
      <c r="AX540" s="346"/>
      <c r="AY540" s="346"/>
      <c r="AZ540" s="346"/>
      <c r="BA540" s="346"/>
      <c r="BB540" s="346"/>
      <c r="BC540" s="346"/>
      <c r="BD540" s="346"/>
    </row>
    <row r="541" spans="1:56" ht="15.75" customHeight="1">
      <c r="A541" s="346"/>
      <c r="B541" s="346"/>
      <c r="C541" s="346"/>
      <c r="D541" s="346"/>
      <c r="E541" s="346"/>
      <c r="F541" s="346"/>
      <c r="G541" s="346"/>
      <c r="H541" s="346"/>
      <c r="I541" s="346"/>
      <c r="J541" s="346"/>
      <c r="K541" s="346"/>
      <c r="L541" s="346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 s="346"/>
      <c r="Z541" s="346"/>
      <c r="AA541" s="346"/>
      <c r="AB541" s="346"/>
      <c r="AC541" s="346"/>
      <c r="AD541" s="346"/>
      <c r="AE541" s="346"/>
      <c r="AF541" s="346"/>
      <c r="AG541" s="346"/>
      <c r="AH541" s="346"/>
      <c r="AI541" s="346"/>
      <c r="AJ541" s="346"/>
      <c r="AK541" s="346"/>
      <c r="AL541" s="346"/>
      <c r="AM541" s="346"/>
      <c r="AN541" s="346"/>
      <c r="AO541" s="346"/>
      <c r="AP541" s="346"/>
      <c r="AQ541" s="346"/>
      <c r="AR541" s="346"/>
      <c r="AS541" s="346"/>
      <c r="AT541" s="346"/>
      <c r="AU541" s="346"/>
      <c r="AV541" s="346"/>
      <c r="AW541" s="346"/>
      <c r="AX541" s="346"/>
      <c r="AY541" s="346"/>
      <c r="AZ541" s="346"/>
      <c r="BA541" s="346"/>
      <c r="BB541" s="346"/>
      <c r="BC541" s="346"/>
      <c r="BD541" s="346"/>
    </row>
    <row r="542" spans="1:56" ht="15.75" customHeight="1">
      <c r="A542" s="346"/>
      <c r="B542" s="346"/>
      <c r="C542" s="346"/>
      <c r="D542" s="346"/>
      <c r="E542" s="346"/>
      <c r="F542" s="346"/>
      <c r="G542" s="346"/>
      <c r="H542" s="346"/>
      <c r="I542" s="346"/>
      <c r="J542" s="346"/>
      <c r="K542" s="346"/>
      <c r="L542" s="346"/>
      <c r="M542" s="346"/>
      <c r="N542" s="346"/>
      <c r="O542" s="346"/>
      <c r="P542" s="346"/>
      <c r="Q542" s="346"/>
      <c r="R542" s="346"/>
      <c r="S542" s="346"/>
      <c r="T542" s="346"/>
      <c r="U542" s="346"/>
      <c r="V542" s="346"/>
      <c r="W542" s="346"/>
      <c r="X542" s="346"/>
      <c r="Y542" s="346"/>
      <c r="Z542" s="346"/>
      <c r="AA542" s="346"/>
      <c r="AB542" s="346"/>
      <c r="AC542" s="346"/>
      <c r="AD542" s="346"/>
      <c r="AE542" s="346"/>
      <c r="AF542" s="346"/>
      <c r="AG542" s="346"/>
      <c r="AH542" s="346"/>
      <c r="AI542" s="346"/>
      <c r="AJ542" s="346"/>
      <c r="AK542" s="346"/>
      <c r="AL542" s="346"/>
      <c r="AM542" s="346"/>
      <c r="AN542" s="346"/>
      <c r="AO542" s="346"/>
      <c r="AP542" s="346"/>
      <c r="AQ542" s="346"/>
      <c r="AR542" s="346"/>
      <c r="AS542" s="346"/>
      <c r="AT542" s="346"/>
      <c r="AU542" s="346"/>
      <c r="AV542" s="346"/>
      <c r="AW542" s="346"/>
      <c r="AX542" s="346"/>
      <c r="AY542" s="346"/>
      <c r="AZ542" s="346"/>
      <c r="BA542" s="346"/>
      <c r="BB542" s="346"/>
      <c r="BC542" s="346"/>
      <c r="BD542" s="346"/>
    </row>
    <row r="543" spans="1:56" ht="15.75" customHeight="1">
      <c r="A543" s="346"/>
      <c r="B543" s="346"/>
      <c r="C543" s="346"/>
      <c r="D543" s="346"/>
      <c r="E543" s="346"/>
      <c r="F543" s="346"/>
      <c r="G543" s="346"/>
      <c r="H543" s="346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 s="346"/>
      <c r="Z543" s="346"/>
      <c r="AA543" s="346"/>
      <c r="AB543" s="346"/>
      <c r="AC543" s="346"/>
      <c r="AD543" s="346"/>
      <c r="AE543" s="346"/>
      <c r="AF543" s="346"/>
      <c r="AG543" s="346"/>
      <c r="AH543" s="346"/>
      <c r="AI543" s="346"/>
      <c r="AJ543" s="346"/>
      <c r="AK543" s="346"/>
      <c r="AL543" s="346"/>
      <c r="AM543" s="346"/>
      <c r="AN543" s="346"/>
      <c r="AO543" s="346"/>
      <c r="AP543" s="346"/>
      <c r="AQ543" s="346"/>
      <c r="AR543" s="346"/>
      <c r="AS543" s="346"/>
      <c r="AT543" s="346"/>
      <c r="AU543" s="346"/>
      <c r="AV543" s="346"/>
      <c r="AW543" s="346"/>
      <c r="AX543" s="346"/>
      <c r="AY543" s="346"/>
      <c r="AZ543" s="346"/>
      <c r="BA543" s="346"/>
      <c r="BB543" s="346"/>
      <c r="BC543" s="346"/>
      <c r="BD543" s="346"/>
    </row>
    <row r="544" spans="1:56" ht="15.75" customHeight="1">
      <c r="A544" s="346"/>
      <c r="B544" s="346"/>
      <c r="C544" s="346"/>
      <c r="D544" s="346"/>
      <c r="E544" s="346"/>
      <c r="F544" s="346"/>
      <c r="G544" s="346"/>
      <c r="H544" s="346"/>
      <c r="I544" s="346"/>
      <c r="J544" s="346"/>
      <c r="K544" s="346"/>
      <c r="L544" s="346"/>
      <c r="M544" s="346"/>
      <c r="N544" s="346"/>
      <c r="O544" s="346"/>
      <c r="P544" s="346"/>
      <c r="Q544" s="346"/>
      <c r="R544" s="346"/>
      <c r="S544" s="346"/>
      <c r="T544" s="346"/>
      <c r="U544" s="346"/>
      <c r="V544" s="346"/>
      <c r="W544" s="346"/>
      <c r="X544" s="346"/>
      <c r="Y544" s="346"/>
      <c r="Z544" s="346"/>
      <c r="AA544" s="346"/>
      <c r="AB544" s="346"/>
      <c r="AC544" s="346"/>
      <c r="AD544" s="346"/>
      <c r="AE544" s="346"/>
      <c r="AF544" s="346"/>
      <c r="AG544" s="346"/>
      <c r="AH544" s="346"/>
      <c r="AI544" s="346"/>
      <c r="AJ544" s="346"/>
      <c r="AK544" s="346"/>
      <c r="AL544" s="346"/>
      <c r="AM544" s="346"/>
      <c r="AN544" s="346"/>
      <c r="AO544" s="346"/>
      <c r="AP544" s="346"/>
      <c r="AQ544" s="346"/>
      <c r="AR544" s="346"/>
      <c r="AS544" s="346"/>
      <c r="AT544" s="346"/>
      <c r="AU544" s="346"/>
      <c r="AV544" s="346"/>
      <c r="AW544" s="346"/>
      <c r="AX544" s="346"/>
      <c r="AY544" s="346"/>
      <c r="AZ544" s="346"/>
      <c r="BA544" s="346"/>
      <c r="BB544" s="346"/>
      <c r="BC544" s="346"/>
      <c r="BD544" s="346"/>
    </row>
    <row r="545" spans="1:56" ht="15.75" customHeight="1">
      <c r="A545" s="346"/>
      <c r="B545" s="346"/>
      <c r="C545" s="346"/>
      <c r="D545" s="346"/>
      <c r="E545" s="346"/>
      <c r="F545" s="346"/>
      <c r="G545" s="346"/>
      <c r="H545" s="346"/>
      <c r="I545" s="346"/>
      <c r="J545" s="346"/>
      <c r="K545" s="346"/>
      <c r="L545" s="346"/>
      <c r="M545" s="346"/>
      <c r="N545" s="346"/>
      <c r="O545" s="346"/>
      <c r="P545" s="346"/>
      <c r="Q545" s="346"/>
      <c r="R545" s="346"/>
      <c r="S545" s="346"/>
      <c r="T545" s="346"/>
      <c r="U545" s="346"/>
      <c r="V545" s="346"/>
      <c r="W545" s="346"/>
      <c r="X545" s="346"/>
      <c r="Y545" s="346"/>
      <c r="Z545" s="346"/>
      <c r="AA545" s="346"/>
      <c r="AB545" s="346"/>
      <c r="AC545" s="346"/>
      <c r="AD545" s="346"/>
      <c r="AE545" s="346"/>
      <c r="AF545" s="346"/>
      <c r="AG545" s="346"/>
      <c r="AH545" s="346"/>
      <c r="AI545" s="346"/>
      <c r="AJ545" s="346"/>
      <c r="AK545" s="346"/>
      <c r="AL545" s="346"/>
      <c r="AM545" s="346"/>
      <c r="AN545" s="346"/>
      <c r="AO545" s="346"/>
      <c r="AP545" s="346"/>
      <c r="AQ545" s="346"/>
      <c r="AR545" s="346"/>
      <c r="AS545" s="346"/>
      <c r="AT545" s="346"/>
      <c r="AU545" s="346"/>
      <c r="AV545" s="346"/>
      <c r="AW545" s="346"/>
      <c r="AX545" s="346"/>
      <c r="AY545" s="346"/>
      <c r="AZ545" s="346"/>
      <c r="BA545" s="346"/>
      <c r="BB545" s="346"/>
      <c r="BC545" s="346"/>
      <c r="BD545" s="346"/>
    </row>
    <row r="546" spans="1:56" ht="15.75" customHeight="1">
      <c r="A546" s="346"/>
      <c r="B546" s="346"/>
      <c r="C546" s="346"/>
      <c r="D546" s="346"/>
      <c r="E546" s="346"/>
      <c r="F546" s="346"/>
      <c r="G546" s="346"/>
      <c r="H546" s="346"/>
      <c r="I546" s="346"/>
      <c r="J546" s="346"/>
      <c r="K546" s="346"/>
      <c r="L546" s="346"/>
      <c r="M546" s="346"/>
      <c r="N546" s="346"/>
      <c r="O546" s="346"/>
      <c r="P546" s="346"/>
      <c r="Q546" s="346"/>
      <c r="R546" s="346"/>
      <c r="S546" s="346"/>
      <c r="T546" s="346"/>
      <c r="U546" s="346"/>
      <c r="V546" s="346"/>
      <c r="W546" s="346"/>
      <c r="X546" s="346"/>
      <c r="Y546" s="346"/>
      <c r="Z546" s="346"/>
      <c r="AA546" s="346"/>
      <c r="AB546" s="346"/>
      <c r="AC546" s="346"/>
      <c r="AD546" s="346"/>
      <c r="AE546" s="346"/>
      <c r="AF546" s="346"/>
      <c r="AG546" s="346"/>
      <c r="AH546" s="346"/>
      <c r="AI546" s="346"/>
      <c r="AJ546" s="346"/>
      <c r="AK546" s="346"/>
      <c r="AL546" s="346"/>
      <c r="AM546" s="346"/>
      <c r="AN546" s="346"/>
      <c r="AO546" s="346"/>
      <c r="AP546" s="346"/>
      <c r="AQ546" s="346"/>
      <c r="AR546" s="346"/>
      <c r="AS546" s="346"/>
      <c r="AT546" s="346"/>
      <c r="AU546" s="346"/>
      <c r="AV546" s="346"/>
      <c r="AW546" s="346"/>
      <c r="AX546" s="346"/>
      <c r="AY546" s="346"/>
      <c r="AZ546" s="346"/>
      <c r="BA546" s="346"/>
      <c r="BB546" s="346"/>
      <c r="BC546" s="346"/>
      <c r="BD546" s="346"/>
    </row>
    <row r="547" spans="1:56" ht="15.75" customHeight="1">
      <c r="A547" s="346"/>
      <c r="B547" s="346"/>
      <c r="C547" s="346"/>
      <c r="D547" s="346"/>
      <c r="E547" s="346"/>
      <c r="F547" s="346"/>
      <c r="G547" s="346"/>
      <c r="H547" s="346"/>
      <c r="I547" s="346"/>
      <c r="J547" s="346"/>
      <c r="K547" s="346"/>
      <c r="L547" s="346"/>
      <c r="M547" s="346"/>
      <c r="N547" s="346"/>
      <c r="O547" s="346"/>
      <c r="P547" s="346"/>
      <c r="Q547" s="346"/>
      <c r="R547" s="346"/>
      <c r="S547" s="346"/>
      <c r="T547" s="346"/>
      <c r="U547" s="346"/>
      <c r="V547" s="346"/>
      <c r="W547" s="346"/>
      <c r="X547" s="346"/>
      <c r="Y547" s="346"/>
      <c r="Z547" s="346"/>
      <c r="AA547" s="346"/>
      <c r="AB547" s="346"/>
      <c r="AC547" s="346"/>
      <c r="AD547" s="346"/>
      <c r="AE547" s="346"/>
      <c r="AF547" s="346"/>
      <c r="AG547" s="346"/>
      <c r="AH547" s="346"/>
      <c r="AI547" s="346"/>
      <c r="AJ547" s="346"/>
      <c r="AK547" s="346"/>
      <c r="AL547" s="346"/>
      <c r="AM547" s="346"/>
      <c r="AN547" s="346"/>
      <c r="AO547" s="346"/>
      <c r="AP547" s="346"/>
      <c r="AQ547" s="346"/>
      <c r="AR547" s="346"/>
      <c r="AS547" s="346"/>
      <c r="AT547" s="346"/>
      <c r="AU547" s="346"/>
      <c r="AV547" s="346"/>
      <c r="AW547" s="346"/>
      <c r="AX547" s="346"/>
      <c r="AY547" s="346"/>
      <c r="AZ547" s="346"/>
      <c r="BA547" s="346"/>
      <c r="BB547" s="346"/>
      <c r="BC547" s="346"/>
      <c r="BD547" s="346"/>
    </row>
    <row r="548" spans="1:56" ht="15.75" customHeight="1">
      <c r="A548" s="346"/>
      <c r="B548" s="346"/>
      <c r="C548" s="346"/>
      <c r="D548" s="346"/>
      <c r="E548" s="346"/>
      <c r="F548" s="346"/>
      <c r="G548" s="346"/>
      <c r="H548" s="346"/>
      <c r="I548" s="346"/>
      <c r="J548" s="346"/>
      <c r="K548" s="346"/>
      <c r="L548" s="346"/>
      <c r="M548" s="346"/>
      <c r="N548" s="346"/>
      <c r="O548" s="346"/>
      <c r="P548" s="346"/>
      <c r="Q548" s="346"/>
      <c r="R548" s="346"/>
      <c r="S548" s="346"/>
      <c r="T548" s="346"/>
      <c r="U548" s="346"/>
      <c r="V548" s="346"/>
      <c r="W548" s="346"/>
      <c r="X548" s="346"/>
      <c r="Y548" s="346"/>
      <c r="Z548" s="346"/>
      <c r="AA548" s="346"/>
      <c r="AB548" s="346"/>
      <c r="AC548" s="346"/>
      <c r="AD548" s="346"/>
      <c r="AE548" s="346"/>
      <c r="AF548" s="346"/>
      <c r="AG548" s="346"/>
      <c r="AH548" s="346"/>
      <c r="AI548" s="346"/>
      <c r="AJ548" s="346"/>
      <c r="AK548" s="346"/>
      <c r="AL548" s="346"/>
      <c r="AM548" s="346"/>
      <c r="AN548" s="346"/>
      <c r="AO548" s="346"/>
      <c r="AP548" s="346"/>
      <c r="AQ548" s="346"/>
      <c r="AR548" s="346"/>
      <c r="AS548" s="346"/>
      <c r="AT548" s="346"/>
      <c r="AU548" s="346"/>
      <c r="AV548" s="346"/>
      <c r="AW548" s="346"/>
      <c r="AX548" s="346"/>
      <c r="AY548" s="346"/>
      <c r="AZ548" s="346"/>
      <c r="BA548" s="346"/>
      <c r="BB548" s="346"/>
      <c r="BC548" s="346"/>
      <c r="BD548" s="346"/>
    </row>
    <row r="549" spans="1:56" ht="15.75" customHeight="1">
      <c r="A549" s="346"/>
      <c r="B549" s="346"/>
      <c r="C549" s="346"/>
      <c r="D549" s="346"/>
      <c r="E549" s="346"/>
      <c r="F549" s="346"/>
      <c r="G549" s="346"/>
      <c r="H549" s="346"/>
      <c r="I549" s="346"/>
      <c r="J549" s="346"/>
      <c r="K549" s="346"/>
      <c r="L549" s="346"/>
      <c r="M549" s="346"/>
      <c r="N549" s="346"/>
      <c r="O549" s="346"/>
      <c r="P549" s="346"/>
      <c r="Q549" s="346"/>
      <c r="R549" s="346"/>
      <c r="S549" s="346"/>
      <c r="T549" s="346"/>
      <c r="U549" s="346"/>
      <c r="V549" s="346"/>
      <c r="W549" s="346"/>
      <c r="X549" s="346"/>
      <c r="Y549" s="346"/>
      <c r="Z549" s="346"/>
      <c r="AA549" s="346"/>
      <c r="AB549" s="346"/>
      <c r="AC549" s="346"/>
      <c r="AD549" s="346"/>
      <c r="AE549" s="346"/>
      <c r="AF549" s="346"/>
      <c r="AG549" s="346"/>
      <c r="AH549" s="346"/>
      <c r="AI549" s="346"/>
      <c r="AJ549" s="346"/>
      <c r="AK549" s="346"/>
      <c r="AL549" s="346"/>
      <c r="AM549" s="346"/>
      <c r="AN549" s="346"/>
      <c r="AO549" s="346"/>
      <c r="AP549" s="346"/>
      <c r="AQ549" s="346"/>
      <c r="AR549" s="346"/>
      <c r="AS549" s="346"/>
      <c r="AT549" s="346"/>
      <c r="AU549" s="346"/>
      <c r="AV549" s="346"/>
      <c r="AW549" s="346"/>
      <c r="AX549" s="346"/>
      <c r="AY549" s="346"/>
      <c r="AZ549" s="346"/>
      <c r="BA549" s="346"/>
      <c r="BB549" s="346"/>
      <c r="BC549" s="346"/>
      <c r="BD549" s="346"/>
    </row>
    <row r="550" spans="1:56" ht="15.75" customHeight="1">
      <c r="A550" s="346"/>
      <c r="B550" s="346"/>
      <c r="C550" s="346"/>
      <c r="D550" s="346"/>
      <c r="E550" s="346"/>
      <c r="F550" s="346"/>
      <c r="G550" s="346"/>
      <c r="H550" s="346"/>
      <c r="I550" s="346"/>
      <c r="J550" s="346"/>
      <c r="K550" s="346"/>
      <c r="L550" s="346"/>
      <c r="M550" s="346"/>
      <c r="N550" s="346"/>
      <c r="O550" s="346"/>
      <c r="P550" s="346"/>
      <c r="Q550" s="346"/>
      <c r="R550" s="346"/>
      <c r="S550" s="346"/>
      <c r="T550" s="346"/>
      <c r="U550" s="346"/>
      <c r="V550" s="346"/>
      <c r="W550" s="346"/>
      <c r="X550" s="346"/>
      <c r="Y550" s="346"/>
      <c r="Z550" s="346"/>
      <c r="AA550" s="346"/>
      <c r="AB550" s="346"/>
      <c r="AC550" s="346"/>
      <c r="AD550" s="346"/>
      <c r="AE550" s="346"/>
      <c r="AF550" s="346"/>
      <c r="AG550" s="346"/>
      <c r="AH550" s="346"/>
      <c r="AI550" s="346"/>
      <c r="AJ550" s="346"/>
      <c r="AK550" s="346"/>
      <c r="AL550" s="346"/>
      <c r="AM550" s="346"/>
      <c r="AN550" s="346"/>
      <c r="AO550" s="346"/>
      <c r="AP550" s="346"/>
      <c r="AQ550" s="346"/>
      <c r="AR550" s="346"/>
      <c r="AS550" s="346"/>
      <c r="AT550" s="346"/>
      <c r="AU550" s="346"/>
      <c r="AV550" s="346"/>
      <c r="AW550" s="346"/>
      <c r="AX550" s="346"/>
      <c r="AY550" s="346"/>
      <c r="AZ550" s="346"/>
      <c r="BA550" s="346"/>
      <c r="BB550" s="346"/>
      <c r="BC550" s="346"/>
      <c r="BD550" s="346"/>
    </row>
    <row r="551" spans="1:56" ht="15.75" customHeight="1">
      <c r="A551" s="346"/>
      <c r="B551" s="346"/>
      <c r="C551" s="346"/>
      <c r="D551" s="346"/>
      <c r="E551" s="346"/>
      <c r="F551" s="346"/>
      <c r="G551" s="346"/>
      <c r="H551" s="346"/>
      <c r="I551" s="346"/>
      <c r="J551" s="346"/>
      <c r="K551" s="346"/>
      <c r="L551" s="346"/>
      <c r="M551" s="346"/>
      <c r="N551" s="346"/>
      <c r="O551" s="346"/>
      <c r="P551" s="346"/>
      <c r="Q551" s="346"/>
      <c r="R551" s="346"/>
      <c r="S551" s="346"/>
      <c r="T551" s="346"/>
      <c r="U551" s="346"/>
      <c r="V551" s="346"/>
      <c r="W551" s="346"/>
      <c r="X551" s="346"/>
      <c r="Y551" s="346"/>
      <c r="Z551" s="346"/>
      <c r="AA551" s="346"/>
      <c r="AB551" s="346"/>
      <c r="AC551" s="346"/>
      <c r="AD551" s="346"/>
      <c r="AE551" s="346"/>
      <c r="AF551" s="346"/>
      <c r="AG551" s="346"/>
      <c r="AH551" s="346"/>
      <c r="AI551" s="346"/>
      <c r="AJ551" s="346"/>
      <c r="AK551" s="346"/>
      <c r="AL551" s="346"/>
      <c r="AM551" s="346"/>
      <c r="AN551" s="346"/>
      <c r="AO551" s="346"/>
      <c r="AP551" s="346"/>
      <c r="AQ551" s="346"/>
      <c r="AR551" s="346"/>
      <c r="AS551" s="346"/>
      <c r="AT551" s="346"/>
      <c r="AU551" s="346"/>
      <c r="AV551" s="346"/>
      <c r="AW551" s="346"/>
      <c r="AX551" s="346"/>
      <c r="AY551" s="346"/>
      <c r="AZ551" s="346"/>
      <c r="BA551" s="346"/>
      <c r="BB551" s="346"/>
      <c r="BC551" s="346"/>
      <c r="BD551" s="346"/>
    </row>
    <row r="552" spans="1:56" ht="15.75" customHeight="1">
      <c r="A552" s="346"/>
      <c r="B552" s="346"/>
      <c r="C552" s="346"/>
      <c r="D552" s="346"/>
      <c r="E552" s="346"/>
      <c r="F552" s="346"/>
      <c r="G552" s="346"/>
      <c r="H552" s="346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6"/>
      <c r="U552" s="346"/>
      <c r="V552" s="346"/>
      <c r="W552" s="346"/>
      <c r="X552" s="346"/>
      <c r="Y552" s="346"/>
      <c r="Z552" s="346"/>
      <c r="AA552" s="346"/>
      <c r="AB552" s="346"/>
      <c r="AC552" s="346"/>
      <c r="AD552" s="346"/>
      <c r="AE552" s="346"/>
      <c r="AF552" s="346"/>
      <c r="AG552" s="346"/>
      <c r="AH552" s="346"/>
      <c r="AI552" s="346"/>
      <c r="AJ552" s="346"/>
      <c r="AK552" s="346"/>
      <c r="AL552" s="346"/>
      <c r="AM552" s="346"/>
      <c r="AN552" s="346"/>
      <c r="AO552" s="346"/>
      <c r="AP552" s="346"/>
      <c r="AQ552" s="346"/>
      <c r="AR552" s="346"/>
      <c r="AS552" s="346"/>
      <c r="AT552" s="346"/>
      <c r="AU552" s="346"/>
      <c r="AV552" s="346"/>
      <c r="AW552" s="346"/>
      <c r="AX552" s="346"/>
      <c r="AY552" s="346"/>
      <c r="AZ552" s="346"/>
      <c r="BA552" s="346"/>
      <c r="BB552" s="346"/>
      <c r="BC552" s="346"/>
      <c r="BD552" s="346"/>
    </row>
    <row r="553" spans="1:56" ht="15.75" customHeight="1">
      <c r="A553" s="346"/>
      <c r="B553" s="346"/>
      <c r="C553" s="346"/>
      <c r="D553" s="346"/>
      <c r="E553" s="346"/>
      <c r="F553" s="346"/>
      <c r="G553" s="346"/>
      <c r="H553" s="346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6"/>
      <c r="U553" s="346"/>
      <c r="V553" s="346"/>
      <c r="W553" s="346"/>
      <c r="X553" s="346"/>
      <c r="Y553" s="346"/>
      <c r="Z553" s="346"/>
      <c r="AA553" s="346"/>
      <c r="AB553" s="346"/>
      <c r="AC553" s="346"/>
      <c r="AD553" s="346"/>
      <c r="AE553" s="346"/>
      <c r="AF553" s="346"/>
      <c r="AG553" s="346"/>
      <c r="AH553" s="346"/>
      <c r="AI553" s="346"/>
      <c r="AJ553" s="346"/>
      <c r="AK553" s="346"/>
      <c r="AL553" s="346"/>
      <c r="AM553" s="346"/>
      <c r="AN553" s="346"/>
      <c r="AO553" s="346"/>
      <c r="AP553" s="346"/>
      <c r="AQ553" s="346"/>
      <c r="AR553" s="346"/>
      <c r="AS553" s="346"/>
      <c r="AT553" s="346"/>
      <c r="AU553" s="346"/>
      <c r="AV553" s="346"/>
      <c r="AW553" s="346"/>
      <c r="AX553" s="346"/>
      <c r="AY553" s="346"/>
      <c r="AZ553" s="346"/>
      <c r="BA553" s="346"/>
      <c r="BB553" s="346"/>
      <c r="BC553" s="346"/>
      <c r="BD553" s="346"/>
    </row>
    <row r="554" spans="1:56" ht="15.75" customHeight="1">
      <c r="A554" s="346"/>
      <c r="B554" s="346"/>
      <c r="C554" s="346"/>
      <c r="D554" s="346"/>
      <c r="E554" s="346"/>
      <c r="F554" s="346"/>
      <c r="G554" s="346"/>
      <c r="H554" s="346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6"/>
      <c r="U554" s="346"/>
      <c r="V554" s="346"/>
      <c r="W554" s="346"/>
      <c r="X554" s="346"/>
      <c r="Y554" s="346"/>
      <c r="Z554" s="346"/>
      <c r="AA554" s="346"/>
      <c r="AB554" s="346"/>
      <c r="AC554" s="346"/>
      <c r="AD554" s="346"/>
      <c r="AE554" s="346"/>
      <c r="AF554" s="346"/>
      <c r="AG554" s="346"/>
      <c r="AH554" s="346"/>
      <c r="AI554" s="346"/>
      <c r="AJ554" s="346"/>
      <c r="AK554" s="346"/>
      <c r="AL554" s="346"/>
      <c r="AM554" s="346"/>
      <c r="AN554" s="346"/>
      <c r="AO554" s="346"/>
      <c r="AP554" s="346"/>
      <c r="AQ554" s="346"/>
      <c r="AR554" s="346"/>
      <c r="AS554" s="346"/>
      <c r="AT554" s="346"/>
      <c r="AU554" s="346"/>
      <c r="AV554" s="346"/>
      <c r="AW554" s="346"/>
      <c r="AX554" s="346"/>
      <c r="AY554" s="346"/>
      <c r="AZ554" s="346"/>
      <c r="BA554" s="346"/>
      <c r="BB554" s="346"/>
      <c r="BC554" s="346"/>
      <c r="BD554" s="346"/>
    </row>
    <row r="555" spans="1:56" ht="15.75" customHeight="1">
      <c r="A555" s="346"/>
      <c r="B555" s="346"/>
      <c r="C555" s="346"/>
      <c r="D555" s="346"/>
      <c r="E555" s="346"/>
      <c r="F555" s="346"/>
      <c r="G555" s="346"/>
      <c r="H555" s="346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6"/>
      <c r="U555" s="346"/>
      <c r="V555" s="346"/>
      <c r="W555" s="346"/>
      <c r="X555" s="346"/>
      <c r="Y555" s="346"/>
      <c r="Z555" s="346"/>
      <c r="AA555" s="346"/>
      <c r="AB555" s="346"/>
      <c r="AC555" s="346"/>
      <c r="AD555" s="346"/>
      <c r="AE555" s="346"/>
      <c r="AF555" s="346"/>
      <c r="AG555" s="346"/>
      <c r="AH555" s="346"/>
      <c r="AI555" s="346"/>
      <c r="AJ555" s="346"/>
      <c r="AK555" s="346"/>
      <c r="AL555" s="346"/>
      <c r="AM555" s="346"/>
      <c r="AN555" s="346"/>
      <c r="AO555" s="346"/>
      <c r="AP555" s="346"/>
      <c r="AQ555" s="346"/>
      <c r="AR555" s="346"/>
      <c r="AS555" s="346"/>
      <c r="AT555" s="346"/>
      <c r="AU555" s="346"/>
      <c r="AV555" s="346"/>
      <c r="AW555" s="346"/>
      <c r="AX555" s="346"/>
      <c r="AY555" s="346"/>
      <c r="AZ555" s="346"/>
      <c r="BA555" s="346"/>
      <c r="BB555" s="346"/>
      <c r="BC555" s="346"/>
      <c r="BD555" s="346"/>
    </row>
    <row r="556" spans="1:56" ht="15.75" customHeight="1">
      <c r="A556" s="346"/>
      <c r="B556" s="346"/>
      <c r="C556" s="346"/>
      <c r="D556" s="346"/>
      <c r="E556" s="346"/>
      <c r="F556" s="346"/>
      <c r="G556" s="346"/>
      <c r="H556" s="346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6"/>
      <c r="U556" s="346"/>
      <c r="V556" s="346"/>
      <c r="W556" s="346"/>
      <c r="X556" s="346"/>
      <c r="Y556" s="346"/>
      <c r="Z556" s="346"/>
      <c r="AA556" s="346"/>
      <c r="AB556" s="346"/>
      <c r="AC556" s="346"/>
      <c r="AD556" s="346"/>
      <c r="AE556" s="346"/>
      <c r="AF556" s="346"/>
      <c r="AG556" s="346"/>
      <c r="AH556" s="346"/>
      <c r="AI556" s="346"/>
      <c r="AJ556" s="346"/>
      <c r="AK556" s="346"/>
      <c r="AL556" s="346"/>
      <c r="AM556" s="346"/>
      <c r="AN556" s="346"/>
      <c r="AO556" s="346"/>
      <c r="AP556" s="346"/>
      <c r="AQ556" s="346"/>
      <c r="AR556" s="346"/>
      <c r="AS556" s="346"/>
      <c r="AT556" s="346"/>
      <c r="AU556" s="346"/>
      <c r="AV556" s="346"/>
      <c r="AW556" s="346"/>
      <c r="AX556" s="346"/>
      <c r="AY556" s="346"/>
      <c r="AZ556" s="346"/>
      <c r="BA556" s="346"/>
      <c r="BB556" s="346"/>
      <c r="BC556" s="346"/>
      <c r="BD556" s="346"/>
    </row>
    <row r="557" spans="1:56" ht="15.75" customHeight="1">
      <c r="A557" s="346"/>
      <c r="B557" s="346"/>
      <c r="C557" s="346"/>
      <c r="D557" s="346"/>
      <c r="E557" s="346"/>
      <c r="F557" s="346"/>
      <c r="G557" s="346"/>
      <c r="H557" s="346"/>
      <c r="I557" s="346"/>
      <c r="J557" s="346"/>
      <c r="K557" s="346"/>
      <c r="L557" s="346"/>
      <c r="M557" s="346"/>
      <c r="N557" s="346"/>
      <c r="O557" s="346"/>
      <c r="P557" s="346"/>
      <c r="Q557" s="346"/>
      <c r="R557" s="346"/>
      <c r="S557" s="346"/>
      <c r="T557" s="346"/>
      <c r="U557" s="346"/>
      <c r="V557" s="346"/>
      <c r="W557" s="346"/>
      <c r="X557" s="346"/>
      <c r="Y557" s="346"/>
      <c r="Z557" s="346"/>
      <c r="AA557" s="346"/>
      <c r="AB557" s="346"/>
      <c r="AC557" s="346"/>
      <c r="AD557" s="346"/>
      <c r="AE557" s="346"/>
      <c r="AF557" s="346"/>
      <c r="AG557" s="346"/>
      <c r="AH557" s="346"/>
      <c r="AI557" s="346"/>
      <c r="AJ557" s="346"/>
      <c r="AK557" s="346"/>
      <c r="AL557" s="346"/>
      <c r="AM557" s="346"/>
      <c r="AN557" s="346"/>
      <c r="AO557" s="346"/>
      <c r="AP557" s="346"/>
      <c r="AQ557" s="346"/>
      <c r="AR557" s="346"/>
      <c r="AS557" s="346"/>
      <c r="AT557" s="346"/>
      <c r="AU557" s="346"/>
      <c r="AV557" s="346"/>
      <c r="AW557" s="346"/>
      <c r="AX557" s="346"/>
      <c r="AY557" s="346"/>
      <c r="AZ557" s="346"/>
      <c r="BA557" s="346"/>
      <c r="BB557" s="346"/>
      <c r="BC557" s="346"/>
      <c r="BD557" s="346"/>
    </row>
    <row r="558" spans="1:56" ht="15.75" customHeight="1">
      <c r="A558" s="346"/>
      <c r="B558" s="346"/>
      <c r="C558" s="346"/>
      <c r="D558" s="346"/>
      <c r="E558" s="346"/>
      <c r="F558" s="346"/>
      <c r="G558" s="346"/>
      <c r="H558" s="346"/>
      <c r="I558" s="346"/>
      <c r="J558" s="346"/>
      <c r="K558" s="346"/>
      <c r="L558" s="346"/>
      <c r="M558" s="346"/>
      <c r="N558" s="346"/>
      <c r="O558" s="346"/>
      <c r="P558" s="346"/>
      <c r="Q558" s="346"/>
      <c r="R558" s="346"/>
      <c r="S558" s="346"/>
      <c r="T558" s="346"/>
      <c r="U558" s="346"/>
      <c r="V558" s="346"/>
      <c r="W558" s="346"/>
      <c r="X558" s="346"/>
      <c r="Y558" s="346"/>
      <c r="Z558" s="346"/>
      <c r="AA558" s="346"/>
      <c r="AB558" s="346"/>
      <c r="AC558" s="346"/>
      <c r="AD558" s="346"/>
      <c r="AE558" s="346"/>
      <c r="AF558" s="346"/>
      <c r="AG558" s="346"/>
      <c r="AH558" s="346"/>
      <c r="AI558" s="346"/>
      <c r="AJ558" s="346"/>
      <c r="AK558" s="346"/>
      <c r="AL558" s="346"/>
      <c r="AM558" s="346"/>
      <c r="AN558" s="346"/>
      <c r="AO558" s="346"/>
      <c r="AP558" s="346"/>
      <c r="AQ558" s="346"/>
      <c r="AR558" s="346"/>
      <c r="AS558" s="346"/>
      <c r="AT558" s="346"/>
      <c r="AU558" s="346"/>
      <c r="AV558" s="346"/>
      <c r="AW558" s="346"/>
      <c r="AX558" s="346"/>
      <c r="AY558" s="346"/>
      <c r="AZ558" s="346"/>
      <c r="BA558" s="346"/>
      <c r="BB558" s="346"/>
      <c r="BC558" s="346"/>
      <c r="BD558" s="346"/>
    </row>
    <row r="559" spans="1:56" ht="15.75" customHeight="1">
      <c r="A559" s="346"/>
      <c r="B559" s="346"/>
      <c r="C559" s="346"/>
      <c r="D559" s="346"/>
      <c r="E559" s="346"/>
      <c r="F559" s="346"/>
      <c r="G559" s="346"/>
      <c r="H559" s="346"/>
      <c r="I559" s="346"/>
      <c r="J559" s="346"/>
      <c r="K559" s="346"/>
      <c r="L559" s="346"/>
      <c r="M559" s="346"/>
      <c r="N559" s="346"/>
      <c r="O559" s="346"/>
      <c r="P559" s="346"/>
      <c r="Q559" s="346"/>
      <c r="R559" s="346"/>
      <c r="S559" s="346"/>
      <c r="T559" s="346"/>
      <c r="U559" s="346"/>
      <c r="V559" s="346"/>
      <c r="W559" s="346"/>
      <c r="X559" s="346"/>
      <c r="Y559" s="346"/>
      <c r="Z559" s="346"/>
      <c r="AA559" s="346"/>
      <c r="AB559" s="346"/>
      <c r="AC559" s="346"/>
      <c r="AD559" s="346"/>
      <c r="AE559" s="346"/>
      <c r="AF559" s="346"/>
      <c r="AG559" s="346"/>
      <c r="AH559" s="346"/>
      <c r="AI559" s="346"/>
      <c r="AJ559" s="346"/>
      <c r="AK559" s="346"/>
      <c r="AL559" s="346"/>
      <c r="AM559" s="346"/>
      <c r="AN559" s="346"/>
      <c r="AO559" s="346"/>
      <c r="AP559" s="346"/>
      <c r="AQ559" s="346"/>
      <c r="AR559" s="346"/>
      <c r="AS559" s="346"/>
      <c r="AT559" s="346"/>
      <c r="AU559" s="346"/>
      <c r="AV559" s="346"/>
      <c r="AW559" s="346"/>
      <c r="AX559" s="346"/>
      <c r="AY559" s="346"/>
      <c r="AZ559" s="346"/>
      <c r="BA559" s="346"/>
      <c r="BB559" s="346"/>
      <c r="BC559" s="346"/>
      <c r="BD559" s="346"/>
    </row>
    <row r="560" spans="1:56" ht="15.75" customHeight="1">
      <c r="A560" s="346"/>
      <c r="B560" s="346"/>
      <c r="C560" s="346"/>
      <c r="D560" s="346"/>
      <c r="E560" s="346"/>
      <c r="F560" s="346"/>
      <c r="G560" s="346"/>
      <c r="H560" s="346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6"/>
      <c r="U560" s="346"/>
      <c r="V560" s="346"/>
      <c r="W560" s="346"/>
      <c r="X560" s="346"/>
      <c r="Y560" s="346"/>
      <c r="Z560" s="346"/>
      <c r="AA560" s="346"/>
      <c r="AB560" s="346"/>
      <c r="AC560" s="346"/>
      <c r="AD560" s="346"/>
      <c r="AE560" s="346"/>
      <c r="AF560" s="346"/>
      <c r="AG560" s="346"/>
      <c r="AH560" s="346"/>
      <c r="AI560" s="346"/>
      <c r="AJ560" s="346"/>
      <c r="AK560" s="346"/>
      <c r="AL560" s="346"/>
      <c r="AM560" s="346"/>
      <c r="AN560" s="346"/>
      <c r="AO560" s="346"/>
      <c r="AP560" s="346"/>
      <c r="AQ560" s="346"/>
      <c r="AR560" s="346"/>
      <c r="AS560" s="346"/>
      <c r="AT560" s="346"/>
      <c r="AU560" s="346"/>
      <c r="AV560" s="346"/>
      <c r="AW560" s="346"/>
      <c r="AX560" s="346"/>
      <c r="AY560" s="346"/>
      <c r="AZ560" s="346"/>
      <c r="BA560" s="346"/>
      <c r="BB560" s="346"/>
      <c r="BC560" s="346"/>
      <c r="BD560" s="346"/>
    </row>
    <row r="561" spans="1:56" ht="15.75" customHeight="1">
      <c r="A561" s="346"/>
      <c r="B561" s="346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6"/>
      <c r="U561" s="346"/>
      <c r="V561" s="346"/>
      <c r="W561" s="346"/>
      <c r="X561" s="346"/>
      <c r="Y561" s="346"/>
      <c r="Z561" s="346"/>
      <c r="AA561" s="346"/>
      <c r="AB561" s="346"/>
      <c r="AC561" s="346"/>
      <c r="AD561" s="346"/>
      <c r="AE561" s="346"/>
      <c r="AF561" s="346"/>
      <c r="AG561" s="346"/>
      <c r="AH561" s="346"/>
      <c r="AI561" s="346"/>
      <c r="AJ561" s="346"/>
      <c r="AK561" s="346"/>
      <c r="AL561" s="346"/>
      <c r="AM561" s="346"/>
      <c r="AN561" s="346"/>
      <c r="AO561" s="346"/>
      <c r="AP561" s="346"/>
      <c r="AQ561" s="346"/>
      <c r="AR561" s="346"/>
      <c r="AS561" s="346"/>
      <c r="AT561" s="346"/>
      <c r="AU561" s="346"/>
      <c r="AV561" s="346"/>
      <c r="AW561" s="346"/>
      <c r="AX561" s="346"/>
      <c r="AY561" s="346"/>
      <c r="AZ561" s="346"/>
      <c r="BA561" s="346"/>
      <c r="BB561" s="346"/>
      <c r="BC561" s="346"/>
      <c r="BD561" s="346"/>
    </row>
    <row r="562" spans="1:56" ht="15.75" customHeight="1">
      <c r="A562" s="346"/>
      <c r="B562" s="346"/>
      <c r="C562" s="346"/>
      <c r="D562" s="346"/>
      <c r="E562" s="346"/>
      <c r="F562" s="346"/>
      <c r="G562" s="346"/>
      <c r="H562" s="346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6"/>
      <c r="U562" s="346"/>
      <c r="V562" s="346"/>
      <c r="W562" s="346"/>
      <c r="X562" s="346"/>
      <c r="Y562" s="346"/>
      <c r="Z562" s="346"/>
      <c r="AA562" s="346"/>
      <c r="AB562" s="346"/>
      <c r="AC562" s="346"/>
      <c r="AD562" s="346"/>
      <c r="AE562" s="346"/>
      <c r="AF562" s="346"/>
      <c r="AG562" s="346"/>
      <c r="AH562" s="346"/>
      <c r="AI562" s="346"/>
      <c r="AJ562" s="346"/>
      <c r="AK562" s="346"/>
      <c r="AL562" s="346"/>
      <c r="AM562" s="346"/>
      <c r="AN562" s="346"/>
      <c r="AO562" s="346"/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  <c r="BB562" s="346"/>
      <c r="BC562" s="346"/>
      <c r="BD562" s="346"/>
    </row>
    <row r="563" spans="1:56" ht="15.75" customHeight="1">
      <c r="A563" s="346"/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  <c r="AG563" s="346"/>
      <c r="AH563" s="346"/>
      <c r="AI563" s="346"/>
      <c r="AJ563" s="346"/>
      <c r="AK563" s="346"/>
      <c r="AL563" s="346"/>
      <c r="AM563" s="346"/>
      <c r="AN563" s="346"/>
      <c r="AO563" s="346"/>
      <c r="AP563" s="346"/>
      <c r="AQ563" s="346"/>
      <c r="AR563" s="346"/>
      <c r="AS563" s="346"/>
      <c r="AT563" s="346"/>
      <c r="AU563" s="346"/>
      <c r="AV563" s="346"/>
      <c r="AW563" s="346"/>
      <c r="AX563" s="346"/>
      <c r="AY563" s="346"/>
      <c r="AZ563" s="346"/>
      <c r="BA563" s="346"/>
      <c r="BB563" s="346"/>
      <c r="BC563" s="346"/>
      <c r="BD563" s="346"/>
    </row>
    <row r="564" spans="1:56" ht="15.75" customHeight="1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  <c r="AG564" s="346"/>
      <c r="AH564" s="346"/>
      <c r="AI564" s="346"/>
      <c r="AJ564" s="346"/>
      <c r="AK564" s="346"/>
      <c r="AL564" s="346"/>
      <c r="AM564" s="346"/>
      <c r="AN564" s="346"/>
      <c r="AO564" s="346"/>
      <c r="AP564" s="346"/>
      <c r="AQ564" s="346"/>
      <c r="AR564" s="346"/>
      <c r="AS564" s="346"/>
      <c r="AT564" s="346"/>
      <c r="AU564" s="346"/>
      <c r="AV564" s="346"/>
      <c r="AW564" s="346"/>
      <c r="AX564" s="346"/>
      <c r="AY564" s="346"/>
      <c r="AZ564" s="346"/>
      <c r="BA564" s="346"/>
      <c r="BB564" s="346"/>
      <c r="BC564" s="346"/>
      <c r="BD564" s="346"/>
    </row>
    <row r="565" spans="1:56" ht="15.75" customHeight="1">
      <c r="A565" s="346"/>
      <c r="B565" s="346"/>
      <c r="C565" s="346"/>
      <c r="D565" s="346"/>
      <c r="E565" s="346"/>
      <c r="F565" s="346"/>
      <c r="G565" s="346"/>
      <c r="H565" s="346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6"/>
      <c r="U565" s="346"/>
      <c r="V565" s="346"/>
      <c r="W565" s="346"/>
      <c r="X565" s="346"/>
      <c r="Y565" s="346"/>
      <c r="Z565" s="346"/>
      <c r="AA565" s="346"/>
      <c r="AB565" s="346"/>
      <c r="AC565" s="346"/>
      <c r="AD565" s="346"/>
      <c r="AE565" s="346"/>
      <c r="AF565" s="346"/>
      <c r="AG565" s="346"/>
      <c r="AH565" s="346"/>
      <c r="AI565" s="346"/>
      <c r="AJ565" s="346"/>
      <c r="AK565" s="346"/>
      <c r="AL565" s="346"/>
      <c r="AM565" s="346"/>
      <c r="AN565" s="346"/>
      <c r="AO565" s="346"/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  <c r="BB565" s="346"/>
      <c r="BC565" s="346"/>
      <c r="BD565" s="346"/>
    </row>
    <row r="566" spans="1:56" ht="15.75" customHeight="1">
      <c r="A566" s="346"/>
      <c r="B566" s="346"/>
      <c r="C566" s="346"/>
      <c r="D566" s="346"/>
      <c r="E566" s="346"/>
      <c r="F566" s="346"/>
      <c r="G566" s="346"/>
      <c r="H566" s="346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  <c r="Y566" s="346"/>
      <c r="Z566" s="346"/>
      <c r="AA566" s="346"/>
      <c r="AB566" s="346"/>
      <c r="AC566" s="346"/>
      <c r="AD566" s="346"/>
      <c r="AE566" s="346"/>
      <c r="AF566" s="346"/>
      <c r="AG566" s="346"/>
      <c r="AH566" s="346"/>
      <c r="AI566" s="346"/>
      <c r="AJ566" s="346"/>
      <c r="AK566" s="346"/>
      <c r="AL566" s="346"/>
      <c r="AM566" s="346"/>
      <c r="AN566" s="346"/>
      <c r="AO566" s="346"/>
      <c r="AP566" s="346"/>
      <c r="AQ566" s="346"/>
      <c r="AR566" s="346"/>
      <c r="AS566" s="346"/>
      <c r="AT566" s="346"/>
      <c r="AU566" s="346"/>
      <c r="AV566" s="346"/>
      <c r="AW566" s="346"/>
      <c r="AX566" s="346"/>
      <c r="AY566" s="346"/>
      <c r="AZ566" s="346"/>
      <c r="BA566" s="346"/>
      <c r="BB566" s="346"/>
      <c r="BC566" s="346"/>
      <c r="BD566" s="346"/>
    </row>
    <row r="567" spans="1:56" ht="15.75" customHeight="1">
      <c r="A567" s="346"/>
      <c r="B567" s="346"/>
      <c r="C567" s="346"/>
      <c r="D567" s="346"/>
      <c r="E567" s="346"/>
      <c r="F567" s="346"/>
      <c r="G567" s="346"/>
      <c r="H567" s="346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  <c r="Y567" s="346"/>
      <c r="Z567" s="346"/>
      <c r="AA567" s="346"/>
      <c r="AB567" s="346"/>
      <c r="AC567" s="346"/>
      <c r="AD567" s="346"/>
      <c r="AE567" s="346"/>
      <c r="AF567" s="346"/>
      <c r="AG567" s="346"/>
      <c r="AH567" s="346"/>
      <c r="AI567" s="346"/>
      <c r="AJ567" s="346"/>
      <c r="AK567" s="346"/>
      <c r="AL567" s="346"/>
      <c r="AM567" s="346"/>
      <c r="AN567" s="346"/>
      <c r="AO567" s="346"/>
      <c r="AP567" s="346"/>
      <c r="AQ567" s="346"/>
      <c r="AR567" s="346"/>
      <c r="AS567" s="346"/>
      <c r="AT567" s="346"/>
      <c r="AU567" s="346"/>
      <c r="AV567" s="346"/>
      <c r="AW567" s="346"/>
      <c r="AX567" s="346"/>
      <c r="AY567" s="346"/>
      <c r="AZ567" s="346"/>
      <c r="BA567" s="346"/>
      <c r="BB567" s="346"/>
      <c r="BC567" s="346"/>
      <c r="BD567" s="346"/>
    </row>
    <row r="568" spans="1:56" ht="15.75" customHeight="1">
      <c r="A568" s="346"/>
      <c r="B568" s="346"/>
      <c r="C568" s="346"/>
      <c r="D568" s="346"/>
      <c r="E568" s="346"/>
      <c r="F568" s="346"/>
      <c r="G568" s="346"/>
      <c r="H568" s="346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  <c r="Y568" s="346"/>
      <c r="Z568" s="346"/>
      <c r="AA568" s="346"/>
      <c r="AB568" s="346"/>
      <c r="AC568" s="346"/>
      <c r="AD568" s="346"/>
      <c r="AE568" s="346"/>
      <c r="AF568" s="346"/>
      <c r="AG568" s="346"/>
      <c r="AH568" s="346"/>
      <c r="AI568" s="346"/>
      <c r="AJ568" s="346"/>
      <c r="AK568" s="346"/>
      <c r="AL568" s="346"/>
      <c r="AM568" s="346"/>
      <c r="AN568" s="346"/>
      <c r="AO568" s="346"/>
      <c r="AP568" s="346"/>
      <c r="AQ568" s="346"/>
      <c r="AR568" s="346"/>
      <c r="AS568" s="346"/>
      <c r="AT568" s="346"/>
      <c r="AU568" s="346"/>
      <c r="AV568" s="346"/>
      <c r="AW568" s="346"/>
      <c r="AX568" s="346"/>
      <c r="AY568" s="346"/>
      <c r="AZ568" s="346"/>
      <c r="BA568" s="346"/>
      <c r="BB568" s="346"/>
      <c r="BC568" s="346"/>
      <c r="BD568" s="346"/>
    </row>
    <row r="569" spans="1:56" ht="15.75" customHeight="1">
      <c r="A569" s="346"/>
      <c r="B569" s="346"/>
      <c r="C569" s="346"/>
      <c r="D569" s="346"/>
      <c r="E569" s="346"/>
      <c r="F569" s="346"/>
      <c r="G569" s="346"/>
      <c r="H569" s="346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6"/>
      <c r="U569" s="346"/>
      <c r="V569" s="346"/>
      <c r="W569" s="346"/>
      <c r="X569" s="346"/>
      <c r="Y569" s="346"/>
      <c r="Z569" s="346"/>
      <c r="AA569" s="346"/>
      <c r="AB569" s="346"/>
      <c r="AC569" s="346"/>
      <c r="AD569" s="346"/>
      <c r="AE569" s="346"/>
      <c r="AF569" s="346"/>
      <c r="AG569" s="346"/>
      <c r="AH569" s="346"/>
      <c r="AI569" s="346"/>
      <c r="AJ569" s="346"/>
      <c r="AK569" s="346"/>
      <c r="AL569" s="346"/>
      <c r="AM569" s="346"/>
      <c r="AN569" s="346"/>
      <c r="AO569" s="346"/>
      <c r="AP569" s="346"/>
      <c r="AQ569" s="346"/>
      <c r="AR569" s="346"/>
      <c r="AS569" s="346"/>
      <c r="AT569" s="346"/>
      <c r="AU569" s="346"/>
      <c r="AV569" s="346"/>
      <c r="AW569" s="346"/>
      <c r="AX569" s="346"/>
      <c r="AY569" s="346"/>
      <c r="AZ569" s="346"/>
      <c r="BA569" s="346"/>
      <c r="BB569" s="346"/>
      <c r="BC569" s="346"/>
      <c r="BD569" s="346"/>
    </row>
    <row r="570" spans="1:56" ht="15.75" customHeight="1">
      <c r="A570" s="346"/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  <c r="AG570" s="346"/>
      <c r="AH570" s="346"/>
      <c r="AI570" s="346"/>
      <c r="AJ570" s="346"/>
      <c r="AK570" s="346"/>
      <c r="AL570" s="346"/>
      <c r="AM570" s="346"/>
      <c r="AN570" s="346"/>
      <c r="AO570" s="346"/>
      <c r="AP570" s="346"/>
      <c r="AQ570" s="346"/>
      <c r="AR570" s="346"/>
      <c r="AS570" s="346"/>
      <c r="AT570" s="346"/>
      <c r="AU570" s="346"/>
      <c r="AV570" s="346"/>
      <c r="AW570" s="346"/>
      <c r="AX570" s="346"/>
      <c r="AY570" s="346"/>
      <c r="AZ570" s="346"/>
      <c r="BA570" s="346"/>
      <c r="BB570" s="346"/>
      <c r="BC570" s="346"/>
      <c r="BD570" s="346"/>
    </row>
    <row r="571" spans="1:56" ht="15.75" customHeight="1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  <c r="AG571" s="346"/>
      <c r="AH571" s="346"/>
      <c r="AI571" s="346"/>
      <c r="AJ571" s="346"/>
      <c r="AK571" s="346"/>
      <c r="AL571" s="346"/>
      <c r="AM571" s="346"/>
      <c r="AN571" s="346"/>
      <c r="AO571" s="346"/>
      <c r="AP571" s="346"/>
      <c r="AQ571" s="346"/>
      <c r="AR571" s="346"/>
      <c r="AS571" s="346"/>
      <c r="AT571" s="346"/>
      <c r="AU571" s="346"/>
      <c r="AV571" s="346"/>
      <c r="AW571" s="346"/>
      <c r="AX571" s="346"/>
      <c r="AY571" s="346"/>
      <c r="AZ571" s="346"/>
      <c r="BA571" s="346"/>
      <c r="BB571" s="346"/>
      <c r="BC571" s="346"/>
      <c r="BD571" s="346"/>
    </row>
    <row r="572" spans="1:56" ht="15.75" customHeight="1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  <c r="AG572" s="346"/>
      <c r="AH572" s="346"/>
      <c r="AI572" s="346"/>
      <c r="AJ572" s="346"/>
      <c r="AK572" s="346"/>
      <c r="AL572" s="346"/>
      <c r="AM572" s="346"/>
      <c r="AN572" s="346"/>
      <c r="AO572" s="346"/>
      <c r="AP572" s="346"/>
      <c r="AQ572" s="346"/>
      <c r="AR572" s="346"/>
      <c r="AS572" s="346"/>
      <c r="AT572" s="346"/>
      <c r="AU572" s="346"/>
      <c r="AV572" s="346"/>
      <c r="AW572" s="346"/>
      <c r="AX572" s="346"/>
      <c r="AY572" s="346"/>
      <c r="AZ572" s="346"/>
      <c r="BA572" s="346"/>
      <c r="BB572" s="346"/>
      <c r="BC572" s="346"/>
      <c r="BD572" s="346"/>
    </row>
    <row r="573" spans="1:56" ht="15.75" customHeight="1">
      <c r="A573" s="346"/>
      <c r="B573" s="346"/>
      <c r="C573" s="346"/>
      <c r="D573" s="346"/>
      <c r="E573" s="346"/>
      <c r="F573" s="346"/>
      <c r="G573" s="346"/>
      <c r="H573" s="346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6"/>
      <c r="U573" s="346"/>
      <c r="V573" s="346"/>
      <c r="W573" s="346"/>
      <c r="X573" s="346"/>
      <c r="Y573" s="346"/>
      <c r="Z573" s="346"/>
      <c r="AA573" s="346"/>
      <c r="AB573" s="346"/>
      <c r="AC573" s="346"/>
      <c r="AD573" s="346"/>
      <c r="AE573" s="346"/>
      <c r="AF573" s="346"/>
      <c r="AG573" s="346"/>
      <c r="AH573" s="346"/>
      <c r="AI573" s="346"/>
      <c r="AJ573" s="346"/>
      <c r="AK573" s="346"/>
      <c r="AL573" s="346"/>
      <c r="AM573" s="346"/>
      <c r="AN573" s="346"/>
      <c r="AO573" s="346"/>
      <c r="AP573" s="346"/>
      <c r="AQ573" s="346"/>
      <c r="AR573" s="346"/>
      <c r="AS573" s="346"/>
      <c r="AT573" s="346"/>
      <c r="AU573" s="346"/>
      <c r="AV573" s="346"/>
      <c r="AW573" s="346"/>
      <c r="AX573" s="346"/>
      <c r="AY573" s="346"/>
      <c r="AZ573" s="346"/>
      <c r="BA573" s="346"/>
      <c r="BB573" s="346"/>
      <c r="BC573" s="346"/>
      <c r="BD573" s="346"/>
    </row>
    <row r="574" spans="1:56" ht="15.75" customHeight="1">
      <c r="A574" s="346"/>
      <c r="B574" s="346"/>
      <c r="C574" s="346"/>
      <c r="D574" s="346"/>
      <c r="E574" s="346"/>
      <c r="F574" s="346"/>
      <c r="G574" s="346"/>
      <c r="H574" s="346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6"/>
      <c r="U574" s="346"/>
      <c r="V574" s="346"/>
      <c r="W574" s="346"/>
      <c r="X574" s="346"/>
      <c r="Y574" s="346"/>
      <c r="Z574" s="346"/>
      <c r="AA574" s="346"/>
      <c r="AB574" s="346"/>
      <c r="AC574" s="346"/>
      <c r="AD574" s="346"/>
      <c r="AE574" s="346"/>
      <c r="AF574" s="346"/>
      <c r="AG574" s="346"/>
      <c r="AH574" s="346"/>
      <c r="AI574" s="346"/>
      <c r="AJ574" s="346"/>
      <c r="AK574" s="346"/>
      <c r="AL574" s="346"/>
      <c r="AM574" s="346"/>
      <c r="AN574" s="346"/>
      <c r="AO574" s="346"/>
      <c r="AP574" s="346"/>
      <c r="AQ574" s="346"/>
      <c r="AR574" s="346"/>
      <c r="AS574" s="346"/>
      <c r="AT574" s="346"/>
      <c r="AU574" s="346"/>
      <c r="AV574" s="346"/>
      <c r="AW574" s="346"/>
      <c r="AX574" s="346"/>
      <c r="AY574" s="346"/>
      <c r="AZ574" s="346"/>
      <c r="BA574" s="346"/>
      <c r="BB574" s="346"/>
      <c r="BC574" s="346"/>
      <c r="BD574" s="346"/>
    </row>
    <row r="575" spans="1:56" ht="15.75" customHeight="1">
      <c r="A575" s="346"/>
      <c r="B575" s="346"/>
      <c r="C575" s="346"/>
      <c r="D575" s="346"/>
      <c r="E575" s="346"/>
      <c r="F575" s="346"/>
      <c r="G575" s="346"/>
      <c r="H575" s="346"/>
      <c r="I575" s="346"/>
      <c r="J575" s="346"/>
      <c r="K575" s="346"/>
      <c r="L575" s="346"/>
      <c r="M575" s="346"/>
      <c r="N575" s="346"/>
      <c r="O575" s="346"/>
      <c r="P575" s="346"/>
      <c r="Q575" s="346"/>
      <c r="R575" s="346"/>
      <c r="S575" s="346"/>
      <c r="T575" s="346"/>
      <c r="U575" s="346"/>
      <c r="V575" s="346"/>
      <c r="W575" s="346"/>
      <c r="X575" s="346"/>
      <c r="Y575" s="346"/>
      <c r="Z575" s="346"/>
      <c r="AA575" s="346"/>
      <c r="AB575" s="346"/>
      <c r="AC575" s="346"/>
      <c r="AD575" s="346"/>
      <c r="AE575" s="346"/>
      <c r="AF575" s="346"/>
      <c r="AG575" s="346"/>
      <c r="AH575" s="346"/>
      <c r="AI575" s="346"/>
      <c r="AJ575" s="346"/>
      <c r="AK575" s="346"/>
      <c r="AL575" s="346"/>
      <c r="AM575" s="346"/>
      <c r="AN575" s="346"/>
      <c r="AO575" s="346"/>
      <c r="AP575" s="346"/>
      <c r="AQ575" s="346"/>
      <c r="AR575" s="346"/>
      <c r="AS575" s="346"/>
      <c r="AT575" s="346"/>
      <c r="AU575" s="346"/>
      <c r="AV575" s="346"/>
      <c r="AW575" s="346"/>
      <c r="AX575" s="346"/>
      <c r="AY575" s="346"/>
      <c r="AZ575" s="346"/>
      <c r="BA575" s="346"/>
      <c r="BB575" s="346"/>
      <c r="BC575" s="346"/>
      <c r="BD575" s="346"/>
    </row>
    <row r="576" spans="1:56" ht="15.75" customHeight="1">
      <c r="A576" s="346"/>
      <c r="B576" s="346"/>
      <c r="C576" s="346"/>
      <c r="D576" s="346"/>
      <c r="E576" s="346"/>
      <c r="F576" s="346"/>
      <c r="G576" s="346"/>
      <c r="H576" s="346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/>
      <c r="Z576" s="346"/>
      <c r="AA576" s="346"/>
      <c r="AB576" s="346"/>
      <c r="AC576" s="346"/>
      <c r="AD576" s="346"/>
      <c r="AE576" s="346"/>
      <c r="AF576" s="346"/>
      <c r="AG576" s="346"/>
      <c r="AH576" s="346"/>
      <c r="AI576" s="346"/>
      <c r="AJ576" s="346"/>
      <c r="AK576" s="346"/>
      <c r="AL576" s="346"/>
      <c r="AM576" s="346"/>
      <c r="AN576" s="346"/>
      <c r="AO576" s="346"/>
      <c r="AP576" s="346"/>
      <c r="AQ576" s="346"/>
      <c r="AR576" s="346"/>
      <c r="AS576" s="346"/>
      <c r="AT576" s="346"/>
      <c r="AU576" s="346"/>
      <c r="AV576" s="346"/>
      <c r="AW576" s="346"/>
      <c r="AX576" s="346"/>
      <c r="AY576" s="346"/>
      <c r="AZ576" s="346"/>
      <c r="BA576" s="346"/>
      <c r="BB576" s="346"/>
      <c r="BC576" s="346"/>
      <c r="BD576" s="346"/>
    </row>
    <row r="577" spans="1:56" ht="15.75" customHeight="1">
      <c r="A577" s="346"/>
      <c r="B577" s="346"/>
      <c r="C577" s="346"/>
      <c r="D577" s="346"/>
      <c r="E577" s="346"/>
      <c r="F577" s="346"/>
      <c r="G577" s="346"/>
      <c r="H577" s="346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6"/>
      <c r="U577" s="346"/>
      <c r="V577" s="346"/>
      <c r="W577" s="346"/>
      <c r="X577" s="346"/>
      <c r="Y577" s="346"/>
      <c r="Z577" s="346"/>
      <c r="AA577" s="346"/>
      <c r="AB577" s="346"/>
      <c r="AC577" s="346"/>
      <c r="AD577" s="346"/>
      <c r="AE577" s="346"/>
      <c r="AF577" s="346"/>
      <c r="AG577" s="346"/>
      <c r="AH577" s="346"/>
      <c r="AI577" s="346"/>
      <c r="AJ577" s="346"/>
      <c r="AK577" s="346"/>
      <c r="AL577" s="346"/>
      <c r="AM577" s="346"/>
      <c r="AN577" s="346"/>
      <c r="AO577" s="346"/>
      <c r="AP577" s="346"/>
      <c r="AQ577" s="346"/>
      <c r="AR577" s="346"/>
      <c r="AS577" s="346"/>
      <c r="AT577" s="346"/>
      <c r="AU577" s="346"/>
      <c r="AV577" s="346"/>
      <c r="AW577" s="346"/>
      <c r="AX577" s="346"/>
      <c r="AY577" s="346"/>
      <c r="AZ577" s="346"/>
      <c r="BA577" s="346"/>
      <c r="BB577" s="346"/>
      <c r="BC577" s="346"/>
      <c r="BD577" s="346"/>
    </row>
    <row r="578" spans="1:56" ht="15.75" customHeight="1">
      <c r="A578" s="346"/>
      <c r="B578" s="346"/>
      <c r="C578" s="346"/>
      <c r="D578" s="346"/>
      <c r="E578" s="346"/>
      <c r="F578" s="346"/>
      <c r="G578" s="346"/>
      <c r="H578" s="346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6"/>
      <c r="U578" s="346"/>
      <c r="V578" s="346"/>
      <c r="W578" s="346"/>
      <c r="X578" s="346"/>
      <c r="Y578" s="346"/>
      <c r="Z578" s="346"/>
      <c r="AA578" s="346"/>
      <c r="AB578" s="346"/>
      <c r="AC578" s="346"/>
      <c r="AD578" s="346"/>
      <c r="AE578" s="346"/>
      <c r="AF578" s="346"/>
      <c r="AG578" s="346"/>
      <c r="AH578" s="346"/>
      <c r="AI578" s="346"/>
      <c r="AJ578" s="346"/>
      <c r="AK578" s="346"/>
      <c r="AL578" s="346"/>
      <c r="AM578" s="346"/>
      <c r="AN578" s="346"/>
      <c r="AO578" s="346"/>
      <c r="AP578" s="346"/>
      <c r="AQ578" s="346"/>
      <c r="AR578" s="346"/>
      <c r="AS578" s="346"/>
      <c r="AT578" s="346"/>
      <c r="AU578" s="346"/>
      <c r="AV578" s="346"/>
      <c r="AW578" s="346"/>
      <c r="AX578" s="346"/>
      <c r="AY578" s="346"/>
      <c r="AZ578" s="346"/>
      <c r="BA578" s="346"/>
      <c r="BB578" s="346"/>
      <c r="BC578" s="346"/>
      <c r="BD578" s="346"/>
    </row>
    <row r="579" spans="1:56" ht="15.75" customHeight="1">
      <c r="A579" s="346"/>
      <c r="B579" s="346"/>
      <c r="C579" s="346"/>
      <c r="D579" s="346"/>
      <c r="E579" s="346"/>
      <c r="F579" s="346"/>
      <c r="G579" s="346"/>
      <c r="H579" s="346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6"/>
      <c r="U579" s="346"/>
      <c r="V579" s="346"/>
      <c r="W579" s="346"/>
      <c r="X579" s="346"/>
      <c r="Y579" s="346"/>
      <c r="Z579" s="346"/>
      <c r="AA579" s="346"/>
      <c r="AB579" s="346"/>
      <c r="AC579" s="346"/>
      <c r="AD579" s="346"/>
      <c r="AE579" s="346"/>
      <c r="AF579" s="346"/>
      <c r="AG579" s="346"/>
      <c r="AH579" s="346"/>
      <c r="AI579" s="346"/>
      <c r="AJ579" s="346"/>
      <c r="AK579" s="346"/>
      <c r="AL579" s="346"/>
      <c r="AM579" s="346"/>
      <c r="AN579" s="346"/>
      <c r="AO579" s="346"/>
      <c r="AP579" s="346"/>
      <c r="AQ579" s="346"/>
      <c r="AR579" s="346"/>
      <c r="AS579" s="346"/>
      <c r="AT579" s="346"/>
      <c r="AU579" s="346"/>
      <c r="AV579" s="346"/>
      <c r="AW579" s="346"/>
      <c r="AX579" s="346"/>
      <c r="AY579" s="346"/>
      <c r="AZ579" s="346"/>
      <c r="BA579" s="346"/>
      <c r="BB579" s="346"/>
      <c r="BC579" s="346"/>
      <c r="BD579" s="346"/>
    </row>
    <row r="580" spans="1:56" ht="15.75" customHeight="1">
      <c r="A580" s="346"/>
      <c r="B580" s="346"/>
      <c r="C580" s="346"/>
      <c r="D580" s="346"/>
      <c r="E580" s="346"/>
      <c r="F580" s="346"/>
      <c r="G580" s="346"/>
      <c r="H580" s="346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6"/>
      <c r="U580" s="346"/>
      <c r="V580" s="346"/>
      <c r="W580" s="346"/>
      <c r="X580" s="346"/>
      <c r="Y580" s="346"/>
      <c r="Z580" s="346"/>
      <c r="AA580" s="346"/>
      <c r="AB580" s="346"/>
      <c r="AC580" s="346"/>
      <c r="AD580" s="346"/>
      <c r="AE580" s="346"/>
      <c r="AF580" s="346"/>
      <c r="AG580" s="346"/>
      <c r="AH580" s="346"/>
      <c r="AI580" s="346"/>
      <c r="AJ580" s="346"/>
      <c r="AK580" s="346"/>
      <c r="AL580" s="346"/>
      <c r="AM580" s="346"/>
      <c r="AN580" s="346"/>
      <c r="AO580" s="346"/>
      <c r="AP580" s="346"/>
      <c r="AQ580" s="346"/>
      <c r="AR580" s="346"/>
      <c r="AS580" s="346"/>
      <c r="AT580" s="346"/>
      <c r="AU580" s="346"/>
      <c r="AV580" s="346"/>
      <c r="AW580" s="346"/>
      <c r="AX580" s="346"/>
      <c r="AY580" s="346"/>
      <c r="AZ580" s="346"/>
      <c r="BA580" s="346"/>
      <c r="BB580" s="346"/>
      <c r="BC580" s="346"/>
      <c r="BD580" s="346"/>
    </row>
    <row r="581" spans="1:56" ht="15.75" customHeight="1">
      <c r="A581" s="346"/>
      <c r="B581" s="346"/>
      <c r="C581" s="346"/>
      <c r="D581" s="346"/>
      <c r="E581" s="346"/>
      <c r="F581" s="346"/>
      <c r="G581" s="346"/>
      <c r="H581" s="346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6"/>
      <c r="U581" s="346"/>
      <c r="V581" s="346"/>
      <c r="W581" s="346"/>
      <c r="X581" s="346"/>
      <c r="Y581" s="346"/>
      <c r="Z581" s="346"/>
      <c r="AA581" s="346"/>
      <c r="AB581" s="346"/>
      <c r="AC581" s="346"/>
      <c r="AD581" s="346"/>
      <c r="AE581" s="346"/>
      <c r="AF581" s="346"/>
      <c r="AG581" s="346"/>
      <c r="AH581" s="346"/>
      <c r="AI581" s="346"/>
      <c r="AJ581" s="346"/>
      <c r="AK581" s="346"/>
      <c r="AL581" s="346"/>
      <c r="AM581" s="346"/>
      <c r="AN581" s="346"/>
      <c r="AO581" s="346"/>
      <c r="AP581" s="346"/>
      <c r="AQ581" s="346"/>
      <c r="AR581" s="346"/>
      <c r="AS581" s="346"/>
      <c r="AT581" s="346"/>
      <c r="AU581" s="346"/>
      <c r="AV581" s="346"/>
      <c r="AW581" s="346"/>
      <c r="AX581" s="346"/>
      <c r="AY581" s="346"/>
      <c r="AZ581" s="346"/>
      <c r="BA581" s="346"/>
      <c r="BB581" s="346"/>
      <c r="BC581" s="346"/>
      <c r="BD581" s="346"/>
    </row>
    <row r="582" spans="1:56" ht="15.75" customHeight="1">
      <c r="A582" s="346"/>
      <c r="B582" s="346"/>
      <c r="C582" s="346"/>
      <c r="D582" s="346"/>
      <c r="E582" s="346"/>
      <c r="F582" s="346"/>
      <c r="G582" s="346"/>
      <c r="H582" s="346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6"/>
      <c r="U582" s="346"/>
      <c r="V582" s="346"/>
      <c r="W582" s="346"/>
      <c r="X582" s="346"/>
      <c r="Y582" s="346"/>
      <c r="Z582" s="346"/>
      <c r="AA582" s="346"/>
      <c r="AB582" s="346"/>
      <c r="AC582" s="346"/>
      <c r="AD582" s="346"/>
      <c r="AE582" s="346"/>
      <c r="AF582" s="346"/>
      <c r="AG582" s="346"/>
      <c r="AH582" s="346"/>
      <c r="AI582" s="346"/>
      <c r="AJ582" s="346"/>
      <c r="AK582" s="346"/>
      <c r="AL582" s="346"/>
      <c r="AM582" s="346"/>
      <c r="AN582" s="346"/>
      <c r="AO582" s="346"/>
      <c r="AP582" s="346"/>
      <c r="AQ582" s="346"/>
      <c r="AR582" s="346"/>
      <c r="AS582" s="346"/>
      <c r="AT582" s="346"/>
      <c r="AU582" s="346"/>
      <c r="AV582" s="346"/>
      <c r="AW582" s="346"/>
      <c r="AX582" s="346"/>
      <c r="AY582" s="346"/>
      <c r="AZ582" s="346"/>
      <c r="BA582" s="346"/>
      <c r="BB582" s="346"/>
      <c r="BC582" s="346"/>
      <c r="BD582" s="346"/>
    </row>
    <row r="583" spans="1:56" ht="15.75" customHeight="1">
      <c r="A583" s="346"/>
      <c r="B583" s="346"/>
      <c r="C583" s="346"/>
      <c r="D583" s="346"/>
      <c r="E583" s="346"/>
      <c r="F583" s="346"/>
      <c r="G583" s="346"/>
      <c r="H583" s="346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6"/>
      <c r="U583" s="346"/>
      <c r="V583" s="346"/>
      <c r="W583" s="346"/>
      <c r="X583" s="346"/>
      <c r="Y583" s="346"/>
      <c r="Z583" s="346"/>
      <c r="AA583" s="346"/>
      <c r="AB583" s="346"/>
      <c r="AC583" s="346"/>
      <c r="AD583" s="346"/>
      <c r="AE583" s="346"/>
      <c r="AF583" s="346"/>
      <c r="AG583" s="346"/>
      <c r="AH583" s="346"/>
      <c r="AI583" s="346"/>
      <c r="AJ583" s="346"/>
      <c r="AK583" s="346"/>
      <c r="AL583" s="346"/>
      <c r="AM583" s="346"/>
      <c r="AN583" s="346"/>
      <c r="AO583" s="346"/>
      <c r="AP583" s="346"/>
      <c r="AQ583" s="346"/>
      <c r="AR583" s="346"/>
      <c r="AS583" s="346"/>
      <c r="AT583" s="346"/>
      <c r="AU583" s="346"/>
      <c r="AV583" s="346"/>
      <c r="AW583" s="346"/>
      <c r="AX583" s="346"/>
      <c r="AY583" s="346"/>
      <c r="AZ583" s="346"/>
      <c r="BA583" s="346"/>
      <c r="BB583" s="346"/>
      <c r="BC583" s="346"/>
      <c r="BD583" s="346"/>
    </row>
    <row r="584" spans="1:56" ht="15.75" customHeight="1">
      <c r="A584" s="346"/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  <c r="AG584" s="346"/>
      <c r="AH584" s="346"/>
      <c r="AI584" s="346"/>
      <c r="AJ584" s="346"/>
      <c r="AK584" s="346"/>
      <c r="AL584" s="346"/>
      <c r="AM584" s="346"/>
      <c r="AN584" s="346"/>
      <c r="AO584" s="346"/>
      <c r="AP584" s="346"/>
      <c r="AQ584" s="346"/>
      <c r="AR584" s="346"/>
      <c r="AS584" s="346"/>
      <c r="AT584" s="346"/>
      <c r="AU584" s="346"/>
      <c r="AV584" s="346"/>
      <c r="AW584" s="346"/>
      <c r="AX584" s="346"/>
      <c r="AY584" s="346"/>
      <c r="AZ584" s="346"/>
      <c r="BA584" s="346"/>
      <c r="BB584" s="346"/>
      <c r="BC584" s="346"/>
      <c r="BD584" s="346"/>
    </row>
    <row r="585" spans="1:56" ht="15.75" customHeight="1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  <c r="AG585" s="346"/>
      <c r="AH585" s="346"/>
      <c r="AI585" s="346"/>
      <c r="AJ585" s="346"/>
      <c r="AK585" s="346"/>
      <c r="AL585" s="346"/>
      <c r="AM585" s="346"/>
      <c r="AN585" s="346"/>
      <c r="AO585" s="346"/>
      <c r="AP585" s="346"/>
      <c r="AQ585" s="346"/>
      <c r="AR585" s="346"/>
      <c r="AS585" s="346"/>
      <c r="AT585" s="346"/>
      <c r="AU585" s="346"/>
      <c r="AV585" s="346"/>
      <c r="AW585" s="346"/>
      <c r="AX585" s="346"/>
      <c r="AY585" s="346"/>
      <c r="AZ585" s="346"/>
      <c r="BA585" s="346"/>
      <c r="BB585" s="346"/>
      <c r="BC585" s="346"/>
      <c r="BD585" s="346"/>
    </row>
    <row r="586" spans="1:56" ht="15.75" customHeight="1">
      <c r="A586" s="346"/>
      <c r="B586" s="346"/>
      <c r="C586" s="346"/>
      <c r="D586" s="346"/>
      <c r="E586" s="346"/>
      <c r="F586" s="346"/>
      <c r="G586" s="346"/>
      <c r="H586" s="346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  <c r="Y586" s="346"/>
      <c r="Z586" s="346"/>
      <c r="AA586" s="346"/>
      <c r="AB586" s="346"/>
      <c r="AC586" s="346"/>
      <c r="AD586" s="346"/>
      <c r="AE586" s="346"/>
      <c r="AF586" s="346"/>
      <c r="AG586" s="346"/>
      <c r="AH586" s="346"/>
      <c r="AI586" s="346"/>
      <c r="AJ586" s="346"/>
      <c r="AK586" s="346"/>
      <c r="AL586" s="346"/>
      <c r="AM586" s="346"/>
      <c r="AN586" s="346"/>
      <c r="AO586" s="346"/>
      <c r="AP586" s="346"/>
      <c r="AQ586" s="346"/>
      <c r="AR586" s="346"/>
      <c r="AS586" s="346"/>
      <c r="AT586" s="346"/>
      <c r="AU586" s="346"/>
      <c r="AV586" s="346"/>
      <c r="AW586" s="346"/>
      <c r="AX586" s="346"/>
      <c r="AY586" s="346"/>
      <c r="AZ586" s="346"/>
      <c r="BA586" s="346"/>
      <c r="BB586" s="346"/>
      <c r="BC586" s="346"/>
      <c r="BD586" s="346"/>
    </row>
    <row r="587" spans="1:56" ht="15.75" customHeight="1">
      <c r="A587" s="346"/>
      <c r="B587" s="346"/>
      <c r="C587" s="346"/>
      <c r="D587" s="346"/>
      <c r="E587" s="346"/>
      <c r="F587" s="346"/>
      <c r="G587" s="346"/>
      <c r="H587" s="346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  <c r="Y587" s="346"/>
      <c r="Z587" s="346"/>
      <c r="AA587" s="346"/>
      <c r="AB587" s="346"/>
      <c r="AC587" s="346"/>
      <c r="AD587" s="346"/>
      <c r="AE587" s="346"/>
      <c r="AF587" s="346"/>
      <c r="AG587" s="346"/>
      <c r="AH587" s="346"/>
      <c r="AI587" s="346"/>
      <c r="AJ587" s="346"/>
      <c r="AK587" s="346"/>
      <c r="AL587" s="346"/>
      <c r="AM587" s="346"/>
      <c r="AN587" s="346"/>
      <c r="AO587" s="346"/>
      <c r="AP587" s="346"/>
      <c r="AQ587" s="346"/>
      <c r="AR587" s="346"/>
      <c r="AS587" s="346"/>
      <c r="AT587" s="346"/>
      <c r="AU587" s="346"/>
      <c r="AV587" s="346"/>
      <c r="AW587" s="346"/>
      <c r="AX587" s="346"/>
      <c r="AY587" s="346"/>
      <c r="AZ587" s="346"/>
      <c r="BA587" s="346"/>
      <c r="BB587" s="346"/>
      <c r="BC587" s="346"/>
      <c r="BD587" s="346"/>
    </row>
    <row r="588" spans="1:56" ht="15.75" customHeight="1">
      <c r="A588" s="346"/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  <c r="AG588" s="346"/>
      <c r="AH588" s="346"/>
      <c r="AI588" s="346"/>
      <c r="AJ588" s="346"/>
      <c r="AK588" s="346"/>
      <c r="AL588" s="346"/>
      <c r="AM588" s="346"/>
      <c r="AN588" s="346"/>
      <c r="AO588" s="346"/>
      <c r="AP588" s="346"/>
      <c r="AQ588" s="346"/>
      <c r="AR588" s="346"/>
      <c r="AS588" s="346"/>
      <c r="AT588" s="346"/>
      <c r="AU588" s="346"/>
      <c r="AV588" s="346"/>
      <c r="AW588" s="346"/>
      <c r="AX588" s="346"/>
      <c r="AY588" s="346"/>
      <c r="AZ588" s="346"/>
      <c r="BA588" s="346"/>
      <c r="BB588" s="346"/>
      <c r="BC588" s="346"/>
      <c r="BD588" s="346"/>
    </row>
    <row r="589" spans="1:56" ht="15.75" customHeight="1">
      <c r="A589" s="346"/>
      <c r="B589" s="346"/>
      <c r="C589" s="346"/>
      <c r="D589" s="346"/>
      <c r="E589" s="346"/>
      <c r="F589" s="346"/>
      <c r="G589" s="346"/>
      <c r="H589" s="346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  <c r="Y589" s="346"/>
      <c r="Z589" s="346"/>
      <c r="AA589" s="346"/>
      <c r="AB589" s="346"/>
      <c r="AC589" s="346"/>
      <c r="AD589" s="346"/>
      <c r="AE589" s="346"/>
      <c r="AF589" s="346"/>
      <c r="AG589" s="346"/>
      <c r="AH589" s="346"/>
      <c r="AI589" s="346"/>
      <c r="AJ589" s="346"/>
      <c r="AK589" s="346"/>
      <c r="AL589" s="346"/>
      <c r="AM589" s="346"/>
      <c r="AN589" s="346"/>
      <c r="AO589" s="346"/>
      <c r="AP589" s="346"/>
      <c r="AQ589" s="346"/>
      <c r="AR589" s="346"/>
      <c r="AS589" s="346"/>
      <c r="AT589" s="346"/>
      <c r="AU589" s="346"/>
      <c r="AV589" s="346"/>
      <c r="AW589" s="346"/>
      <c r="AX589" s="346"/>
      <c r="AY589" s="346"/>
      <c r="AZ589" s="346"/>
      <c r="BA589" s="346"/>
      <c r="BB589" s="346"/>
      <c r="BC589" s="346"/>
      <c r="BD589" s="346"/>
    </row>
    <row r="590" spans="1:56" ht="15.75" customHeight="1">
      <c r="A590" s="346"/>
      <c r="B590" s="346"/>
      <c r="C590" s="346"/>
      <c r="D590" s="346"/>
      <c r="E590" s="346"/>
      <c r="F590" s="346"/>
      <c r="G590" s="346"/>
      <c r="H590" s="346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  <c r="Y590" s="346"/>
      <c r="Z590" s="346"/>
      <c r="AA590" s="346"/>
      <c r="AB590" s="346"/>
      <c r="AC590" s="346"/>
      <c r="AD590" s="346"/>
      <c r="AE590" s="346"/>
      <c r="AF590" s="346"/>
      <c r="AG590" s="346"/>
      <c r="AH590" s="346"/>
      <c r="AI590" s="346"/>
      <c r="AJ590" s="346"/>
      <c r="AK590" s="346"/>
      <c r="AL590" s="346"/>
      <c r="AM590" s="346"/>
      <c r="AN590" s="346"/>
      <c r="AO590" s="346"/>
      <c r="AP590" s="346"/>
      <c r="AQ590" s="346"/>
      <c r="AR590" s="346"/>
      <c r="AS590" s="346"/>
      <c r="AT590" s="346"/>
      <c r="AU590" s="346"/>
      <c r="AV590" s="346"/>
      <c r="AW590" s="346"/>
      <c r="AX590" s="346"/>
      <c r="AY590" s="346"/>
      <c r="AZ590" s="346"/>
      <c r="BA590" s="346"/>
      <c r="BB590" s="346"/>
      <c r="BC590" s="346"/>
      <c r="BD590" s="346"/>
    </row>
    <row r="591" spans="1:56" ht="15.75" customHeight="1">
      <c r="A591" s="346"/>
      <c r="B591" s="346"/>
      <c r="C591" s="346"/>
      <c r="D591" s="346"/>
      <c r="E591" s="346"/>
      <c r="F591" s="346"/>
      <c r="G591" s="346"/>
      <c r="H591" s="346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6"/>
      <c r="U591" s="346"/>
      <c r="V591" s="346"/>
      <c r="W591" s="346"/>
      <c r="X591" s="346"/>
      <c r="Y591" s="346"/>
      <c r="Z591" s="346"/>
      <c r="AA591" s="346"/>
      <c r="AB591" s="346"/>
      <c r="AC591" s="346"/>
      <c r="AD591" s="346"/>
      <c r="AE591" s="346"/>
      <c r="AF591" s="346"/>
      <c r="AG591" s="346"/>
      <c r="AH591" s="346"/>
      <c r="AI591" s="346"/>
      <c r="AJ591" s="346"/>
      <c r="AK591" s="346"/>
      <c r="AL591" s="346"/>
      <c r="AM591" s="346"/>
      <c r="AN591" s="346"/>
      <c r="AO591" s="346"/>
      <c r="AP591" s="346"/>
      <c r="AQ591" s="346"/>
      <c r="AR591" s="346"/>
      <c r="AS591" s="346"/>
      <c r="AT591" s="346"/>
      <c r="AU591" s="346"/>
      <c r="AV591" s="346"/>
      <c r="AW591" s="346"/>
      <c r="AX591" s="346"/>
      <c r="AY591" s="346"/>
      <c r="AZ591" s="346"/>
      <c r="BA591" s="346"/>
      <c r="BB591" s="346"/>
      <c r="BC591" s="346"/>
      <c r="BD591" s="346"/>
    </row>
    <row r="592" spans="1:56" ht="15.75" customHeight="1">
      <c r="A592" s="346"/>
      <c r="B592" s="346"/>
      <c r="C592" s="346"/>
      <c r="D592" s="346"/>
      <c r="E592" s="346"/>
      <c r="F592" s="346"/>
      <c r="G592" s="346"/>
      <c r="H592" s="346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6"/>
      <c r="U592" s="346"/>
      <c r="V592" s="346"/>
      <c r="W592" s="346"/>
      <c r="X592" s="346"/>
      <c r="Y592" s="346"/>
      <c r="Z592" s="346"/>
      <c r="AA592" s="346"/>
      <c r="AB592" s="346"/>
      <c r="AC592" s="346"/>
      <c r="AD592" s="346"/>
      <c r="AE592" s="346"/>
      <c r="AF592" s="346"/>
      <c r="AG592" s="346"/>
      <c r="AH592" s="346"/>
      <c r="AI592" s="346"/>
      <c r="AJ592" s="346"/>
      <c r="AK592" s="346"/>
      <c r="AL592" s="346"/>
      <c r="AM592" s="346"/>
      <c r="AN592" s="346"/>
      <c r="AO592" s="346"/>
      <c r="AP592" s="346"/>
      <c r="AQ592" s="346"/>
      <c r="AR592" s="346"/>
      <c r="AS592" s="346"/>
      <c r="AT592" s="346"/>
      <c r="AU592" s="346"/>
      <c r="AV592" s="346"/>
      <c r="AW592" s="346"/>
      <c r="AX592" s="346"/>
      <c r="AY592" s="346"/>
      <c r="AZ592" s="346"/>
      <c r="BA592" s="346"/>
      <c r="BB592" s="346"/>
      <c r="BC592" s="346"/>
      <c r="BD592" s="346"/>
    </row>
    <row r="593" spans="1:56" ht="15.75" customHeight="1">
      <c r="A593" s="346"/>
      <c r="B593" s="346"/>
      <c r="C593" s="346"/>
      <c r="D593" s="346"/>
      <c r="E593" s="346"/>
      <c r="F593" s="346"/>
      <c r="G593" s="346"/>
      <c r="H593" s="346"/>
      <c r="I593" s="346"/>
      <c r="J593" s="346"/>
      <c r="K593" s="346"/>
      <c r="L593" s="346"/>
      <c r="M593" s="346"/>
      <c r="N593" s="346"/>
      <c r="O593" s="346"/>
      <c r="P593" s="346"/>
      <c r="Q593" s="346"/>
      <c r="R593" s="346"/>
      <c r="S593" s="346"/>
      <c r="T593" s="346"/>
      <c r="U593" s="346"/>
      <c r="V593" s="346"/>
      <c r="W593" s="346"/>
      <c r="X593" s="346"/>
      <c r="Y593" s="346"/>
      <c r="Z593" s="346"/>
      <c r="AA593" s="346"/>
      <c r="AB593" s="346"/>
      <c r="AC593" s="346"/>
      <c r="AD593" s="346"/>
      <c r="AE593" s="346"/>
      <c r="AF593" s="346"/>
      <c r="AG593" s="346"/>
      <c r="AH593" s="346"/>
      <c r="AI593" s="346"/>
      <c r="AJ593" s="346"/>
      <c r="AK593" s="346"/>
      <c r="AL593" s="346"/>
      <c r="AM593" s="346"/>
      <c r="AN593" s="346"/>
      <c r="AO593" s="346"/>
      <c r="AP593" s="346"/>
      <c r="AQ593" s="346"/>
      <c r="AR593" s="346"/>
      <c r="AS593" s="346"/>
      <c r="AT593" s="346"/>
      <c r="AU593" s="346"/>
      <c r="AV593" s="346"/>
      <c r="AW593" s="346"/>
      <c r="AX593" s="346"/>
      <c r="AY593" s="346"/>
      <c r="AZ593" s="346"/>
      <c r="BA593" s="346"/>
      <c r="BB593" s="346"/>
      <c r="BC593" s="346"/>
      <c r="BD593" s="346"/>
    </row>
    <row r="594" spans="1:56" ht="15.75" customHeight="1">
      <c r="A594" s="346"/>
      <c r="B594" s="346"/>
      <c r="C594" s="346"/>
      <c r="D594" s="346"/>
      <c r="E594" s="346"/>
      <c r="F594" s="346"/>
      <c r="G594" s="346"/>
      <c r="H594" s="346"/>
      <c r="I594" s="346"/>
      <c r="J594" s="346"/>
      <c r="K594" s="346"/>
      <c r="L594" s="346"/>
      <c r="M594" s="346"/>
      <c r="N594" s="346"/>
      <c r="O594" s="346"/>
      <c r="P594" s="346"/>
      <c r="Q594" s="346"/>
      <c r="R594" s="346"/>
      <c r="S594" s="346"/>
      <c r="T594" s="346"/>
      <c r="U594" s="346"/>
      <c r="V594" s="346"/>
      <c r="W594" s="346"/>
      <c r="X594" s="346"/>
      <c r="Y594" s="346"/>
      <c r="Z594" s="346"/>
      <c r="AA594" s="346"/>
      <c r="AB594" s="346"/>
      <c r="AC594" s="346"/>
      <c r="AD594" s="346"/>
      <c r="AE594" s="346"/>
      <c r="AF594" s="346"/>
      <c r="AG594" s="346"/>
      <c r="AH594" s="346"/>
      <c r="AI594" s="346"/>
      <c r="AJ594" s="346"/>
      <c r="AK594" s="346"/>
      <c r="AL594" s="346"/>
      <c r="AM594" s="346"/>
      <c r="AN594" s="346"/>
      <c r="AO594" s="346"/>
      <c r="AP594" s="346"/>
      <c r="AQ594" s="346"/>
      <c r="AR594" s="346"/>
      <c r="AS594" s="346"/>
      <c r="AT594" s="346"/>
      <c r="AU594" s="346"/>
      <c r="AV594" s="346"/>
      <c r="AW594" s="346"/>
      <c r="AX594" s="346"/>
      <c r="AY594" s="346"/>
      <c r="AZ594" s="346"/>
      <c r="BA594" s="346"/>
      <c r="BB594" s="346"/>
      <c r="BC594" s="346"/>
      <c r="BD594" s="346"/>
    </row>
    <row r="595" spans="1:56" ht="15.75" customHeight="1">
      <c r="A595" s="346"/>
      <c r="B595" s="346"/>
      <c r="C595" s="346"/>
      <c r="D595" s="346"/>
      <c r="E595" s="346"/>
      <c r="F595" s="346"/>
      <c r="G595" s="346"/>
      <c r="H595" s="346"/>
      <c r="I595" s="346"/>
      <c r="J595" s="346"/>
      <c r="K595" s="346"/>
      <c r="L595" s="346"/>
      <c r="M595" s="346"/>
      <c r="N595" s="346"/>
      <c r="O595" s="346"/>
      <c r="P595" s="346"/>
      <c r="Q595" s="346"/>
      <c r="R595" s="346"/>
      <c r="S595" s="346"/>
      <c r="T595" s="346"/>
      <c r="U595" s="346"/>
      <c r="V595" s="346"/>
      <c r="W595" s="346"/>
      <c r="X595" s="346"/>
      <c r="Y595" s="346"/>
      <c r="Z595" s="346"/>
      <c r="AA595" s="346"/>
      <c r="AB595" s="346"/>
      <c r="AC595" s="346"/>
      <c r="AD595" s="346"/>
      <c r="AE595" s="346"/>
      <c r="AF595" s="346"/>
      <c r="AG595" s="346"/>
      <c r="AH595" s="346"/>
      <c r="AI595" s="346"/>
      <c r="AJ595" s="346"/>
      <c r="AK595" s="346"/>
      <c r="AL595" s="346"/>
      <c r="AM595" s="346"/>
      <c r="AN595" s="346"/>
      <c r="AO595" s="346"/>
      <c r="AP595" s="346"/>
      <c r="AQ595" s="346"/>
      <c r="AR595" s="346"/>
      <c r="AS595" s="346"/>
      <c r="AT595" s="346"/>
      <c r="AU595" s="346"/>
      <c r="AV595" s="346"/>
      <c r="AW595" s="346"/>
      <c r="AX595" s="346"/>
      <c r="AY595" s="346"/>
      <c r="AZ595" s="346"/>
      <c r="BA595" s="346"/>
      <c r="BB595" s="346"/>
      <c r="BC595" s="346"/>
      <c r="BD595" s="346"/>
    </row>
    <row r="596" spans="1:56" ht="15.75" customHeight="1">
      <c r="A596" s="346"/>
      <c r="B596" s="346"/>
      <c r="C596" s="346"/>
      <c r="D596" s="346"/>
      <c r="E596" s="346"/>
      <c r="F596" s="346"/>
      <c r="G596" s="346"/>
      <c r="H596" s="346"/>
      <c r="I596" s="346"/>
      <c r="J596" s="346"/>
      <c r="K596" s="346"/>
      <c r="L596" s="346"/>
      <c r="M596" s="346"/>
      <c r="N596" s="346"/>
      <c r="O596" s="346"/>
      <c r="P596" s="346"/>
      <c r="Q596" s="346"/>
      <c r="R596" s="346"/>
      <c r="S596" s="346"/>
      <c r="T596" s="346"/>
      <c r="U596" s="346"/>
      <c r="V596" s="346"/>
      <c r="W596" s="346"/>
      <c r="X596" s="346"/>
      <c r="Y596" s="346"/>
      <c r="Z596" s="346"/>
      <c r="AA596" s="346"/>
      <c r="AB596" s="346"/>
      <c r="AC596" s="346"/>
      <c r="AD596" s="346"/>
      <c r="AE596" s="346"/>
      <c r="AF596" s="346"/>
      <c r="AG596" s="346"/>
      <c r="AH596" s="346"/>
      <c r="AI596" s="346"/>
      <c r="AJ596" s="346"/>
      <c r="AK596" s="346"/>
      <c r="AL596" s="346"/>
      <c r="AM596" s="346"/>
      <c r="AN596" s="346"/>
      <c r="AO596" s="346"/>
      <c r="AP596" s="346"/>
      <c r="AQ596" s="346"/>
      <c r="AR596" s="346"/>
      <c r="AS596" s="346"/>
      <c r="AT596" s="346"/>
      <c r="AU596" s="346"/>
      <c r="AV596" s="346"/>
      <c r="AW596" s="346"/>
      <c r="AX596" s="346"/>
      <c r="AY596" s="346"/>
      <c r="AZ596" s="346"/>
      <c r="BA596" s="346"/>
      <c r="BB596" s="346"/>
      <c r="BC596" s="346"/>
      <c r="BD596" s="346"/>
    </row>
    <row r="597" spans="1:56" ht="15.75" customHeight="1">
      <c r="A597" s="346"/>
      <c r="B597" s="346"/>
      <c r="C597" s="346"/>
      <c r="D597" s="346"/>
      <c r="E597" s="346"/>
      <c r="F597" s="346"/>
      <c r="G597" s="346"/>
      <c r="H597" s="346"/>
      <c r="I597" s="346"/>
      <c r="J597" s="346"/>
      <c r="K597" s="346"/>
      <c r="L597" s="346"/>
      <c r="M597" s="346"/>
      <c r="N597" s="346"/>
      <c r="O597" s="346"/>
      <c r="P597" s="346"/>
      <c r="Q597" s="346"/>
      <c r="R597" s="346"/>
      <c r="S597" s="346"/>
      <c r="T597" s="346"/>
      <c r="U597" s="346"/>
      <c r="V597" s="346"/>
      <c r="W597" s="346"/>
      <c r="X597" s="346"/>
      <c r="Y597" s="346"/>
      <c r="Z597" s="346"/>
      <c r="AA597" s="346"/>
      <c r="AB597" s="346"/>
      <c r="AC597" s="346"/>
      <c r="AD597" s="346"/>
      <c r="AE597" s="346"/>
      <c r="AF597" s="346"/>
      <c r="AG597" s="346"/>
      <c r="AH597" s="346"/>
      <c r="AI597" s="346"/>
      <c r="AJ597" s="346"/>
      <c r="AK597" s="346"/>
      <c r="AL597" s="346"/>
      <c r="AM597" s="346"/>
      <c r="AN597" s="346"/>
      <c r="AO597" s="346"/>
      <c r="AP597" s="346"/>
      <c r="AQ597" s="346"/>
      <c r="AR597" s="346"/>
      <c r="AS597" s="346"/>
      <c r="AT597" s="346"/>
      <c r="AU597" s="346"/>
      <c r="AV597" s="346"/>
      <c r="AW597" s="346"/>
      <c r="AX597" s="346"/>
      <c r="AY597" s="346"/>
      <c r="AZ597" s="346"/>
      <c r="BA597" s="346"/>
      <c r="BB597" s="346"/>
      <c r="BC597" s="346"/>
      <c r="BD597" s="346"/>
    </row>
    <row r="598" spans="1:56" ht="15.75" customHeight="1">
      <c r="A598" s="346"/>
      <c r="B598" s="346"/>
      <c r="C598" s="346"/>
      <c r="D598" s="346"/>
      <c r="E598" s="346"/>
      <c r="F598" s="346"/>
      <c r="G598" s="346"/>
      <c r="H598" s="346"/>
      <c r="I598" s="346"/>
      <c r="J598" s="346"/>
      <c r="K598" s="346"/>
      <c r="L598" s="346"/>
      <c r="M598" s="346"/>
      <c r="N598" s="346"/>
      <c r="O598" s="346"/>
      <c r="P598" s="346"/>
      <c r="Q598" s="346"/>
      <c r="R598" s="346"/>
      <c r="S598" s="346"/>
      <c r="T598" s="346"/>
      <c r="U598" s="346"/>
      <c r="V598" s="346"/>
      <c r="W598" s="346"/>
      <c r="X598" s="346"/>
      <c r="Y598" s="346"/>
      <c r="Z598" s="346"/>
      <c r="AA598" s="346"/>
      <c r="AB598" s="346"/>
      <c r="AC598" s="346"/>
      <c r="AD598" s="346"/>
      <c r="AE598" s="346"/>
      <c r="AF598" s="346"/>
      <c r="AG598" s="346"/>
      <c r="AH598" s="346"/>
      <c r="AI598" s="346"/>
      <c r="AJ598" s="346"/>
      <c r="AK598" s="346"/>
      <c r="AL598" s="346"/>
      <c r="AM598" s="346"/>
      <c r="AN598" s="346"/>
      <c r="AO598" s="346"/>
      <c r="AP598" s="346"/>
      <c r="AQ598" s="346"/>
      <c r="AR598" s="346"/>
      <c r="AS598" s="346"/>
      <c r="AT598" s="346"/>
      <c r="AU598" s="346"/>
      <c r="AV598" s="346"/>
      <c r="AW598" s="346"/>
      <c r="AX598" s="346"/>
      <c r="AY598" s="346"/>
      <c r="AZ598" s="346"/>
      <c r="BA598" s="346"/>
      <c r="BB598" s="346"/>
      <c r="BC598" s="346"/>
      <c r="BD598" s="346"/>
    </row>
    <row r="599" spans="1:56" ht="15.75" customHeight="1">
      <c r="A599" s="346"/>
      <c r="B599" s="346"/>
      <c r="C599" s="346"/>
      <c r="D599" s="346"/>
      <c r="E599" s="346"/>
      <c r="F599" s="346"/>
      <c r="G599" s="346"/>
      <c r="H599" s="346"/>
      <c r="I599" s="346"/>
      <c r="J599" s="346"/>
      <c r="K599" s="346"/>
      <c r="L599" s="346"/>
      <c r="M599" s="346"/>
      <c r="N599" s="346"/>
      <c r="O599" s="346"/>
      <c r="P599" s="346"/>
      <c r="Q599" s="346"/>
      <c r="R599" s="346"/>
      <c r="S599" s="346"/>
      <c r="T599" s="346"/>
      <c r="U599" s="346"/>
      <c r="V599" s="346"/>
      <c r="W599" s="346"/>
      <c r="X599" s="346"/>
      <c r="Y599" s="346"/>
      <c r="Z599" s="346"/>
      <c r="AA599" s="346"/>
      <c r="AB599" s="346"/>
      <c r="AC599" s="346"/>
      <c r="AD599" s="346"/>
      <c r="AE599" s="346"/>
      <c r="AF599" s="346"/>
      <c r="AG599" s="346"/>
      <c r="AH599" s="346"/>
      <c r="AI599" s="346"/>
      <c r="AJ599" s="346"/>
      <c r="AK599" s="346"/>
      <c r="AL599" s="346"/>
      <c r="AM599" s="346"/>
      <c r="AN599" s="346"/>
      <c r="AO599" s="346"/>
      <c r="AP599" s="346"/>
      <c r="AQ599" s="346"/>
      <c r="AR599" s="346"/>
      <c r="AS599" s="346"/>
      <c r="AT599" s="346"/>
      <c r="AU599" s="346"/>
      <c r="AV599" s="346"/>
      <c r="AW599" s="346"/>
      <c r="AX599" s="346"/>
      <c r="AY599" s="346"/>
      <c r="AZ599" s="346"/>
      <c r="BA599" s="346"/>
      <c r="BB599" s="346"/>
      <c r="BC599" s="346"/>
      <c r="BD599" s="346"/>
    </row>
    <row r="600" spans="1:56" ht="15.75" customHeight="1">
      <c r="A600" s="346"/>
      <c r="B600" s="346"/>
      <c r="C600" s="346"/>
      <c r="D600" s="346"/>
      <c r="E600" s="346"/>
      <c r="F600" s="346"/>
      <c r="G600" s="346"/>
      <c r="H600" s="346"/>
      <c r="I600" s="346"/>
      <c r="J600" s="346"/>
      <c r="K600" s="346"/>
      <c r="L600" s="346"/>
      <c r="M600" s="346"/>
      <c r="N600" s="346"/>
      <c r="O600" s="346"/>
      <c r="P600" s="346"/>
      <c r="Q600" s="346"/>
      <c r="R600" s="346"/>
      <c r="S600" s="346"/>
      <c r="T600" s="346"/>
      <c r="U600" s="346"/>
      <c r="V600" s="346"/>
      <c r="W600" s="346"/>
      <c r="X600" s="346"/>
      <c r="Y600" s="346"/>
      <c r="Z600" s="346"/>
      <c r="AA600" s="346"/>
      <c r="AB600" s="346"/>
      <c r="AC600" s="346"/>
      <c r="AD600" s="346"/>
      <c r="AE600" s="346"/>
      <c r="AF600" s="346"/>
      <c r="AG600" s="346"/>
      <c r="AH600" s="346"/>
      <c r="AI600" s="346"/>
      <c r="AJ600" s="346"/>
      <c r="AK600" s="346"/>
      <c r="AL600" s="346"/>
      <c r="AM600" s="346"/>
      <c r="AN600" s="346"/>
      <c r="AO600" s="346"/>
      <c r="AP600" s="346"/>
      <c r="AQ600" s="346"/>
      <c r="AR600" s="346"/>
      <c r="AS600" s="346"/>
      <c r="AT600" s="346"/>
      <c r="AU600" s="346"/>
      <c r="AV600" s="346"/>
      <c r="AW600" s="346"/>
      <c r="AX600" s="346"/>
      <c r="AY600" s="346"/>
      <c r="AZ600" s="346"/>
      <c r="BA600" s="346"/>
      <c r="BB600" s="346"/>
      <c r="BC600" s="346"/>
      <c r="BD600" s="346"/>
    </row>
    <row r="601" spans="1:56" ht="15.75" customHeight="1">
      <c r="A601" s="346"/>
      <c r="B601" s="346"/>
      <c r="C601" s="346"/>
      <c r="D601" s="346"/>
      <c r="E601" s="346"/>
      <c r="F601" s="346"/>
      <c r="G601" s="346"/>
      <c r="H601" s="346"/>
      <c r="I601" s="346"/>
      <c r="J601" s="346"/>
      <c r="K601" s="346"/>
      <c r="L601" s="346"/>
      <c r="M601" s="346"/>
      <c r="N601" s="346"/>
      <c r="O601" s="346"/>
      <c r="P601" s="346"/>
      <c r="Q601" s="346"/>
      <c r="R601" s="346"/>
      <c r="S601" s="346"/>
      <c r="T601" s="346"/>
      <c r="U601" s="346"/>
      <c r="V601" s="346"/>
      <c r="W601" s="346"/>
      <c r="X601" s="346"/>
      <c r="Y601" s="346"/>
      <c r="Z601" s="346"/>
      <c r="AA601" s="346"/>
      <c r="AB601" s="346"/>
      <c r="AC601" s="346"/>
      <c r="AD601" s="346"/>
      <c r="AE601" s="346"/>
      <c r="AF601" s="346"/>
      <c r="AG601" s="346"/>
      <c r="AH601" s="346"/>
      <c r="AI601" s="346"/>
      <c r="AJ601" s="346"/>
      <c r="AK601" s="346"/>
      <c r="AL601" s="346"/>
      <c r="AM601" s="346"/>
      <c r="AN601" s="346"/>
      <c r="AO601" s="346"/>
      <c r="AP601" s="346"/>
      <c r="AQ601" s="346"/>
      <c r="AR601" s="346"/>
      <c r="AS601" s="346"/>
      <c r="AT601" s="346"/>
      <c r="AU601" s="346"/>
      <c r="AV601" s="346"/>
      <c r="AW601" s="346"/>
      <c r="AX601" s="346"/>
      <c r="AY601" s="346"/>
      <c r="AZ601" s="346"/>
      <c r="BA601" s="346"/>
      <c r="BB601" s="346"/>
      <c r="BC601" s="346"/>
      <c r="BD601" s="346"/>
    </row>
    <row r="602" spans="1:56" ht="15.75" customHeight="1">
      <c r="A602" s="346"/>
      <c r="B602" s="346"/>
      <c r="C602" s="346"/>
      <c r="D602" s="346"/>
      <c r="E602" s="346"/>
      <c r="F602" s="346"/>
      <c r="G602" s="346"/>
      <c r="H602" s="346"/>
      <c r="I602" s="346"/>
      <c r="J602" s="346"/>
      <c r="K602" s="346"/>
      <c r="L602" s="346"/>
      <c r="M602" s="346"/>
      <c r="N602" s="346"/>
      <c r="O602" s="346"/>
      <c r="P602" s="346"/>
      <c r="Q602" s="346"/>
      <c r="R602" s="346"/>
      <c r="S602" s="346"/>
      <c r="T602" s="346"/>
      <c r="U602" s="346"/>
      <c r="V602" s="346"/>
      <c r="W602" s="346"/>
      <c r="X602" s="346"/>
      <c r="Y602" s="346"/>
      <c r="Z602" s="346"/>
      <c r="AA602" s="346"/>
      <c r="AB602" s="346"/>
      <c r="AC602" s="346"/>
      <c r="AD602" s="346"/>
      <c r="AE602" s="346"/>
      <c r="AF602" s="346"/>
      <c r="AG602" s="346"/>
      <c r="AH602" s="346"/>
      <c r="AI602" s="346"/>
      <c r="AJ602" s="346"/>
      <c r="AK602" s="346"/>
      <c r="AL602" s="346"/>
      <c r="AM602" s="346"/>
      <c r="AN602" s="346"/>
      <c r="AO602" s="346"/>
      <c r="AP602" s="346"/>
      <c r="AQ602" s="346"/>
      <c r="AR602" s="346"/>
      <c r="AS602" s="346"/>
      <c r="AT602" s="346"/>
      <c r="AU602" s="346"/>
      <c r="AV602" s="346"/>
      <c r="AW602" s="346"/>
      <c r="AX602" s="346"/>
      <c r="AY602" s="346"/>
      <c r="AZ602" s="346"/>
      <c r="BA602" s="346"/>
      <c r="BB602" s="346"/>
      <c r="BC602" s="346"/>
      <c r="BD602" s="346"/>
    </row>
    <row r="603" spans="1:56" ht="15.75" customHeight="1">
      <c r="A603" s="346"/>
      <c r="B603" s="346"/>
      <c r="C603" s="346"/>
      <c r="D603" s="346"/>
      <c r="E603" s="346"/>
      <c r="F603" s="346"/>
      <c r="G603" s="346"/>
      <c r="H603" s="346"/>
      <c r="I603" s="346"/>
      <c r="J603" s="346"/>
      <c r="K603" s="346"/>
      <c r="L603" s="346"/>
      <c r="M603" s="346"/>
      <c r="N603" s="346"/>
      <c r="O603" s="346"/>
      <c r="P603" s="346"/>
      <c r="Q603" s="346"/>
      <c r="R603" s="346"/>
      <c r="S603" s="346"/>
      <c r="T603" s="346"/>
      <c r="U603" s="346"/>
      <c r="V603" s="346"/>
      <c r="W603" s="346"/>
      <c r="X603" s="346"/>
      <c r="Y603" s="346"/>
      <c r="Z603" s="346"/>
      <c r="AA603" s="346"/>
      <c r="AB603" s="346"/>
      <c r="AC603" s="346"/>
      <c r="AD603" s="346"/>
      <c r="AE603" s="346"/>
      <c r="AF603" s="346"/>
      <c r="AG603" s="346"/>
      <c r="AH603" s="346"/>
      <c r="AI603" s="346"/>
      <c r="AJ603" s="346"/>
      <c r="AK603" s="346"/>
      <c r="AL603" s="346"/>
      <c r="AM603" s="346"/>
      <c r="AN603" s="346"/>
      <c r="AO603" s="346"/>
      <c r="AP603" s="346"/>
      <c r="AQ603" s="346"/>
      <c r="AR603" s="346"/>
      <c r="AS603" s="346"/>
      <c r="AT603" s="346"/>
      <c r="AU603" s="346"/>
      <c r="AV603" s="346"/>
      <c r="AW603" s="346"/>
      <c r="AX603" s="346"/>
      <c r="AY603" s="346"/>
      <c r="AZ603" s="346"/>
      <c r="BA603" s="346"/>
      <c r="BB603" s="346"/>
      <c r="BC603" s="346"/>
      <c r="BD603" s="346"/>
    </row>
    <row r="604" spans="1:56" ht="15.75" customHeight="1">
      <c r="A604" s="346"/>
      <c r="B604" s="346"/>
      <c r="C604" s="346"/>
      <c r="D604" s="346"/>
      <c r="E604" s="346"/>
      <c r="F604" s="346"/>
      <c r="G604" s="346"/>
      <c r="H604" s="346"/>
      <c r="I604" s="346"/>
      <c r="J604" s="346"/>
      <c r="K604" s="346"/>
      <c r="L604" s="346"/>
      <c r="M604" s="346"/>
      <c r="N604" s="346"/>
      <c r="O604" s="346"/>
      <c r="P604" s="346"/>
      <c r="Q604" s="346"/>
      <c r="R604" s="346"/>
      <c r="S604" s="346"/>
      <c r="T604" s="346"/>
      <c r="U604" s="346"/>
      <c r="V604" s="346"/>
      <c r="W604" s="346"/>
      <c r="X604" s="346"/>
      <c r="Y604" s="346"/>
      <c r="Z604" s="346"/>
      <c r="AA604" s="346"/>
      <c r="AB604" s="346"/>
      <c r="AC604" s="346"/>
      <c r="AD604" s="346"/>
      <c r="AE604" s="346"/>
      <c r="AF604" s="346"/>
      <c r="AG604" s="346"/>
      <c r="AH604" s="346"/>
      <c r="AI604" s="346"/>
      <c r="AJ604" s="346"/>
      <c r="AK604" s="346"/>
      <c r="AL604" s="346"/>
      <c r="AM604" s="346"/>
      <c r="AN604" s="346"/>
      <c r="AO604" s="346"/>
      <c r="AP604" s="346"/>
      <c r="AQ604" s="346"/>
      <c r="AR604" s="346"/>
      <c r="AS604" s="346"/>
      <c r="AT604" s="346"/>
      <c r="AU604" s="346"/>
      <c r="AV604" s="346"/>
      <c r="AW604" s="346"/>
      <c r="AX604" s="346"/>
      <c r="AY604" s="346"/>
      <c r="AZ604" s="346"/>
      <c r="BA604" s="346"/>
      <c r="BB604" s="346"/>
      <c r="BC604" s="346"/>
      <c r="BD604" s="346"/>
    </row>
    <row r="605" spans="1:56" ht="15.75" customHeight="1">
      <c r="A605" s="346"/>
      <c r="B605" s="346"/>
      <c r="C605" s="346"/>
      <c r="D605" s="346"/>
      <c r="E605" s="346"/>
      <c r="F605" s="346"/>
      <c r="G605" s="346"/>
      <c r="H605" s="346"/>
      <c r="I605" s="346"/>
      <c r="J605" s="346"/>
      <c r="K605" s="346"/>
      <c r="L605" s="346"/>
      <c r="M605" s="346"/>
      <c r="N605" s="346"/>
      <c r="O605" s="346"/>
      <c r="P605" s="346"/>
      <c r="Q605" s="346"/>
      <c r="R605" s="346"/>
      <c r="S605" s="346"/>
      <c r="T605" s="346"/>
      <c r="U605" s="346"/>
      <c r="V605" s="346"/>
      <c r="W605" s="346"/>
      <c r="X605" s="346"/>
      <c r="Y605" s="346"/>
      <c r="Z605" s="346"/>
      <c r="AA605" s="346"/>
      <c r="AB605" s="346"/>
      <c r="AC605" s="346"/>
      <c r="AD605" s="346"/>
      <c r="AE605" s="346"/>
      <c r="AF605" s="346"/>
      <c r="AG605" s="346"/>
      <c r="AH605" s="346"/>
      <c r="AI605" s="346"/>
      <c r="AJ605" s="346"/>
      <c r="AK605" s="346"/>
      <c r="AL605" s="346"/>
      <c r="AM605" s="346"/>
      <c r="AN605" s="346"/>
      <c r="AO605" s="346"/>
      <c r="AP605" s="346"/>
      <c r="AQ605" s="346"/>
      <c r="AR605" s="346"/>
      <c r="AS605" s="346"/>
      <c r="AT605" s="346"/>
      <c r="AU605" s="346"/>
      <c r="AV605" s="346"/>
      <c r="AW605" s="346"/>
      <c r="AX605" s="346"/>
      <c r="AY605" s="346"/>
      <c r="AZ605" s="346"/>
      <c r="BA605" s="346"/>
      <c r="BB605" s="346"/>
      <c r="BC605" s="346"/>
      <c r="BD605" s="346"/>
    </row>
    <row r="606" spans="1:56" ht="15.75" customHeight="1">
      <c r="A606" s="346"/>
      <c r="B606" s="346"/>
      <c r="C606" s="346"/>
      <c r="D606" s="346"/>
      <c r="E606" s="346"/>
      <c r="F606" s="346"/>
      <c r="G606" s="346"/>
      <c r="H606" s="346"/>
      <c r="I606" s="346"/>
      <c r="J606" s="346"/>
      <c r="K606" s="346"/>
      <c r="L606" s="346"/>
      <c r="M606" s="346"/>
      <c r="N606" s="346"/>
      <c r="O606" s="346"/>
      <c r="P606" s="346"/>
      <c r="Q606" s="346"/>
      <c r="R606" s="346"/>
      <c r="S606" s="346"/>
      <c r="T606" s="346"/>
      <c r="U606" s="346"/>
      <c r="V606" s="346"/>
      <c r="W606" s="346"/>
      <c r="X606" s="346"/>
      <c r="Y606" s="346"/>
      <c r="Z606" s="346"/>
      <c r="AA606" s="346"/>
      <c r="AB606" s="346"/>
      <c r="AC606" s="346"/>
      <c r="AD606" s="346"/>
      <c r="AE606" s="346"/>
      <c r="AF606" s="346"/>
      <c r="AG606" s="346"/>
      <c r="AH606" s="346"/>
      <c r="AI606" s="346"/>
      <c r="AJ606" s="346"/>
      <c r="AK606" s="346"/>
      <c r="AL606" s="346"/>
      <c r="AM606" s="346"/>
      <c r="AN606" s="346"/>
      <c r="AO606" s="346"/>
      <c r="AP606" s="346"/>
      <c r="AQ606" s="346"/>
      <c r="AR606" s="346"/>
      <c r="AS606" s="346"/>
      <c r="AT606" s="346"/>
      <c r="AU606" s="346"/>
      <c r="AV606" s="346"/>
      <c r="AW606" s="346"/>
      <c r="AX606" s="346"/>
      <c r="AY606" s="346"/>
      <c r="AZ606" s="346"/>
      <c r="BA606" s="346"/>
      <c r="BB606" s="346"/>
      <c r="BC606" s="346"/>
      <c r="BD606" s="346"/>
    </row>
    <row r="607" spans="1:56" ht="15.75" customHeight="1">
      <c r="A607" s="346"/>
      <c r="B607" s="346"/>
      <c r="C607" s="346"/>
      <c r="D607" s="346"/>
      <c r="E607" s="346"/>
      <c r="F607" s="346"/>
      <c r="G607" s="346"/>
      <c r="H607" s="346"/>
      <c r="I607" s="346"/>
      <c r="J607" s="346"/>
      <c r="K607" s="346"/>
      <c r="L607" s="346"/>
      <c r="M607" s="346"/>
      <c r="N607" s="346"/>
      <c r="O607" s="346"/>
      <c r="P607" s="346"/>
      <c r="Q607" s="346"/>
      <c r="R607" s="346"/>
      <c r="S607" s="346"/>
      <c r="T607" s="346"/>
      <c r="U607" s="346"/>
      <c r="V607" s="346"/>
      <c r="W607" s="346"/>
      <c r="X607" s="346"/>
      <c r="Y607" s="346"/>
      <c r="Z607" s="346"/>
      <c r="AA607" s="346"/>
      <c r="AB607" s="346"/>
      <c r="AC607" s="346"/>
      <c r="AD607" s="346"/>
      <c r="AE607" s="346"/>
      <c r="AF607" s="346"/>
      <c r="AG607" s="346"/>
      <c r="AH607" s="346"/>
      <c r="AI607" s="346"/>
      <c r="AJ607" s="346"/>
      <c r="AK607" s="346"/>
      <c r="AL607" s="346"/>
      <c r="AM607" s="346"/>
      <c r="AN607" s="346"/>
      <c r="AO607" s="346"/>
      <c r="AP607" s="346"/>
      <c r="AQ607" s="346"/>
      <c r="AR607" s="346"/>
      <c r="AS607" s="346"/>
      <c r="AT607" s="346"/>
      <c r="AU607" s="346"/>
      <c r="AV607" s="346"/>
      <c r="AW607" s="346"/>
      <c r="AX607" s="346"/>
      <c r="AY607" s="346"/>
      <c r="AZ607" s="346"/>
      <c r="BA607" s="346"/>
      <c r="BB607" s="346"/>
      <c r="BC607" s="346"/>
      <c r="BD607" s="346"/>
    </row>
    <row r="608" spans="1:56" ht="15.75" customHeight="1">
      <c r="A608" s="346"/>
      <c r="B608" s="346"/>
      <c r="C608" s="346"/>
      <c r="D608" s="346"/>
      <c r="E608" s="346"/>
      <c r="F608" s="346"/>
      <c r="G608" s="346"/>
      <c r="H608" s="346"/>
      <c r="I608" s="346"/>
      <c r="J608" s="346"/>
      <c r="K608" s="346"/>
      <c r="L608" s="346"/>
      <c r="M608" s="346"/>
      <c r="N608" s="346"/>
      <c r="O608" s="346"/>
      <c r="P608" s="346"/>
      <c r="Q608" s="346"/>
      <c r="R608" s="346"/>
      <c r="S608" s="346"/>
      <c r="T608" s="346"/>
      <c r="U608" s="346"/>
      <c r="V608" s="346"/>
      <c r="W608" s="346"/>
      <c r="X608" s="346"/>
      <c r="Y608" s="346"/>
      <c r="Z608" s="346"/>
      <c r="AA608" s="346"/>
      <c r="AB608" s="346"/>
      <c r="AC608" s="346"/>
      <c r="AD608" s="346"/>
      <c r="AE608" s="346"/>
      <c r="AF608" s="346"/>
      <c r="AG608" s="346"/>
      <c r="AH608" s="346"/>
      <c r="AI608" s="346"/>
      <c r="AJ608" s="346"/>
      <c r="AK608" s="346"/>
      <c r="AL608" s="346"/>
      <c r="AM608" s="346"/>
      <c r="AN608" s="346"/>
      <c r="AO608" s="346"/>
      <c r="AP608" s="346"/>
      <c r="AQ608" s="346"/>
      <c r="AR608" s="346"/>
      <c r="AS608" s="346"/>
      <c r="AT608" s="346"/>
      <c r="AU608" s="346"/>
      <c r="AV608" s="346"/>
      <c r="AW608" s="346"/>
      <c r="AX608" s="346"/>
      <c r="AY608" s="346"/>
      <c r="AZ608" s="346"/>
      <c r="BA608" s="346"/>
      <c r="BB608" s="346"/>
      <c r="BC608" s="346"/>
      <c r="BD608" s="346"/>
    </row>
    <row r="609" spans="1:56" ht="15.75" customHeight="1">
      <c r="A609" s="346"/>
      <c r="B609" s="346"/>
      <c r="C609" s="346"/>
      <c r="D609" s="346"/>
      <c r="E609" s="346"/>
      <c r="F609" s="346"/>
      <c r="G609" s="346"/>
      <c r="H609" s="346"/>
      <c r="I609" s="346"/>
      <c r="J609" s="346"/>
      <c r="K609" s="346"/>
      <c r="L609" s="346"/>
      <c r="M609" s="346"/>
      <c r="N609" s="346"/>
      <c r="O609" s="346"/>
      <c r="P609" s="346"/>
      <c r="Q609" s="346"/>
      <c r="R609" s="346"/>
      <c r="S609" s="346"/>
      <c r="T609" s="346"/>
      <c r="U609" s="346"/>
      <c r="V609" s="346"/>
      <c r="W609" s="346"/>
      <c r="X609" s="346"/>
      <c r="Y609" s="346"/>
      <c r="Z609" s="346"/>
      <c r="AA609" s="346"/>
      <c r="AB609" s="346"/>
      <c r="AC609" s="346"/>
      <c r="AD609" s="346"/>
      <c r="AE609" s="346"/>
      <c r="AF609" s="346"/>
      <c r="AG609" s="346"/>
      <c r="AH609" s="346"/>
      <c r="AI609" s="346"/>
      <c r="AJ609" s="346"/>
      <c r="AK609" s="346"/>
      <c r="AL609" s="346"/>
      <c r="AM609" s="346"/>
      <c r="AN609" s="346"/>
      <c r="AO609" s="346"/>
      <c r="AP609" s="346"/>
      <c r="AQ609" s="346"/>
      <c r="AR609" s="346"/>
      <c r="AS609" s="346"/>
      <c r="AT609" s="346"/>
      <c r="AU609" s="346"/>
      <c r="AV609" s="346"/>
      <c r="AW609" s="346"/>
      <c r="AX609" s="346"/>
      <c r="AY609" s="346"/>
      <c r="AZ609" s="346"/>
      <c r="BA609" s="346"/>
      <c r="BB609" s="346"/>
      <c r="BC609" s="346"/>
      <c r="BD609" s="346"/>
    </row>
    <row r="610" spans="1:56" ht="15.75" customHeight="1">
      <c r="A610" s="346"/>
      <c r="B610" s="346"/>
      <c r="C610" s="346"/>
      <c r="D610" s="346"/>
      <c r="E610" s="346"/>
      <c r="F610" s="346"/>
      <c r="G610" s="346"/>
      <c r="H610" s="346"/>
      <c r="I610" s="346"/>
      <c r="J610" s="346"/>
      <c r="K610" s="346"/>
      <c r="L610" s="346"/>
      <c r="M610" s="346"/>
      <c r="N610" s="346"/>
      <c r="O610" s="346"/>
      <c r="P610" s="346"/>
      <c r="Q610" s="346"/>
      <c r="R610" s="346"/>
      <c r="S610" s="346"/>
      <c r="T610" s="346"/>
      <c r="U610" s="346"/>
      <c r="V610" s="346"/>
      <c r="W610" s="346"/>
      <c r="X610" s="346"/>
      <c r="Y610" s="346"/>
      <c r="Z610" s="346"/>
      <c r="AA610" s="346"/>
      <c r="AB610" s="346"/>
      <c r="AC610" s="346"/>
      <c r="AD610" s="346"/>
      <c r="AE610" s="346"/>
      <c r="AF610" s="346"/>
      <c r="AG610" s="346"/>
      <c r="AH610" s="346"/>
      <c r="AI610" s="346"/>
      <c r="AJ610" s="346"/>
      <c r="AK610" s="346"/>
      <c r="AL610" s="346"/>
      <c r="AM610" s="346"/>
      <c r="AN610" s="346"/>
      <c r="AO610" s="346"/>
      <c r="AP610" s="346"/>
      <c r="AQ610" s="346"/>
      <c r="AR610" s="346"/>
      <c r="AS610" s="346"/>
      <c r="AT610" s="346"/>
      <c r="AU610" s="346"/>
      <c r="AV610" s="346"/>
      <c r="AW610" s="346"/>
      <c r="AX610" s="346"/>
      <c r="AY610" s="346"/>
      <c r="AZ610" s="346"/>
      <c r="BA610" s="346"/>
      <c r="BB610" s="346"/>
      <c r="BC610" s="346"/>
      <c r="BD610" s="346"/>
    </row>
    <row r="611" spans="1:56" ht="15.75" customHeight="1">
      <c r="A611" s="346"/>
      <c r="B611" s="346"/>
      <c r="C611" s="346"/>
      <c r="D611" s="346"/>
      <c r="E611" s="346"/>
      <c r="F611" s="346"/>
      <c r="G611" s="346"/>
      <c r="H611" s="346"/>
      <c r="I611" s="346"/>
      <c r="J611" s="346"/>
      <c r="K611" s="346"/>
      <c r="L611" s="346"/>
      <c r="M611" s="346"/>
      <c r="N611" s="346"/>
      <c r="O611" s="346"/>
      <c r="P611" s="346"/>
      <c r="Q611" s="346"/>
      <c r="R611" s="346"/>
      <c r="S611" s="346"/>
      <c r="T611" s="346"/>
      <c r="U611" s="346"/>
      <c r="V611" s="346"/>
      <c r="W611" s="346"/>
      <c r="X611" s="346"/>
      <c r="Y611" s="346"/>
      <c r="Z611" s="346"/>
      <c r="AA611" s="346"/>
      <c r="AB611" s="346"/>
      <c r="AC611" s="346"/>
      <c r="AD611" s="346"/>
      <c r="AE611" s="346"/>
      <c r="AF611" s="346"/>
      <c r="AG611" s="346"/>
      <c r="AH611" s="346"/>
      <c r="AI611" s="346"/>
      <c r="AJ611" s="346"/>
      <c r="AK611" s="346"/>
      <c r="AL611" s="346"/>
      <c r="AM611" s="346"/>
      <c r="AN611" s="346"/>
      <c r="AO611" s="346"/>
      <c r="AP611" s="346"/>
      <c r="AQ611" s="346"/>
      <c r="AR611" s="346"/>
      <c r="AS611" s="346"/>
      <c r="AT611" s="346"/>
      <c r="AU611" s="346"/>
      <c r="AV611" s="346"/>
      <c r="AW611" s="346"/>
      <c r="AX611" s="346"/>
      <c r="AY611" s="346"/>
      <c r="AZ611" s="346"/>
      <c r="BA611" s="346"/>
      <c r="BB611" s="346"/>
      <c r="BC611" s="346"/>
      <c r="BD611" s="346"/>
    </row>
    <row r="612" spans="1:56" ht="15.75" customHeight="1">
      <c r="A612" s="346"/>
      <c r="B612" s="346"/>
      <c r="C612" s="346"/>
      <c r="D612" s="346"/>
      <c r="E612" s="346"/>
      <c r="F612" s="346"/>
      <c r="G612" s="346"/>
      <c r="H612" s="346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6"/>
      <c r="U612" s="346"/>
      <c r="V612" s="346"/>
      <c r="W612" s="346"/>
      <c r="X612" s="346"/>
      <c r="Y612" s="346"/>
      <c r="Z612" s="346"/>
      <c r="AA612" s="346"/>
      <c r="AB612" s="346"/>
      <c r="AC612" s="346"/>
      <c r="AD612" s="346"/>
      <c r="AE612" s="346"/>
      <c r="AF612" s="346"/>
      <c r="AG612" s="346"/>
      <c r="AH612" s="346"/>
      <c r="AI612" s="346"/>
      <c r="AJ612" s="346"/>
      <c r="AK612" s="346"/>
      <c r="AL612" s="346"/>
      <c r="AM612" s="346"/>
      <c r="AN612" s="346"/>
      <c r="AO612" s="346"/>
      <c r="AP612" s="346"/>
      <c r="AQ612" s="346"/>
      <c r="AR612" s="346"/>
      <c r="AS612" s="346"/>
      <c r="AT612" s="346"/>
      <c r="AU612" s="346"/>
      <c r="AV612" s="346"/>
      <c r="AW612" s="346"/>
      <c r="AX612" s="346"/>
      <c r="AY612" s="346"/>
      <c r="AZ612" s="346"/>
      <c r="BA612" s="346"/>
      <c r="BB612" s="346"/>
      <c r="BC612" s="346"/>
      <c r="BD612" s="346"/>
    </row>
    <row r="613" spans="1:56" ht="15.75" customHeight="1">
      <c r="A613" s="346"/>
      <c r="B613" s="346"/>
      <c r="C613" s="346"/>
      <c r="D613" s="346"/>
      <c r="E613" s="346"/>
      <c r="F613" s="346"/>
      <c r="G613" s="346"/>
      <c r="H613" s="346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6"/>
      <c r="U613" s="346"/>
      <c r="V613" s="346"/>
      <c r="W613" s="346"/>
      <c r="X613" s="346"/>
      <c r="Y613" s="346"/>
      <c r="Z613" s="346"/>
      <c r="AA613" s="346"/>
      <c r="AB613" s="346"/>
      <c r="AC613" s="346"/>
      <c r="AD613" s="346"/>
      <c r="AE613" s="346"/>
      <c r="AF613" s="346"/>
      <c r="AG613" s="346"/>
      <c r="AH613" s="346"/>
      <c r="AI613" s="346"/>
      <c r="AJ613" s="346"/>
      <c r="AK613" s="346"/>
      <c r="AL613" s="346"/>
      <c r="AM613" s="346"/>
      <c r="AN613" s="346"/>
      <c r="AO613" s="346"/>
      <c r="AP613" s="346"/>
      <c r="AQ613" s="346"/>
      <c r="AR613" s="346"/>
      <c r="AS613" s="346"/>
      <c r="AT613" s="346"/>
      <c r="AU613" s="346"/>
      <c r="AV613" s="346"/>
      <c r="AW613" s="346"/>
      <c r="AX613" s="346"/>
      <c r="AY613" s="346"/>
      <c r="AZ613" s="346"/>
      <c r="BA613" s="346"/>
      <c r="BB613" s="346"/>
      <c r="BC613" s="346"/>
      <c r="BD613" s="346"/>
    </row>
    <row r="614" spans="1:56" ht="15.75" customHeight="1">
      <c r="A614" s="346"/>
      <c r="B614" s="346"/>
      <c r="C614" s="346"/>
      <c r="D614" s="346"/>
      <c r="E614" s="346"/>
      <c r="F614" s="346"/>
      <c r="G614" s="346"/>
      <c r="H614" s="346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6"/>
      <c r="U614" s="346"/>
      <c r="V614" s="346"/>
      <c r="W614" s="346"/>
      <c r="X614" s="346"/>
      <c r="Y614" s="346"/>
      <c r="Z614" s="346"/>
      <c r="AA614" s="346"/>
      <c r="AB614" s="346"/>
      <c r="AC614" s="346"/>
      <c r="AD614" s="346"/>
      <c r="AE614" s="346"/>
      <c r="AF614" s="346"/>
      <c r="AG614" s="346"/>
      <c r="AH614" s="346"/>
      <c r="AI614" s="346"/>
      <c r="AJ614" s="346"/>
      <c r="AK614" s="346"/>
      <c r="AL614" s="346"/>
      <c r="AM614" s="346"/>
      <c r="AN614" s="346"/>
      <c r="AO614" s="346"/>
      <c r="AP614" s="346"/>
      <c r="AQ614" s="346"/>
      <c r="AR614" s="346"/>
      <c r="AS614" s="346"/>
      <c r="AT614" s="346"/>
      <c r="AU614" s="346"/>
      <c r="AV614" s="346"/>
      <c r="AW614" s="346"/>
      <c r="AX614" s="346"/>
      <c r="AY614" s="346"/>
      <c r="AZ614" s="346"/>
      <c r="BA614" s="346"/>
      <c r="BB614" s="346"/>
      <c r="BC614" s="346"/>
      <c r="BD614" s="346"/>
    </row>
    <row r="615" spans="1:56" ht="15.75" customHeight="1">
      <c r="A615" s="346"/>
      <c r="B615" s="346"/>
      <c r="C615" s="346"/>
      <c r="D615" s="346"/>
      <c r="E615" s="346"/>
      <c r="F615" s="346"/>
      <c r="G615" s="346"/>
      <c r="H615" s="346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6"/>
      <c r="U615" s="346"/>
      <c r="V615" s="346"/>
      <c r="W615" s="346"/>
      <c r="X615" s="346"/>
      <c r="Y615" s="346"/>
      <c r="Z615" s="346"/>
      <c r="AA615" s="346"/>
      <c r="AB615" s="346"/>
      <c r="AC615" s="346"/>
      <c r="AD615" s="346"/>
      <c r="AE615" s="346"/>
      <c r="AF615" s="346"/>
      <c r="AG615" s="346"/>
      <c r="AH615" s="346"/>
      <c r="AI615" s="346"/>
      <c r="AJ615" s="346"/>
      <c r="AK615" s="346"/>
      <c r="AL615" s="346"/>
      <c r="AM615" s="346"/>
      <c r="AN615" s="346"/>
      <c r="AO615" s="346"/>
      <c r="AP615" s="346"/>
      <c r="AQ615" s="346"/>
      <c r="AR615" s="346"/>
      <c r="AS615" s="346"/>
      <c r="AT615" s="346"/>
      <c r="AU615" s="346"/>
      <c r="AV615" s="346"/>
      <c r="AW615" s="346"/>
      <c r="AX615" s="346"/>
      <c r="AY615" s="346"/>
      <c r="AZ615" s="346"/>
      <c r="BA615" s="346"/>
      <c r="BB615" s="346"/>
      <c r="BC615" s="346"/>
      <c r="BD615" s="346"/>
    </row>
    <row r="616" spans="1:56" ht="15.75" customHeight="1">
      <c r="A616" s="346"/>
      <c r="B616" s="346"/>
      <c r="C616" s="346"/>
      <c r="D616" s="346"/>
      <c r="E616" s="346"/>
      <c r="F616" s="346"/>
      <c r="G616" s="346"/>
      <c r="H616" s="346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6"/>
      <c r="U616" s="346"/>
      <c r="V616" s="346"/>
      <c r="W616" s="346"/>
      <c r="X616" s="346"/>
      <c r="Y616" s="346"/>
      <c r="Z616" s="346"/>
      <c r="AA616" s="346"/>
      <c r="AB616" s="346"/>
      <c r="AC616" s="346"/>
      <c r="AD616" s="346"/>
      <c r="AE616" s="346"/>
      <c r="AF616" s="346"/>
      <c r="AG616" s="346"/>
      <c r="AH616" s="346"/>
      <c r="AI616" s="346"/>
      <c r="AJ616" s="346"/>
      <c r="AK616" s="346"/>
      <c r="AL616" s="346"/>
      <c r="AM616" s="346"/>
      <c r="AN616" s="346"/>
      <c r="AO616" s="346"/>
      <c r="AP616" s="346"/>
      <c r="AQ616" s="346"/>
      <c r="AR616" s="346"/>
      <c r="AS616" s="346"/>
      <c r="AT616" s="346"/>
      <c r="AU616" s="346"/>
      <c r="AV616" s="346"/>
      <c r="AW616" s="346"/>
      <c r="AX616" s="346"/>
      <c r="AY616" s="346"/>
      <c r="AZ616" s="346"/>
      <c r="BA616" s="346"/>
      <c r="BB616" s="346"/>
      <c r="BC616" s="346"/>
      <c r="BD616" s="346"/>
    </row>
    <row r="617" spans="1:56" ht="15.75" customHeight="1">
      <c r="A617" s="346"/>
      <c r="B617" s="346"/>
      <c r="C617" s="346"/>
      <c r="D617" s="346"/>
      <c r="E617" s="346"/>
      <c r="F617" s="346"/>
      <c r="G617" s="346"/>
      <c r="H617" s="346"/>
      <c r="I617" s="346"/>
      <c r="J617" s="346"/>
      <c r="K617" s="346"/>
      <c r="L617" s="346"/>
      <c r="M617" s="346"/>
      <c r="N617" s="346"/>
      <c r="O617" s="346"/>
      <c r="P617" s="346"/>
      <c r="Q617" s="346"/>
      <c r="R617" s="346"/>
      <c r="S617" s="346"/>
      <c r="T617" s="346"/>
      <c r="U617" s="346"/>
      <c r="V617" s="346"/>
      <c r="W617" s="346"/>
      <c r="X617" s="346"/>
      <c r="Y617" s="346"/>
      <c r="Z617" s="346"/>
      <c r="AA617" s="346"/>
      <c r="AB617" s="346"/>
      <c r="AC617" s="346"/>
      <c r="AD617" s="346"/>
      <c r="AE617" s="346"/>
      <c r="AF617" s="346"/>
      <c r="AG617" s="346"/>
      <c r="AH617" s="346"/>
      <c r="AI617" s="346"/>
      <c r="AJ617" s="346"/>
      <c r="AK617" s="346"/>
      <c r="AL617" s="346"/>
      <c r="AM617" s="346"/>
      <c r="AN617" s="346"/>
      <c r="AO617" s="346"/>
      <c r="AP617" s="346"/>
      <c r="AQ617" s="346"/>
      <c r="AR617" s="346"/>
      <c r="AS617" s="346"/>
      <c r="AT617" s="346"/>
      <c r="AU617" s="346"/>
      <c r="AV617" s="346"/>
      <c r="AW617" s="346"/>
      <c r="AX617" s="346"/>
      <c r="AY617" s="346"/>
      <c r="AZ617" s="346"/>
      <c r="BA617" s="346"/>
      <c r="BB617" s="346"/>
      <c r="BC617" s="346"/>
      <c r="BD617" s="346"/>
    </row>
    <row r="618" spans="1:56" ht="15.75" customHeight="1">
      <c r="A618" s="346"/>
      <c r="B618" s="346"/>
      <c r="C618" s="346"/>
      <c r="D618" s="346"/>
      <c r="E618" s="346"/>
      <c r="F618" s="346"/>
      <c r="G618" s="346"/>
      <c r="H618" s="346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6"/>
      <c r="U618" s="346"/>
      <c r="V618" s="346"/>
      <c r="W618" s="346"/>
      <c r="X618" s="346"/>
      <c r="Y618" s="346"/>
      <c r="Z618" s="346"/>
      <c r="AA618" s="346"/>
      <c r="AB618" s="346"/>
      <c r="AC618" s="346"/>
      <c r="AD618" s="346"/>
      <c r="AE618" s="346"/>
      <c r="AF618" s="346"/>
      <c r="AG618" s="346"/>
      <c r="AH618" s="346"/>
      <c r="AI618" s="346"/>
      <c r="AJ618" s="346"/>
      <c r="AK618" s="346"/>
      <c r="AL618" s="346"/>
      <c r="AM618" s="346"/>
      <c r="AN618" s="346"/>
      <c r="AO618" s="346"/>
      <c r="AP618" s="346"/>
      <c r="AQ618" s="346"/>
      <c r="AR618" s="346"/>
      <c r="AS618" s="346"/>
      <c r="AT618" s="346"/>
      <c r="AU618" s="346"/>
      <c r="AV618" s="346"/>
      <c r="AW618" s="346"/>
      <c r="AX618" s="346"/>
      <c r="AY618" s="346"/>
      <c r="AZ618" s="346"/>
      <c r="BA618" s="346"/>
      <c r="BB618" s="346"/>
      <c r="BC618" s="346"/>
      <c r="BD618" s="346"/>
    </row>
    <row r="619" spans="1:56" ht="15.75" customHeight="1">
      <c r="A619" s="346"/>
      <c r="B619" s="346"/>
      <c r="C619" s="346"/>
      <c r="D619" s="346"/>
      <c r="E619" s="346"/>
      <c r="F619" s="346"/>
      <c r="G619" s="346"/>
      <c r="H619" s="346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6"/>
      <c r="U619" s="346"/>
      <c r="V619" s="346"/>
      <c r="W619" s="346"/>
      <c r="X619" s="346"/>
      <c r="Y619" s="346"/>
      <c r="Z619" s="346"/>
      <c r="AA619" s="346"/>
      <c r="AB619" s="346"/>
      <c r="AC619" s="346"/>
      <c r="AD619" s="346"/>
      <c r="AE619" s="346"/>
      <c r="AF619" s="346"/>
      <c r="AG619" s="346"/>
      <c r="AH619" s="346"/>
      <c r="AI619" s="346"/>
      <c r="AJ619" s="346"/>
      <c r="AK619" s="346"/>
      <c r="AL619" s="346"/>
      <c r="AM619" s="346"/>
      <c r="AN619" s="346"/>
      <c r="AO619" s="346"/>
      <c r="AP619" s="346"/>
      <c r="AQ619" s="346"/>
      <c r="AR619" s="346"/>
      <c r="AS619" s="346"/>
      <c r="AT619" s="346"/>
      <c r="AU619" s="346"/>
      <c r="AV619" s="346"/>
      <c r="AW619" s="346"/>
      <c r="AX619" s="346"/>
      <c r="AY619" s="346"/>
      <c r="AZ619" s="346"/>
      <c r="BA619" s="346"/>
      <c r="BB619" s="346"/>
      <c r="BC619" s="346"/>
      <c r="BD619" s="346"/>
    </row>
    <row r="620" spans="1:56" ht="15.75" customHeight="1">
      <c r="A620" s="346"/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  <c r="AG620" s="346"/>
      <c r="AH620" s="346"/>
      <c r="AI620" s="346"/>
      <c r="AJ620" s="346"/>
      <c r="AK620" s="346"/>
      <c r="AL620" s="346"/>
      <c r="AM620" s="346"/>
      <c r="AN620" s="346"/>
      <c r="AO620" s="346"/>
      <c r="AP620" s="346"/>
      <c r="AQ620" s="346"/>
      <c r="AR620" s="346"/>
      <c r="AS620" s="346"/>
      <c r="AT620" s="346"/>
      <c r="AU620" s="346"/>
      <c r="AV620" s="346"/>
      <c r="AW620" s="346"/>
      <c r="AX620" s="346"/>
      <c r="AY620" s="346"/>
      <c r="AZ620" s="346"/>
      <c r="BA620" s="346"/>
      <c r="BB620" s="346"/>
      <c r="BC620" s="346"/>
      <c r="BD620" s="346"/>
    </row>
    <row r="621" spans="1:56" ht="15.75" customHeight="1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  <c r="AG621" s="346"/>
      <c r="AH621" s="346"/>
      <c r="AI621" s="346"/>
      <c r="AJ621" s="346"/>
      <c r="AK621" s="346"/>
      <c r="AL621" s="346"/>
      <c r="AM621" s="346"/>
      <c r="AN621" s="346"/>
      <c r="AO621" s="346"/>
      <c r="AP621" s="346"/>
      <c r="AQ621" s="346"/>
      <c r="AR621" s="346"/>
      <c r="AS621" s="346"/>
      <c r="AT621" s="346"/>
      <c r="AU621" s="346"/>
      <c r="AV621" s="346"/>
      <c r="AW621" s="346"/>
      <c r="AX621" s="346"/>
      <c r="AY621" s="346"/>
      <c r="AZ621" s="346"/>
      <c r="BA621" s="346"/>
      <c r="BB621" s="346"/>
      <c r="BC621" s="346"/>
      <c r="BD621" s="346"/>
    </row>
    <row r="622" spans="1:56" ht="15.75" customHeight="1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  <c r="AG622" s="346"/>
      <c r="AH622" s="346"/>
      <c r="AI622" s="346"/>
      <c r="AJ622" s="346"/>
      <c r="AK622" s="346"/>
      <c r="AL622" s="346"/>
      <c r="AM622" s="346"/>
      <c r="AN622" s="346"/>
      <c r="AO622" s="346"/>
      <c r="AP622" s="346"/>
      <c r="AQ622" s="346"/>
      <c r="AR622" s="346"/>
      <c r="AS622" s="346"/>
      <c r="AT622" s="346"/>
      <c r="AU622" s="346"/>
      <c r="AV622" s="346"/>
      <c r="AW622" s="346"/>
      <c r="AX622" s="346"/>
      <c r="AY622" s="346"/>
      <c r="AZ622" s="346"/>
      <c r="BA622" s="346"/>
      <c r="BB622" s="346"/>
      <c r="BC622" s="346"/>
      <c r="BD622" s="346"/>
    </row>
    <row r="623" spans="1:56" ht="15.75" customHeight="1">
      <c r="A623" s="346"/>
      <c r="B623" s="346"/>
      <c r="C623" s="346"/>
      <c r="D623" s="346"/>
      <c r="E623" s="346"/>
      <c r="F623" s="346"/>
      <c r="G623" s="346"/>
      <c r="H623" s="346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6"/>
      <c r="U623" s="346"/>
      <c r="V623" s="346"/>
      <c r="W623" s="346"/>
      <c r="X623" s="346"/>
      <c r="Y623" s="346"/>
      <c r="Z623" s="346"/>
      <c r="AA623" s="346"/>
      <c r="AB623" s="346"/>
      <c r="AC623" s="346"/>
      <c r="AD623" s="346"/>
      <c r="AE623" s="346"/>
      <c r="AF623" s="346"/>
      <c r="AG623" s="346"/>
      <c r="AH623" s="346"/>
      <c r="AI623" s="346"/>
      <c r="AJ623" s="346"/>
      <c r="AK623" s="346"/>
      <c r="AL623" s="346"/>
      <c r="AM623" s="346"/>
      <c r="AN623" s="346"/>
      <c r="AO623" s="346"/>
      <c r="AP623" s="346"/>
      <c r="AQ623" s="346"/>
      <c r="AR623" s="346"/>
      <c r="AS623" s="346"/>
      <c r="AT623" s="346"/>
      <c r="AU623" s="346"/>
      <c r="AV623" s="346"/>
      <c r="AW623" s="346"/>
      <c r="AX623" s="346"/>
      <c r="AY623" s="346"/>
      <c r="AZ623" s="346"/>
      <c r="BA623" s="346"/>
      <c r="BB623" s="346"/>
      <c r="BC623" s="346"/>
      <c r="BD623" s="346"/>
    </row>
    <row r="624" spans="1:56" ht="15.75" customHeight="1">
      <c r="A624" s="346"/>
      <c r="B624" s="346"/>
      <c r="C624" s="346"/>
      <c r="D624" s="346"/>
      <c r="E624" s="346"/>
      <c r="F624" s="346"/>
      <c r="G624" s="346"/>
      <c r="H624" s="346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6"/>
      <c r="U624" s="346"/>
      <c r="V624" s="346"/>
      <c r="W624" s="346"/>
      <c r="X624" s="346"/>
      <c r="Y624" s="346"/>
      <c r="Z624" s="346"/>
      <c r="AA624" s="346"/>
      <c r="AB624" s="346"/>
      <c r="AC624" s="346"/>
      <c r="AD624" s="346"/>
      <c r="AE624" s="346"/>
      <c r="AF624" s="346"/>
      <c r="AG624" s="346"/>
      <c r="AH624" s="346"/>
      <c r="AI624" s="346"/>
      <c r="AJ624" s="346"/>
      <c r="AK624" s="346"/>
      <c r="AL624" s="346"/>
      <c r="AM624" s="346"/>
      <c r="AN624" s="346"/>
      <c r="AO624" s="346"/>
      <c r="AP624" s="346"/>
      <c r="AQ624" s="346"/>
      <c r="AR624" s="346"/>
      <c r="AS624" s="346"/>
      <c r="AT624" s="346"/>
      <c r="AU624" s="346"/>
      <c r="AV624" s="346"/>
      <c r="AW624" s="346"/>
      <c r="AX624" s="346"/>
      <c r="AY624" s="346"/>
      <c r="AZ624" s="346"/>
      <c r="BA624" s="346"/>
      <c r="BB624" s="346"/>
      <c r="BC624" s="346"/>
      <c r="BD624" s="346"/>
    </row>
    <row r="625" spans="1:56" ht="15.75" customHeight="1">
      <c r="A625" s="346"/>
      <c r="B625" s="346"/>
      <c r="C625" s="346"/>
      <c r="D625" s="346"/>
      <c r="E625" s="346"/>
      <c r="F625" s="346"/>
      <c r="G625" s="346"/>
      <c r="H625" s="346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6"/>
      <c r="U625" s="346"/>
      <c r="V625" s="346"/>
      <c r="W625" s="346"/>
      <c r="X625" s="346"/>
      <c r="Y625" s="346"/>
      <c r="Z625" s="346"/>
      <c r="AA625" s="346"/>
      <c r="AB625" s="346"/>
      <c r="AC625" s="346"/>
      <c r="AD625" s="346"/>
      <c r="AE625" s="346"/>
      <c r="AF625" s="346"/>
      <c r="AG625" s="346"/>
      <c r="AH625" s="346"/>
      <c r="AI625" s="346"/>
      <c r="AJ625" s="346"/>
      <c r="AK625" s="346"/>
      <c r="AL625" s="346"/>
      <c r="AM625" s="346"/>
      <c r="AN625" s="346"/>
      <c r="AO625" s="346"/>
      <c r="AP625" s="346"/>
      <c r="AQ625" s="346"/>
      <c r="AR625" s="346"/>
      <c r="AS625" s="346"/>
      <c r="AT625" s="346"/>
      <c r="AU625" s="346"/>
      <c r="AV625" s="346"/>
      <c r="AW625" s="346"/>
      <c r="AX625" s="346"/>
      <c r="AY625" s="346"/>
      <c r="AZ625" s="346"/>
      <c r="BA625" s="346"/>
      <c r="BB625" s="346"/>
      <c r="BC625" s="346"/>
      <c r="BD625" s="346"/>
    </row>
    <row r="626" spans="1:56" ht="15.75" customHeight="1">
      <c r="A626" s="346"/>
      <c r="B626" s="346"/>
      <c r="C626" s="346"/>
      <c r="D626" s="346"/>
      <c r="E626" s="346"/>
      <c r="F626" s="346"/>
      <c r="G626" s="346"/>
      <c r="H626" s="346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6"/>
      <c r="U626" s="346"/>
      <c r="V626" s="346"/>
      <c r="W626" s="346"/>
      <c r="X626" s="346"/>
      <c r="Y626" s="346"/>
      <c r="Z626" s="346"/>
      <c r="AA626" s="346"/>
      <c r="AB626" s="346"/>
      <c r="AC626" s="346"/>
      <c r="AD626" s="346"/>
      <c r="AE626" s="346"/>
      <c r="AF626" s="346"/>
      <c r="AG626" s="346"/>
      <c r="AH626" s="346"/>
      <c r="AI626" s="346"/>
      <c r="AJ626" s="346"/>
      <c r="AK626" s="346"/>
      <c r="AL626" s="346"/>
      <c r="AM626" s="346"/>
      <c r="AN626" s="346"/>
      <c r="AO626" s="346"/>
      <c r="AP626" s="346"/>
      <c r="AQ626" s="346"/>
      <c r="AR626" s="346"/>
      <c r="AS626" s="346"/>
      <c r="AT626" s="346"/>
      <c r="AU626" s="346"/>
      <c r="AV626" s="346"/>
      <c r="AW626" s="346"/>
      <c r="AX626" s="346"/>
      <c r="AY626" s="346"/>
      <c r="AZ626" s="346"/>
      <c r="BA626" s="346"/>
      <c r="BB626" s="346"/>
      <c r="BC626" s="346"/>
      <c r="BD626" s="346"/>
    </row>
    <row r="627" spans="1:56" ht="15.75" customHeight="1">
      <c r="A627" s="346"/>
      <c r="B627" s="346"/>
      <c r="C627" s="346"/>
      <c r="D627" s="346"/>
      <c r="E627" s="346"/>
      <c r="F627" s="346"/>
      <c r="G627" s="346"/>
      <c r="H627" s="346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6"/>
      <c r="U627" s="346"/>
      <c r="V627" s="346"/>
      <c r="W627" s="346"/>
      <c r="X627" s="346"/>
      <c r="Y627" s="346"/>
      <c r="Z627" s="346"/>
      <c r="AA627" s="346"/>
      <c r="AB627" s="346"/>
      <c r="AC627" s="346"/>
      <c r="AD627" s="346"/>
      <c r="AE627" s="346"/>
      <c r="AF627" s="346"/>
      <c r="AG627" s="346"/>
      <c r="AH627" s="346"/>
      <c r="AI627" s="346"/>
      <c r="AJ627" s="346"/>
      <c r="AK627" s="346"/>
      <c r="AL627" s="346"/>
      <c r="AM627" s="346"/>
      <c r="AN627" s="346"/>
      <c r="AO627" s="346"/>
      <c r="AP627" s="346"/>
      <c r="AQ627" s="346"/>
      <c r="AR627" s="346"/>
      <c r="AS627" s="346"/>
      <c r="AT627" s="346"/>
      <c r="AU627" s="346"/>
      <c r="AV627" s="346"/>
      <c r="AW627" s="346"/>
      <c r="AX627" s="346"/>
      <c r="AY627" s="346"/>
      <c r="AZ627" s="346"/>
      <c r="BA627" s="346"/>
      <c r="BB627" s="346"/>
      <c r="BC627" s="346"/>
      <c r="BD627" s="346"/>
    </row>
    <row r="628" spans="1:56" ht="15.75" customHeight="1">
      <c r="A628" s="346"/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  <c r="AG628" s="346"/>
      <c r="AH628" s="346"/>
      <c r="AI628" s="346"/>
      <c r="AJ628" s="346"/>
      <c r="AK628" s="346"/>
      <c r="AL628" s="346"/>
      <c r="AM628" s="346"/>
      <c r="AN628" s="346"/>
      <c r="AO628" s="346"/>
      <c r="AP628" s="346"/>
      <c r="AQ628" s="346"/>
      <c r="AR628" s="346"/>
      <c r="AS628" s="346"/>
      <c r="AT628" s="346"/>
      <c r="AU628" s="346"/>
      <c r="AV628" s="346"/>
      <c r="AW628" s="346"/>
      <c r="AX628" s="346"/>
      <c r="AY628" s="346"/>
      <c r="AZ628" s="346"/>
      <c r="BA628" s="346"/>
      <c r="BB628" s="346"/>
      <c r="BC628" s="346"/>
      <c r="BD628" s="346"/>
    </row>
    <row r="629" spans="1:56" ht="15.75" customHeight="1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  <c r="AG629" s="346"/>
      <c r="AH629" s="346"/>
      <c r="AI629" s="346"/>
      <c r="AJ629" s="346"/>
      <c r="AK629" s="346"/>
      <c r="AL629" s="346"/>
      <c r="AM629" s="346"/>
      <c r="AN629" s="346"/>
      <c r="AO629" s="346"/>
      <c r="AP629" s="346"/>
      <c r="AQ629" s="346"/>
      <c r="AR629" s="346"/>
      <c r="AS629" s="346"/>
      <c r="AT629" s="346"/>
      <c r="AU629" s="346"/>
      <c r="AV629" s="346"/>
      <c r="AW629" s="346"/>
      <c r="AX629" s="346"/>
      <c r="AY629" s="346"/>
      <c r="AZ629" s="346"/>
      <c r="BA629" s="346"/>
      <c r="BB629" s="346"/>
      <c r="BC629" s="346"/>
      <c r="BD629" s="346"/>
    </row>
    <row r="630" spans="1:56" ht="15.75" customHeight="1">
      <c r="A630" s="346"/>
      <c r="B630" s="346"/>
      <c r="C630" s="346"/>
      <c r="D630" s="346"/>
      <c r="E630" s="346"/>
      <c r="F630" s="346"/>
      <c r="G630" s="346"/>
      <c r="H630" s="346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6"/>
      <c r="U630" s="346"/>
      <c r="V630" s="346"/>
      <c r="W630" s="346"/>
      <c r="X630" s="346"/>
      <c r="Y630" s="346"/>
      <c r="Z630" s="346"/>
      <c r="AA630" s="346"/>
      <c r="AB630" s="346"/>
      <c r="AC630" s="346"/>
      <c r="AD630" s="346"/>
      <c r="AE630" s="346"/>
      <c r="AF630" s="346"/>
      <c r="AG630" s="346"/>
      <c r="AH630" s="346"/>
      <c r="AI630" s="346"/>
      <c r="AJ630" s="346"/>
      <c r="AK630" s="346"/>
      <c r="AL630" s="346"/>
      <c r="AM630" s="346"/>
      <c r="AN630" s="346"/>
      <c r="AO630" s="346"/>
      <c r="AP630" s="346"/>
      <c r="AQ630" s="346"/>
      <c r="AR630" s="346"/>
      <c r="AS630" s="346"/>
      <c r="AT630" s="346"/>
      <c r="AU630" s="346"/>
      <c r="AV630" s="346"/>
      <c r="AW630" s="346"/>
      <c r="AX630" s="346"/>
      <c r="AY630" s="346"/>
      <c r="AZ630" s="346"/>
      <c r="BA630" s="346"/>
      <c r="BB630" s="346"/>
      <c r="BC630" s="346"/>
      <c r="BD630" s="346"/>
    </row>
    <row r="631" spans="1:56" ht="15.75" customHeight="1">
      <c r="A631" s="346"/>
      <c r="B631" s="346"/>
      <c r="C631" s="346"/>
      <c r="D631" s="346"/>
      <c r="E631" s="346"/>
      <c r="F631" s="346"/>
      <c r="G631" s="346"/>
      <c r="H631" s="346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6"/>
      <c r="U631" s="346"/>
      <c r="V631" s="346"/>
      <c r="W631" s="346"/>
      <c r="X631" s="346"/>
      <c r="Y631" s="346"/>
      <c r="Z631" s="346"/>
      <c r="AA631" s="346"/>
      <c r="AB631" s="346"/>
      <c r="AC631" s="346"/>
      <c r="AD631" s="346"/>
      <c r="AE631" s="346"/>
      <c r="AF631" s="346"/>
      <c r="AG631" s="346"/>
      <c r="AH631" s="346"/>
      <c r="AI631" s="346"/>
      <c r="AJ631" s="346"/>
      <c r="AK631" s="346"/>
      <c r="AL631" s="346"/>
      <c r="AM631" s="346"/>
      <c r="AN631" s="346"/>
      <c r="AO631" s="346"/>
      <c r="AP631" s="346"/>
      <c r="AQ631" s="346"/>
      <c r="AR631" s="346"/>
      <c r="AS631" s="346"/>
      <c r="AT631" s="346"/>
      <c r="AU631" s="346"/>
      <c r="AV631" s="346"/>
      <c r="AW631" s="346"/>
      <c r="AX631" s="346"/>
      <c r="AY631" s="346"/>
      <c r="AZ631" s="346"/>
      <c r="BA631" s="346"/>
      <c r="BB631" s="346"/>
      <c r="BC631" s="346"/>
      <c r="BD631" s="346"/>
    </row>
    <row r="632" spans="1:56" ht="15.75" customHeight="1">
      <c r="A632" s="346"/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  <c r="AG632" s="346"/>
      <c r="AH632" s="346"/>
      <c r="AI632" s="346"/>
      <c r="AJ632" s="346"/>
      <c r="AK632" s="346"/>
      <c r="AL632" s="346"/>
      <c r="AM632" s="346"/>
      <c r="AN632" s="346"/>
      <c r="AO632" s="346"/>
      <c r="AP632" s="346"/>
      <c r="AQ632" s="346"/>
      <c r="AR632" s="346"/>
      <c r="AS632" s="346"/>
      <c r="AT632" s="346"/>
      <c r="AU632" s="346"/>
      <c r="AV632" s="346"/>
      <c r="AW632" s="346"/>
      <c r="AX632" s="346"/>
      <c r="AY632" s="346"/>
      <c r="AZ632" s="346"/>
      <c r="BA632" s="346"/>
      <c r="BB632" s="346"/>
      <c r="BC632" s="346"/>
      <c r="BD632" s="346"/>
    </row>
    <row r="633" spans="1:56" ht="15.75" customHeight="1">
      <c r="A633" s="346"/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346"/>
      <c r="AI633" s="346"/>
      <c r="AJ633" s="346"/>
      <c r="AK633" s="346"/>
      <c r="AL633" s="346"/>
      <c r="AM633" s="346"/>
      <c r="AN633" s="346"/>
      <c r="AO633" s="346"/>
      <c r="AP633" s="346"/>
      <c r="AQ633" s="346"/>
      <c r="AR633" s="346"/>
      <c r="AS633" s="346"/>
      <c r="AT633" s="346"/>
      <c r="AU633" s="346"/>
      <c r="AV633" s="346"/>
      <c r="AW633" s="346"/>
      <c r="AX633" s="346"/>
      <c r="AY633" s="346"/>
      <c r="AZ633" s="346"/>
      <c r="BA633" s="346"/>
      <c r="BB633" s="346"/>
      <c r="BC633" s="346"/>
      <c r="BD633" s="346"/>
    </row>
    <row r="634" spans="1:56" ht="15.75" customHeight="1">
      <c r="A634" s="346"/>
      <c r="B634" s="346"/>
      <c r="C634" s="346"/>
      <c r="D634" s="346"/>
      <c r="E634" s="346"/>
      <c r="F634" s="346"/>
      <c r="G634" s="346"/>
      <c r="H634" s="346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6"/>
      <c r="U634" s="346"/>
      <c r="V634" s="346"/>
      <c r="W634" s="346"/>
      <c r="X634" s="346"/>
      <c r="Y634" s="346"/>
      <c r="Z634" s="346"/>
      <c r="AA634" s="346"/>
      <c r="AB634" s="346"/>
      <c r="AC634" s="346"/>
      <c r="AD634" s="346"/>
      <c r="AE634" s="346"/>
      <c r="AF634" s="346"/>
      <c r="AG634" s="346"/>
      <c r="AH634" s="346"/>
      <c r="AI634" s="346"/>
      <c r="AJ634" s="346"/>
      <c r="AK634" s="346"/>
      <c r="AL634" s="346"/>
      <c r="AM634" s="346"/>
      <c r="AN634" s="346"/>
      <c r="AO634" s="346"/>
      <c r="AP634" s="346"/>
      <c r="AQ634" s="346"/>
      <c r="AR634" s="346"/>
      <c r="AS634" s="346"/>
      <c r="AT634" s="346"/>
      <c r="AU634" s="346"/>
      <c r="AV634" s="346"/>
      <c r="AW634" s="346"/>
      <c r="AX634" s="346"/>
      <c r="AY634" s="346"/>
      <c r="AZ634" s="346"/>
      <c r="BA634" s="346"/>
      <c r="BB634" s="346"/>
      <c r="BC634" s="346"/>
      <c r="BD634" s="346"/>
    </row>
    <row r="635" spans="1:56" ht="15.75" customHeight="1">
      <c r="A635" s="346"/>
      <c r="B635" s="346"/>
      <c r="C635" s="346"/>
      <c r="D635" s="346"/>
      <c r="E635" s="346"/>
      <c r="F635" s="346"/>
      <c r="G635" s="346"/>
      <c r="H635" s="346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6"/>
      <c r="U635" s="346"/>
      <c r="V635" s="346"/>
      <c r="W635" s="346"/>
      <c r="X635" s="346"/>
      <c r="Y635" s="346"/>
      <c r="Z635" s="346"/>
      <c r="AA635" s="346"/>
      <c r="AB635" s="346"/>
      <c r="AC635" s="346"/>
      <c r="AD635" s="346"/>
      <c r="AE635" s="346"/>
      <c r="AF635" s="346"/>
      <c r="AG635" s="346"/>
      <c r="AH635" s="346"/>
      <c r="AI635" s="346"/>
      <c r="AJ635" s="346"/>
      <c r="AK635" s="346"/>
      <c r="AL635" s="346"/>
      <c r="AM635" s="346"/>
      <c r="AN635" s="346"/>
      <c r="AO635" s="346"/>
      <c r="AP635" s="346"/>
      <c r="AQ635" s="346"/>
      <c r="AR635" s="346"/>
      <c r="AS635" s="346"/>
      <c r="AT635" s="346"/>
      <c r="AU635" s="346"/>
      <c r="AV635" s="346"/>
      <c r="AW635" s="346"/>
      <c r="AX635" s="346"/>
      <c r="AY635" s="346"/>
      <c r="AZ635" s="346"/>
      <c r="BA635" s="346"/>
      <c r="BB635" s="346"/>
      <c r="BC635" s="346"/>
      <c r="BD635" s="346"/>
    </row>
    <row r="636" spans="1:56" ht="15.75" customHeight="1">
      <c r="A636" s="346"/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  <c r="AG636" s="346"/>
      <c r="AH636" s="346"/>
      <c r="AI636" s="346"/>
      <c r="AJ636" s="346"/>
      <c r="AK636" s="346"/>
      <c r="AL636" s="346"/>
      <c r="AM636" s="346"/>
      <c r="AN636" s="346"/>
      <c r="AO636" s="346"/>
      <c r="AP636" s="346"/>
      <c r="AQ636" s="346"/>
      <c r="AR636" s="346"/>
      <c r="AS636" s="346"/>
      <c r="AT636" s="346"/>
      <c r="AU636" s="346"/>
      <c r="AV636" s="346"/>
      <c r="AW636" s="346"/>
      <c r="AX636" s="346"/>
      <c r="AY636" s="346"/>
      <c r="AZ636" s="346"/>
      <c r="BA636" s="346"/>
      <c r="BB636" s="346"/>
      <c r="BC636" s="346"/>
      <c r="BD636" s="346"/>
    </row>
    <row r="637" spans="1:56" ht="15.75" customHeight="1">
      <c r="A637" s="346"/>
      <c r="B637" s="346"/>
      <c r="C637" s="346"/>
      <c r="D637" s="346"/>
      <c r="E637" s="346"/>
      <c r="F637" s="346"/>
      <c r="G637" s="346"/>
      <c r="H637" s="346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6"/>
      <c r="U637" s="346"/>
      <c r="V637" s="346"/>
      <c r="W637" s="346"/>
      <c r="X637" s="346"/>
      <c r="Y637" s="346"/>
      <c r="Z637" s="346"/>
      <c r="AA637" s="346"/>
      <c r="AB637" s="346"/>
      <c r="AC637" s="346"/>
      <c r="AD637" s="346"/>
      <c r="AE637" s="346"/>
      <c r="AF637" s="346"/>
      <c r="AG637" s="346"/>
      <c r="AH637" s="346"/>
      <c r="AI637" s="346"/>
      <c r="AJ637" s="346"/>
      <c r="AK637" s="346"/>
      <c r="AL637" s="346"/>
      <c r="AM637" s="346"/>
      <c r="AN637" s="346"/>
      <c r="AO637" s="346"/>
      <c r="AP637" s="346"/>
      <c r="AQ637" s="346"/>
      <c r="AR637" s="346"/>
      <c r="AS637" s="346"/>
      <c r="AT637" s="346"/>
      <c r="AU637" s="346"/>
      <c r="AV637" s="346"/>
      <c r="AW637" s="346"/>
      <c r="AX637" s="346"/>
      <c r="AY637" s="346"/>
      <c r="AZ637" s="346"/>
      <c r="BA637" s="346"/>
      <c r="BB637" s="346"/>
      <c r="BC637" s="346"/>
      <c r="BD637" s="346"/>
    </row>
    <row r="638" spans="1:56" ht="15.75" customHeight="1">
      <c r="A638" s="346"/>
      <c r="B638" s="346"/>
      <c r="C638" s="346"/>
      <c r="D638" s="346"/>
      <c r="E638" s="346"/>
      <c r="F638" s="346"/>
      <c r="G638" s="346"/>
      <c r="H638" s="346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6"/>
      <c r="U638" s="346"/>
      <c r="V638" s="346"/>
      <c r="W638" s="346"/>
      <c r="X638" s="346"/>
      <c r="Y638" s="346"/>
      <c r="Z638" s="346"/>
      <c r="AA638" s="346"/>
      <c r="AB638" s="346"/>
      <c r="AC638" s="346"/>
      <c r="AD638" s="346"/>
      <c r="AE638" s="346"/>
      <c r="AF638" s="346"/>
      <c r="AG638" s="346"/>
      <c r="AH638" s="346"/>
      <c r="AI638" s="346"/>
      <c r="AJ638" s="346"/>
      <c r="AK638" s="346"/>
      <c r="AL638" s="346"/>
      <c r="AM638" s="346"/>
      <c r="AN638" s="346"/>
      <c r="AO638" s="346"/>
      <c r="AP638" s="346"/>
      <c r="AQ638" s="346"/>
      <c r="AR638" s="346"/>
      <c r="AS638" s="346"/>
      <c r="AT638" s="346"/>
      <c r="AU638" s="346"/>
      <c r="AV638" s="346"/>
      <c r="AW638" s="346"/>
      <c r="AX638" s="346"/>
      <c r="AY638" s="346"/>
      <c r="AZ638" s="346"/>
      <c r="BA638" s="346"/>
      <c r="BB638" s="346"/>
      <c r="BC638" s="346"/>
      <c r="BD638" s="346"/>
    </row>
    <row r="639" spans="1:56" ht="15.75" customHeight="1">
      <c r="A639" s="346"/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  <c r="AG639" s="346"/>
      <c r="AH639" s="346"/>
      <c r="AI639" s="346"/>
      <c r="AJ639" s="346"/>
      <c r="AK639" s="346"/>
      <c r="AL639" s="346"/>
      <c r="AM639" s="346"/>
      <c r="AN639" s="346"/>
      <c r="AO639" s="346"/>
      <c r="AP639" s="346"/>
      <c r="AQ639" s="346"/>
      <c r="AR639" s="346"/>
      <c r="AS639" s="346"/>
      <c r="AT639" s="346"/>
      <c r="AU639" s="346"/>
      <c r="AV639" s="346"/>
      <c r="AW639" s="346"/>
      <c r="AX639" s="346"/>
      <c r="AY639" s="346"/>
      <c r="AZ639" s="346"/>
      <c r="BA639" s="346"/>
      <c r="BB639" s="346"/>
      <c r="BC639" s="346"/>
      <c r="BD639" s="346"/>
    </row>
    <row r="640" spans="1:56" ht="15.75" customHeight="1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  <c r="AG640" s="346"/>
      <c r="AH640" s="346"/>
      <c r="AI640" s="346"/>
      <c r="AJ640" s="346"/>
      <c r="AK640" s="346"/>
      <c r="AL640" s="346"/>
      <c r="AM640" s="346"/>
      <c r="AN640" s="346"/>
      <c r="AO640" s="346"/>
      <c r="AP640" s="346"/>
      <c r="AQ640" s="346"/>
      <c r="AR640" s="346"/>
      <c r="AS640" s="346"/>
      <c r="AT640" s="346"/>
      <c r="AU640" s="346"/>
      <c r="AV640" s="346"/>
      <c r="AW640" s="346"/>
      <c r="AX640" s="346"/>
      <c r="AY640" s="346"/>
      <c r="AZ640" s="346"/>
      <c r="BA640" s="346"/>
      <c r="BB640" s="346"/>
      <c r="BC640" s="346"/>
      <c r="BD640" s="346"/>
    </row>
    <row r="641" spans="1:56" ht="15.75" customHeight="1">
      <c r="A641" s="346"/>
      <c r="B641" s="346"/>
      <c r="C641" s="346"/>
      <c r="D641" s="346"/>
      <c r="E641" s="346"/>
      <c r="F641" s="346"/>
      <c r="G641" s="346"/>
      <c r="H641" s="346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6"/>
      <c r="U641" s="346"/>
      <c r="V641" s="346"/>
      <c r="W641" s="346"/>
      <c r="X641" s="346"/>
      <c r="Y641" s="346"/>
      <c r="Z641" s="346"/>
      <c r="AA641" s="346"/>
      <c r="AB641" s="346"/>
      <c r="AC641" s="346"/>
      <c r="AD641" s="346"/>
      <c r="AE641" s="346"/>
      <c r="AF641" s="346"/>
      <c r="AG641" s="346"/>
      <c r="AH641" s="346"/>
      <c r="AI641" s="346"/>
      <c r="AJ641" s="346"/>
      <c r="AK641" s="346"/>
      <c r="AL641" s="346"/>
      <c r="AM641" s="346"/>
      <c r="AN641" s="346"/>
      <c r="AO641" s="346"/>
      <c r="AP641" s="346"/>
      <c r="AQ641" s="346"/>
      <c r="AR641" s="346"/>
      <c r="AS641" s="346"/>
      <c r="AT641" s="346"/>
      <c r="AU641" s="346"/>
      <c r="AV641" s="346"/>
      <c r="AW641" s="346"/>
      <c r="AX641" s="346"/>
      <c r="AY641" s="346"/>
      <c r="AZ641" s="346"/>
      <c r="BA641" s="346"/>
      <c r="BB641" s="346"/>
      <c r="BC641" s="346"/>
      <c r="BD641" s="346"/>
    </row>
    <row r="642" spans="1:56" ht="15.75" customHeight="1">
      <c r="A642" s="346"/>
      <c r="B642" s="346"/>
      <c r="C642" s="346"/>
      <c r="D642" s="346"/>
      <c r="E642" s="346"/>
      <c r="F642" s="346"/>
      <c r="G642" s="346"/>
      <c r="H642" s="346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  <c r="AG642" s="346"/>
      <c r="AH642" s="346"/>
      <c r="AI642" s="346"/>
      <c r="AJ642" s="346"/>
      <c r="AK642" s="346"/>
      <c r="AL642" s="346"/>
      <c r="AM642" s="346"/>
      <c r="AN642" s="346"/>
      <c r="AO642" s="346"/>
      <c r="AP642" s="346"/>
      <c r="AQ642" s="346"/>
      <c r="AR642" s="346"/>
      <c r="AS642" s="346"/>
      <c r="AT642" s="346"/>
      <c r="AU642" s="346"/>
      <c r="AV642" s="346"/>
      <c r="AW642" s="346"/>
      <c r="AX642" s="346"/>
      <c r="AY642" s="346"/>
      <c r="AZ642" s="346"/>
      <c r="BA642" s="346"/>
      <c r="BB642" s="346"/>
      <c r="BC642" s="346"/>
      <c r="BD642" s="346"/>
    </row>
    <row r="643" spans="1:56" ht="15.75" customHeight="1">
      <c r="A643" s="346"/>
      <c r="B643" s="346"/>
      <c r="C643" s="346"/>
      <c r="D643" s="346"/>
      <c r="E643" s="346"/>
      <c r="F643" s="346"/>
      <c r="G643" s="346"/>
      <c r="H643" s="346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6"/>
      <c r="U643" s="346"/>
      <c r="V643" s="346"/>
      <c r="W643" s="346"/>
      <c r="X643" s="346"/>
      <c r="Y643" s="346"/>
      <c r="Z643" s="346"/>
      <c r="AA643" s="346"/>
      <c r="AB643" s="346"/>
      <c r="AC643" s="346"/>
      <c r="AD643" s="346"/>
      <c r="AE643" s="346"/>
      <c r="AF643" s="346"/>
      <c r="AG643" s="346"/>
      <c r="AH643" s="346"/>
      <c r="AI643" s="346"/>
      <c r="AJ643" s="346"/>
      <c r="AK643" s="346"/>
      <c r="AL643" s="346"/>
      <c r="AM643" s="346"/>
      <c r="AN643" s="346"/>
      <c r="AO643" s="346"/>
      <c r="AP643" s="346"/>
      <c r="AQ643" s="346"/>
      <c r="AR643" s="346"/>
      <c r="AS643" s="346"/>
      <c r="AT643" s="346"/>
      <c r="AU643" s="346"/>
      <c r="AV643" s="346"/>
      <c r="AW643" s="346"/>
      <c r="AX643" s="346"/>
      <c r="AY643" s="346"/>
      <c r="AZ643" s="346"/>
      <c r="BA643" s="346"/>
      <c r="BB643" s="346"/>
      <c r="BC643" s="346"/>
      <c r="BD643" s="346"/>
    </row>
    <row r="644" spans="1:56" ht="15.75" customHeight="1">
      <c r="A644" s="346"/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  <c r="V644" s="346"/>
      <c r="W644" s="346"/>
      <c r="X644" s="346"/>
      <c r="Y644" s="346"/>
      <c r="Z644" s="346"/>
      <c r="AA644" s="346"/>
      <c r="AB644" s="346"/>
      <c r="AC644" s="346"/>
      <c r="AD644" s="346"/>
      <c r="AE644" s="346"/>
      <c r="AF644" s="346"/>
      <c r="AG644" s="346"/>
      <c r="AH644" s="346"/>
      <c r="AI644" s="346"/>
      <c r="AJ644" s="346"/>
      <c r="AK644" s="346"/>
      <c r="AL644" s="346"/>
      <c r="AM644" s="346"/>
      <c r="AN644" s="346"/>
      <c r="AO644" s="346"/>
      <c r="AP644" s="346"/>
      <c r="AQ644" s="346"/>
      <c r="AR644" s="346"/>
      <c r="AS644" s="346"/>
      <c r="AT644" s="346"/>
      <c r="AU644" s="346"/>
      <c r="AV644" s="346"/>
      <c r="AW644" s="346"/>
      <c r="AX644" s="346"/>
      <c r="AY644" s="346"/>
      <c r="AZ644" s="346"/>
      <c r="BA644" s="346"/>
      <c r="BB644" s="346"/>
      <c r="BC644" s="346"/>
      <c r="BD644" s="346"/>
    </row>
    <row r="645" spans="1:56" ht="15.75" customHeight="1">
      <c r="A645" s="346"/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346"/>
      <c r="W645" s="346"/>
      <c r="X645" s="346"/>
      <c r="Y645" s="346"/>
      <c r="Z645" s="346"/>
      <c r="AA645" s="346"/>
      <c r="AB645" s="346"/>
      <c r="AC645" s="346"/>
      <c r="AD645" s="346"/>
      <c r="AE645" s="346"/>
      <c r="AF645" s="346"/>
      <c r="AG645" s="346"/>
      <c r="AH645" s="346"/>
      <c r="AI645" s="346"/>
      <c r="AJ645" s="346"/>
      <c r="AK645" s="346"/>
      <c r="AL645" s="346"/>
      <c r="AM645" s="346"/>
      <c r="AN645" s="346"/>
      <c r="AO645" s="346"/>
      <c r="AP645" s="346"/>
      <c r="AQ645" s="346"/>
      <c r="AR645" s="346"/>
      <c r="AS645" s="346"/>
      <c r="AT645" s="346"/>
      <c r="AU645" s="346"/>
      <c r="AV645" s="346"/>
      <c r="AW645" s="346"/>
      <c r="AX645" s="346"/>
      <c r="AY645" s="346"/>
      <c r="AZ645" s="346"/>
      <c r="BA645" s="346"/>
      <c r="BB645" s="346"/>
      <c r="BC645" s="346"/>
      <c r="BD645" s="346"/>
    </row>
    <row r="646" spans="1:56" ht="15.75" customHeight="1">
      <c r="A646" s="346"/>
      <c r="B646" s="346"/>
      <c r="C646" s="346"/>
      <c r="D646" s="346"/>
      <c r="E646" s="346"/>
      <c r="F646" s="346"/>
      <c r="G646" s="346"/>
      <c r="H646" s="346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6"/>
      <c r="U646" s="346"/>
      <c r="V646" s="346"/>
      <c r="W646" s="346"/>
      <c r="X646" s="346"/>
      <c r="Y646" s="346"/>
      <c r="Z646" s="346"/>
      <c r="AA646" s="346"/>
      <c r="AB646" s="346"/>
      <c r="AC646" s="346"/>
      <c r="AD646" s="346"/>
      <c r="AE646" s="346"/>
      <c r="AF646" s="346"/>
      <c r="AG646" s="346"/>
      <c r="AH646" s="346"/>
      <c r="AI646" s="346"/>
      <c r="AJ646" s="346"/>
      <c r="AK646" s="346"/>
      <c r="AL646" s="346"/>
      <c r="AM646" s="346"/>
      <c r="AN646" s="346"/>
      <c r="AO646" s="346"/>
      <c r="AP646" s="346"/>
      <c r="AQ646" s="346"/>
      <c r="AR646" s="346"/>
      <c r="AS646" s="346"/>
      <c r="AT646" s="346"/>
      <c r="AU646" s="346"/>
      <c r="AV646" s="346"/>
      <c r="AW646" s="346"/>
      <c r="AX646" s="346"/>
      <c r="AY646" s="346"/>
      <c r="AZ646" s="346"/>
      <c r="BA646" s="346"/>
      <c r="BB646" s="346"/>
      <c r="BC646" s="346"/>
      <c r="BD646" s="346"/>
    </row>
    <row r="647" spans="1:56" ht="15.75" customHeight="1">
      <c r="A647" s="346"/>
      <c r="B647" s="346"/>
      <c r="C647" s="346"/>
      <c r="D647" s="346"/>
      <c r="E647" s="346"/>
      <c r="F647" s="346"/>
      <c r="G647" s="346"/>
      <c r="H647" s="346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6"/>
      <c r="U647" s="346"/>
      <c r="V647" s="346"/>
      <c r="W647" s="346"/>
      <c r="X647" s="346"/>
      <c r="Y647" s="346"/>
      <c r="Z647" s="346"/>
      <c r="AA647" s="346"/>
      <c r="AB647" s="346"/>
      <c r="AC647" s="346"/>
      <c r="AD647" s="346"/>
      <c r="AE647" s="346"/>
      <c r="AF647" s="346"/>
      <c r="AG647" s="346"/>
      <c r="AH647" s="346"/>
      <c r="AI647" s="346"/>
      <c r="AJ647" s="346"/>
      <c r="AK647" s="346"/>
      <c r="AL647" s="346"/>
      <c r="AM647" s="346"/>
      <c r="AN647" s="346"/>
      <c r="AO647" s="346"/>
      <c r="AP647" s="346"/>
      <c r="AQ647" s="346"/>
      <c r="AR647" s="346"/>
      <c r="AS647" s="346"/>
      <c r="AT647" s="346"/>
      <c r="AU647" s="346"/>
      <c r="AV647" s="346"/>
      <c r="AW647" s="346"/>
      <c r="AX647" s="346"/>
      <c r="AY647" s="346"/>
      <c r="AZ647" s="346"/>
      <c r="BA647" s="346"/>
      <c r="BB647" s="346"/>
      <c r="BC647" s="346"/>
      <c r="BD647" s="346"/>
    </row>
    <row r="648" spans="1:56" ht="15.75" customHeight="1">
      <c r="A648" s="346"/>
      <c r="B648" s="346"/>
      <c r="C648" s="346"/>
      <c r="D648" s="346"/>
      <c r="E648" s="346"/>
      <c r="F648" s="346"/>
      <c r="G648" s="346"/>
      <c r="H648" s="346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/>
      <c r="AG648" s="346"/>
      <c r="AH648" s="346"/>
      <c r="AI648" s="346"/>
      <c r="AJ648" s="346"/>
      <c r="AK648" s="346"/>
      <c r="AL648" s="346"/>
      <c r="AM648" s="346"/>
      <c r="AN648" s="346"/>
      <c r="AO648" s="346"/>
      <c r="AP648" s="346"/>
      <c r="AQ648" s="346"/>
      <c r="AR648" s="346"/>
      <c r="AS648" s="346"/>
      <c r="AT648" s="346"/>
      <c r="AU648" s="346"/>
      <c r="AV648" s="346"/>
      <c r="AW648" s="346"/>
      <c r="AX648" s="346"/>
      <c r="AY648" s="346"/>
      <c r="AZ648" s="346"/>
      <c r="BA648" s="346"/>
      <c r="BB648" s="346"/>
      <c r="BC648" s="346"/>
      <c r="BD648" s="346"/>
    </row>
    <row r="649" spans="1:56" ht="15.75" customHeight="1">
      <c r="A649" s="346"/>
      <c r="B649" s="346"/>
      <c r="C649" s="346"/>
      <c r="D649" s="346"/>
      <c r="E649" s="346"/>
      <c r="F649" s="346"/>
      <c r="G649" s="346"/>
      <c r="H649" s="346"/>
      <c r="I649" s="346"/>
      <c r="J649" s="346"/>
      <c r="K649" s="346"/>
      <c r="L649" s="346"/>
      <c r="M649" s="346"/>
      <c r="N649" s="346"/>
      <c r="O649" s="346"/>
      <c r="P649" s="346"/>
      <c r="Q649" s="346"/>
      <c r="R649" s="346"/>
      <c r="S649" s="346"/>
      <c r="T649" s="346"/>
      <c r="U649" s="346"/>
      <c r="V649" s="346"/>
      <c r="W649" s="346"/>
      <c r="X649" s="346"/>
      <c r="Y649" s="346"/>
      <c r="Z649" s="346"/>
      <c r="AA649" s="346"/>
      <c r="AB649" s="346"/>
      <c r="AC649" s="346"/>
      <c r="AD649" s="346"/>
      <c r="AE649" s="346"/>
      <c r="AF649" s="346"/>
      <c r="AG649" s="346"/>
      <c r="AH649" s="346"/>
      <c r="AI649" s="346"/>
      <c r="AJ649" s="346"/>
      <c r="AK649" s="346"/>
      <c r="AL649" s="346"/>
      <c r="AM649" s="346"/>
      <c r="AN649" s="346"/>
      <c r="AO649" s="346"/>
      <c r="AP649" s="346"/>
      <c r="AQ649" s="346"/>
      <c r="AR649" s="346"/>
      <c r="AS649" s="346"/>
      <c r="AT649" s="346"/>
      <c r="AU649" s="346"/>
      <c r="AV649" s="346"/>
      <c r="AW649" s="346"/>
      <c r="AX649" s="346"/>
      <c r="AY649" s="346"/>
      <c r="AZ649" s="346"/>
      <c r="BA649" s="346"/>
      <c r="BB649" s="346"/>
      <c r="BC649" s="346"/>
      <c r="BD649" s="346"/>
    </row>
    <row r="650" spans="1:56" ht="15.75" customHeight="1">
      <c r="A650" s="346"/>
      <c r="B650" s="346"/>
      <c r="C650" s="346"/>
      <c r="D650" s="346"/>
      <c r="E650" s="346"/>
      <c r="F650" s="346"/>
      <c r="G650" s="346"/>
      <c r="H650" s="346"/>
      <c r="I650" s="346"/>
      <c r="J650" s="346"/>
      <c r="K650" s="346"/>
      <c r="L650" s="346"/>
      <c r="M650" s="346"/>
      <c r="N650" s="346"/>
      <c r="O650" s="346"/>
      <c r="P650" s="346"/>
      <c r="Q650" s="346"/>
      <c r="R650" s="346"/>
      <c r="S650" s="346"/>
      <c r="T650" s="346"/>
      <c r="U650" s="346"/>
      <c r="V650" s="346"/>
      <c r="W650" s="346"/>
      <c r="X650" s="346"/>
      <c r="Y650" s="346"/>
      <c r="Z650" s="346"/>
      <c r="AA650" s="346"/>
      <c r="AB650" s="346"/>
      <c r="AC650" s="346"/>
      <c r="AD650" s="346"/>
      <c r="AE650" s="346"/>
      <c r="AF650" s="346"/>
      <c r="AG650" s="346"/>
      <c r="AH650" s="346"/>
      <c r="AI650" s="346"/>
      <c r="AJ650" s="346"/>
      <c r="AK650" s="346"/>
      <c r="AL650" s="346"/>
      <c r="AM650" s="346"/>
      <c r="AN650" s="346"/>
      <c r="AO650" s="346"/>
      <c r="AP650" s="346"/>
      <c r="AQ650" s="346"/>
      <c r="AR650" s="346"/>
      <c r="AS650" s="346"/>
      <c r="AT650" s="346"/>
      <c r="AU650" s="346"/>
      <c r="AV650" s="346"/>
      <c r="AW650" s="346"/>
      <c r="AX650" s="346"/>
      <c r="AY650" s="346"/>
      <c r="AZ650" s="346"/>
      <c r="BA650" s="346"/>
      <c r="BB650" s="346"/>
      <c r="BC650" s="346"/>
      <c r="BD650" s="346"/>
    </row>
    <row r="651" spans="1:56" ht="15.75" customHeight="1">
      <c r="A651" s="346"/>
      <c r="B651" s="346"/>
      <c r="C651" s="346"/>
      <c r="D651" s="346"/>
      <c r="E651" s="346"/>
      <c r="F651" s="346"/>
      <c r="G651" s="346"/>
      <c r="H651" s="346"/>
      <c r="I651" s="346"/>
      <c r="J651" s="346"/>
      <c r="K651" s="346"/>
      <c r="L651" s="346"/>
      <c r="M651" s="346"/>
      <c r="N651" s="346"/>
      <c r="O651" s="346"/>
      <c r="P651" s="346"/>
      <c r="Q651" s="346"/>
      <c r="R651" s="346"/>
      <c r="S651" s="346"/>
      <c r="T651" s="346"/>
      <c r="U651" s="346"/>
      <c r="V651" s="346"/>
      <c r="W651" s="346"/>
      <c r="X651" s="346"/>
      <c r="Y651" s="346"/>
      <c r="Z651" s="346"/>
      <c r="AA651" s="346"/>
      <c r="AB651" s="346"/>
      <c r="AC651" s="346"/>
      <c r="AD651" s="346"/>
      <c r="AE651" s="346"/>
      <c r="AF651" s="346"/>
      <c r="AG651" s="346"/>
      <c r="AH651" s="346"/>
      <c r="AI651" s="346"/>
      <c r="AJ651" s="346"/>
      <c r="AK651" s="346"/>
      <c r="AL651" s="346"/>
      <c r="AM651" s="346"/>
      <c r="AN651" s="346"/>
      <c r="AO651" s="346"/>
      <c r="AP651" s="346"/>
      <c r="AQ651" s="346"/>
      <c r="AR651" s="346"/>
      <c r="AS651" s="346"/>
      <c r="AT651" s="346"/>
      <c r="AU651" s="346"/>
      <c r="AV651" s="346"/>
      <c r="AW651" s="346"/>
      <c r="AX651" s="346"/>
      <c r="AY651" s="346"/>
      <c r="AZ651" s="346"/>
      <c r="BA651" s="346"/>
      <c r="BB651" s="346"/>
      <c r="BC651" s="346"/>
      <c r="BD651" s="346"/>
    </row>
    <row r="652" spans="1:56" ht="15.75" customHeight="1">
      <c r="A652" s="346"/>
      <c r="B652" s="346"/>
      <c r="C652" s="346"/>
      <c r="D652" s="346"/>
      <c r="E652" s="346"/>
      <c r="F652" s="346"/>
      <c r="G652" s="346"/>
      <c r="H652" s="346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6"/>
      <c r="U652" s="346"/>
      <c r="V652" s="346"/>
      <c r="W652" s="346"/>
      <c r="X652" s="346"/>
      <c r="Y652" s="346"/>
      <c r="Z652" s="346"/>
      <c r="AA652" s="346"/>
      <c r="AB652" s="346"/>
      <c r="AC652" s="346"/>
      <c r="AD652" s="346"/>
      <c r="AE652" s="346"/>
      <c r="AF652" s="346"/>
      <c r="AG652" s="346"/>
      <c r="AH652" s="346"/>
      <c r="AI652" s="346"/>
      <c r="AJ652" s="346"/>
      <c r="AK652" s="346"/>
      <c r="AL652" s="346"/>
      <c r="AM652" s="346"/>
      <c r="AN652" s="346"/>
      <c r="AO652" s="346"/>
      <c r="AP652" s="346"/>
      <c r="AQ652" s="346"/>
      <c r="AR652" s="346"/>
      <c r="AS652" s="346"/>
      <c r="AT652" s="346"/>
      <c r="AU652" s="346"/>
      <c r="AV652" s="346"/>
      <c r="AW652" s="346"/>
      <c r="AX652" s="346"/>
      <c r="AY652" s="346"/>
      <c r="AZ652" s="346"/>
      <c r="BA652" s="346"/>
      <c r="BB652" s="346"/>
      <c r="BC652" s="346"/>
      <c r="BD652" s="346"/>
    </row>
    <row r="653" spans="1:56" ht="15.75" customHeight="1">
      <c r="A653" s="346"/>
      <c r="B653" s="346"/>
      <c r="C653" s="346"/>
      <c r="D653" s="346"/>
      <c r="E653" s="346"/>
      <c r="F653" s="346"/>
      <c r="G653" s="346"/>
      <c r="H653" s="346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6"/>
      <c r="U653" s="346"/>
      <c r="V653" s="346"/>
      <c r="W653" s="346"/>
      <c r="X653" s="346"/>
      <c r="Y653" s="346"/>
      <c r="Z653" s="346"/>
      <c r="AA653" s="346"/>
      <c r="AB653" s="346"/>
      <c r="AC653" s="346"/>
      <c r="AD653" s="346"/>
      <c r="AE653" s="346"/>
      <c r="AF653" s="346"/>
      <c r="AG653" s="346"/>
      <c r="AH653" s="346"/>
      <c r="AI653" s="346"/>
      <c r="AJ653" s="346"/>
      <c r="AK653" s="346"/>
      <c r="AL653" s="346"/>
      <c r="AM653" s="346"/>
      <c r="AN653" s="346"/>
      <c r="AO653" s="346"/>
      <c r="AP653" s="346"/>
      <c r="AQ653" s="346"/>
      <c r="AR653" s="346"/>
      <c r="AS653" s="346"/>
      <c r="AT653" s="346"/>
      <c r="AU653" s="346"/>
      <c r="AV653" s="346"/>
      <c r="AW653" s="346"/>
      <c r="AX653" s="346"/>
      <c r="AY653" s="346"/>
      <c r="AZ653" s="346"/>
      <c r="BA653" s="346"/>
      <c r="BB653" s="346"/>
      <c r="BC653" s="346"/>
      <c r="BD653" s="346"/>
    </row>
    <row r="654" spans="1:56" ht="15.75" customHeight="1">
      <c r="A654" s="346"/>
      <c r="B654" s="346"/>
      <c r="C654" s="346"/>
      <c r="D654" s="346"/>
      <c r="E654" s="346"/>
      <c r="F654" s="346"/>
      <c r="G654" s="346"/>
      <c r="H654" s="346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6"/>
      <c r="U654" s="346"/>
      <c r="V654" s="346"/>
      <c r="W654" s="346"/>
      <c r="X654" s="346"/>
      <c r="Y654" s="346"/>
      <c r="Z654" s="346"/>
      <c r="AA654" s="346"/>
      <c r="AB654" s="346"/>
      <c r="AC654" s="346"/>
      <c r="AD654" s="346"/>
      <c r="AE654" s="346"/>
      <c r="AF654" s="346"/>
      <c r="AG654" s="346"/>
      <c r="AH654" s="346"/>
      <c r="AI654" s="346"/>
      <c r="AJ654" s="346"/>
      <c r="AK654" s="346"/>
      <c r="AL654" s="346"/>
      <c r="AM654" s="346"/>
      <c r="AN654" s="346"/>
      <c r="AO654" s="346"/>
      <c r="AP654" s="346"/>
      <c r="AQ654" s="346"/>
      <c r="AR654" s="346"/>
      <c r="AS654" s="346"/>
      <c r="AT654" s="346"/>
      <c r="AU654" s="346"/>
      <c r="AV654" s="346"/>
      <c r="AW654" s="346"/>
      <c r="AX654" s="346"/>
      <c r="AY654" s="346"/>
      <c r="AZ654" s="346"/>
      <c r="BA654" s="346"/>
      <c r="BB654" s="346"/>
      <c r="BC654" s="346"/>
      <c r="BD654" s="346"/>
    </row>
    <row r="655" spans="1:56" ht="15.75" customHeight="1">
      <c r="A655" s="346"/>
      <c r="B655" s="346"/>
      <c r="C655" s="346"/>
      <c r="D655" s="346"/>
      <c r="E655" s="346"/>
      <c r="F655" s="346"/>
      <c r="G655" s="346"/>
      <c r="H655" s="346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6"/>
      <c r="U655" s="346"/>
      <c r="V655" s="346"/>
      <c r="W655" s="346"/>
      <c r="X655" s="346"/>
      <c r="Y655" s="346"/>
      <c r="Z655" s="346"/>
      <c r="AA655" s="346"/>
      <c r="AB655" s="346"/>
      <c r="AC655" s="346"/>
      <c r="AD655" s="346"/>
      <c r="AE655" s="346"/>
      <c r="AF655" s="346"/>
      <c r="AG655" s="346"/>
      <c r="AH655" s="346"/>
      <c r="AI655" s="346"/>
      <c r="AJ655" s="346"/>
      <c r="AK655" s="346"/>
      <c r="AL655" s="346"/>
      <c r="AM655" s="346"/>
      <c r="AN655" s="346"/>
      <c r="AO655" s="346"/>
      <c r="AP655" s="346"/>
      <c r="AQ655" s="346"/>
      <c r="AR655" s="346"/>
      <c r="AS655" s="346"/>
      <c r="AT655" s="346"/>
      <c r="AU655" s="346"/>
      <c r="AV655" s="346"/>
      <c r="AW655" s="346"/>
      <c r="AX655" s="346"/>
      <c r="AY655" s="346"/>
      <c r="AZ655" s="346"/>
      <c r="BA655" s="346"/>
      <c r="BB655" s="346"/>
      <c r="BC655" s="346"/>
      <c r="BD655" s="346"/>
    </row>
    <row r="656" spans="1:56" ht="15.75" customHeight="1">
      <c r="A656" s="346"/>
      <c r="B656" s="346"/>
      <c r="C656" s="346"/>
      <c r="D656" s="346"/>
      <c r="E656" s="346"/>
      <c r="F656" s="346"/>
      <c r="G656" s="346"/>
      <c r="H656" s="346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6"/>
      <c r="U656" s="346"/>
      <c r="V656" s="346"/>
      <c r="W656" s="346"/>
      <c r="X656" s="346"/>
      <c r="Y656" s="346"/>
      <c r="Z656" s="346"/>
      <c r="AA656" s="346"/>
      <c r="AB656" s="346"/>
      <c r="AC656" s="346"/>
      <c r="AD656" s="346"/>
      <c r="AE656" s="346"/>
      <c r="AF656" s="346"/>
      <c r="AG656" s="346"/>
      <c r="AH656" s="346"/>
      <c r="AI656" s="346"/>
      <c r="AJ656" s="346"/>
      <c r="AK656" s="346"/>
      <c r="AL656" s="346"/>
      <c r="AM656" s="346"/>
      <c r="AN656" s="346"/>
      <c r="AO656" s="346"/>
      <c r="AP656" s="346"/>
      <c r="AQ656" s="346"/>
      <c r="AR656" s="346"/>
      <c r="AS656" s="346"/>
      <c r="AT656" s="346"/>
      <c r="AU656" s="346"/>
      <c r="AV656" s="346"/>
      <c r="AW656" s="346"/>
      <c r="AX656" s="346"/>
      <c r="AY656" s="346"/>
      <c r="AZ656" s="346"/>
      <c r="BA656" s="346"/>
      <c r="BB656" s="346"/>
      <c r="BC656" s="346"/>
      <c r="BD656" s="346"/>
    </row>
    <row r="657" spans="1:56" ht="15.75" customHeight="1">
      <c r="A657" s="346"/>
      <c r="B657" s="346"/>
      <c r="C657" s="346"/>
      <c r="D657" s="346"/>
      <c r="E657" s="346"/>
      <c r="F657" s="346"/>
      <c r="G657" s="346"/>
      <c r="H657" s="346"/>
      <c r="I657" s="346"/>
      <c r="J657" s="346"/>
      <c r="K657" s="346"/>
      <c r="L657" s="346"/>
      <c r="M657" s="346"/>
      <c r="N657" s="346"/>
      <c r="O657" s="346"/>
      <c r="P657" s="346"/>
      <c r="Q657" s="346"/>
      <c r="R657" s="346"/>
      <c r="S657" s="346"/>
      <c r="T657" s="346"/>
      <c r="U657" s="346"/>
      <c r="V657" s="346"/>
      <c r="W657" s="346"/>
      <c r="X657" s="346"/>
      <c r="Y657" s="346"/>
      <c r="Z657" s="346"/>
      <c r="AA657" s="346"/>
      <c r="AB657" s="346"/>
      <c r="AC657" s="346"/>
      <c r="AD657" s="346"/>
      <c r="AE657" s="346"/>
      <c r="AF657" s="346"/>
      <c r="AG657" s="346"/>
      <c r="AH657" s="346"/>
      <c r="AI657" s="346"/>
      <c r="AJ657" s="346"/>
      <c r="AK657" s="346"/>
      <c r="AL657" s="346"/>
      <c r="AM657" s="346"/>
      <c r="AN657" s="346"/>
      <c r="AO657" s="346"/>
      <c r="AP657" s="346"/>
      <c r="AQ657" s="346"/>
      <c r="AR657" s="346"/>
      <c r="AS657" s="346"/>
      <c r="AT657" s="346"/>
      <c r="AU657" s="346"/>
      <c r="AV657" s="346"/>
      <c r="AW657" s="346"/>
      <c r="AX657" s="346"/>
      <c r="AY657" s="346"/>
      <c r="AZ657" s="346"/>
      <c r="BA657" s="346"/>
      <c r="BB657" s="346"/>
      <c r="BC657" s="346"/>
      <c r="BD657" s="346"/>
    </row>
    <row r="658" spans="1:56" ht="15.75" customHeight="1">
      <c r="A658" s="346"/>
      <c r="B658" s="346"/>
      <c r="C658" s="346"/>
      <c r="D658" s="346"/>
      <c r="E658" s="346"/>
      <c r="F658" s="346"/>
      <c r="G658" s="346"/>
      <c r="H658" s="346"/>
      <c r="I658" s="346"/>
      <c r="J658" s="346"/>
      <c r="K658" s="346"/>
      <c r="L658" s="346"/>
      <c r="M658" s="346"/>
      <c r="N658" s="346"/>
      <c r="O658" s="346"/>
      <c r="P658" s="346"/>
      <c r="Q658" s="346"/>
      <c r="R658" s="346"/>
      <c r="S658" s="346"/>
      <c r="T658" s="346"/>
      <c r="U658" s="346"/>
      <c r="V658" s="346"/>
      <c r="W658" s="346"/>
      <c r="X658" s="346"/>
      <c r="Y658" s="346"/>
      <c r="Z658" s="346"/>
      <c r="AA658" s="346"/>
      <c r="AB658" s="346"/>
      <c r="AC658" s="346"/>
      <c r="AD658" s="346"/>
      <c r="AE658" s="346"/>
      <c r="AF658" s="346"/>
      <c r="AG658" s="346"/>
      <c r="AH658" s="346"/>
      <c r="AI658" s="346"/>
      <c r="AJ658" s="346"/>
      <c r="AK658" s="346"/>
      <c r="AL658" s="346"/>
      <c r="AM658" s="346"/>
      <c r="AN658" s="346"/>
      <c r="AO658" s="346"/>
      <c r="AP658" s="346"/>
      <c r="AQ658" s="346"/>
      <c r="AR658" s="346"/>
      <c r="AS658" s="346"/>
      <c r="AT658" s="346"/>
      <c r="AU658" s="346"/>
      <c r="AV658" s="346"/>
      <c r="AW658" s="346"/>
      <c r="AX658" s="346"/>
      <c r="AY658" s="346"/>
      <c r="AZ658" s="346"/>
      <c r="BA658" s="346"/>
      <c r="BB658" s="346"/>
      <c r="BC658" s="346"/>
      <c r="BD658" s="346"/>
    </row>
    <row r="659" spans="1:56" ht="15.75" customHeight="1">
      <c r="A659" s="346"/>
      <c r="B659" s="346"/>
      <c r="C659" s="346"/>
      <c r="D659" s="346"/>
      <c r="E659" s="346"/>
      <c r="F659" s="346"/>
      <c r="G659" s="346"/>
      <c r="H659" s="346"/>
      <c r="I659" s="346"/>
      <c r="J659" s="346"/>
      <c r="K659" s="346"/>
      <c r="L659" s="346"/>
      <c r="M659" s="346"/>
      <c r="N659" s="346"/>
      <c r="O659" s="346"/>
      <c r="P659" s="346"/>
      <c r="Q659" s="346"/>
      <c r="R659" s="346"/>
      <c r="S659" s="346"/>
      <c r="T659" s="346"/>
      <c r="U659" s="346"/>
      <c r="V659" s="346"/>
      <c r="W659" s="346"/>
      <c r="X659" s="346"/>
      <c r="Y659" s="346"/>
      <c r="Z659" s="346"/>
      <c r="AA659" s="346"/>
      <c r="AB659" s="346"/>
      <c r="AC659" s="346"/>
      <c r="AD659" s="346"/>
      <c r="AE659" s="346"/>
      <c r="AF659" s="346"/>
      <c r="AG659" s="346"/>
      <c r="AH659" s="346"/>
      <c r="AI659" s="346"/>
      <c r="AJ659" s="346"/>
      <c r="AK659" s="346"/>
      <c r="AL659" s="346"/>
      <c r="AM659" s="346"/>
      <c r="AN659" s="346"/>
      <c r="AO659" s="346"/>
      <c r="AP659" s="346"/>
      <c r="AQ659" s="346"/>
      <c r="AR659" s="346"/>
      <c r="AS659" s="346"/>
      <c r="AT659" s="346"/>
      <c r="AU659" s="346"/>
      <c r="AV659" s="346"/>
      <c r="AW659" s="346"/>
      <c r="AX659" s="346"/>
      <c r="AY659" s="346"/>
      <c r="AZ659" s="346"/>
      <c r="BA659" s="346"/>
      <c r="BB659" s="346"/>
      <c r="BC659" s="346"/>
      <c r="BD659" s="346"/>
    </row>
    <row r="660" spans="1:56" ht="15.75" customHeight="1">
      <c r="A660" s="346"/>
      <c r="B660" s="346"/>
      <c r="C660" s="346"/>
      <c r="D660" s="346"/>
      <c r="E660" s="346"/>
      <c r="F660" s="346"/>
      <c r="G660" s="346"/>
      <c r="H660" s="346"/>
      <c r="I660" s="346"/>
      <c r="J660" s="346"/>
      <c r="K660" s="346"/>
      <c r="L660" s="346"/>
      <c r="M660" s="346"/>
      <c r="N660" s="346"/>
      <c r="O660" s="346"/>
      <c r="P660" s="346"/>
      <c r="Q660" s="346"/>
      <c r="R660" s="346"/>
      <c r="S660" s="346"/>
      <c r="T660" s="346"/>
      <c r="U660" s="346"/>
      <c r="V660" s="346"/>
      <c r="W660" s="346"/>
      <c r="X660" s="346"/>
      <c r="Y660" s="346"/>
      <c r="Z660" s="346"/>
      <c r="AA660" s="346"/>
      <c r="AB660" s="346"/>
      <c r="AC660" s="346"/>
      <c r="AD660" s="346"/>
      <c r="AE660" s="346"/>
      <c r="AF660" s="346"/>
      <c r="AG660" s="346"/>
      <c r="AH660" s="346"/>
      <c r="AI660" s="346"/>
      <c r="AJ660" s="346"/>
      <c r="AK660" s="346"/>
      <c r="AL660" s="346"/>
      <c r="AM660" s="346"/>
      <c r="AN660" s="346"/>
      <c r="AO660" s="346"/>
      <c r="AP660" s="346"/>
      <c r="AQ660" s="346"/>
      <c r="AR660" s="346"/>
      <c r="AS660" s="346"/>
      <c r="AT660" s="346"/>
      <c r="AU660" s="346"/>
      <c r="AV660" s="346"/>
      <c r="AW660" s="346"/>
      <c r="AX660" s="346"/>
      <c r="AY660" s="346"/>
      <c r="AZ660" s="346"/>
      <c r="BA660" s="346"/>
      <c r="BB660" s="346"/>
      <c r="BC660" s="346"/>
      <c r="BD660" s="346"/>
    </row>
    <row r="661" spans="1:56" ht="15.75" customHeight="1">
      <c r="A661" s="346"/>
      <c r="B661" s="346"/>
      <c r="C661" s="346"/>
      <c r="D661" s="346"/>
      <c r="E661" s="346"/>
      <c r="F661" s="346"/>
      <c r="G661" s="346"/>
      <c r="H661" s="346"/>
      <c r="I661" s="346"/>
      <c r="J661" s="346"/>
      <c r="K661" s="346"/>
      <c r="L661" s="346"/>
      <c r="M661" s="346"/>
      <c r="N661" s="346"/>
      <c r="O661" s="346"/>
      <c r="P661" s="346"/>
      <c r="Q661" s="346"/>
      <c r="R661" s="346"/>
      <c r="S661" s="346"/>
      <c r="T661" s="346"/>
      <c r="U661" s="346"/>
      <c r="V661" s="346"/>
      <c r="W661" s="346"/>
      <c r="X661" s="346"/>
      <c r="Y661" s="346"/>
      <c r="Z661" s="346"/>
      <c r="AA661" s="346"/>
      <c r="AB661" s="346"/>
      <c r="AC661" s="346"/>
      <c r="AD661" s="346"/>
      <c r="AE661" s="346"/>
      <c r="AF661" s="346"/>
      <c r="AG661" s="346"/>
      <c r="AH661" s="346"/>
      <c r="AI661" s="346"/>
      <c r="AJ661" s="346"/>
      <c r="AK661" s="346"/>
      <c r="AL661" s="346"/>
      <c r="AM661" s="346"/>
      <c r="AN661" s="346"/>
      <c r="AO661" s="346"/>
      <c r="AP661" s="346"/>
      <c r="AQ661" s="346"/>
      <c r="AR661" s="346"/>
      <c r="AS661" s="346"/>
      <c r="AT661" s="346"/>
      <c r="AU661" s="346"/>
      <c r="AV661" s="346"/>
      <c r="AW661" s="346"/>
      <c r="AX661" s="346"/>
      <c r="AY661" s="346"/>
      <c r="AZ661" s="346"/>
      <c r="BA661" s="346"/>
      <c r="BB661" s="346"/>
      <c r="BC661" s="346"/>
      <c r="BD661" s="346"/>
    </row>
    <row r="662" spans="1:56" ht="15.75" customHeight="1">
      <c r="A662" s="346"/>
      <c r="B662" s="346"/>
      <c r="C662" s="346"/>
      <c r="D662" s="346"/>
      <c r="E662" s="346"/>
      <c r="F662" s="346"/>
      <c r="G662" s="346"/>
      <c r="H662" s="346"/>
      <c r="I662" s="346"/>
      <c r="J662" s="346"/>
      <c r="K662" s="346"/>
      <c r="L662" s="346"/>
      <c r="M662" s="346"/>
      <c r="N662" s="346"/>
      <c r="O662" s="346"/>
      <c r="P662" s="346"/>
      <c r="Q662" s="346"/>
      <c r="R662" s="346"/>
      <c r="S662" s="346"/>
      <c r="T662" s="346"/>
      <c r="U662" s="346"/>
      <c r="V662" s="346"/>
      <c r="W662" s="346"/>
      <c r="X662" s="346"/>
      <c r="Y662" s="346"/>
      <c r="Z662" s="346"/>
      <c r="AA662" s="346"/>
      <c r="AB662" s="346"/>
      <c r="AC662" s="346"/>
      <c r="AD662" s="346"/>
      <c r="AE662" s="346"/>
      <c r="AF662" s="346"/>
      <c r="AG662" s="346"/>
      <c r="AH662" s="346"/>
      <c r="AI662" s="346"/>
      <c r="AJ662" s="346"/>
      <c r="AK662" s="346"/>
      <c r="AL662" s="346"/>
      <c r="AM662" s="346"/>
      <c r="AN662" s="346"/>
      <c r="AO662" s="346"/>
      <c r="AP662" s="346"/>
      <c r="AQ662" s="346"/>
      <c r="AR662" s="346"/>
      <c r="AS662" s="346"/>
      <c r="AT662" s="346"/>
      <c r="AU662" s="346"/>
      <c r="AV662" s="346"/>
      <c r="AW662" s="346"/>
      <c r="AX662" s="346"/>
      <c r="AY662" s="346"/>
      <c r="AZ662" s="346"/>
      <c r="BA662" s="346"/>
      <c r="BB662" s="346"/>
      <c r="BC662" s="346"/>
      <c r="BD662" s="346"/>
    </row>
    <row r="663" spans="1:56" ht="15.75" customHeight="1">
      <c r="A663" s="346"/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  <c r="Y663" s="346"/>
      <c r="Z663" s="346"/>
      <c r="AA663" s="346"/>
      <c r="AB663" s="346"/>
      <c r="AC663" s="346"/>
      <c r="AD663" s="346"/>
      <c r="AE663" s="346"/>
      <c r="AF663" s="346"/>
      <c r="AG663" s="346"/>
      <c r="AH663" s="346"/>
      <c r="AI663" s="346"/>
      <c r="AJ663" s="346"/>
      <c r="AK663" s="346"/>
      <c r="AL663" s="346"/>
      <c r="AM663" s="346"/>
      <c r="AN663" s="346"/>
      <c r="AO663" s="346"/>
      <c r="AP663" s="346"/>
      <c r="AQ663" s="346"/>
      <c r="AR663" s="346"/>
      <c r="AS663" s="346"/>
      <c r="AT663" s="346"/>
      <c r="AU663" s="346"/>
      <c r="AV663" s="346"/>
      <c r="AW663" s="346"/>
      <c r="AX663" s="346"/>
      <c r="AY663" s="346"/>
      <c r="AZ663" s="346"/>
      <c r="BA663" s="346"/>
      <c r="BB663" s="346"/>
      <c r="BC663" s="346"/>
      <c r="BD663" s="346"/>
    </row>
    <row r="664" spans="1:56" ht="15.75" customHeight="1">
      <c r="A664" s="346"/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  <c r="Y664" s="346"/>
      <c r="Z664" s="346"/>
      <c r="AA664" s="346"/>
      <c r="AB664" s="346"/>
      <c r="AC664" s="346"/>
      <c r="AD664" s="346"/>
      <c r="AE664" s="346"/>
      <c r="AF664" s="346"/>
      <c r="AG664" s="346"/>
      <c r="AH664" s="346"/>
      <c r="AI664" s="346"/>
      <c r="AJ664" s="346"/>
      <c r="AK664" s="346"/>
      <c r="AL664" s="346"/>
      <c r="AM664" s="346"/>
      <c r="AN664" s="346"/>
      <c r="AO664" s="346"/>
      <c r="AP664" s="346"/>
      <c r="AQ664" s="346"/>
      <c r="AR664" s="346"/>
      <c r="AS664" s="346"/>
      <c r="AT664" s="346"/>
      <c r="AU664" s="346"/>
      <c r="AV664" s="346"/>
      <c r="AW664" s="346"/>
      <c r="AX664" s="346"/>
      <c r="AY664" s="346"/>
      <c r="AZ664" s="346"/>
      <c r="BA664" s="346"/>
      <c r="BB664" s="346"/>
      <c r="BC664" s="346"/>
      <c r="BD664" s="346"/>
    </row>
    <row r="665" spans="1:56" ht="15.75" customHeight="1">
      <c r="A665" s="346"/>
      <c r="B665" s="346"/>
      <c r="C665" s="346"/>
      <c r="D665" s="346"/>
      <c r="E665" s="346"/>
      <c r="F665" s="346"/>
      <c r="G665" s="346"/>
      <c r="H665" s="346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  <c r="Y665" s="346"/>
      <c r="Z665" s="346"/>
      <c r="AA665" s="346"/>
      <c r="AB665" s="346"/>
      <c r="AC665" s="346"/>
      <c r="AD665" s="346"/>
      <c r="AE665" s="346"/>
      <c r="AF665" s="346"/>
      <c r="AG665" s="346"/>
      <c r="AH665" s="346"/>
      <c r="AI665" s="346"/>
      <c r="AJ665" s="346"/>
      <c r="AK665" s="346"/>
      <c r="AL665" s="346"/>
      <c r="AM665" s="346"/>
      <c r="AN665" s="346"/>
      <c r="AO665" s="346"/>
      <c r="AP665" s="346"/>
      <c r="AQ665" s="346"/>
      <c r="AR665" s="346"/>
      <c r="AS665" s="346"/>
      <c r="AT665" s="346"/>
      <c r="AU665" s="346"/>
      <c r="AV665" s="346"/>
      <c r="AW665" s="346"/>
      <c r="AX665" s="346"/>
      <c r="AY665" s="346"/>
      <c r="AZ665" s="346"/>
      <c r="BA665" s="346"/>
      <c r="BB665" s="346"/>
      <c r="BC665" s="346"/>
      <c r="BD665" s="346"/>
    </row>
    <row r="666" spans="1:56" ht="15.75" customHeight="1">
      <c r="A666" s="346"/>
      <c r="B666" s="346"/>
      <c r="C666" s="346"/>
      <c r="D666" s="346"/>
      <c r="E666" s="346"/>
      <c r="F666" s="346"/>
      <c r="G666" s="346"/>
      <c r="H666" s="346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  <c r="Y666" s="346"/>
      <c r="Z666" s="346"/>
      <c r="AA666" s="346"/>
      <c r="AB666" s="346"/>
      <c r="AC666" s="346"/>
      <c r="AD666" s="346"/>
      <c r="AE666" s="346"/>
      <c r="AF666" s="346"/>
      <c r="AG666" s="346"/>
      <c r="AH666" s="346"/>
      <c r="AI666" s="346"/>
      <c r="AJ666" s="346"/>
      <c r="AK666" s="346"/>
      <c r="AL666" s="346"/>
      <c r="AM666" s="346"/>
      <c r="AN666" s="346"/>
      <c r="AO666" s="346"/>
      <c r="AP666" s="346"/>
      <c r="AQ666" s="346"/>
      <c r="AR666" s="346"/>
      <c r="AS666" s="346"/>
      <c r="AT666" s="346"/>
      <c r="AU666" s="346"/>
      <c r="AV666" s="346"/>
      <c r="AW666" s="346"/>
      <c r="AX666" s="346"/>
      <c r="AY666" s="346"/>
      <c r="AZ666" s="346"/>
      <c r="BA666" s="346"/>
      <c r="BB666" s="346"/>
      <c r="BC666" s="346"/>
      <c r="BD666" s="346"/>
    </row>
    <row r="667" spans="1:56" ht="15.75" customHeight="1">
      <c r="A667" s="346"/>
      <c r="B667" s="346"/>
      <c r="C667" s="346"/>
      <c r="D667" s="346"/>
      <c r="E667" s="346"/>
      <c r="F667" s="346"/>
      <c r="G667" s="346"/>
      <c r="H667" s="346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  <c r="Y667" s="346"/>
      <c r="Z667" s="346"/>
      <c r="AA667" s="346"/>
      <c r="AB667" s="346"/>
      <c r="AC667" s="346"/>
      <c r="AD667" s="346"/>
      <c r="AE667" s="346"/>
      <c r="AF667" s="346"/>
      <c r="AG667" s="346"/>
      <c r="AH667" s="346"/>
      <c r="AI667" s="346"/>
      <c r="AJ667" s="346"/>
      <c r="AK667" s="346"/>
      <c r="AL667" s="346"/>
      <c r="AM667" s="346"/>
      <c r="AN667" s="346"/>
      <c r="AO667" s="346"/>
      <c r="AP667" s="346"/>
      <c r="AQ667" s="346"/>
      <c r="AR667" s="346"/>
      <c r="AS667" s="346"/>
      <c r="AT667" s="346"/>
      <c r="AU667" s="346"/>
      <c r="AV667" s="346"/>
      <c r="AW667" s="346"/>
      <c r="AX667" s="346"/>
      <c r="AY667" s="346"/>
      <c r="AZ667" s="346"/>
      <c r="BA667" s="346"/>
      <c r="BB667" s="346"/>
      <c r="BC667" s="346"/>
      <c r="BD667" s="346"/>
    </row>
    <row r="668" spans="1:56" ht="15.75" customHeight="1">
      <c r="A668" s="346"/>
      <c r="B668" s="346"/>
      <c r="C668" s="346"/>
      <c r="D668" s="346"/>
      <c r="E668" s="346"/>
      <c r="F668" s="346"/>
      <c r="G668" s="346"/>
      <c r="H668" s="346"/>
      <c r="I668" s="346"/>
      <c r="J668" s="346"/>
      <c r="K668" s="346"/>
      <c r="L668" s="346"/>
      <c r="M668" s="346"/>
      <c r="N668" s="346"/>
      <c r="O668" s="346"/>
      <c r="P668" s="346"/>
      <c r="Q668" s="346"/>
      <c r="R668" s="346"/>
      <c r="S668" s="346"/>
      <c r="T668" s="346"/>
      <c r="U668" s="346"/>
      <c r="V668" s="346"/>
      <c r="W668" s="346"/>
      <c r="X668" s="346"/>
      <c r="Y668" s="346"/>
      <c r="Z668" s="346"/>
      <c r="AA668" s="346"/>
      <c r="AB668" s="346"/>
      <c r="AC668" s="346"/>
      <c r="AD668" s="346"/>
      <c r="AE668" s="346"/>
      <c r="AF668" s="346"/>
      <c r="AG668" s="346"/>
      <c r="AH668" s="346"/>
      <c r="AI668" s="346"/>
      <c r="AJ668" s="346"/>
      <c r="AK668" s="346"/>
      <c r="AL668" s="346"/>
      <c r="AM668" s="346"/>
      <c r="AN668" s="346"/>
      <c r="AO668" s="346"/>
      <c r="AP668" s="346"/>
      <c r="AQ668" s="346"/>
      <c r="AR668" s="346"/>
      <c r="AS668" s="346"/>
      <c r="AT668" s="346"/>
      <c r="AU668" s="346"/>
      <c r="AV668" s="346"/>
      <c r="AW668" s="346"/>
      <c r="AX668" s="346"/>
      <c r="AY668" s="346"/>
      <c r="AZ668" s="346"/>
      <c r="BA668" s="346"/>
      <c r="BB668" s="346"/>
      <c r="BC668" s="346"/>
      <c r="BD668" s="346"/>
    </row>
    <row r="669" spans="1:56" ht="15.75" customHeight="1">
      <c r="A669" s="346"/>
      <c r="B669" s="346"/>
      <c r="C669" s="346"/>
      <c r="D669" s="346"/>
      <c r="E669" s="346"/>
      <c r="F669" s="346"/>
      <c r="G669" s="346"/>
      <c r="H669" s="346"/>
      <c r="I669" s="346"/>
      <c r="J669" s="346"/>
      <c r="K669" s="346"/>
      <c r="L669" s="346"/>
      <c r="M669" s="346"/>
      <c r="N669" s="346"/>
      <c r="O669" s="346"/>
      <c r="P669" s="346"/>
      <c r="Q669" s="346"/>
      <c r="R669" s="346"/>
      <c r="S669" s="346"/>
      <c r="T669" s="346"/>
      <c r="U669" s="346"/>
      <c r="V669" s="346"/>
      <c r="W669" s="346"/>
      <c r="X669" s="346"/>
      <c r="Y669" s="346"/>
      <c r="Z669" s="346"/>
      <c r="AA669" s="346"/>
      <c r="AB669" s="346"/>
      <c r="AC669" s="346"/>
      <c r="AD669" s="346"/>
      <c r="AE669" s="346"/>
      <c r="AF669" s="346"/>
      <c r="AG669" s="346"/>
      <c r="AH669" s="346"/>
      <c r="AI669" s="346"/>
      <c r="AJ669" s="346"/>
      <c r="AK669" s="346"/>
      <c r="AL669" s="346"/>
      <c r="AM669" s="346"/>
      <c r="AN669" s="346"/>
      <c r="AO669" s="346"/>
      <c r="AP669" s="346"/>
      <c r="AQ669" s="346"/>
      <c r="AR669" s="346"/>
      <c r="AS669" s="346"/>
      <c r="AT669" s="346"/>
      <c r="AU669" s="346"/>
      <c r="AV669" s="346"/>
      <c r="AW669" s="346"/>
      <c r="AX669" s="346"/>
      <c r="AY669" s="346"/>
      <c r="AZ669" s="346"/>
      <c r="BA669" s="346"/>
      <c r="BB669" s="346"/>
      <c r="BC669" s="346"/>
      <c r="BD669" s="346"/>
    </row>
    <row r="670" spans="1:56" ht="15.75" customHeight="1">
      <c r="A670" s="346"/>
      <c r="B670" s="346"/>
      <c r="C670" s="346"/>
      <c r="D670" s="346"/>
      <c r="E670" s="346"/>
      <c r="F670" s="346"/>
      <c r="G670" s="346"/>
      <c r="H670" s="346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  <c r="Y670" s="346"/>
      <c r="Z670" s="346"/>
      <c r="AA670" s="346"/>
      <c r="AB670" s="346"/>
      <c r="AC670" s="346"/>
      <c r="AD670" s="346"/>
      <c r="AE670" s="346"/>
      <c r="AF670" s="346"/>
      <c r="AG670" s="346"/>
      <c r="AH670" s="346"/>
      <c r="AI670" s="346"/>
      <c r="AJ670" s="346"/>
      <c r="AK670" s="346"/>
      <c r="AL670" s="346"/>
      <c r="AM670" s="346"/>
      <c r="AN670" s="346"/>
      <c r="AO670" s="346"/>
      <c r="AP670" s="346"/>
      <c r="AQ670" s="346"/>
      <c r="AR670" s="346"/>
      <c r="AS670" s="346"/>
      <c r="AT670" s="346"/>
      <c r="AU670" s="346"/>
      <c r="AV670" s="346"/>
      <c r="AW670" s="346"/>
      <c r="AX670" s="346"/>
      <c r="AY670" s="346"/>
      <c r="AZ670" s="346"/>
      <c r="BA670" s="346"/>
      <c r="BB670" s="346"/>
      <c r="BC670" s="346"/>
      <c r="BD670" s="346"/>
    </row>
    <row r="671" spans="1:56" ht="15.75" customHeight="1">
      <c r="A671" s="346"/>
      <c r="B671" s="346"/>
      <c r="C671" s="346"/>
      <c r="D671" s="346"/>
      <c r="E671" s="346"/>
      <c r="F671" s="346"/>
      <c r="G671" s="346"/>
      <c r="H671" s="346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  <c r="Y671" s="346"/>
      <c r="Z671" s="346"/>
      <c r="AA671" s="346"/>
      <c r="AB671" s="346"/>
      <c r="AC671" s="346"/>
      <c r="AD671" s="346"/>
      <c r="AE671" s="346"/>
      <c r="AF671" s="346"/>
      <c r="AG671" s="346"/>
      <c r="AH671" s="346"/>
      <c r="AI671" s="346"/>
      <c r="AJ671" s="346"/>
      <c r="AK671" s="346"/>
      <c r="AL671" s="346"/>
      <c r="AM671" s="346"/>
      <c r="AN671" s="346"/>
      <c r="AO671" s="346"/>
      <c r="AP671" s="346"/>
      <c r="AQ671" s="346"/>
      <c r="AR671" s="346"/>
      <c r="AS671" s="346"/>
      <c r="AT671" s="346"/>
      <c r="AU671" s="346"/>
      <c r="AV671" s="346"/>
      <c r="AW671" s="346"/>
      <c r="AX671" s="346"/>
      <c r="AY671" s="346"/>
      <c r="AZ671" s="346"/>
      <c r="BA671" s="346"/>
      <c r="BB671" s="346"/>
      <c r="BC671" s="346"/>
      <c r="BD671" s="346"/>
    </row>
    <row r="672" spans="1:56" ht="15.75" customHeight="1">
      <c r="A672" s="346"/>
      <c r="B672" s="346"/>
      <c r="C672" s="346"/>
      <c r="D672" s="346"/>
      <c r="E672" s="346"/>
      <c r="F672" s="346"/>
      <c r="G672" s="346"/>
      <c r="H672" s="346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  <c r="Y672" s="346"/>
      <c r="Z672" s="346"/>
      <c r="AA672" s="346"/>
      <c r="AB672" s="346"/>
      <c r="AC672" s="346"/>
      <c r="AD672" s="346"/>
      <c r="AE672" s="346"/>
      <c r="AF672" s="346"/>
      <c r="AG672" s="346"/>
      <c r="AH672" s="346"/>
      <c r="AI672" s="346"/>
      <c r="AJ672" s="346"/>
      <c r="AK672" s="346"/>
      <c r="AL672" s="346"/>
      <c r="AM672" s="346"/>
      <c r="AN672" s="346"/>
      <c r="AO672" s="346"/>
      <c r="AP672" s="346"/>
      <c r="AQ672" s="346"/>
      <c r="AR672" s="346"/>
      <c r="AS672" s="346"/>
      <c r="AT672" s="346"/>
      <c r="AU672" s="346"/>
      <c r="AV672" s="346"/>
      <c r="AW672" s="346"/>
      <c r="AX672" s="346"/>
      <c r="AY672" s="346"/>
      <c r="AZ672" s="346"/>
      <c r="BA672" s="346"/>
      <c r="BB672" s="346"/>
      <c r="BC672" s="346"/>
      <c r="BD672" s="346"/>
    </row>
    <row r="673" spans="1:56" ht="15.75" customHeight="1">
      <c r="A673" s="346"/>
      <c r="B673" s="346"/>
      <c r="C673" s="346"/>
      <c r="D673" s="346"/>
      <c r="E673" s="346"/>
      <c r="F673" s="346"/>
      <c r="G673" s="346"/>
      <c r="H673" s="346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  <c r="Y673" s="346"/>
      <c r="Z673" s="346"/>
      <c r="AA673" s="346"/>
      <c r="AB673" s="346"/>
      <c r="AC673" s="346"/>
      <c r="AD673" s="346"/>
      <c r="AE673" s="346"/>
      <c r="AF673" s="346"/>
      <c r="AG673" s="346"/>
      <c r="AH673" s="346"/>
      <c r="AI673" s="346"/>
      <c r="AJ673" s="346"/>
      <c r="AK673" s="346"/>
      <c r="AL673" s="346"/>
      <c r="AM673" s="346"/>
      <c r="AN673" s="346"/>
      <c r="AO673" s="346"/>
      <c r="AP673" s="346"/>
      <c r="AQ673" s="346"/>
      <c r="AR673" s="346"/>
      <c r="AS673" s="346"/>
      <c r="AT673" s="346"/>
      <c r="AU673" s="346"/>
      <c r="AV673" s="346"/>
      <c r="AW673" s="346"/>
      <c r="AX673" s="346"/>
      <c r="AY673" s="346"/>
      <c r="AZ673" s="346"/>
      <c r="BA673" s="346"/>
      <c r="BB673" s="346"/>
      <c r="BC673" s="346"/>
      <c r="BD673" s="346"/>
    </row>
    <row r="674" spans="1:56" ht="15.75" customHeight="1">
      <c r="A674" s="346"/>
      <c r="B674" s="346"/>
      <c r="C674" s="346"/>
      <c r="D674" s="346"/>
      <c r="E674" s="346"/>
      <c r="F674" s="346"/>
      <c r="G674" s="346"/>
      <c r="H674" s="346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  <c r="Y674" s="346"/>
      <c r="Z674" s="346"/>
      <c r="AA674" s="346"/>
      <c r="AB674" s="346"/>
      <c r="AC674" s="346"/>
      <c r="AD674" s="346"/>
      <c r="AE674" s="346"/>
      <c r="AF674" s="346"/>
      <c r="AG674" s="346"/>
      <c r="AH674" s="346"/>
      <c r="AI674" s="346"/>
      <c r="AJ674" s="346"/>
      <c r="AK674" s="346"/>
      <c r="AL674" s="346"/>
      <c r="AM674" s="346"/>
      <c r="AN674" s="346"/>
      <c r="AO674" s="346"/>
      <c r="AP674" s="346"/>
      <c r="AQ674" s="346"/>
      <c r="AR674" s="346"/>
      <c r="AS674" s="346"/>
      <c r="AT674" s="346"/>
      <c r="AU674" s="346"/>
      <c r="AV674" s="346"/>
      <c r="AW674" s="346"/>
      <c r="AX674" s="346"/>
      <c r="AY674" s="346"/>
      <c r="AZ674" s="346"/>
      <c r="BA674" s="346"/>
      <c r="BB674" s="346"/>
      <c r="BC674" s="346"/>
      <c r="BD674" s="346"/>
    </row>
    <row r="675" spans="1:56" ht="15.75" customHeight="1">
      <c r="A675" s="346"/>
      <c r="B675" s="346"/>
      <c r="C675" s="346"/>
      <c r="D675" s="346"/>
      <c r="E675" s="346"/>
      <c r="F675" s="346"/>
      <c r="G675" s="346"/>
      <c r="H675" s="346"/>
      <c r="I675" s="346"/>
      <c r="J675" s="346"/>
      <c r="K675" s="346"/>
      <c r="L675" s="346"/>
      <c r="M675" s="346"/>
      <c r="N675" s="346"/>
      <c r="O675" s="346"/>
      <c r="P675" s="346"/>
      <c r="Q675" s="346"/>
      <c r="R675" s="346"/>
      <c r="S675" s="346"/>
      <c r="T675" s="346"/>
      <c r="U675" s="346"/>
      <c r="V675" s="346"/>
      <c r="W675" s="346"/>
      <c r="X675" s="346"/>
      <c r="Y675" s="346"/>
      <c r="Z675" s="346"/>
      <c r="AA675" s="346"/>
      <c r="AB675" s="346"/>
      <c r="AC675" s="346"/>
      <c r="AD675" s="346"/>
      <c r="AE675" s="346"/>
      <c r="AF675" s="346"/>
      <c r="AG675" s="346"/>
      <c r="AH675" s="346"/>
      <c r="AI675" s="346"/>
      <c r="AJ675" s="346"/>
      <c r="AK675" s="346"/>
      <c r="AL675" s="346"/>
      <c r="AM675" s="346"/>
      <c r="AN675" s="346"/>
      <c r="AO675" s="346"/>
      <c r="AP675" s="346"/>
      <c r="AQ675" s="346"/>
      <c r="AR675" s="346"/>
      <c r="AS675" s="346"/>
      <c r="AT675" s="346"/>
      <c r="AU675" s="346"/>
      <c r="AV675" s="346"/>
      <c r="AW675" s="346"/>
      <c r="AX675" s="346"/>
      <c r="AY675" s="346"/>
      <c r="AZ675" s="346"/>
      <c r="BA675" s="346"/>
      <c r="BB675" s="346"/>
      <c r="BC675" s="346"/>
      <c r="BD675" s="346"/>
    </row>
    <row r="676" spans="1:56" ht="15.75" customHeight="1">
      <c r="A676" s="346"/>
      <c r="B676" s="346"/>
      <c r="C676" s="346"/>
      <c r="D676" s="346"/>
      <c r="E676" s="346"/>
      <c r="F676" s="346"/>
      <c r="G676" s="346"/>
      <c r="H676" s="346"/>
      <c r="I676" s="346"/>
      <c r="J676" s="346"/>
      <c r="K676" s="346"/>
      <c r="L676" s="346"/>
      <c r="M676" s="346"/>
      <c r="N676" s="346"/>
      <c r="O676" s="346"/>
      <c r="P676" s="346"/>
      <c r="Q676" s="346"/>
      <c r="R676" s="346"/>
      <c r="S676" s="346"/>
      <c r="T676" s="346"/>
      <c r="U676" s="346"/>
      <c r="V676" s="346"/>
      <c r="W676" s="346"/>
      <c r="X676" s="346"/>
      <c r="Y676" s="346"/>
      <c r="Z676" s="346"/>
      <c r="AA676" s="346"/>
      <c r="AB676" s="346"/>
      <c r="AC676" s="346"/>
      <c r="AD676" s="346"/>
      <c r="AE676" s="346"/>
      <c r="AF676" s="346"/>
      <c r="AG676" s="346"/>
      <c r="AH676" s="346"/>
      <c r="AI676" s="346"/>
      <c r="AJ676" s="346"/>
      <c r="AK676" s="346"/>
      <c r="AL676" s="346"/>
      <c r="AM676" s="346"/>
      <c r="AN676" s="346"/>
      <c r="AO676" s="346"/>
      <c r="AP676" s="346"/>
      <c r="AQ676" s="346"/>
      <c r="AR676" s="346"/>
      <c r="AS676" s="346"/>
      <c r="AT676" s="346"/>
      <c r="AU676" s="346"/>
      <c r="AV676" s="346"/>
      <c r="AW676" s="346"/>
      <c r="AX676" s="346"/>
      <c r="AY676" s="346"/>
      <c r="AZ676" s="346"/>
      <c r="BA676" s="346"/>
      <c r="BB676" s="346"/>
      <c r="BC676" s="346"/>
      <c r="BD676" s="346"/>
    </row>
    <row r="677" spans="1:56" ht="15.75" customHeight="1">
      <c r="A677" s="346"/>
      <c r="B677" s="346"/>
      <c r="C677" s="346"/>
      <c r="D677" s="346"/>
      <c r="E677" s="346"/>
      <c r="F677" s="346"/>
      <c r="G677" s="346"/>
      <c r="H677" s="346"/>
      <c r="I677" s="346"/>
      <c r="J677" s="346"/>
      <c r="K677" s="346"/>
      <c r="L677" s="346"/>
      <c r="M677" s="346"/>
      <c r="N677" s="346"/>
      <c r="O677" s="346"/>
      <c r="P677" s="346"/>
      <c r="Q677" s="346"/>
      <c r="R677" s="346"/>
      <c r="S677" s="346"/>
      <c r="T677" s="346"/>
      <c r="U677" s="346"/>
      <c r="V677" s="346"/>
      <c r="W677" s="346"/>
      <c r="X677" s="346"/>
      <c r="Y677" s="346"/>
      <c r="Z677" s="346"/>
      <c r="AA677" s="346"/>
      <c r="AB677" s="346"/>
      <c r="AC677" s="346"/>
      <c r="AD677" s="346"/>
      <c r="AE677" s="346"/>
      <c r="AF677" s="346"/>
      <c r="AG677" s="346"/>
      <c r="AH677" s="346"/>
      <c r="AI677" s="346"/>
      <c r="AJ677" s="346"/>
      <c r="AK677" s="346"/>
      <c r="AL677" s="346"/>
      <c r="AM677" s="346"/>
      <c r="AN677" s="346"/>
      <c r="AO677" s="346"/>
      <c r="AP677" s="346"/>
      <c r="AQ677" s="346"/>
      <c r="AR677" s="346"/>
      <c r="AS677" s="346"/>
      <c r="AT677" s="346"/>
      <c r="AU677" s="346"/>
      <c r="AV677" s="346"/>
      <c r="AW677" s="346"/>
      <c r="AX677" s="346"/>
      <c r="AY677" s="346"/>
      <c r="AZ677" s="346"/>
      <c r="BA677" s="346"/>
      <c r="BB677" s="346"/>
      <c r="BC677" s="346"/>
      <c r="BD677" s="346"/>
    </row>
    <row r="678" spans="1:56" ht="15.75" customHeight="1">
      <c r="A678" s="346"/>
      <c r="B678" s="346"/>
      <c r="C678" s="346"/>
      <c r="D678" s="346"/>
      <c r="E678" s="346"/>
      <c r="F678" s="346"/>
      <c r="G678" s="346"/>
      <c r="H678" s="346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/>
      <c r="Z678" s="346"/>
      <c r="AA678" s="346"/>
      <c r="AB678" s="346"/>
      <c r="AC678" s="346"/>
      <c r="AD678" s="346"/>
      <c r="AE678" s="346"/>
      <c r="AF678" s="346"/>
      <c r="AG678" s="346"/>
      <c r="AH678" s="346"/>
      <c r="AI678" s="346"/>
      <c r="AJ678" s="346"/>
      <c r="AK678" s="346"/>
      <c r="AL678" s="346"/>
      <c r="AM678" s="346"/>
      <c r="AN678" s="346"/>
      <c r="AO678" s="346"/>
      <c r="AP678" s="346"/>
      <c r="AQ678" s="346"/>
      <c r="AR678" s="346"/>
      <c r="AS678" s="346"/>
      <c r="AT678" s="346"/>
      <c r="AU678" s="346"/>
      <c r="AV678" s="346"/>
      <c r="AW678" s="346"/>
      <c r="AX678" s="346"/>
      <c r="AY678" s="346"/>
      <c r="AZ678" s="346"/>
      <c r="BA678" s="346"/>
      <c r="BB678" s="346"/>
      <c r="BC678" s="346"/>
      <c r="BD678" s="346"/>
    </row>
    <row r="679" spans="1:56" ht="15.75" customHeight="1">
      <c r="A679" s="346"/>
      <c r="B679" s="346"/>
      <c r="C679" s="346"/>
      <c r="D679" s="346"/>
      <c r="E679" s="346"/>
      <c r="F679" s="346"/>
      <c r="G679" s="346"/>
      <c r="H679" s="346"/>
      <c r="I679" s="346"/>
      <c r="J679" s="346"/>
      <c r="K679" s="346"/>
      <c r="L679" s="346"/>
      <c r="M679" s="346"/>
      <c r="N679" s="346"/>
      <c r="O679" s="346"/>
      <c r="P679" s="346"/>
      <c r="Q679" s="346"/>
      <c r="R679" s="346"/>
      <c r="S679" s="346"/>
      <c r="T679" s="346"/>
      <c r="U679" s="346"/>
      <c r="V679" s="346"/>
      <c r="W679" s="346"/>
      <c r="X679" s="346"/>
      <c r="Y679" s="346"/>
      <c r="Z679" s="346"/>
      <c r="AA679" s="346"/>
      <c r="AB679" s="346"/>
      <c r="AC679" s="346"/>
      <c r="AD679" s="346"/>
      <c r="AE679" s="346"/>
      <c r="AF679" s="346"/>
      <c r="AG679" s="346"/>
      <c r="AH679" s="346"/>
      <c r="AI679" s="346"/>
      <c r="AJ679" s="346"/>
      <c r="AK679" s="346"/>
      <c r="AL679" s="346"/>
      <c r="AM679" s="346"/>
      <c r="AN679" s="346"/>
      <c r="AO679" s="346"/>
      <c r="AP679" s="346"/>
      <c r="AQ679" s="346"/>
      <c r="AR679" s="346"/>
      <c r="AS679" s="346"/>
      <c r="AT679" s="346"/>
      <c r="AU679" s="346"/>
      <c r="AV679" s="346"/>
      <c r="AW679" s="346"/>
      <c r="AX679" s="346"/>
      <c r="AY679" s="346"/>
      <c r="AZ679" s="346"/>
      <c r="BA679" s="346"/>
      <c r="BB679" s="346"/>
      <c r="BC679" s="346"/>
      <c r="BD679" s="346"/>
    </row>
    <row r="680" spans="1:56" ht="15.75" customHeight="1">
      <c r="A680" s="346"/>
      <c r="B680" s="346"/>
      <c r="C680" s="346"/>
      <c r="D680" s="346"/>
      <c r="E680" s="346"/>
      <c r="F680" s="346"/>
      <c r="G680" s="346"/>
      <c r="H680" s="346"/>
      <c r="I680" s="346"/>
      <c r="J680" s="346"/>
      <c r="K680" s="346"/>
      <c r="L680" s="346"/>
      <c r="M680" s="346"/>
      <c r="N680" s="346"/>
      <c r="O680" s="346"/>
      <c r="P680" s="346"/>
      <c r="Q680" s="346"/>
      <c r="R680" s="346"/>
      <c r="S680" s="346"/>
      <c r="T680" s="346"/>
      <c r="U680" s="346"/>
      <c r="V680" s="346"/>
      <c r="W680" s="346"/>
      <c r="X680" s="346"/>
      <c r="Y680" s="346"/>
      <c r="Z680" s="346"/>
      <c r="AA680" s="346"/>
      <c r="AB680" s="346"/>
      <c r="AC680" s="346"/>
      <c r="AD680" s="346"/>
      <c r="AE680" s="346"/>
      <c r="AF680" s="346"/>
      <c r="AG680" s="346"/>
      <c r="AH680" s="346"/>
      <c r="AI680" s="346"/>
      <c r="AJ680" s="346"/>
      <c r="AK680" s="346"/>
      <c r="AL680" s="346"/>
      <c r="AM680" s="346"/>
      <c r="AN680" s="346"/>
      <c r="AO680" s="346"/>
      <c r="AP680" s="346"/>
      <c r="AQ680" s="346"/>
      <c r="AR680" s="346"/>
      <c r="AS680" s="346"/>
      <c r="AT680" s="346"/>
      <c r="AU680" s="346"/>
      <c r="AV680" s="346"/>
      <c r="AW680" s="346"/>
      <c r="AX680" s="346"/>
      <c r="AY680" s="346"/>
      <c r="AZ680" s="346"/>
      <c r="BA680" s="346"/>
      <c r="BB680" s="346"/>
      <c r="BC680" s="346"/>
      <c r="BD680" s="346"/>
    </row>
    <row r="681" spans="1:56" ht="15.75" customHeight="1">
      <c r="A681" s="346"/>
      <c r="B681" s="346"/>
      <c r="C681" s="346"/>
      <c r="D681" s="346"/>
      <c r="E681" s="346"/>
      <c r="F681" s="346"/>
      <c r="G681" s="346"/>
      <c r="H681" s="346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  <c r="Y681" s="346"/>
      <c r="Z681" s="346"/>
      <c r="AA681" s="346"/>
      <c r="AB681" s="346"/>
      <c r="AC681" s="346"/>
      <c r="AD681" s="346"/>
      <c r="AE681" s="346"/>
      <c r="AF681" s="346"/>
      <c r="AG681" s="346"/>
      <c r="AH681" s="346"/>
      <c r="AI681" s="346"/>
      <c r="AJ681" s="346"/>
      <c r="AK681" s="346"/>
      <c r="AL681" s="346"/>
      <c r="AM681" s="346"/>
      <c r="AN681" s="346"/>
      <c r="AO681" s="346"/>
      <c r="AP681" s="346"/>
      <c r="AQ681" s="346"/>
      <c r="AR681" s="346"/>
      <c r="AS681" s="346"/>
      <c r="AT681" s="346"/>
      <c r="AU681" s="346"/>
      <c r="AV681" s="346"/>
      <c r="AW681" s="346"/>
      <c r="AX681" s="346"/>
      <c r="AY681" s="346"/>
      <c r="AZ681" s="346"/>
      <c r="BA681" s="346"/>
      <c r="BB681" s="346"/>
      <c r="BC681" s="346"/>
      <c r="BD681" s="346"/>
    </row>
    <row r="682" spans="1:56" ht="15.75" customHeight="1">
      <c r="A682" s="346"/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  <c r="AG682" s="346"/>
      <c r="AH682" s="346"/>
      <c r="AI682" s="346"/>
      <c r="AJ682" s="346"/>
      <c r="AK682" s="346"/>
      <c r="AL682" s="346"/>
      <c r="AM682" s="346"/>
      <c r="AN682" s="346"/>
      <c r="AO682" s="346"/>
      <c r="AP682" s="346"/>
      <c r="AQ682" s="346"/>
      <c r="AR682" s="346"/>
      <c r="AS682" s="346"/>
      <c r="AT682" s="346"/>
      <c r="AU682" s="346"/>
      <c r="AV682" s="346"/>
      <c r="AW682" s="346"/>
      <c r="AX682" s="346"/>
      <c r="AY682" s="346"/>
      <c r="AZ682" s="346"/>
      <c r="BA682" s="346"/>
      <c r="BB682" s="346"/>
      <c r="BC682" s="346"/>
      <c r="BD682" s="346"/>
    </row>
    <row r="683" spans="1:56" ht="15.75" customHeight="1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  <c r="AG683" s="346"/>
      <c r="AH683" s="346"/>
      <c r="AI683" s="346"/>
      <c r="AJ683" s="346"/>
      <c r="AK683" s="346"/>
      <c r="AL683" s="346"/>
      <c r="AM683" s="346"/>
      <c r="AN683" s="346"/>
      <c r="AO683" s="346"/>
      <c r="AP683" s="346"/>
      <c r="AQ683" s="346"/>
      <c r="AR683" s="346"/>
      <c r="AS683" s="346"/>
      <c r="AT683" s="346"/>
      <c r="AU683" s="346"/>
      <c r="AV683" s="346"/>
      <c r="AW683" s="346"/>
      <c r="AX683" s="346"/>
      <c r="AY683" s="346"/>
      <c r="AZ683" s="346"/>
      <c r="BA683" s="346"/>
      <c r="BB683" s="346"/>
      <c r="BC683" s="346"/>
      <c r="BD683" s="346"/>
    </row>
    <row r="684" spans="1:56" ht="15.75" customHeight="1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  <c r="AG684" s="346"/>
      <c r="AH684" s="346"/>
      <c r="AI684" s="346"/>
      <c r="AJ684" s="346"/>
      <c r="AK684" s="346"/>
      <c r="AL684" s="346"/>
      <c r="AM684" s="346"/>
      <c r="AN684" s="346"/>
      <c r="AO684" s="346"/>
      <c r="AP684" s="346"/>
      <c r="AQ684" s="346"/>
      <c r="AR684" s="346"/>
      <c r="AS684" s="346"/>
      <c r="AT684" s="346"/>
      <c r="AU684" s="346"/>
      <c r="AV684" s="346"/>
      <c r="AW684" s="346"/>
      <c r="AX684" s="346"/>
      <c r="AY684" s="346"/>
      <c r="AZ684" s="346"/>
      <c r="BA684" s="346"/>
      <c r="BB684" s="346"/>
      <c r="BC684" s="346"/>
      <c r="BD684" s="346"/>
    </row>
    <row r="685" spans="1:56" ht="15.75" customHeight="1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  <c r="AG685" s="346"/>
      <c r="AH685" s="346"/>
      <c r="AI685" s="346"/>
      <c r="AJ685" s="346"/>
      <c r="AK685" s="346"/>
      <c r="AL685" s="346"/>
      <c r="AM685" s="346"/>
      <c r="AN685" s="346"/>
      <c r="AO685" s="346"/>
      <c r="AP685" s="346"/>
      <c r="AQ685" s="346"/>
      <c r="AR685" s="346"/>
      <c r="AS685" s="346"/>
      <c r="AT685" s="346"/>
      <c r="AU685" s="346"/>
      <c r="AV685" s="346"/>
      <c r="AW685" s="346"/>
      <c r="AX685" s="346"/>
      <c r="AY685" s="346"/>
      <c r="AZ685" s="346"/>
      <c r="BA685" s="346"/>
      <c r="BB685" s="346"/>
      <c r="BC685" s="346"/>
      <c r="BD685" s="346"/>
    </row>
    <row r="686" spans="1:56" ht="15.75" customHeight="1">
      <c r="A686" s="346"/>
      <c r="B686" s="346"/>
      <c r="C686" s="346"/>
      <c r="D686" s="346"/>
      <c r="E686" s="346"/>
      <c r="F686" s="346"/>
      <c r="G686" s="346"/>
      <c r="H686" s="346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  <c r="Y686" s="346"/>
      <c r="Z686" s="346"/>
      <c r="AA686" s="346"/>
      <c r="AB686" s="346"/>
      <c r="AC686" s="346"/>
      <c r="AD686" s="346"/>
      <c r="AE686" s="346"/>
      <c r="AF686" s="346"/>
      <c r="AG686" s="346"/>
      <c r="AH686" s="346"/>
      <c r="AI686" s="346"/>
      <c r="AJ686" s="346"/>
      <c r="AK686" s="346"/>
      <c r="AL686" s="346"/>
      <c r="AM686" s="346"/>
      <c r="AN686" s="346"/>
      <c r="AO686" s="346"/>
      <c r="AP686" s="346"/>
      <c r="AQ686" s="346"/>
      <c r="AR686" s="346"/>
      <c r="AS686" s="346"/>
      <c r="AT686" s="346"/>
      <c r="AU686" s="346"/>
      <c r="AV686" s="346"/>
      <c r="AW686" s="346"/>
      <c r="AX686" s="346"/>
      <c r="AY686" s="346"/>
      <c r="AZ686" s="346"/>
      <c r="BA686" s="346"/>
      <c r="BB686" s="346"/>
      <c r="BC686" s="346"/>
      <c r="BD686" s="346"/>
    </row>
    <row r="687" spans="1:56" ht="15.75" customHeight="1">
      <c r="A687" s="346"/>
      <c r="B687" s="346"/>
      <c r="C687" s="346"/>
      <c r="D687" s="346"/>
      <c r="E687" s="346"/>
      <c r="F687" s="346"/>
      <c r="G687" s="346"/>
      <c r="H687" s="346"/>
      <c r="I687" s="346"/>
      <c r="J687" s="346"/>
      <c r="K687" s="346"/>
      <c r="L687" s="346"/>
      <c r="M687" s="346"/>
      <c r="N687" s="346"/>
      <c r="O687" s="346"/>
      <c r="P687" s="346"/>
      <c r="Q687" s="346"/>
      <c r="R687" s="346"/>
      <c r="S687" s="346"/>
      <c r="T687" s="346"/>
      <c r="U687" s="346"/>
      <c r="V687" s="346"/>
      <c r="W687" s="346"/>
      <c r="X687" s="346"/>
      <c r="Y687" s="346"/>
      <c r="Z687" s="346"/>
      <c r="AA687" s="346"/>
      <c r="AB687" s="346"/>
      <c r="AC687" s="346"/>
      <c r="AD687" s="346"/>
      <c r="AE687" s="346"/>
      <c r="AF687" s="346"/>
      <c r="AG687" s="346"/>
      <c r="AH687" s="346"/>
      <c r="AI687" s="346"/>
      <c r="AJ687" s="346"/>
      <c r="AK687" s="346"/>
      <c r="AL687" s="346"/>
      <c r="AM687" s="346"/>
      <c r="AN687" s="346"/>
      <c r="AO687" s="346"/>
      <c r="AP687" s="346"/>
      <c r="AQ687" s="346"/>
      <c r="AR687" s="346"/>
      <c r="AS687" s="346"/>
      <c r="AT687" s="346"/>
      <c r="AU687" s="346"/>
      <c r="AV687" s="346"/>
      <c r="AW687" s="346"/>
      <c r="AX687" s="346"/>
      <c r="AY687" s="346"/>
      <c r="AZ687" s="346"/>
      <c r="BA687" s="346"/>
      <c r="BB687" s="346"/>
      <c r="BC687" s="346"/>
      <c r="BD687" s="346"/>
    </row>
    <row r="688" spans="1:56" ht="15.75" customHeight="1">
      <c r="A688" s="346"/>
      <c r="B688" s="346"/>
      <c r="C688" s="346"/>
      <c r="D688" s="346"/>
      <c r="E688" s="346"/>
      <c r="F688" s="346"/>
      <c r="G688" s="346"/>
      <c r="H688" s="346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  <c r="Y688" s="346"/>
      <c r="Z688" s="346"/>
      <c r="AA688" s="346"/>
      <c r="AB688" s="346"/>
      <c r="AC688" s="346"/>
      <c r="AD688" s="346"/>
      <c r="AE688" s="346"/>
      <c r="AF688" s="346"/>
      <c r="AG688" s="346"/>
      <c r="AH688" s="346"/>
      <c r="AI688" s="346"/>
      <c r="AJ688" s="346"/>
      <c r="AK688" s="346"/>
      <c r="AL688" s="346"/>
      <c r="AM688" s="346"/>
      <c r="AN688" s="346"/>
      <c r="AO688" s="346"/>
      <c r="AP688" s="346"/>
      <c r="AQ688" s="346"/>
      <c r="AR688" s="346"/>
      <c r="AS688" s="346"/>
      <c r="AT688" s="346"/>
      <c r="AU688" s="346"/>
      <c r="AV688" s="346"/>
      <c r="AW688" s="346"/>
      <c r="AX688" s="346"/>
      <c r="AY688" s="346"/>
      <c r="AZ688" s="346"/>
      <c r="BA688" s="346"/>
      <c r="BB688" s="346"/>
      <c r="BC688" s="346"/>
      <c r="BD688" s="346"/>
    </row>
    <row r="689" spans="1:56" ht="15.75" customHeight="1">
      <c r="A689" s="346"/>
      <c r="B689" s="346"/>
      <c r="C689" s="346"/>
      <c r="D689" s="346"/>
      <c r="E689" s="346"/>
      <c r="F689" s="346"/>
      <c r="G689" s="346"/>
      <c r="H689" s="346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  <c r="Y689" s="346"/>
      <c r="Z689" s="346"/>
      <c r="AA689" s="346"/>
      <c r="AB689" s="346"/>
      <c r="AC689" s="346"/>
      <c r="AD689" s="346"/>
      <c r="AE689" s="346"/>
      <c r="AF689" s="346"/>
      <c r="AG689" s="346"/>
      <c r="AH689" s="346"/>
      <c r="AI689" s="346"/>
      <c r="AJ689" s="346"/>
      <c r="AK689" s="346"/>
      <c r="AL689" s="346"/>
      <c r="AM689" s="346"/>
      <c r="AN689" s="346"/>
      <c r="AO689" s="346"/>
      <c r="AP689" s="346"/>
      <c r="AQ689" s="346"/>
      <c r="AR689" s="346"/>
      <c r="AS689" s="346"/>
      <c r="AT689" s="346"/>
      <c r="AU689" s="346"/>
      <c r="AV689" s="346"/>
      <c r="AW689" s="346"/>
      <c r="AX689" s="346"/>
      <c r="AY689" s="346"/>
      <c r="AZ689" s="346"/>
      <c r="BA689" s="346"/>
      <c r="BB689" s="346"/>
      <c r="BC689" s="346"/>
      <c r="BD689" s="346"/>
    </row>
    <row r="690" spans="1:56" ht="15.75" customHeight="1">
      <c r="A690" s="346"/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  <c r="AG690" s="346"/>
      <c r="AH690" s="346"/>
      <c r="AI690" s="346"/>
      <c r="AJ690" s="346"/>
      <c r="AK690" s="346"/>
      <c r="AL690" s="346"/>
      <c r="AM690" s="346"/>
      <c r="AN690" s="346"/>
      <c r="AO690" s="346"/>
      <c r="AP690" s="346"/>
      <c r="AQ690" s="346"/>
      <c r="AR690" s="346"/>
      <c r="AS690" s="346"/>
      <c r="AT690" s="346"/>
      <c r="AU690" s="346"/>
      <c r="AV690" s="346"/>
      <c r="AW690" s="346"/>
      <c r="AX690" s="346"/>
      <c r="AY690" s="346"/>
      <c r="AZ690" s="346"/>
      <c r="BA690" s="346"/>
      <c r="BB690" s="346"/>
      <c r="BC690" s="346"/>
      <c r="BD690" s="346"/>
    </row>
    <row r="691" spans="1:56" ht="15.75" customHeight="1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  <c r="AG691" s="346"/>
      <c r="AH691" s="346"/>
      <c r="AI691" s="346"/>
      <c r="AJ691" s="346"/>
      <c r="AK691" s="346"/>
      <c r="AL691" s="346"/>
      <c r="AM691" s="346"/>
      <c r="AN691" s="346"/>
      <c r="AO691" s="346"/>
      <c r="AP691" s="346"/>
      <c r="AQ691" s="346"/>
      <c r="AR691" s="346"/>
      <c r="AS691" s="346"/>
      <c r="AT691" s="346"/>
      <c r="AU691" s="346"/>
      <c r="AV691" s="346"/>
      <c r="AW691" s="346"/>
      <c r="AX691" s="346"/>
      <c r="AY691" s="346"/>
      <c r="AZ691" s="346"/>
      <c r="BA691" s="346"/>
      <c r="BB691" s="346"/>
      <c r="BC691" s="346"/>
      <c r="BD691" s="346"/>
    </row>
    <row r="692" spans="1:56" ht="15.75" customHeight="1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  <c r="AG692" s="346"/>
      <c r="AH692" s="346"/>
      <c r="AI692" s="346"/>
      <c r="AJ692" s="346"/>
      <c r="AK692" s="346"/>
      <c r="AL692" s="346"/>
      <c r="AM692" s="346"/>
      <c r="AN692" s="346"/>
      <c r="AO692" s="346"/>
      <c r="AP692" s="346"/>
      <c r="AQ692" s="346"/>
      <c r="AR692" s="346"/>
      <c r="AS692" s="346"/>
      <c r="AT692" s="346"/>
      <c r="AU692" s="346"/>
      <c r="AV692" s="346"/>
      <c r="AW692" s="346"/>
      <c r="AX692" s="346"/>
      <c r="AY692" s="346"/>
      <c r="AZ692" s="346"/>
      <c r="BA692" s="346"/>
      <c r="BB692" s="346"/>
      <c r="BC692" s="346"/>
      <c r="BD692" s="346"/>
    </row>
    <row r="693" spans="1:56" ht="15.75" customHeight="1">
      <c r="A693" s="346"/>
      <c r="B693" s="346"/>
      <c r="C693" s="346"/>
      <c r="D693" s="346"/>
      <c r="E693" s="346"/>
      <c r="F693" s="346"/>
      <c r="G693" s="346"/>
      <c r="H693" s="346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  <c r="Y693" s="346"/>
      <c r="Z693" s="346"/>
      <c r="AA693" s="346"/>
      <c r="AB693" s="346"/>
      <c r="AC693" s="346"/>
      <c r="AD693" s="346"/>
      <c r="AE693" s="346"/>
      <c r="AF693" s="346"/>
      <c r="AG693" s="346"/>
      <c r="AH693" s="346"/>
      <c r="AI693" s="346"/>
      <c r="AJ693" s="346"/>
      <c r="AK693" s="346"/>
      <c r="AL693" s="346"/>
      <c r="AM693" s="346"/>
      <c r="AN693" s="346"/>
      <c r="AO693" s="346"/>
      <c r="AP693" s="346"/>
      <c r="AQ693" s="346"/>
      <c r="AR693" s="346"/>
      <c r="AS693" s="346"/>
      <c r="AT693" s="346"/>
      <c r="AU693" s="346"/>
      <c r="AV693" s="346"/>
      <c r="AW693" s="346"/>
      <c r="AX693" s="346"/>
      <c r="AY693" s="346"/>
      <c r="AZ693" s="346"/>
      <c r="BA693" s="346"/>
      <c r="BB693" s="346"/>
      <c r="BC693" s="346"/>
      <c r="BD693" s="346"/>
    </row>
    <row r="694" spans="1:56" ht="15.75" customHeight="1">
      <c r="A694" s="346"/>
      <c r="B694" s="346"/>
      <c r="C694" s="346"/>
      <c r="D694" s="346"/>
      <c r="E694" s="346"/>
      <c r="F694" s="346"/>
      <c r="G694" s="346"/>
      <c r="H694" s="346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  <c r="Y694" s="346"/>
      <c r="Z694" s="346"/>
      <c r="AA694" s="346"/>
      <c r="AB694" s="346"/>
      <c r="AC694" s="346"/>
      <c r="AD694" s="346"/>
      <c r="AE694" s="346"/>
      <c r="AF694" s="346"/>
      <c r="AG694" s="346"/>
      <c r="AH694" s="346"/>
      <c r="AI694" s="346"/>
      <c r="AJ694" s="346"/>
      <c r="AK694" s="346"/>
      <c r="AL694" s="346"/>
      <c r="AM694" s="346"/>
      <c r="AN694" s="346"/>
      <c r="AO694" s="346"/>
      <c r="AP694" s="346"/>
      <c r="AQ694" s="346"/>
      <c r="AR694" s="346"/>
      <c r="AS694" s="346"/>
      <c r="AT694" s="346"/>
      <c r="AU694" s="346"/>
      <c r="AV694" s="346"/>
      <c r="AW694" s="346"/>
      <c r="AX694" s="346"/>
      <c r="AY694" s="346"/>
      <c r="AZ694" s="346"/>
      <c r="BA694" s="346"/>
      <c r="BB694" s="346"/>
      <c r="BC694" s="346"/>
      <c r="BD694" s="346"/>
    </row>
    <row r="695" spans="1:56" ht="15.75" customHeight="1">
      <c r="A695" s="346"/>
      <c r="B695" s="346"/>
      <c r="C695" s="346"/>
      <c r="D695" s="346"/>
      <c r="E695" s="346"/>
      <c r="F695" s="346"/>
      <c r="G695" s="346"/>
      <c r="H695" s="346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  <c r="Y695" s="346"/>
      <c r="Z695" s="346"/>
      <c r="AA695" s="346"/>
      <c r="AB695" s="346"/>
      <c r="AC695" s="346"/>
      <c r="AD695" s="346"/>
      <c r="AE695" s="346"/>
      <c r="AF695" s="346"/>
      <c r="AG695" s="346"/>
      <c r="AH695" s="346"/>
      <c r="AI695" s="346"/>
      <c r="AJ695" s="346"/>
      <c r="AK695" s="346"/>
      <c r="AL695" s="346"/>
      <c r="AM695" s="346"/>
      <c r="AN695" s="346"/>
      <c r="AO695" s="346"/>
      <c r="AP695" s="346"/>
      <c r="AQ695" s="346"/>
      <c r="AR695" s="346"/>
      <c r="AS695" s="346"/>
      <c r="AT695" s="346"/>
      <c r="AU695" s="346"/>
      <c r="AV695" s="346"/>
      <c r="AW695" s="346"/>
      <c r="AX695" s="346"/>
      <c r="AY695" s="346"/>
      <c r="AZ695" s="346"/>
      <c r="BA695" s="346"/>
      <c r="BB695" s="346"/>
      <c r="BC695" s="346"/>
      <c r="BD695" s="346"/>
    </row>
    <row r="696" spans="1:56" ht="15.75" customHeight="1">
      <c r="A696" s="346"/>
      <c r="B696" s="346"/>
      <c r="C696" s="346"/>
      <c r="D696" s="346"/>
      <c r="E696" s="346"/>
      <c r="F696" s="346"/>
      <c r="G696" s="346"/>
      <c r="H696" s="346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  <c r="Y696" s="346"/>
      <c r="Z696" s="346"/>
      <c r="AA696" s="346"/>
      <c r="AB696" s="346"/>
      <c r="AC696" s="346"/>
      <c r="AD696" s="346"/>
      <c r="AE696" s="346"/>
      <c r="AF696" s="346"/>
      <c r="AG696" s="346"/>
      <c r="AH696" s="346"/>
      <c r="AI696" s="346"/>
      <c r="AJ696" s="346"/>
      <c r="AK696" s="346"/>
      <c r="AL696" s="346"/>
      <c r="AM696" s="346"/>
      <c r="AN696" s="346"/>
      <c r="AO696" s="346"/>
      <c r="AP696" s="346"/>
      <c r="AQ696" s="346"/>
      <c r="AR696" s="346"/>
      <c r="AS696" s="346"/>
      <c r="AT696" s="346"/>
      <c r="AU696" s="346"/>
      <c r="AV696" s="346"/>
      <c r="AW696" s="346"/>
      <c r="AX696" s="346"/>
      <c r="AY696" s="346"/>
      <c r="AZ696" s="346"/>
      <c r="BA696" s="346"/>
      <c r="BB696" s="346"/>
      <c r="BC696" s="346"/>
      <c r="BD696" s="346"/>
    </row>
    <row r="697" spans="1:56" ht="15.75" customHeight="1">
      <c r="A697" s="346"/>
      <c r="B697" s="346"/>
      <c r="C697" s="346"/>
      <c r="D697" s="346"/>
      <c r="E697" s="346"/>
      <c r="F697" s="346"/>
      <c r="G697" s="346"/>
      <c r="H697" s="346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  <c r="Y697" s="346"/>
      <c r="Z697" s="346"/>
      <c r="AA697" s="346"/>
      <c r="AB697" s="346"/>
      <c r="AC697" s="346"/>
      <c r="AD697" s="346"/>
      <c r="AE697" s="346"/>
      <c r="AF697" s="346"/>
      <c r="AG697" s="346"/>
      <c r="AH697" s="346"/>
      <c r="AI697" s="346"/>
      <c r="AJ697" s="346"/>
      <c r="AK697" s="346"/>
      <c r="AL697" s="346"/>
      <c r="AM697" s="346"/>
      <c r="AN697" s="346"/>
      <c r="AO697" s="346"/>
      <c r="AP697" s="346"/>
      <c r="AQ697" s="346"/>
      <c r="AR697" s="346"/>
      <c r="AS697" s="346"/>
      <c r="AT697" s="346"/>
      <c r="AU697" s="346"/>
      <c r="AV697" s="346"/>
      <c r="AW697" s="346"/>
      <c r="AX697" s="346"/>
      <c r="AY697" s="346"/>
      <c r="AZ697" s="346"/>
      <c r="BA697" s="346"/>
      <c r="BB697" s="346"/>
      <c r="BC697" s="346"/>
      <c r="BD697" s="346"/>
    </row>
    <row r="698" spans="1:56" ht="15.75" customHeight="1">
      <c r="A698" s="346"/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  <c r="AG698" s="346"/>
      <c r="AH698" s="346"/>
      <c r="AI698" s="346"/>
      <c r="AJ698" s="346"/>
      <c r="AK698" s="346"/>
      <c r="AL698" s="346"/>
      <c r="AM698" s="346"/>
      <c r="AN698" s="346"/>
      <c r="AO698" s="346"/>
      <c r="AP698" s="346"/>
      <c r="AQ698" s="346"/>
      <c r="AR698" s="346"/>
      <c r="AS698" s="346"/>
      <c r="AT698" s="346"/>
      <c r="AU698" s="346"/>
      <c r="AV698" s="346"/>
      <c r="AW698" s="346"/>
      <c r="AX698" s="346"/>
      <c r="AY698" s="346"/>
      <c r="AZ698" s="346"/>
      <c r="BA698" s="346"/>
      <c r="BB698" s="346"/>
      <c r="BC698" s="346"/>
      <c r="BD698" s="346"/>
    </row>
    <row r="699" spans="1:56" ht="15.75" customHeight="1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  <c r="AG699" s="346"/>
      <c r="AH699" s="346"/>
      <c r="AI699" s="346"/>
      <c r="AJ699" s="346"/>
      <c r="AK699" s="346"/>
      <c r="AL699" s="346"/>
      <c r="AM699" s="346"/>
      <c r="AN699" s="346"/>
      <c r="AO699" s="346"/>
      <c r="AP699" s="346"/>
      <c r="AQ699" s="346"/>
      <c r="AR699" s="346"/>
      <c r="AS699" s="346"/>
      <c r="AT699" s="346"/>
      <c r="AU699" s="346"/>
      <c r="AV699" s="346"/>
      <c r="AW699" s="346"/>
      <c r="AX699" s="346"/>
      <c r="AY699" s="346"/>
      <c r="AZ699" s="346"/>
      <c r="BA699" s="346"/>
      <c r="BB699" s="346"/>
      <c r="BC699" s="346"/>
      <c r="BD699" s="346"/>
    </row>
    <row r="700" spans="1:56" ht="15.75" customHeight="1">
      <c r="A700" s="346"/>
      <c r="B700" s="346"/>
      <c r="C700" s="346"/>
      <c r="D700" s="346"/>
      <c r="E700" s="346"/>
      <c r="F700" s="346"/>
      <c r="G700" s="346"/>
      <c r="H700" s="346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6"/>
      <c r="U700" s="346"/>
      <c r="V700" s="346"/>
      <c r="W700" s="346"/>
      <c r="X700" s="346"/>
      <c r="Y700" s="346"/>
      <c r="Z700" s="346"/>
      <c r="AA700" s="346"/>
      <c r="AB700" s="346"/>
      <c r="AC700" s="346"/>
      <c r="AD700" s="346"/>
      <c r="AE700" s="346"/>
      <c r="AF700" s="346"/>
      <c r="AG700" s="346"/>
      <c r="AH700" s="346"/>
      <c r="AI700" s="346"/>
      <c r="AJ700" s="346"/>
      <c r="AK700" s="346"/>
      <c r="AL700" s="346"/>
      <c r="AM700" s="346"/>
      <c r="AN700" s="346"/>
      <c r="AO700" s="346"/>
      <c r="AP700" s="346"/>
      <c r="AQ700" s="346"/>
      <c r="AR700" s="346"/>
      <c r="AS700" s="346"/>
      <c r="AT700" s="346"/>
      <c r="AU700" s="346"/>
      <c r="AV700" s="346"/>
      <c r="AW700" s="346"/>
      <c r="AX700" s="346"/>
      <c r="AY700" s="346"/>
      <c r="AZ700" s="346"/>
      <c r="BA700" s="346"/>
      <c r="BB700" s="346"/>
      <c r="BC700" s="346"/>
      <c r="BD700" s="346"/>
    </row>
    <row r="701" spans="1:56" ht="15.75" customHeight="1">
      <c r="A701" s="346"/>
      <c r="B701" s="346"/>
      <c r="C701" s="346"/>
      <c r="D701" s="346"/>
      <c r="E701" s="346"/>
      <c r="F701" s="346"/>
      <c r="G701" s="346"/>
      <c r="H701" s="346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6"/>
      <c r="U701" s="346"/>
      <c r="V701" s="346"/>
      <c r="W701" s="346"/>
      <c r="X701" s="346"/>
      <c r="Y701" s="346"/>
      <c r="Z701" s="346"/>
      <c r="AA701" s="346"/>
      <c r="AB701" s="346"/>
      <c r="AC701" s="346"/>
      <c r="AD701" s="346"/>
      <c r="AE701" s="346"/>
      <c r="AF701" s="346"/>
      <c r="AG701" s="346"/>
      <c r="AH701" s="346"/>
      <c r="AI701" s="346"/>
      <c r="AJ701" s="346"/>
      <c r="AK701" s="346"/>
      <c r="AL701" s="346"/>
      <c r="AM701" s="346"/>
      <c r="AN701" s="346"/>
      <c r="AO701" s="346"/>
      <c r="AP701" s="346"/>
      <c r="AQ701" s="346"/>
      <c r="AR701" s="346"/>
      <c r="AS701" s="346"/>
      <c r="AT701" s="346"/>
      <c r="AU701" s="346"/>
      <c r="AV701" s="346"/>
      <c r="AW701" s="346"/>
      <c r="AX701" s="346"/>
      <c r="AY701" s="346"/>
      <c r="AZ701" s="346"/>
      <c r="BA701" s="346"/>
      <c r="BB701" s="346"/>
      <c r="BC701" s="346"/>
      <c r="BD701" s="346"/>
    </row>
    <row r="702" spans="1:56" ht="15.75" customHeight="1">
      <c r="A702" s="346"/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  <c r="AG702" s="346"/>
      <c r="AH702" s="346"/>
      <c r="AI702" s="346"/>
      <c r="AJ702" s="346"/>
      <c r="AK702" s="346"/>
      <c r="AL702" s="346"/>
      <c r="AM702" s="346"/>
      <c r="AN702" s="346"/>
      <c r="AO702" s="346"/>
      <c r="AP702" s="346"/>
      <c r="AQ702" s="346"/>
      <c r="AR702" s="346"/>
      <c r="AS702" s="346"/>
      <c r="AT702" s="346"/>
      <c r="AU702" s="346"/>
      <c r="AV702" s="346"/>
      <c r="AW702" s="346"/>
      <c r="AX702" s="346"/>
      <c r="AY702" s="346"/>
      <c r="AZ702" s="346"/>
      <c r="BA702" s="346"/>
      <c r="BB702" s="346"/>
      <c r="BC702" s="346"/>
      <c r="BD702" s="346"/>
    </row>
    <row r="703" spans="1:56" ht="15.75" customHeight="1">
      <c r="A703" s="346"/>
      <c r="B703" s="346"/>
      <c r="C703" s="346"/>
      <c r="D703" s="346"/>
      <c r="E703" s="346"/>
      <c r="F703" s="346"/>
      <c r="G703" s="346"/>
      <c r="H703" s="346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6"/>
      <c r="U703" s="346"/>
      <c r="V703" s="346"/>
      <c r="W703" s="346"/>
      <c r="X703" s="346"/>
      <c r="Y703" s="346"/>
      <c r="Z703" s="346"/>
      <c r="AA703" s="346"/>
      <c r="AB703" s="346"/>
      <c r="AC703" s="346"/>
      <c r="AD703" s="346"/>
      <c r="AE703" s="346"/>
      <c r="AF703" s="346"/>
      <c r="AG703" s="346"/>
      <c r="AH703" s="346"/>
      <c r="AI703" s="346"/>
      <c r="AJ703" s="346"/>
      <c r="AK703" s="346"/>
      <c r="AL703" s="346"/>
      <c r="AM703" s="346"/>
      <c r="AN703" s="346"/>
      <c r="AO703" s="346"/>
      <c r="AP703" s="346"/>
      <c r="AQ703" s="346"/>
      <c r="AR703" s="346"/>
      <c r="AS703" s="346"/>
      <c r="AT703" s="346"/>
      <c r="AU703" s="346"/>
      <c r="AV703" s="346"/>
      <c r="AW703" s="346"/>
      <c r="AX703" s="346"/>
      <c r="AY703" s="346"/>
      <c r="AZ703" s="346"/>
      <c r="BA703" s="346"/>
      <c r="BB703" s="346"/>
      <c r="BC703" s="346"/>
      <c r="BD703" s="346"/>
    </row>
    <row r="704" spans="1:56" ht="15.75" customHeight="1">
      <c r="A704" s="346"/>
      <c r="B704" s="346"/>
      <c r="C704" s="346"/>
      <c r="D704" s="346"/>
      <c r="E704" s="346"/>
      <c r="F704" s="346"/>
      <c r="G704" s="346"/>
      <c r="H704" s="346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6"/>
      <c r="U704" s="346"/>
      <c r="V704" s="346"/>
      <c r="W704" s="346"/>
      <c r="X704" s="346"/>
      <c r="Y704" s="346"/>
      <c r="Z704" s="346"/>
      <c r="AA704" s="346"/>
      <c r="AB704" s="346"/>
      <c r="AC704" s="346"/>
      <c r="AD704" s="346"/>
      <c r="AE704" s="346"/>
      <c r="AF704" s="346"/>
      <c r="AG704" s="346"/>
      <c r="AH704" s="346"/>
      <c r="AI704" s="346"/>
      <c r="AJ704" s="346"/>
      <c r="AK704" s="346"/>
      <c r="AL704" s="346"/>
      <c r="AM704" s="346"/>
      <c r="AN704" s="346"/>
      <c r="AO704" s="346"/>
      <c r="AP704" s="346"/>
      <c r="AQ704" s="346"/>
      <c r="AR704" s="346"/>
      <c r="AS704" s="346"/>
      <c r="AT704" s="346"/>
      <c r="AU704" s="346"/>
      <c r="AV704" s="346"/>
      <c r="AW704" s="346"/>
      <c r="AX704" s="346"/>
      <c r="AY704" s="346"/>
      <c r="AZ704" s="346"/>
      <c r="BA704" s="346"/>
      <c r="BB704" s="346"/>
      <c r="BC704" s="346"/>
      <c r="BD704" s="346"/>
    </row>
    <row r="705" spans="1:56" ht="15.75" customHeight="1">
      <c r="A705" s="346"/>
      <c r="B705" s="346"/>
      <c r="C705" s="346"/>
      <c r="D705" s="346"/>
      <c r="E705" s="346"/>
      <c r="F705" s="346"/>
      <c r="G705" s="346"/>
      <c r="H705" s="346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6"/>
      <c r="U705" s="346"/>
      <c r="V705" s="346"/>
      <c r="W705" s="346"/>
      <c r="X705" s="346"/>
      <c r="Y705" s="346"/>
      <c r="Z705" s="346"/>
      <c r="AA705" s="346"/>
      <c r="AB705" s="346"/>
      <c r="AC705" s="346"/>
      <c r="AD705" s="346"/>
      <c r="AE705" s="346"/>
      <c r="AF705" s="346"/>
      <c r="AG705" s="346"/>
      <c r="AH705" s="346"/>
      <c r="AI705" s="346"/>
      <c r="AJ705" s="346"/>
      <c r="AK705" s="346"/>
      <c r="AL705" s="346"/>
      <c r="AM705" s="346"/>
      <c r="AN705" s="346"/>
      <c r="AO705" s="346"/>
      <c r="AP705" s="346"/>
      <c r="AQ705" s="346"/>
      <c r="AR705" s="346"/>
      <c r="AS705" s="346"/>
      <c r="AT705" s="346"/>
      <c r="AU705" s="346"/>
      <c r="AV705" s="346"/>
      <c r="AW705" s="346"/>
      <c r="AX705" s="346"/>
      <c r="AY705" s="346"/>
      <c r="AZ705" s="346"/>
      <c r="BA705" s="346"/>
      <c r="BB705" s="346"/>
      <c r="BC705" s="346"/>
      <c r="BD705" s="346"/>
    </row>
    <row r="706" spans="1:56" ht="15.75" customHeight="1">
      <c r="A706" s="346"/>
      <c r="B706" s="346"/>
      <c r="C706" s="346"/>
      <c r="D706" s="346"/>
      <c r="E706" s="346"/>
      <c r="F706" s="346"/>
      <c r="G706" s="346"/>
      <c r="H706" s="346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6"/>
      <c r="U706" s="346"/>
      <c r="V706" s="346"/>
      <c r="W706" s="346"/>
      <c r="X706" s="346"/>
      <c r="Y706" s="346"/>
      <c r="Z706" s="346"/>
      <c r="AA706" s="346"/>
      <c r="AB706" s="346"/>
      <c r="AC706" s="346"/>
      <c r="AD706" s="346"/>
      <c r="AE706" s="346"/>
      <c r="AF706" s="346"/>
      <c r="AG706" s="346"/>
      <c r="AH706" s="346"/>
      <c r="AI706" s="346"/>
      <c r="AJ706" s="346"/>
      <c r="AK706" s="346"/>
      <c r="AL706" s="346"/>
      <c r="AM706" s="346"/>
      <c r="AN706" s="346"/>
      <c r="AO706" s="346"/>
      <c r="AP706" s="346"/>
      <c r="AQ706" s="346"/>
      <c r="AR706" s="346"/>
      <c r="AS706" s="346"/>
      <c r="AT706" s="346"/>
      <c r="AU706" s="346"/>
      <c r="AV706" s="346"/>
      <c r="AW706" s="346"/>
      <c r="AX706" s="346"/>
      <c r="AY706" s="346"/>
      <c r="AZ706" s="346"/>
      <c r="BA706" s="346"/>
      <c r="BB706" s="346"/>
      <c r="BC706" s="346"/>
      <c r="BD706" s="346"/>
    </row>
    <row r="707" spans="1:56" ht="15.75" customHeight="1">
      <c r="A707" s="346"/>
      <c r="B707" s="346"/>
      <c r="C707" s="346"/>
      <c r="D707" s="346"/>
      <c r="E707" s="346"/>
      <c r="F707" s="346"/>
      <c r="G707" s="346"/>
      <c r="H707" s="346"/>
      <c r="I707" s="346"/>
      <c r="J707" s="346"/>
      <c r="K707" s="346"/>
      <c r="L707" s="346"/>
      <c r="M707" s="346"/>
      <c r="N707" s="346"/>
      <c r="O707" s="346"/>
      <c r="P707" s="346"/>
      <c r="Q707" s="346"/>
      <c r="R707" s="346"/>
      <c r="S707" s="346"/>
      <c r="T707" s="346"/>
      <c r="U707" s="346"/>
      <c r="V707" s="346"/>
      <c r="W707" s="346"/>
      <c r="X707" s="346"/>
      <c r="Y707" s="346"/>
      <c r="Z707" s="346"/>
      <c r="AA707" s="346"/>
      <c r="AB707" s="346"/>
      <c r="AC707" s="346"/>
      <c r="AD707" s="346"/>
      <c r="AE707" s="346"/>
      <c r="AF707" s="346"/>
      <c r="AG707" s="346"/>
      <c r="AH707" s="346"/>
      <c r="AI707" s="346"/>
      <c r="AJ707" s="346"/>
      <c r="AK707" s="346"/>
      <c r="AL707" s="346"/>
      <c r="AM707" s="346"/>
      <c r="AN707" s="346"/>
      <c r="AO707" s="346"/>
      <c r="AP707" s="346"/>
      <c r="AQ707" s="346"/>
      <c r="AR707" s="346"/>
      <c r="AS707" s="346"/>
      <c r="AT707" s="346"/>
      <c r="AU707" s="346"/>
      <c r="AV707" s="346"/>
      <c r="AW707" s="346"/>
      <c r="AX707" s="346"/>
      <c r="AY707" s="346"/>
      <c r="AZ707" s="346"/>
      <c r="BA707" s="346"/>
      <c r="BB707" s="346"/>
      <c r="BC707" s="346"/>
      <c r="BD707" s="346"/>
    </row>
    <row r="708" spans="1:56" ht="15.75" customHeight="1">
      <c r="A708" s="346"/>
      <c r="B708" s="346"/>
      <c r="C708" s="346"/>
      <c r="D708" s="346"/>
      <c r="E708" s="346"/>
      <c r="F708" s="346"/>
      <c r="G708" s="346"/>
      <c r="H708" s="346"/>
      <c r="I708" s="346"/>
      <c r="J708" s="346"/>
      <c r="K708" s="346"/>
      <c r="L708" s="346"/>
      <c r="M708" s="346"/>
      <c r="N708" s="346"/>
      <c r="O708" s="346"/>
      <c r="P708" s="346"/>
      <c r="Q708" s="346"/>
      <c r="R708" s="346"/>
      <c r="S708" s="346"/>
      <c r="T708" s="346"/>
      <c r="U708" s="346"/>
      <c r="V708" s="346"/>
      <c r="W708" s="346"/>
      <c r="X708" s="346"/>
      <c r="Y708" s="346"/>
      <c r="Z708" s="346"/>
      <c r="AA708" s="346"/>
      <c r="AB708" s="346"/>
      <c r="AC708" s="346"/>
      <c r="AD708" s="346"/>
      <c r="AE708" s="346"/>
      <c r="AF708" s="346"/>
      <c r="AG708" s="346"/>
      <c r="AH708" s="346"/>
      <c r="AI708" s="346"/>
      <c r="AJ708" s="346"/>
      <c r="AK708" s="346"/>
      <c r="AL708" s="346"/>
      <c r="AM708" s="346"/>
      <c r="AN708" s="346"/>
      <c r="AO708" s="346"/>
      <c r="AP708" s="346"/>
      <c r="AQ708" s="346"/>
      <c r="AR708" s="346"/>
      <c r="AS708" s="346"/>
      <c r="AT708" s="346"/>
      <c r="AU708" s="346"/>
      <c r="AV708" s="346"/>
      <c r="AW708" s="346"/>
      <c r="AX708" s="346"/>
      <c r="AY708" s="346"/>
      <c r="AZ708" s="346"/>
      <c r="BA708" s="346"/>
      <c r="BB708" s="346"/>
      <c r="BC708" s="346"/>
      <c r="BD708" s="346"/>
    </row>
    <row r="709" spans="1:56" ht="15.75" customHeight="1">
      <c r="A709" s="346"/>
      <c r="B709" s="346"/>
      <c r="C709" s="346"/>
      <c r="D709" s="346"/>
      <c r="E709" s="346"/>
      <c r="F709" s="346"/>
      <c r="G709" s="346"/>
      <c r="H709" s="346"/>
      <c r="I709" s="346"/>
      <c r="J709" s="346"/>
      <c r="K709" s="346"/>
      <c r="L709" s="346"/>
      <c r="M709" s="346"/>
      <c r="N709" s="346"/>
      <c r="O709" s="346"/>
      <c r="P709" s="346"/>
      <c r="Q709" s="346"/>
      <c r="R709" s="346"/>
      <c r="S709" s="346"/>
      <c r="T709" s="346"/>
      <c r="U709" s="346"/>
      <c r="V709" s="346"/>
      <c r="W709" s="346"/>
      <c r="X709" s="346"/>
      <c r="Y709" s="346"/>
      <c r="Z709" s="346"/>
      <c r="AA709" s="346"/>
      <c r="AB709" s="346"/>
      <c r="AC709" s="346"/>
      <c r="AD709" s="346"/>
      <c r="AE709" s="346"/>
      <c r="AF709" s="346"/>
      <c r="AG709" s="346"/>
      <c r="AH709" s="346"/>
      <c r="AI709" s="346"/>
      <c r="AJ709" s="346"/>
      <c r="AK709" s="346"/>
      <c r="AL709" s="346"/>
      <c r="AM709" s="346"/>
      <c r="AN709" s="346"/>
      <c r="AO709" s="346"/>
      <c r="AP709" s="346"/>
      <c r="AQ709" s="346"/>
      <c r="AR709" s="346"/>
      <c r="AS709" s="346"/>
      <c r="AT709" s="346"/>
      <c r="AU709" s="346"/>
      <c r="AV709" s="346"/>
      <c r="AW709" s="346"/>
      <c r="AX709" s="346"/>
      <c r="AY709" s="346"/>
      <c r="AZ709" s="346"/>
      <c r="BA709" s="346"/>
      <c r="BB709" s="346"/>
      <c r="BC709" s="346"/>
      <c r="BD709" s="346"/>
    </row>
    <row r="710" spans="1:56" ht="15.75" customHeight="1">
      <c r="A710" s="346"/>
      <c r="B710" s="346"/>
      <c r="C710" s="346"/>
      <c r="D710" s="346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346"/>
      <c r="S710" s="346"/>
      <c r="T710" s="346"/>
      <c r="U710" s="346"/>
      <c r="V710" s="346"/>
      <c r="W710" s="346"/>
      <c r="X710" s="346"/>
      <c r="Y710" s="346"/>
      <c r="Z710" s="346"/>
      <c r="AA710" s="346"/>
      <c r="AB710" s="346"/>
      <c r="AC710" s="346"/>
      <c r="AD710" s="346"/>
      <c r="AE710" s="346"/>
      <c r="AF710" s="346"/>
      <c r="AG710" s="346"/>
      <c r="AH710" s="346"/>
      <c r="AI710" s="346"/>
      <c r="AJ710" s="346"/>
      <c r="AK710" s="346"/>
      <c r="AL710" s="346"/>
      <c r="AM710" s="346"/>
      <c r="AN710" s="346"/>
      <c r="AO710" s="346"/>
      <c r="AP710" s="346"/>
      <c r="AQ710" s="346"/>
      <c r="AR710" s="346"/>
      <c r="AS710" s="346"/>
      <c r="AT710" s="346"/>
      <c r="AU710" s="346"/>
      <c r="AV710" s="346"/>
      <c r="AW710" s="346"/>
      <c r="AX710" s="346"/>
      <c r="AY710" s="346"/>
      <c r="AZ710" s="346"/>
      <c r="BA710" s="346"/>
      <c r="BB710" s="346"/>
      <c r="BC710" s="346"/>
      <c r="BD710" s="346"/>
    </row>
    <row r="711" spans="1:56" ht="15.75" customHeight="1">
      <c r="A711" s="346"/>
      <c r="B711" s="346"/>
      <c r="C711" s="346"/>
      <c r="D711" s="346"/>
      <c r="E711" s="346"/>
      <c r="F711" s="346"/>
      <c r="G711" s="346"/>
      <c r="H711" s="346"/>
      <c r="I711" s="346"/>
      <c r="J711" s="346"/>
      <c r="K711" s="346"/>
      <c r="L711" s="346"/>
      <c r="M711" s="346"/>
      <c r="N711" s="346"/>
      <c r="O711" s="346"/>
      <c r="P711" s="346"/>
      <c r="Q711" s="346"/>
      <c r="R711" s="346"/>
      <c r="S711" s="346"/>
      <c r="T711" s="346"/>
      <c r="U711" s="346"/>
      <c r="V711" s="346"/>
      <c r="W711" s="346"/>
      <c r="X711" s="346"/>
      <c r="Y711" s="346"/>
      <c r="Z711" s="346"/>
      <c r="AA711" s="346"/>
      <c r="AB711" s="346"/>
      <c r="AC711" s="346"/>
      <c r="AD711" s="346"/>
      <c r="AE711" s="346"/>
      <c r="AF711" s="346"/>
      <c r="AG711" s="346"/>
      <c r="AH711" s="346"/>
      <c r="AI711" s="346"/>
      <c r="AJ711" s="346"/>
      <c r="AK711" s="346"/>
      <c r="AL711" s="346"/>
      <c r="AM711" s="346"/>
      <c r="AN711" s="346"/>
      <c r="AO711" s="346"/>
      <c r="AP711" s="346"/>
      <c r="AQ711" s="346"/>
      <c r="AR711" s="346"/>
      <c r="AS711" s="346"/>
      <c r="AT711" s="346"/>
      <c r="AU711" s="346"/>
      <c r="AV711" s="346"/>
      <c r="AW711" s="346"/>
      <c r="AX711" s="346"/>
      <c r="AY711" s="346"/>
      <c r="AZ711" s="346"/>
      <c r="BA711" s="346"/>
      <c r="BB711" s="346"/>
      <c r="BC711" s="346"/>
      <c r="BD711" s="346"/>
    </row>
    <row r="712" spans="1:56" ht="15.75" customHeight="1">
      <c r="A712" s="346"/>
      <c r="B712" s="346"/>
      <c r="C712" s="346"/>
      <c r="D712" s="346"/>
      <c r="E712" s="346"/>
      <c r="F712" s="346"/>
      <c r="G712" s="346"/>
      <c r="H712" s="346"/>
      <c r="I712" s="346"/>
      <c r="J712" s="346"/>
      <c r="K712" s="346"/>
      <c r="L712" s="346"/>
      <c r="M712" s="346"/>
      <c r="N712" s="346"/>
      <c r="O712" s="346"/>
      <c r="P712" s="346"/>
      <c r="Q712" s="346"/>
      <c r="R712" s="346"/>
      <c r="S712" s="346"/>
      <c r="T712" s="346"/>
      <c r="U712" s="346"/>
      <c r="V712" s="346"/>
      <c r="W712" s="346"/>
      <c r="X712" s="346"/>
      <c r="Y712" s="346"/>
      <c r="Z712" s="346"/>
      <c r="AA712" s="346"/>
      <c r="AB712" s="346"/>
      <c r="AC712" s="346"/>
      <c r="AD712" s="346"/>
      <c r="AE712" s="346"/>
      <c r="AF712" s="346"/>
      <c r="AG712" s="346"/>
      <c r="AH712" s="346"/>
      <c r="AI712" s="346"/>
      <c r="AJ712" s="346"/>
      <c r="AK712" s="346"/>
      <c r="AL712" s="346"/>
      <c r="AM712" s="346"/>
      <c r="AN712" s="346"/>
      <c r="AO712" s="346"/>
      <c r="AP712" s="346"/>
      <c r="AQ712" s="346"/>
      <c r="AR712" s="346"/>
      <c r="AS712" s="346"/>
      <c r="AT712" s="346"/>
      <c r="AU712" s="346"/>
      <c r="AV712" s="346"/>
      <c r="AW712" s="346"/>
      <c r="AX712" s="346"/>
      <c r="AY712" s="346"/>
      <c r="AZ712" s="346"/>
      <c r="BA712" s="346"/>
      <c r="BB712" s="346"/>
      <c r="BC712" s="346"/>
      <c r="BD712" s="346"/>
    </row>
    <row r="713" spans="1:56" ht="15.75" customHeight="1">
      <c r="A713" s="346"/>
      <c r="B713" s="346"/>
      <c r="C713" s="346"/>
      <c r="D713" s="346"/>
      <c r="E713" s="346"/>
      <c r="F713" s="346"/>
      <c r="G713" s="346"/>
      <c r="H713" s="346"/>
      <c r="I713" s="346"/>
      <c r="J713" s="346"/>
      <c r="K713" s="346"/>
      <c r="L713" s="346"/>
      <c r="M713" s="346"/>
      <c r="N713" s="346"/>
      <c r="O713" s="346"/>
      <c r="P713" s="346"/>
      <c r="Q713" s="346"/>
      <c r="R713" s="346"/>
      <c r="S713" s="346"/>
      <c r="T713" s="346"/>
      <c r="U713" s="346"/>
      <c r="V713" s="346"/>
      <c r="W713" s="346"/>
      <c r="X713" s="346"/>
      <c r="Y713" s="346"/>
      <c r="Z713" s="346"/>
      <c r="AA713" s="346"/>
      <c r="AB713" s="346"/>
      <c r="AC713" s="346"/>
      <c r="AD713" s="346"/>
      <c r="AE713" s="346"/>
      <c r="AF713" s="346"/>
      <c r="AG713" s="346"/>
      <c r="AH713" s="346"/>
      <c r="AI713" s="346"/>
      <c r="AJ713" s="346"/>
      <c r="AK713" s="346"/>
      <c r="AL713" s="346"/>
      <c r="AM713" s="346"/>
      <c r="AN713" s="346"/>
      <c r="AO713" s="346"/>
      <c r="AP713" s="346"/>
      <c r="AQ713" s="346"/>
      <c r="AR713" s="346"/>
      <c r="AS713" s="346"/>
      <c r="AT713" s="346"/>
      <c r="AU713" s="346"/>
      <c r="AV713" s="346"/>
      <c r="AW713" s="346"/>
      <c r="AX713" s="346"/>
      <c r="AY713" s="346"/>
      <c r="AZ713" s="346"/>
      <c r="BA713" s="346"/>
      <c r="BB713" s="346"/>
      <c r="BC713" s="346"/>
      <c r="BD713" s="346"/>
    </row>
    <row r="714" spans="1:56" ht="15.75" customHeight="1">
      <c r="A714" s="346"/>
      <c r="B714" s="346"/>
      <c r="C714" s="346"/>
      <c r="D714" s="346"/>
      <c r="E714" s="346"/>
      <c r="F714" s="346"/>
      <c r="G714" s="346"/>
      <c r="H714" s="346"/>
      <c r="I714" s="346"/>
      <c r="J714" s="346"/>
      <c r="K714" s="346"/>
      <c r="L714" s="346"/>
      <c r="M714" s="346"/>
      <c r="N714" s="346"/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/>
      <c r="Z714" s="346"/>
      <c r="AA714" s="346"/>
      <c r="AB714" s="346"/>
      <c r="AC714" s="346"/>
      <c r="AD714" s="346"/>
      <c r="AE714" s="346"/>
      <c r="AF714" s="346"/>
      <c r="AG714" s="346"/>
      <c r="AH714" s="346"/>
      <c r="AI714" s="346"/>
      <c r="AJ714" s="346"/>
      <c r="AK714" s="346"/>
      <c r="AL714" s="346"/>
      <c r="AM714" s="346"/>
      <c r="AN714" s="346"/>
      <c r="AO714" s="346"/>
      <c r="AP714" s="346"/>
      <c r="AQ714" s="346"/>
      <c r="AR714" s="346"/>
      <c r="AS714" s="346"/>
      <c r="AT714" s="346"/>
      <c r="AU714" s="346"/>
      <c r="AV714" s="346"/>
      <c r="AW714" s="346"/>
      <c r="AX714" s="346"/>
      <c r="AY714" s="346"/>
      <c r="AZ714" s="346"/>
      <c r="BA714" s="346"/>
      <c r="BB714" s="346"/>
      <c r="BC714" s="346"/>
      <c r="BD714" s="346"/>
    </row>
    <row r="715" spans="1:56" ht="15.75" customHeight="1">
      <c r="A715" s="346"/>
      <c r="B715" s="346"/>
      <c r="C715" s="346"/>
      <c r="D715" s="346"/>
      <c r="E715" s="346"/>
      <c r="F715" s="346"/>
      <c r="G715" s="346"/>
      <c r="H715" s="346"/>
      <c r="I715" s="346"/>
      <c r="J715" s="346"/>
      <c r="K715" s="346"/>
      <c r="L715" s="346"/>
      <c r="M715" s="346"/>
      <c r="N715" s="346"/>
      <c r="O715" s="346"/>
      <c r="P715" s="346"/>
      <c r="Q715" s="346"/>
      <c r="R715" s="346"/>
      <c r="S715" s="346"/>
      <c r="T715" s="346"/>
      <c r="U715" s="346"/>
      <c r="V715" s="346"/>
      <c r="W715" s="346"/>
      <c r="X715" s="346"/>
      <c r="Y715" s="346"/>
      <c r="Z715" s="346"/>
      <c r="AA715" s="346"/>
      <c r="AB715" s="346"/>
      <c r="AC715" s="346"/>
      <c r="AD715" s="346"/>
      <c r="AE715" s="346"/>
      <c r="AF715" s="346"/>
      <c r="AG715" s="346"/>
      <c r="AH715" s="346"/>
      <c r="AI715" s="346"/>
      <c r="AJ715" s="346"/>
      <c r="AK715" s="346"/>
      <c r="AL715" s="346"/>
      <c r="AM715" s="346"/>
      <c r="AN715" s="346"/>
      <c r="AO715" s="346"/>
      <c r="AP715" s="346"/>
      <c r="AQ715" s="346"/>
      <c r="AR715" s="346"/>
      <c r="AS715" s="346"/>
      <c r="AT715" s="346"/>
      <c r="AU715" s="346"/>
      <c r="AV715" s="346"/>
      <c r="AW715" s="346"/>
      <c r="AX715" s="346"/>
      <c r="AY715" s="346"/>
      <c r="AZ715" s="346"/>
      <c r="BA715" s="346"/>
      <c r="BB715" s="346"/>
      <c r="BC715" s="346"/>
      <c r="BD715" s="346"/>
    </row>
    <row r="716" spans="1:56" ht="15.75" customHeight="1">
      <c r="A716" s="346"/>
      <c r="B716" s="346"/>
      <c r="C716" s="346"/>
      <c r="D716" s="346"/>
      <c r="E716" s="346"/>
      <c r="F716" s="346"/>
      <c r="G716" s="346"/>
      <c r="H716" s="346"/>
      <c r="I716" s="346"/>
      <c r="J716" s="346"/>
      <c r="K716" s="346"/>
      <c r="L716" s="346"/>
      <c r="M716" s="346"/>
      <c r="N716" s="346"/>
      <c r="O716" s="346"/>
      <c r="P716" s="346"/>
      <c r="Q716" s="346"/>
      <c r="R716" s="346"/>
      <c r="S716" s="346"/>
      <c r="T716" s="346"/>
      <c r="U716" s="346"/>
      <c r="V716" s="346"/>
      <c r="W716" s="346"/>
      <c r="X716" s="346"/>
      <c r="Y716" s="346"/>
      <c r="Z716" s="346"/>
      <c r="AA716" s="346"/>
      <c r="AB716" s="346"/>
      <c r="AC716" s="346"/>
      <c r="AD716" s="346"/>
      <c r="AE716" s="346"/>
      <c r="AF716" s="346"/>
      <c r="AG716" s="346"/>
      <c r="AH716" s="346"/>
      <c r="AI716" s="346"/>
      <c r="AJ716" s="346"/>
      <c r="AK716" s="346"/>
      <c r="AL716" s="346"/>
      <c r="AM716" s="346"/>
      <c r="AN716" s="346"/>
      <c r="AO716" s="346"/>
      <c r="AP716" s="346"/>
      <c r="AQ716" s="346"/>
      <c r="AR716" s="346"/>
      <c r="AS716" s="346"/>
      <c r="AT716" s="346"/>
      <c r="AU716" s="346"/>
      <c r="AV716" s="346"/>
      <c r="AW716" s="346"/>
      <c r="AX716" s="346"/>
      <c r="AY716" s="346"/>
      <c r="AZ716" s="346"/>
      <c r="BA716" s="346"/>
      <c r="BB716" s="346"/>
      <c r="BC716" s="346"/>
      <c r="BD716" s="346"/>
    </row>
    <row r="717" spans="1:56" ht="15.75" customHeight="1">
      <c r="A717" s="346"/>
      <c r="B717" s="346"/>
      <c r="C717" s="346"/>
      <c r="D717" s="346"/>
      <c r="E717" s="346"/>
      <c r="F717" s="346"/>
      <c r="G717" s="346"/>
      <c r="H717" s="346"/>
      <c r="I717" s="346"/>
      <c r="J717" s="346"/>
      <c r="K717" s="346"/>
      <c r="L717" s="346"/>
      <c r="M717" s="346"/>
      <c r="N717" s="346"/>
      <c r="O717" s="346"/>
      <c r="P717" s="346"/>
      <c r="Q717" s="346"/>
      <c r="R717" s="346"/>
      <c r="S717" s="346"/>
      <c r="T717" s="346"/>
      <c r="U717" s="346"/>
      <c r="V717" s="346"/>
      <c r="W717" s="346"/>
      <c r="X717" s="346"/>
      <c r="Y717" s="346"/>
      <c r="Z717" s="346"/>
      <c r="AA717" s="346"/>
      <c r="AB717" s="346"/>
      <c r="AC717" s="346"/>
      <c r="AD717" s="346"/>
      <c r="AE717" s="346"/>
      <c r="AF717" s="346"/>
      <c r="AG717" s="346"/>
      <c r="AH717" s="346"/>
      <c r="AI717" s="346"/>
      <c r="AJ717" s="346"/>
      <c r="AK717" s="346"/>
      <c r="AL717" s="346"/>
      <c r="AM717" s="346"/>
      <c r="AN717" s="346"/>
      <c r="AO717" s="346"/>
      <c r="AP717" s="346"/>
      <c r="AQ717" s="346"/>
      <c r="AR717" s="346"/>
      <c r="AS717" s="346"/>
      <c r="AT717" s="346"/>
      <c r="AU717" s="346"/>
      <c r="AV717" s="346"/>
      <c r="AW717" s="346"/>
      <c r="AX717" s="346"/>
      <c r="AY717" s="346"/>
      <c r="AZ717" s="346"/>
      <c r="BA717" s="346"/>
      <c r="BB717" s="346"/>
      <c r="BC717" s="346"/>
      <c r="BD717" s="346"/>
    </row>
    <row r="718" spans="1:56" ht="15.75" customHeight="1">
      <c r="A718" s="346"/>
      <c r="B718" s="346"/>
      <c r="C718" s="346"/>
      <c r="D718" s="346"/>
      <c r="E718" s="346"/>
      <c r="F718" s="346"/>
      <c r="G718" s="346"/>
      <c r="H718" s="346"/>
      <c r="I718" s="346"/>
      <c r="J718" s="346"/>
      <c r="K718" s="346"/>
      <c r="L718" s="346"/>
      <c r="M718" s="346"/>
      <c r="N718" s="346"/>
      <c r="O718" s="346"/>
      <c r="P718" s="346"/>
      <c r="Q718" s="346"/>
      <c r="R718" s="346"/>
      <c r="S718" s="346"/>
      <c r="T718" s="346"/>
      <c r="U718" s="346"/>
      <c r="V718" s="346"/>
      <c r="W718" s="346"/>
      <c r="X718" s="346"/>
      <c r="Y718" s="346"/>
      <c r="Z718" s="346"/>
      <c r="AA718" s="346"/>
      <c r="AB718" s="346"/>
      <c r="AC718" s="346"/>
      <c r="AD718" s="346"/>
      <c r="AE718" s="346"/>
      <c r="AF718" s="346"/>
      <c r="AG718" s="346"/>
      <c r="AH718" s="346"/>
      <c r="AI718" s="346"/>
      <c r="AJ718" s="346"/>
      <c r="AK718" s="346"/>
      <c r="AL718" s="346"/>
      <c r="AM718" s="346"/>
      <c r="AN718" s="346"/>
      <c r="AO718" s="346"/>
      <c r="AP718" s="346"/>
      <c r="AQ718" s="346"/>
      <c r="AR718" s="346"/>
      <c r="AS718" s="346"/>
      <c r="AT718" s="346"/>
      <c r="AU718" s="346"/>
      <c r="AV718" s="346"/>
      <c r="AW718" s="346"/>
      <c r="AX718" s="346"/>
      <c r="AY718" s="346"/>
      <c r="AZ718" s="346"/>
      <c r="BA718" s="346"/>
      <c r="BB718" s="346"/>
      <c r="BC718" s="346"/>
      <c r="BD718" s="346"/>
    </row>
    <row r="719" spans="1:56" ht="15.75" customHeight="1">
      <c r="A719" s="346"/>
      <c r="B719" s="346"/>
      <c r="C719" s="346"/>
      <c r="D719" s="346"/>
      <c r="E719" s="346"/>
      <c r="F719" s="346"/>
      <c r="G719" s="346"/>
      <c r="H719" s="346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6"/>
      <c r="U719" s="346"/>
      <c r="V719" s="346"/>
      <c r="W719" s="346"/>
      <c r="X719" s="346"/>
      <c r="Y719" s="346"/>
      <c r="Z719" s="346"/>
      <c r="AA719" s="346"/>
      <c r="AB719" s="346"/>
      <c r="AC719" s="346"/>
      <c r="AD719" s="346"/>
      <c r="AE719" s="346"/>
      <c r="AF719" s="346"/>
      <c r="AG719" s="346"/>
      <c r="AH719" s="346"/>
      <c r="AI719" s="346"/>
      <c r="AJ719" s="346"/>
      <c r="AK719" s="346"/>
      <c r="AL719" s="346"/>
      <c r="AM719" s="346"/>
      <c r="AN719" s="346"/>
      <c r="AO719" s="346"/>
      <c r="AP719" s="346"/>
      <c r="AQ719" s="346"/>
      <c r="AR719" s="346"/>
      <c r="AS719" s="346"/>
      <c r="AT719" s="346"/>
      <c r="AU719" s="346"/>
      <c r="AV719" s="346"/>
      <c r="AW719" s="346"/>
      <c r="AX719" s="346"/>
      <c r="AY719" s="346"/>
      <c r="AZ719" s="346"/>
      <c r="BA719" s="346"/>
      <c r="BB719" s="346"/>
      <c r="BC719" s="346"/>
      <c r="BD719" s="346"/>
    </row>
    <row r="720" spans="1:56" ht="15.75" customHeight="1">
      <c r="A720" s="346"/>
      <c r="B720" s="346"/>
      <c r="C720" s="346"/>
      <c r="D720" s="346"/>
      <c r="E720" s="346"/>
      <c r="F720" s="346"/>
      <c r="G720" s="346"/>
      <c r="H720" s="346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6"/>
      <c r="U720" s="346"/>
      <c r="V720" s="346"/>
      <c r="W720" s="346"/>
      <c r="X720" s="346"/>
      <c r="Y720" s="346"/>
      <c r="Z720" s="346"/>
      <c r="AA720" s="346"/>
      <c r="AB720" s="346"/>
      <c r="AC720" s="346"/>
      <c r="AD720" s="346"/>
      <c r="AE720" s="346"/>
      <c r="AF720" s="346"/>
      <c r="AG720" s="346"/>
      <c r="AH720" s="346"/>
      <c r="AI720" s="346"/>
      <c r="AJ720" s="346"/>
      <c r="AK720" s="346"/>
      <c r="AL720" s="346"/>
      <c r="AM720" s="346"/>
      <c r="AN720" s="346"/>
      <c r="AO720" s="346"/>
      <c r="AP720" s="346"/>
      <c r="AQ720" s="346"/>
      <c r="AR720" s="346"/>
      <c r="AS720" s="346"/>
      <c r="AT720" s="346"/>
      <c r="AU720" s="346"/>
      <c r="AV720" s="346"/>
      <c r="AW720" s="346"/>
      <c r="AX720" s="346"/>
      <c r="AY720" s="346"/>
      <c r="AZ720" s="346"/>
      <c r="BA720" s="346"/>
      <c r="BB720" s="346"/>
      <c r="BC720" s="346"/>
      <c r="BD720" s="346"/>
    </row>
    <row r="721" spans="1:56" ht="15.75" customHeight="1">
      <c r="A721" s="346"/>
      <c r="B721" s="346"/>
      <c r="C721" s="346"/>
      <c r="D721" s="346"/>
      <c r="E721" s="346"/>
      <c r="F721" s="346"/>
      <c r="G721" s="346"/>
      <c r="H721" s="346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6"/>
      <c r="U721" s="346"/>
      <c r="V721" s="346"/>
      <c r="W721" s="346"/>
      <c r="X721" s="346"/>
      <c r="Y721" s="346"/>
      <c r="Z721" s="346"/>
      <c r="AA721" s="346"/>
      <c r="AB721" s="346"/>
      <c r="AC721" s="346"/>
      <c r="AD721" s="346"/>
      <c r="AE721" s="346"/>
      <c r="AF721" s="346"/>
      <c r="AG721" s="346"/>
      <c r="AH721" s="346"/>
      <c r="AI721" s="346"/>
      <c r="AJ721" s="346"/>
      <c r="AK721" s="346"/>
      <c r="AL721" s="346"/>
      <c r="AM721" s="346"/>
      <c r="AN721" s="346"/>
      <c r="AO721" s="346"/>
      <c r="AP721" s="346"/>
      <c r="AQ721" s="346"/>
      <c r="AR721" s="346"/>
      <c r="AS721" s="346"/>
      <c r="AT721" s="346"/>
      <c r="AU721" s="346"/>
      <c r="AV721" s="346"/>
      <c r="AW721" s="346"/>
      <c r="AX721" s="346"/>
      <c r="AY721" s="346"/>
      <c r="AZ721" s="346"/>
      <c r="BA721" s="346"/>
      <c r="BB721" s="346"/>
      <c r="BC721" s="346"/>
      <c r="BD721" s="346"/>
    </row>
    <row r="722" spans="1:56" ht="15.75" customHeight="1">
      <c r="A722" s="346"/>
      <c r="B722" s="346"/>
      <c r="C722" s="346"/>
      <c r="D722" s="346"/>
      <c r="E722" s="346"/>
      <c r="F722" s="346"/>
      <c r="G722" s="346"/>
      <c r="H722" s="346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6"/>
      <c r="U722" s="346"/>
      <c r="V722" s="346"/>
      <c r="W722" s="346"/>
      <c r="X722" s="346"/>
      <c r="Y722" s="346"/>
      <c r="Z722" s="346"/>
      <c r="AA722" s="346"/>
      <c r="AB722" s="346"/>
      <c r="AC722" s="346"/>
      <c r="AD722" s="346"/>
      <c r="AE722" s="346"/>
      <c r="AF722" s="346"/>
      <c r="AG722" s="346"/>
      <c r="AH722" s="346"/>
      <c r="AI722" s="346"/>
      <c r="AJ722" s="346"/>
      <c r="AK722" s="346"/>
      <c r="AL722" s="346"/>
      <c r="AM722" s="346"/>
      <c r="AN722" s="346"/>
      <c r="AO722" s="346"/>
      <c r="AP722" s="346"/>
      <c r="AQ722" s="346"/>
      <c r="AR722" s="346"/>
      <c r="AS722" s="346"/>
      <c r="AT722" s="346"/>
      <c r="AU722" s="346"/>
      <c r="AV722" s="346"/>
      <c r="AW722" s="346"/>
      <c r="AX722" s="346"/>
      <c r="AY722" s="346"/>
      <c r="AZ722" s="346"/>
      <c r="BA722" s="346"/>
      <c r="BB722" s="346"/>
      <c r="BC722" s="346"/>
      <c r="BD722" s="346"/>
    </row>
    <row r="723" spans="1:56" ht="15.75" customHeight="1">
      <c r="A723" s="346"/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  <c r="AG723" s="346"/>
      <c r="AH723" s="346"/>
      <c r="AI723" s="346"/>
      <c r="AJ723" s="346"/>
      <c r="AK723" s="346"/>
      <c r="AL723" s="346"/>
      <c r="AM723" s="346"/>
      <c r="AN723" s="346"/>
      <c r="AO723" s="346"/>
      <c r="AP723" s="346"/>
      <c r="AQ723" s="346"/>
      <c r="AR723" s="346"/>
      <c r="AS723" s="346"/>
      <c r="AT723" s="346"/>
      <c r="AU723" s="346"/>
      <c r="AV723" s="346"/>
      <c r="AW723" s="346"/>
      <c r="AX723" s="346"/>
      <c r="AY723" s="346"/>
      <c r="AZ723" s="346"/>
      <c r="BA723" s="346"/>
      <c r="BB723" s="346"/>
      <c r="BC723" s="346"/>
      <c r="BD723" s="346"/>
    </row>
    <row r="724" spans="1:56" ht="15.75" customHeight="1">
      <c r="A724" s="346"/>
      <c r="B724" s="346"/>
      <c r="C724" s="346"/>
      <c r="D724" s="346"/>
      <c r="E724" s="346"/>
      <c r="F724" s="346"/>
      <c r="G724" s="346"/>
      <c r="H724" s="346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6"/>
      <c r="U724" s="346"/>
      <c r="V724" s="346"/>
      <c r="W724" s="346"/>
      <c r="X724" s="346"/>
      <c r="Y724" s="346"/>
      <c r="Z724" s="346"/>
      <c r="AA724" s="346"/>
      <c r="AB724" s="346"/>
      <c r="AC724" s="346"/>
      <c r="AD724" s="346"/>
      <c r="AE724" s="346"/>
      <c r="AF724" s="346"/>
      <c r="AG724" s="346"/>
      <c r="AH724" s="346"/>
      <c r="AI724" s="346"/>
      <c r="AJ724" s="346"/>
      <c r="AK724" s="346"/>
      <c r="AL724" s="346"/>
      <c r="AM724" s="346"/>
      <c r="AN724" s="346"/>
      <c r="AO724" s="346"/>
      <c r="AP724" s="346"/>
      <c r="AQ724" s="346"/>
      <c r="AR724" s="346"/>
      <c r="AS724" s="346"/>
      <c r="AT724" s="346"/>
      <c r="AU724" s="346"/>
      <c r="AV724" s="346"/>
      <c r="AW724" s="346"/>
      <c r="AX724" s="346"/>
      <c r="AY724" s="346"/>
      <c r="AZ724" s="346"/>
      <c r="BA724" s="346"/>
      <c r="BB724" s="346"/>
      <c r="BC724" s="346"/>
      <c r="BD724" s="346"/>
    </row>
    <row r="725" spans="1:56" ht="15.75" customHeight="1">
      <c r="A725" s="346"/>
      <c r="B725" s="346"/>
      <c r="C725" s="346"/>
      <c r="D725" s="346"/>
      <c r="E725" s="346"/>
      <c r="F725" s="346"/>
      <c r="G725" s="346"/>
      <c r="H725" s="346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6"/>
      <c r="U725" s="346"/>
      <c r="V725" s="346"/>
      <c r="W725" s="346"/>
      <c r="X725" s="346"/>
      <c r="Y725" s="346"/>
      <c r="Z725" s="346"/>
      <c r="AA725" s="346"/>
      <c r="AB725" s="346"/>
      <c r="AC725" s="346"/>
      <c r="AD725" s="346"/>
      <c r="AE725" s="346"/>
      <c r="AF725" s="346"/>
      <c r="AG725" s="346"/>
      <c r="AH725" s="346"/>
      <c r="AI725" s="346"/>
      <c r="AJ725" s="346"/>
      <c r="AK725" s="346"/>
      <c r="AL725" s="346"/>
      <c r="AM725" s="346"/>
      <c r="AN725" s="346"/>
      <c r="AO725" s="346"/>
      <c r="AP725" s="346"/>
      <c r="AQ725" s="346"/>
      <c r="AR725" s="346"/>
      <c r="AS725" s="346"/>
      <c r="AT725" s="346"/>
      <c r="AU725" s="346"/>
      <c r="AV725" s="346"/>
      <c r="AW725" s="346"/>
      <c r="AX725" s="346"/>
      <c r="AY725" s="346"/>
      <c r="AZ725" s="346"/>
      <c r="BA725" s="346"/>
      <c r="BB725" s="346"/>
      <c r="BC725" s="346"/>
      <c r="BD725" s="346"/>
    </row>
    <row r="726" spans="1:56" ht="15.75" customHeight="1">
      <c r="A726" s="346"/>
      <c r="B726" s="346"/>
      <c r="C726" s="346"/>
      <c r="D726" s="346"/>
      <c r="E726" s="346"/>
      <c r="F726" s="346"/>
      <c r="G726" s="346"/>
      <c r="H726" s="346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6"/>
      <c r="U726" s="346"/>
      <c r="V726" s="346"/>
      <c r="W726" s="346"/>
      <c r="X726" s="346"/>
      <c r="Y726" s="346"/>
      <c r="Z726" s="346"/>
      <c r="AA726" s="346"/>
      <c r="AB726" s="346"/>
      <c r="AC726" s="346"/>
      <c r="AD726" s="346"/>
      <c r="AE726" s="346"/>
      <c r="AF726" s="346"/>
      <c r="AG726" s="346"/>
      <c r="AH726" s="346"/>
      <c r="AI726" s="346"/>
      <c r="AJ726" s="346"/>
      <c r="AK726" s="346"/>
      <c r="AL726" s="346"/>
      <c r="AM726" s="346"/>
      <c r="AN726" s="346"/>
      <c r="AO726" s="346"/>
      <c r="AP726" s="346"/>
      <c r="AQ726" s="346"/>
      <c r="AR726" s="346"/>
      <c r="AS726" s="346"/>
      <c r="AT726" s="346"/>
      <c r="AU726" s="346"/>
      <c r="AV726" s="346"/>
      <c r="AW726" s="346"/>
      <c r="AX726" s="346"/>
      <c r="AY726" s="346"/>
      <c r="AZ726" s="346"/>
      <c r="BA726" s="346"/>
      <c r="BB726" s="346"/>
      <c r="BC726" s="346"/>
      <c r="BD726" s="346"/>
    </row>
    <row r="727" spans="1:56" ht="15.75" customHeight="1">
      <c r="A727" s="346"/>
      <c r="B727" s="346"/>
      <c r="C727" s="346"/>
      <c r="D727" s="346"/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346"/>
      <c r="Y727" s="346"/>
      <c r="Z727" s="346"/>
      <c r="AA727" s="346"/>
      <c r="AB727" s="346"/>
      <c r="AC727" s="346"/>
      <c r="AD727" s="346"/>
      <c r="AE727" s="346"/>
      <c r="AF727" s="346"/>
      <c r="AG727" s="346"/>
      <c r="AH727" s="346"/>
      <c r="AI727" s="346"/>
      <c r="AJ727" s="346"/>
      <c r="AK727" s="346"/>
      <c r="AL727" s="346"/>
      <c r="AM727" s="346"/>
      <c r="AN727" s="346"/>
      <c r="AO727" s="346"/>
      <c r="AP727" s="346"/>
      <c r="AQ727" s="346"/>
      <c r="AR727" s="346"/>
      <c r="AS727" s="346"/>
      <c r="AT727" s="346"/>
      <c r="AU727" s="346"/>
      <c r="AV727" s="346"/>
      <c r="AW727" s="346"/>
      <c r="AX727" s="346"/>
      <c r="AY727" s="346"/>
      <c r="AZ727" s="346"/>
      <c r="BA727" s="346"/>
      <c r="BB727" s="346"/>
      <c r="BC727" s="346"/>
      <c r="BD727" s="346"/>
    </row>
    <row r="728" spans="1:56" ht="15.75" customHeight="1">
      <c r="A728" s="346"/>
      <c r="B728" s="346"/>
      <c r="C728" s="346"/>
      <c r="D728" s="346"/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46"/>
      <c r="U728" s="346"/>
      <c r="V728" s="346"/>
      <c r="W728" s="346"/>
      <c r="X728" s="346"/>
      <c r="Y728" s="346"/>
      <c r="Z728" s="346"/>
      <c r="AA728" s="346"/>
      <c r="AB728" s="346"/>
      <c r="AC728" s="346"/>
      <c r="AD728" s="346"/>
      <c r="AE728" s="346"/>
      <c r="AF728" s="346"/>
      <c r="AG728" s="346"/>
      <c r="AH728" s="346"/>
      <c r="AI728" s="346"/>
      <c r="AJ728" s="346"/>
      <c r="AK728" s="346"/>
      <c r="AL728" s="346"/>
      <c r="AM728" s="346"/>
      <c r="AN728" s="346"/>
      <c r="AO728" s="346"/>
      <c r="AP728" s="346"/>
      <c r="AQ728" s="346"/>
      <c r="AR728" s="346"/>
      <c r="AS728" s="346"/>
      <c r="AT728" s="346"/>
      <c r="AU728" s="346"/>
      <c r="AV728" s="346"/>
      <c r="AW728" s="346"/>
      <c r="AX728" s="346"/>
      <c r="AY728" s="346"/>
      <c r="AZ728" s="346"/>
      <c r="BA728" s="346"/>
      <c r="BB728" s="346"/>
      <c r="BC728" s="346"/>
      <c r="BD728" s="346"/>
    </row>
    <row r="729" spans="1:56" ht="15.75" customHeight="1">
      <c r="A729" s="346"/>
      <c r="B729" s="346"/>
      <c r="C729" s="346"/>
      <c r="D729" s="346"/>
      <c r="E729" s="346"/>
      <c r="F729" s="346"/>
      <c r="G729" s="346"/>
      <c r="H729" s="346"/>
      <c r="I729" s="346"/>
      <c r="J729" s="346"/>
      <c r="K729" s="346"/>
      <c r="L729" s="346"/>
      <c r="M729" s="346"/>
      <c r="N729" s="346"/>
      <c r="O729" s="346"/>
      <c r="P729" s="346"/>
      <c r="Q729" s="346"/>
      <c r="R729" s="346"/>
      <c r="S729" s="346"/>
      <c r="T729" s="346"/>
      <c r="U729" s="346"/>
      <c r="V729" s="346"/>
      <c r="W729" s="346"/>
      <c r="X729" s="346"/>
      <c r="Y729" s="346"/>
      <c r="Z729" s="346"/>
      <c r="AA729" s="346"/>
      <c r="AB729" s="346"/>
      <c r="AC729" s="346"/>
      <c r="AD729" s="346"/>
      <c r="AE729" s="346"/>
      <c r="AF729" s="346"/>
      <c r="AG729" s="346"/>
      <c r="AH729" s="346"/>
      <c r="AI729" s="346"/>
      <c r="AJ729" s="346"/>
      <c r="AK729" s="346"/>
      <c r="AL729" s="346"/>
      <c r="AM729" s="346"/>
      <c r="AN729" s="346"/>
      <c r="AO729" s="346"/>
      <c r="AP729" s="346"/>
      <c r="AQ729" s="346"/>
      <c r="AR729" s="346"/>
      <c r="AS729" s="346"/>
      <c r="AT729" s="346"/>
      <c r="AU729" s="346"/>
      <c r="AV729" s="346"/>
      <c r="AW729" s="346"/>
      <c r="AX729" s="346"/>
      <c r="AY729" s="346"/>
      <c r="AZ729" s="346"/>
      <c r="BA729" s="346"/>
      <c r="BB729" s="346"/>
      <c r="BC729" s="346"/>
      <c r="BD729" s="346"/>
    </row>
    <row r="730" spans="1:56" ht="15.75" customHeight="1">
      <c r="A730" s="346"/>
      <c r="B730" s="346"/>
      <c r="C730" s="346"/>
      <c r="D730" s="346"/>
      <c r="E730" s="346"/>
      <c r="F730" s="346"/>
      <c r="G730" s="346"/>
      <c r="H730" s="346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6"/>
      <c r="U730" s="346"/>
      <c r="V730" s="346"/>
      <c r="W730" s="346"/>
      <c r="X730" s="346"/>
      <c r="Y730" s="346"/>
      <c r="Z730" s="346"/>
      <c r="AA730" s="346"/>
      <c r="AB730" s="346"/>
      <c r="AC730" s="346"/>
      <c r="AD730" s="346"/>
      <c r="AE730" s="346"/>
      <c r="AF730" s="346"/>
      <c r="AG730" s="346"/>
      <c r="AH730" s="346"/>
      <c r="AI730" s="346"/>
      <c r="AJ730" s="346"/>
      <c r="AK730" s="346"/>
      <c r="AL730" s="346"/>
      <c r="AM730" s="346"/>
      <c r="AN730" s="346"/>
      <c r="AO730" s="346"/>
      <c r="AP730" s="346"/>
      <c r="AQ730" s="346"/>
      <c r="AR730" s="346"/>
      <c r="AS730" s="346"/>
      <c r="AT730" s="346"/>
      <c r="AU730" s="346"/>
      <c r="AV730" s="346"/>
      <c r="AW730" s="346"/>
      <c r="AX730" s="346"/>
      <c r="AY730" s="346"/>
      <c r="AZ730" s="346"/>
      <c r="BA730" s="346"/>
      <c r="BB730" s="346"/>
      <c r="BC730" s="346"/>
      <c r="BD730" s="346"/>
    </row>
    <row r="731" spans="1:56" ht="15.75" customHeight="1">
      <c r="A731" s="346"/>
      <c r="B731" s="346"/>
      <c r="C731" s="346"/>
      <c r="D731" s="346"/>
      <c r="E731" s="346"/>
      <c r="F731" s="346"/>
      <c r="G731" s="346"/>
      <c r="H731" s="346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6"/>
      <c r="U731" s="346"/>
      <c r="V731" s="346"/>
      <c r="W731" s="346"/>
      <c r="X731" s="346"/>
      <c r="Y731" s="346"/>
      <c r="Z731" s="346"/>
      <c r="AA731" s="346"/>
      <c r="AB731" s="346"/>
      <c r="AC731" s="346"/>
      <c r="AD731" s="346"/>
      <c r="AE731" s="346"/>
      <c r="AF731" s="346"/>
      <c r="AG731" s="346"/>
      <c r="AH731" s="346"/>
      <c r="AI731" s="346"/>
      <c r="AJ731" s="346"/>
      <c r="AK731" s="346"/>
      <c r="AL731" s="346"/>
      <c r="AM731" s="346"/>
      <c r="AN731" s="346"/>
      <c r="AO731" s="346"/>
      <c r="AP731" s="346"/>
      <c r="AQ731" s="346"/>
      <c r="AR731" s="346"/>
      <c r="AS731" s="346"/>
      <c r="AT731" s="346"/>
      <c r="AU731" s="346"/>
      <c r="AV731" s="346"/>
      <c r="AW731" s="346"/>
      <c r="AX731" s="346"/>
      <c r="AY731" s="346"/>
      <c r="AZ731" s="346"/>
      <c r="BA731" s="346"/>
      <c r="BB731" s="346"/>
      <c r="BC731" s="346"/>
      <c r="BD731" s="346"/>
    </row>
    <row r="732" spans="1:56" ht="15.75" customHeight="1">
      <c r="A732" s="346"/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  <c r="AG732" s="346"/>
      <c r="AH732" s="346"/>
      <c r="AI732" s="346"/>
      <c r="AJ732" s="346"/>
      <c r="AK732" s="346"/>
      <c r="AL732" s="346"/>
      <c r="AM732" s="346"/>
      <c r="AN732" s="346"/>
      <c r="AO732" s="346"/>
      <c r="AP732" s="346"/>
      <c r="AQ732" s="346"/>
      <c r="AR732" s="346"/>
      <c r="AS732" s="346"/>
      <c r="AT732" s="346"/>
      <c r="AU732" s="346"/>
      <c r="AV732" s="346"/>
      <c r="AW732" s="346"/>
      <c r="AX732" s="346"/>
      <c r="AY732" s="346"/>
      <c r="AZ732" s="346"/>
      <c r="BA732" s="346"/>
      <c r="BB732" s="346"/>
      <c r="BC732" s="346"/>
      <c r="BD732" s="346"/>
    </row>
    <row r="733" spans="1:56" ht="15.75" customHeight="1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  <c r="AG733" s="346"/>
      <c r="AH733" s="346"/>
      <c r="AI733" s="346"/>
      <c r="AJ733" s="346"/>
      <c r="AK733" s="346"/>
      <c r="AL733" s="346"/>
      <c r="AM733" s="346"/>
      <c r="AN733" s="346"/>
      <c r="AO733" s="346"/>
      <c r="AP733" s="346"/>
      <c r="AQ733" s="346"/>
      <c r="AR733" s="346"/>
      <c r="AS733" s="346"/>
      <c r="AT733" s="346"/>
      <c r="AU733" s="346"/>
      <c r="AV733" s="346"/>
      <c r="AW733" s="346"/>
      <c r="AX733" s="346"/>
      <c r="AY733" s="346"/>
      <c r="AZ733" s="346"/>
      <c r="BA733" s="346"/>
      <c r="BB733" s="346"/>
      <c r="BC733" s="346"/>
      <c r="BD733" s="346"/>
    </row>
    <row r="734" spans="1:56" ht="15.75" customHeight="1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  <c r="AG734" s="346"/>
      <c r="AH734" s="346"/>
      <c r="AI734" s="346"/>
      <c r="AJ734" s="346"/>
      <c r="AK734" s="346"/>
      <c r="AL734" s="346"/>
      <c r="AM734" s="346"/>
      <c r="AN734" s="346"/>
      <c r="AO734" s="346"/>
      <c r="AP734" s="346"/>
      <c r="AQ734" s="346"/>
      <c r="AR734" s="346"/>
      <c r="AS734" s="346"/>
      <c r="AT734" s="346"/>
      <c r="AU734" s="346"/>
      <c r="AV734" s="346"/>
      <c r="AW734" s="346"/>
      <c r="AX734" s="346"/>
      <c r="AY734" s="346"/>
      <c r="AZ734" s="346"/>
      <c r="BA734" s="346"/>
      <c r="BB734" s="346"/>
      <c r="BC734" s="346"/>
      <c r="BD734" s="346"/>
    </row>
    <row r="735" spans="1:56" ht="15.75" customHeight="1">
      <c r="A735" s="346"/>
      <c r="B735" s="346"/>
      <c r="C735" s="346"/>
      <c r="D735" s="346"/>
      <c r="E735" s="346"/>
      <c r="F735" s="346"/>
      <c r="G735" s="346"/>
      <c r="H735" s="346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6"/>
      <c r="U735" s="346"/>
      <c r="V735" s="346"/>
      <c r="W735" s="346"/>
      <c r="X735" s="346"/>
      <c r="Y735" s="346"/>
      <c r="Z735" s="346"/>
      <c r="AA735" s="346"/>
      <c r="AB735" s="346"/>
      <c r="AC735" s="346"/>
      <c r="AD735" s="346"/>
      <c r="AE735" s="346"/>
      <c r="AF735" s="346"/>
      <c r="AG735" s="346"/>
      <c r="AH735" s="346"/>
      <c r="AI735" s="346"/>
      <c r="AJ735" s="346"/>
      <c r="AK735" s="346"/>
      <c r="AL735" s="346"/>
      <c r="AM735" s="346"/>
      <c r="AN735" s="346"/>
      <c r="AO735" s="346"/>
      <c r="AP735" s="346"/>
      <c r="AQ735" s="346"/>
      <c r="AR735" s="346"/>
      <c r="AS735" s="346"/>
      <c r="AT735" s="346"/>
      <c r="AU735" s="346"/>
      <c r="AV735" s="346"/>
      <c r="AW735" s="346"/>
      <c r="AX735" s="346"/>
      <c r="AY735" s="346"/>
      <c r="AZ735" s="346"/>
      <c r="BA735" s="346"/>
      <c r="BB735" s="346"/>
      <c r="BC735" s="346"/>
      <c r="BD735" s="346"/>
    </row>
    <row r="736" spans="1:56" ht="15.75" customHeight="1">
      <c r="A736" s="346"/>
      <c r="B736" s="346"/>
      <c r="C736" s="346"/>
      <c r="D736" s="346"/>
      <c r="E736" s="346"/>
      <c r="F736" s="346"/>
      <c r="G736" s="346"/>
      <c r="H736" s="346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6"/>
      <c r="U736" s="346"/>
      <c r="V736" s="346"/>
      <c r="W736" s="346"/>
      <c r="X736" s="346"/>
      <c r="Y736" s="346"/>
      <c r="Z736" s="346"/>
      <c r="AA736" s="346"/>
      <c r="AB736" s="346"/>
      <c r="AC736" s="346"/>
      <c r="AD736" s="346"/>
      <c r="AE736" s="346"/>
      <c r="AF736" s="346"/>
      <c r="AG736" s="346"/>
      <c r="AH736" s="346"/>
      <c r="AI736" s="346"/>
      <c r="AJ736" s="346"/>
      <c r="AK736" s="346"/>
      <c r="AL736" s="346"/>
      <c r="AM736" s="346"/>
      <c r="AN736" s="346"/>
      <c r="AO736" s="346"/>
      <c r="AP736" s="346"/>
      <c r="AQ736" s="346"/>
      <c r="AR736" s="346"/>
      <c r="AS736" s="346"/>
      <c r="AT736" s="346"/>
      <c r="AU736" s="346"/>
      <c r="AV736" s="346"/>
      <c r="AW736" s="346"/>
      <c r="AX736" s="346"/>
      <c r="AY736" s="346"/>
      <c r="AZ736" s="346"/>
      <c r="BA736" s="346"/>
      <c r="BB736" s="346"/>
      <c r="BC736" s="346"/>
      <c r="BD736" s="346"/>
    </row>
    <row r="737" spans="1:56" ht="15.75" customHeight="1">
      <c r="A737" s="346"/>
      <c r="B737" s="346"/>
      <c r="C737" s="346"/>
      <c r="D737" s="346"/>
      <c r="E737" s="346"/>
      <c r="F737" s="346"/>
      <c r="G737" s="346"/>
      <c r="H737" s="346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6"/>
      <c r="U737" s="346"/>
      <c r="V737" s="346"/>
      <c r="W737" s="346"/>
      <c r="X737" s="346"/>
      <c r="Y737" s="346"/>
      <c r="Z737" s="346"/>
      <c r="AA737" s="346"/>
      <c r="AB737" s="346"/>
      <c r="AC737" s="346"/>
      <c r="AD737" s="346"/>
      <c r="AE737" s="346"/>
      <c r="AF737" s="346"/>
      <c r="AG737" s="346"/>
      <c r="AH737" s="346"/>
      <c r="AI737" s="346"/>
      <c r="AJ737" s="346"/>
      <c r="AK737" s="346"/>
      <c r="AL737" s="346"/>
      <c r="AM737" s="346"/>
      <c r="AN737" s="346"/>
      <c r="AO737" s="346"/>
      <c r="AP737" s="346"/>
      <c r="AQ737" s="346"/>
      <c r="AR737" s="346"/>
      <c r="AS737" s="346"/>
      <c r="AT737" s="346"/>
      <c r="AU737" s="346"/>
      <c r="AV737" s="346"/>
      <c r="AW737" s="346"/>
      <c r="AX737" s="346"/>
      <c r="AY737" s="346"/>
      <c r="AZ737" s="346"/>
      <c r="BA737" s="346"/>
      <c r="BB737" s="346"/>
      <c r="BC737" s="346"/>
      <c r="BD737" s="346"/>
    </row>
    <row r="738" spans="1:56" ht="15.75" customHeight="1">
      <c r="A738" s="346"/>
      <c r="B738" s="346"/>
      <c r="C738" s="346"/>
      <c r="D738" s="346"/>
      <c r="E738" s="346"/>
      <c r="F738" s="346"/>
      <c r="G738" s="346"/>
      <c r="H738" s="346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6"/>
      <c r="U738" s="346"/>
      <c r="V738" s="346"/>
      <c r="W738" s="346"/>
      <c r="X738" s="346"/>
      <c r="Y738" s="346"/>
      <c r="Z738" s="346"/>
      <c r="AA738" s="346"/>
      <c r="AB738" s="346"/>
      <c r="AC738" s="346"/>
      <c r="AD738" s="346"/>
      <c r="AE738" s="346"/>
      <c r="AF738" s="346"/>
      <c r="AG738" s="346"/>
      <c r="AH738" s="346"/>
      <c r="AI738" s="346"/>
      <c r="AJ738" s="346"/>
      <c r="AK738" s="346"/>
      <c r="AL738" s="346"/>
      <c r="AM738" s="346"/>
      <c r="AN738" s="346"/>
      <c r="AO738" s="346"/>
      <c r="AP738" s="346"/>
      <c r="AQ738" s="346"/>
      <c r="AR738" s="346"/>
      <c r="AS738" s="346"/>
      <c r="AT738" s="346"/>
      <c r="AU738" s="346"/>
      <c r="AV738" s="346"/>
      <c r="AW738" s="346"/>
      <c r="AX738" s="346"/>
      <c r="AY738" s="346"/>
      <c r="AZ738" s="346"/>
      <c r="BA738" s="346"/>
      <c r="BB738" s="346"/>
      <c r="BC738" s="346"/>
      <c r="BD738" s="346"/>
    </row>
    <row r="739" spans="1:56" ht="15.75" customHeight="1">
      <c r="A739" s="346"/>
      <c r="B739" s="346"/>
      <c r="C739" s="346"/>
      <c r="D739" s="346"/>
      <c r="E739" s="346"/>
      <c r="F739" s="346"/>
      <c r="G739" s="346"/>
      <c r="H739" s="346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6"/>
      <c r="U739" s="346"/>
      <c r="V739" s="346"/>
      <c r="W739" s="346"/>
      <c r="X739" s="346"/>
      <c r="Y739" s="346"/>
      <c r="Z739" s="346"/>
      <c r="AA739" s="346"/>
      <c r="AB739" s="346"/>
      <c r="AC739" s="346"/>
      <c r="AD739" s="346"/>
      <c r="AE739" s="346"/>
      <c r="AF739" s="346"/>
      <c r="AG739" s="346"/>
      <c r="AH739" s="346"/>
      <c r="AI739" s="346"/>
      <c r="AJ739" s="346"/>
      <c r="AK739" s="346"/>
      <c r="AL739" s="346"/>
      <c r="AM739" s="346"/>
      <c r="AN739" s="346"/>
      <c r="AO739" s="346"/>
      <c r="AP739" s="346"/>
      <c r="AQ739" s="346"/>
      <c r="AR739" s="346"/>
      <c r="AS739" s="346"/>
      <c r="AT739" s="346"/>
      <c r="AU739" s="346"/>
      <c r="AV739" s="346"/>
      <c r="AW739" s="346"/>
      <c r="AX739" s="346"/>
      <c r="AY739" s="346"/>
      <c r="AZ739" s="346"/>
      <c r="BA739" s="346"/>
      <c r="BB739" s="346"/>
      <c r="BC739" s="346"/>
      <c r="BD739" s="346"/>
    </row>
    <row r="740" spans="1:56" ht="15.75" customHeight="1">
      <c r="A740" s="346"/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  <c r="AG740" s="346"/>
      <c r="AH740" s="346"/>
      <c r="AI740" s="346"/>
      <c r="AJ740" s="346"/>
      <c r="AK740" s="346"/>
      <c r="AL740" s="346"/>
      <c r="AM740" s="346"/>
      <c r="AN740" s="346"/>
      <c r="AO740" s="346"/>
      <c r="AP740" s="346"/>
      <c r="AQ740" s="346"/>
      <c r="AR740" s="346"/>
      <c r="AS740" s="346"/>
      <c r="AT740" s="346"/>
      <c r="AU740" s="346"/>
      <c r="AV740" s="346"/>
      <c r="AW740" s="346"/>
      <c r="AX740" s="346"/>
      <c r="AY740" s="346"/>
      <c r="AZ740" s="346"/>
      <c r="BA740" s="346"/>
      <c r="BB740" s="346"/>
      <c r="BC740" s="346"/>
      <c r="BD740" s="346"/>
    </row>
    <row r="741" spans="1:56" ht="15.75" customHeight="1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  <c r="AG741" s="346"/>
      <c r="AH741" s="346"/>
      <c r="AI741" s="346"/>
      <c r="AJ741" s="346"/>
      <c r="AK741" s="346"/>
      <c r="AL741" s="346"/>
      <c r="AM741" s="346"/>
      <c r="AN741" s="346"/>
      <c r="AO741" s="346"/>
      <c r="AP741" s="346"/>
      <c r="AQ741" s="346"/>
      <c r="AR741" s="346"/>
      <c r="AS741" s="346"/>
      <c r="AT741" s="346"/>
      <c r="AU741" s="346"/>
      <c r="AV741" s="346"/>
      <c r="AW741" s="346"/>
      <c r="AX741" s="346"/>
      <c r="AY741" s="346"/>
      <c r="AZ741" s="346"/>
      <c r="BA741" s="346"/>
      <c r="BB741" s="346"/>
      <c r="BC741" s="346"/>
      <c r="BD741" s="346"/>
    </row>
    <row r="742" spans="1:56" ht="15.75" customHeight="1">
      <c r="A742" s="346"/>
      <c r="B742" s="346"/>
      <c r="C742" s="346"/>
      <c r="D742" s="346"/>
      <c r="E742" s="346"/>
      <c r="F742" s="346"/>
      <c r="G742" s="346"/>
      <c r="H742" s="346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6"/>
      <c r="U742" s="346"/>
      <c r="V742" s="346"/>
      <c r="W742" s="346"/>
      <c r="X742" s="346"/>
      <c r="Y742" s="346"/>
      <c r="Z742" s="346"/>
      <c r="AA742" s="346"/>
      <c r="AB742" s="346"/>
      <c r="AC742" s="346"/>
      <c r="AD742" s="346"/>
      <c r="AE742" s="346"/>
      <c r="AF742" s="346"/>
      <c r="AG742" s="346"/>
      <c r="AH742" s="346"/>
      <c r="AI742" s="346"/>
      <c r="AJ742" s="346"/>
      <c r="AK742" s="346"/>
      <c r="AL742" s="346"/>
      <c r="AM742" s="346"/>
      <c r="AN742" s="346"/>
      <c r="AO742" s="346"/>
      <c r="AP742" s="346"/>
      <c r="AQ742" s="346"/>
      <c r="AR742" s="346"/>
      <c r="AS742" s="346"/>
      <c r="AT742" s="346"/>
      <c r="AU742" s="346"/>
      <c r="AV742" s="346"/>
      <c r="AW742" s="346"/>
      <c r="AX742" s="346"/>
      <c r="AY742" s="346"/>
      <c r="AZ742" s="346"/>
      <c r="BA742" s="346"/>
      <c r="BB742" s="346"/>
      <c r="BC742" s="346"/>
      <c r="BD742" s="346"/>
    </row>
    <row r="743" spans="1:56" ht="15.75" customHeight="1">
      <c r="A743" s="346"/>
      <c r="B743" s="346"/>
      <c r="C743" s="346"/>
      <c r="D743" s="346"/>
      <c r="E743" s="346"/>
      <c r="F743" s="346"/>
      <c r="G743" s="346"/>
      <c r="H743" s="346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6"/>
      <c r="U743" s="346"/>
      <c r="V743" s="346"/>
      <c r="W743" s="346"/>
      <c r="X743" s="346"/>
      <c r="Y743" s="346"/>
      <c r="Z743" s="346"/>
      <c r="AA743" s="346"/>
      <c r="AB743" s="346"/>
      <c r="AC743" s="346"/>
      <c r="AD743" s="346"/>
      <c r="AE743" s="346"/>
      <c r="AF743" s="346"/>
      <c r="AG743" s="346"/>
      <c r="AH743" s="346"/>
      <c r="AI743" s="346"/>
      <c r="AJ743" s="346"/>
      <c r="AK743" s="346"/>
      <c r="AL743" s="346"/>
      <c r="AM743" s="346"/>
      <c r="AN743" s="346"/>
      <c r="AO743" s="346"/>
      <c r="AP743" s="346"/>
      <c r="AQ743" s="346"/>
      <c r="AR743" s="346"/>
      <c r="AS743" s="346"/>
      <c r="AT743" s="346"/>
      <c r="AU743" s="346"/>
      <c r="AV743" s="346"/>
      <c r="AW743" s="346"/>
      <c r="AX743" s="346"/>
      <c r="AY743" s="346"/>
      <c r="AZ743" s="346"/>
      <c r="BA743" s="346"/>
      <c r="BB743" s="346"/>
      <c r="BC743" s="346"/>
      <c r="BD743" s="346"/>
    </row>
    <row r="744" spans="1:56" ht="15.75" customHeight="1">
      <c r="A744" s="346"/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  <c r="AG744" s="346"/>
      <c r="AH744" s="346"/>
      <c r="AI744" s="346"/>
      <c r="AJ744" s="346"/>
      <c r="AK744" s="346"/>
      <c r="AL744" s="346"/>
      <c r="AM744" s="346"/>
      <c r="AN744" s="346"/>
      <c r="AO744" s="346"/>
      <c r="AP744" s="346"/>
      <c r="AQ744" s="346"/>
      <c r="AR744" s="346"/>
      <c r="AS744" s="346"/>
      <c r="AT744" s="346"/>
      <c r="AU744" s="346"/>
      <c r="AV744" s="346"/>
      <c r="AW744" s="346"/>
      <c r="AX744" s="346"/>
      <c r="AY744" s="346"/>
      <c r="AZ744" s="346"/>
      <c r="BA744" s="346"/>
      <c r="BB744" s="346"/>
      <c r="BC744" s="346"/>
      <c r="BD744" s="346"/>
    </row>
    <row r="745" spans="1:56" ht="15.75" customHeight="1">
      <c r="A745" s="346"/>
      <c r="B745" s="346"/>
      <c r="C745" s="346"/>
      <c r="D745" s="346"/>
      <c r="E745" s="346"/>
      <c r="F745" s="346"/>
      <c r="G745" s="346"/>
      <c r="H745" s="346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6"/>
      <c r="U745" s="346"/>
      <c r="V745" s="346"/>
      <c r="W745" s="346"/>
      <c r="X745" s="346"/>
      <c r="Y745" s="346"/>
      <c r="Z745" s="346"/>
      <c r="AA745" s="346"/>
      <c r="AB745" s="346"/>
      <c r="AC745" s="346"/>
      <c r="AD745" s="346"/>
      <c r="AE745" s="346"/>
      <c r="AF745" s="346"/>
      <c r="AG745" s="346"/>
      <c r="AH745" s="346"/>
      <c r="AI745" s="346"/>
      <c r="AJ745" s="346"/>
      <c r="AK745" s="346"/>
      <c r="AL745" s="346"/>
      <c r="AM745" s="346"/>
      <c r="AN745" s="346"/>
      <c r="AO745" s="346"/>
      <c r="AP745" s="346"/>
      <c r="AQ745" s="346"/>
      <c r="AR745" s="346"/>
      <c r="AS745" s="346"/>
      <c r="AT745" s="346"/>
      <c r="AU745" s="346"/>
      <c r="AV745" s="346"/>
      <c r="AW745" s="346"/>
      <c r="AX745" s="346"/>
      <c r="AY745" s="346"/>
      <c r="AZ745" s="346"/>
      <c r="BA745" s="346"/>
      <c r="BB745" s="346"/>
      <c r="BC745" s="346"/>
      <c r="BD745" s="346"/>
    </row>
    <row r="746" spans="1:56" ht="15.75" customHeight="1">
      <c r="A746" s="346"/>
      <c r="B746" s="346"/>
      <c r="C746" s="346"/>
      <c r="D746" s="346"/>
      <c r="E746" s="346"/>
      <c r="F746" s="346"/>
      <c r="G746" s="346"/>
      <c r="H746" s="346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6"/>
      <c r="U746" s="346"/>
      <c r="V746" s="346"/>
      <c r="W746" s="346"/>
      <c r="X746" s="346"/>
      <c r="Y746" s="346"/>
      <c r="Z746" s="346"/>
      <c r="AA746" s="346"/>
      <c r="AB746" s="346"/>
      <c r="AC746" s="346"/>
      <c r="AD746" s="346"/>
      <c r="AE746" s="346"/>
      <c r="AF746" s="346"/>
      <c r="AG746" s="346"/>
      <c r="AH746" s="346"/>
      <c r="AI746" s="346"/>
      <c r="AJ746" s="346"/>
      <c r="AK746" s="346"/>
      <c r="AL746" s="346"/>
      <c r="AM746" s="346"/>
      <c r="AN746" s="346"/>
      <c r="AO746" s="346"/>
      <c r="AP746" s="346"/>
      <c r="AQ746" s="346"/>
      <c r="AR746" s="346"/>
      <c r="AS746" s="346"/>
      <c r="AT746" s="346"/>
      <c r="AU746" s="346"/>
      <c r="AV746" s="346"/>
      <c r="AW746" s="346"/>
      <c r="AX746" s="346"/>
      <c r="AY746" s="346"/>
      <c r="AZ746" s="346"/>
      <c r="BA746" s="346"/>
      <c r="BB746" s="346"/>
      <c r="BC746" s="346"/>
      <c r="BD746" s="346"/>
    </row>
    <row r="747" spans="1:56" ht="15.75" customHeight="1">
      <c r="A747" s="346"/>
      <c r="B747" s="346"/>
      <c r="C747" s="346"/>
      <c r="D747" s="346"/>
      <c r="E747" s="346"/>
      <c r="F747" s="346"/>
      <c r="G747" s="346"/>
      <c r="H747" s="346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6"/>
      <c r="U747" s="346"/>
      <c r="V747" s="346"/>
      <c r="W747" s="346"/>
      <c r="X747" s="346"/>
      <c r="Y747" s="346"/>
      <c r="Z747" s="346"/>
      <c r="AA747" s="346"/>
      <c r="AB747" s="346"/>
      <c r="AC747" s="346"/>
      <c r="AD747" s="346"/>
      <c r="AE747" s="346"/>
      <c r="AF747" s="346"/>
      <c r="AG747" s="346"/>
      <c r="AH747" s="346"/>
      <c r="AI747" s="346"/>
      <c r="AJ747" s="346"/>
      <c r="AK747" s="346"/>
      <c r="AL747" s="346"/>
      <c r="AM747" s="346"/>
      <c r="AN747" s="346"/>
      <c r="AO747" s="346"/>
      <c r="AP747" s="346"/>
      <c r="AQ747" s="346"/>
      <c r="AR747" s="346"/>
      <c r="AS747" s="346"/>
      <c r="AT747" s="346"/>
      <c r="AU747" s="346"/>
      <c r="AV747" s="346"/>
      <c r="AW747" s="346"/>
      <c r="AX747" s="346"/>
      <c r="AY747" s="346"/>
      <c r="AZ747" s="346"/>
      <c r="BA747" s="346"/>
      <c r="BB747" s="346"/>
      <c r="BC747" s="346"/>
      <c r="BD747" s="346"/>
    </row>
    <row r="748" spans="1:56" ht="15.75" customHeight="1">
      <c r="A748" s="346"/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  <c r="AG748" s="346"/>
      <c r="AH748" s="346"/>
      <c r="AI748" s="346"/>
      <c r="AJ748" s="346"/>
      <c r="AK748" s="346"/>
      <c r="AL748" s="346"/>
      <c r="AM748" s="346"/>
      <c r="AN748" s="346"/>
      <c r="AO748" s="346"/>
      <c r="AP748" s="346"/>
      <c r="AQ748" s="346"/>
      <c r="AR748" s="346"/>
      <c r="AS748" s="346"/>
      <c r="AT748" s="346"/>
      <c r="AU748" s="346"/>
      <c r="AV748" s="346"/>
      <c r="AW748" s="346"/>
      <c r="AX748" s="346"/>
      <c r="AY748" s="346"/>
      <c r="AZ748" s="346"/>
      <c r="BA748" s="346"/>
      <c r="BB748" s="346"/>
      <c r="BC748" s="346"/>
      <c r="BD748" s="346"/>
    </row>
    <row r="749" spans="1:56" ht="15.75" customHeight="1">
      <c r="A749" s="346"/>
      <c r="B749" s="346"/>
      <c r="C749" s="346"/>
      <c r="D749" s="346"/>
      <c r="E749" s="346"/>
      <c r="F749" s="346"/>
      <c r="G749" s="346"/>
      <c r="H749" s="346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6"/>
      <c r="U749" s="346"/>
      <c r="V749" s="346"/>
      <c r="W749" s="346"/>
      <c r="X749" s="346"/>
      <c r="Y749" s="346"/>
      <c r="Z749" s="346"/>
      <c r="AA749" s="346"/>
      <c r="AB749" s="346"/>
      <c r="AC749" s="346"/>
      <c r="AD749" s="346"/>
      <c r="AE749" s="346"/>
      <c r="AF749" s="346"/>
      <c r="AG749" s="346"/>
      <c r="AH749" s="346"/>
      <c r="AI749" s="346"/>
      <c r="AJ749" s="346"/>
      <c r="AK749" s="346"/>
      <c r="AL749" s="346"/>
      <c r="AM749" s="346"/>
      <c r="AN749" s="346"/>
      <c r="AO749" s="346"/>
      <c r="AP749" s="346"/>
      <c r="AQ749" s="346"/>
      <c r="AR749" s="346"/>
      <c r="AS749" s="346"/>
      <c r="AT749" s="346"/>
      <c r="AU749" s="346"/>
      <c r="AV749" s="346"/>
      <c r="AW749" s="346"/>
      <c r="AX749" s="346"/>
      <c r="AY749" s="346"/>
      <c r="AZ749" s="346"/>
      <c r="BA749" s="346"/>
      <c r="BB749" s="346"/>
      <c r="BC749" s="346"/>
      <c r="BD749" s="346"/>
    </row>
    <row r="750" spans="1:56" ht="15.75" customHeight="1">
      <c r="A750" s="346"/>
      <c r="B750" s="346"/>
      <c r="C750" s="346"/>
      <c r="D750" s="346"/>
      <c r="E750" s="346"/>
      <c r="F750" s="346"/>
      <c r="G750" s="346"/>
      <c r="H750" s="346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6"/>
      <c r="U750" s="346"/>
      <c r="V750" s="346"/>
      <c r="W750" s="346"/>
      <c r="X750" s="346"/>
      <c r="Y750" s="346"/>
      <c r="Z750" s="346"/>
      <c r="AA750" s="346"/>
      <c r="AB750" s="346"/>
      <c r="AC750" s="346"/>
      <c r="AD750" s="346"/>
      <c r="AE750" s="346"/>
      <c r="AF750" s="346"/>
      <c r="AG750" s="346"/>
      <c r="AH750" s="346"/>
      <c r="AI750" s="346"/>
      <c r="AJ750" s="346"/>
      <c r="AK750" s="346"/>
      <c r="AL750" s="346"/>
      <c r="AM750" s="346"/>
      <c r="AN750" s="346"/>
      <c r="AO750" s="346"/>
      <c r="AP750" s="346"/>
      <c r="AQ750" s="346"/>
      <c r="AR750" s="346"/>
      <c r="AS750" s="346"/>
      <c r="AT750" s="346"/>
      <c r="AU750" s="346"/>
      <c r="AV750" s="346"/>
      <c r="AW750" s="346"/>
      <c r="AX750" s="346"/>
      <c r="AY750" s="346"/>
      <c r="AZ750" s="346"/>
      <c r="BA750" s="346"/>
      <c r="BB750" s="346"/>
      <c r="BC750" s="346"/>
      <c r="BD750" s="346"/>
    </row>
    <row r="751" spans="1:56" ht="15.75" customHeight="1">
      <c r="A751" s="346"/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  <c r="AG751" s="346"/>
      <c r="AH751" s="346"/>
      <c r="AI751" s="346"/>
      <c r="AJ751" s="346"/>
      <c r="AK751" s="346"/>
      <c r="AL751" s="346"/>
      <c r="AM751" s="346"/>
      <c r="AN751" s="346"/>
      <c r="AO751" s="346"/>
      <c r="AP751" s="346"/>
      <c r="AQ751" s="346"/>
      <c r="AR751" s="346"/>
      <c r="AS751" s="346"/>
      <c r="AT751" s="346"/>
      <c r="AU751" s="346"/>
      <c r="AV751" s="346"/>
      <c r="AW751" s="346"/>
      <c r="AX751" s="346"/>
      <c r="AY751" s="346"/>
      <c r="AZ751" s="346"/>
      <c r="BA751" s="346"/>
      <c r="BB751" s="346"/>
      <c r="BC751" s="346"/>
      <c r="BD751" s="346"/>
    </row>
    <row r="752" spans="1:56" ht="15.75" customHeight="1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  <c r="AG752" s="346"/>
      <c r="AH752" s="346"/>
      <c r="AI752" s="346"/>
      <c r="AJ752" s="346"/>
      <c r="AK752" s="346"/>
      <c r="AL752" s="346"/>
      <c r="AM752" s="346"/>
      <c r="AN752" s="346"/>
      <c r="AO752" s="346"/>
      <c r="AP752" s="346"/>
      <c r="AQ752" s="346"/>
      <c r="AR752" s="346"/>
      <c r="AS752" s="346"/>
      <c r="AT752" s="346"/>
      <c r="AU752" s="346"/>
      <c r="AV752" s="346"/>
      <c r="AW752" s="346"/>
      <c r="AX752" s="346"/>
      <c r="AY752" s="346"/>
      <c r="AZ752" s="346"/>
      <c r="BA752" s="346"/>
      <c r="BB752" s="346"/>
      <c r="BC752" s="346"/>
      <c r="BD752" s="346"/>
    </row>
    <row r="753" spans="1:56" ht="15.75" customHeight="1">
      <c r="A753" s="346"/>
      <c r="B753" s="346"/>
      <c r="C753" s="346"/>
      <c r="D753" s="346"/>
      <c r="E753" s="346"/>
      <c r="F753" s="346"/>
      <c r="G753" s="346"/>
      <c r="H753" s="346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6"/>
      <c r="U753" s="346"/>
      <c r="V753" s="346"/>
      <c r="W753" s="346"/>
      <c r="X753" s="346"/>
      <c r="Y753" s="346"/>
      <c r="Z753" s="346"/>
      <c r="AA753" s="346"/>
      <c r="AB753" s="346"/>
      <c r="AC753" s="346"/>
      <c r="AD753" s="346"/>
      <c r="AE753" s="346"/>
      <c r="AF753" s="346"/>
      <c r="AG753" s="346"/>
      <c r="AH753" s="346"/>
      <c r="AI753" s="346"/>
      <c r="AJ753" s="346"/>
      <c r="AK753" s="346"/>
      <c r="AL753" s="346"/>
      <c r="AM753" s="346"/>
      <c r="AN753" s="346"/>
      <c r="AO753" s="346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  <c r="BB753" s="346"/>
      <c r="BC753" s="346"/>
      <c r="BD753" s="346"/>
    </row>
    <row r="754" spans="1:56" ht="15.75" customHeight="1">
      <c r="A754" s="346"/>
      <c r="B754" s="346"/>
      <c r="C754" s="346"/>
      <c r="D754" s="346"/>
      <c r="E754" s="346"/>
      <c r="F754" s="346"/>
      <c r="G754" s="346"/>
      <c r="H754" s="346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6"/>
      <c r="U754" s="346"/>
      <c r="V754" s="346"/>
      <c r="W754" s="346"/>
      <c r="X754" s="346"/>
      <c r="Y754" s="346"/>
      <c r="Z754" s="346"/>
      <c r="AA754" s="346"/>
      <c r="AB754" s="346"/>
      <c r="AC754" s="346"/>
      <c r="AD754" s="346"/>
      <c r="AE754" s="346"/>
      <c r="AF754" s="346"/>
      <c r="AG754" s="346"/>
      <c r="AH754" s="346"/>
      <c r="AI754" s="346"/>
      <c r="AJ754" s="346"/>
      <c r="AK754" s="346"/>
      <c r="AL754" s="346"/>
      <c r="AM754" s="346"/>
      <c r="AN754" s="346"/>
      <c r="AO754" s="346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  <c r="BB754" s="346"/>
      <c r="BC754" s="346"/>
      <c r="BD754" s="346"/>
    </row>
    <row r="755" spans="1:56" ht="15.75" customHeight="1">
      <c r="A755" s="346"/>
      <c r="B755" s="346"/>
      <c r="C755" s="346"/>
      <c r="D755" s="346"/>
      <c r="E755" s="346"/>
      <c r="F755" s="346"/>
      <c r="G755" s="346"/>
      <c r="H755" s="346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6"/>
      <c r="U755" s="346"/>
      <c r="V755" s="346"/>
      <c r="W755" s="346"/>
      <c r="X755" s="346"/>
      <c r="Y755" s="346"/>
      <c r="Z755" s="346"/>
      <c r="AA755" s="346"/>
      <c r="AB755" s="346"/>
      <c r="AC755" s="346"/>
      <c r="AD755" s="346"/>
      <c r="AE755" s="346"/>
      <c r="AF755" s="346"/>
      <c r="AG755" s="346"/>
      <c r="AH755" s="346"/>
      <c r="AI755" s="346"/>
      <c r="AJ755" s="346"/>
      <c r="AK755" s="346"/>
      <c r="AL755" s="346"/>
      <c r="AM755" s="346"/>
      <c r="AN755" s="346"/>
      <c r="AO755" s="346"/>
      <c r="AP755" s="346"/>
      <c r="AQ755" s="346"/>
      <c r="AR755" s="346"/>
      <c r="AS755" s="346"/>
      <c r="AT755" s="346"/>
      <c r="AU755" s="346"/>
      <c r="AV755" s="346"/>
      <c r="AW755" s="346"/>
      <c r="AX755" s="346"/>
      <c r="AY755" s="346"/>
      <c r="AZ755" s="346"/>
      <c r="BA755" s="346"/>
      <c r="BB755" s="346"/>
      <c r="BC755" s="346"/>
      <c r="BD755" s="346"/>
    </row>
    <row r="756" spans="1:56" ht="15.75" customHeight="1">
      <c r="A756" s="346"/>
      <c r="B756" s="346"/>
      <c r="C756" s="346"/>
      <c r="D756" s="346"/>
      <c r="E756" s="346"/>
      <c r="F756" s="346"/>
      <c r="G756" s="346"/>
      <c r="H756" s="346"/>
      <c r="I756" s="346"/>
      <c r="J756" s="346"/>
      <c r="K756" s="346"/>
      <c r="L756" s="346"/>
      <c r="M756" s="346"/>
      <c r="N756" s="346"/>
      <c r="O756" s="346"/>
      <c r="P756" s="346"/>
      <c r="Q756" s="346"/>
      <c r="R756" s="346"/>
      <c r="S756" s="346"/>
      <c r="T756" s="346"/>
      <c r="U756" s="346"/>
      <c r="V756" s="346"/>
      <c r="W756" s="346"/>
      <c r="X756" s="346"/>
      <c r="Y756" s="346"/>
      <c r="Z756" s="346"/>
      <c r="AA756" s="346"/>
      <c r="AB756" s="346"/>
      <c r="AC756" s="346"/>
      <c r="AD756" s="346"/>
      <c r="AE756" s="346"/>
      <c r="AF756" s="346"/>
      <c r="AG756" s="346"/>
      <c r="AH756" s="346"/>
      <c r="AI756" s="346"/>
      <c r="AJ756" s="346"/>
      <c r="AK756" s="346"/>
      <c r="AL756" s="346"/>
      <c r="AM756" s="346"/>
      <c r="AN756" s="346"/>
      <c r="AO756" s="346"/>
      <c r="AP756" s="346"/>
      <c r="AQ756" s="346"/>
      <c r="AR756" s="346"/>
      <c r="AS756" s="346"/>
      <c r="AT756" s="346"/>
      <c r="AU756" s="346"/>
      <c r="AV756" s="346"/>
      <c r="AW756" s="346"/>
      <c r="AX756" s="346"/>
      <c r="AY756" s="346"/>
      <c r="AZ756" s="346"/>
      <c r="BA756" s="346"/>
      <c r="BB756" s="346"/>
      <c r="BC756" s="346"/>
      <c r="BD756" s="346"/>
    </row>
    <row r="757" spans="1:56" ht="15.75" customHeight="1">
      <c r="A757" s="346"/>
      <c r="B757" s="346"/>
      <c r="C757" s="346"/>
      <c r="D757" s="346"/>
      <c r="E757" s="346"/>
      <c r="F757" s="346"/>
      <c r="G757" s="346"/>
      <c r="H757" s="346"/>
      <c r="I757" s="346"/>
      <c r="J757" s="346"/>
      <c r="K757" s="346"/>
      <c r="L757" s="346"/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/>
      <c r="Z757" s="346"/>
      <c r="AA757" s="346"/>
      <c r="AB757" s="346"/>
      <c r="AC757" s="346"/>
      <c r="AD757" s="346"/>
      <c r="AE757" s="346"/>
      <c r="AF757" s="346"/>
      <c r="AG757" s="346"/>
      <c r="AH757" s="346"/>
      <c r="AI757" s="346"/>
      <c r="AJ757" s="346"/>
      <c r="AK757" s="346"/>
      <c r="AL757" s="346"/>
      <c r="AM757" s="346"/>
      <c r="AN757" s="346"/>
      <c r="AO757" s="346"/>
      <c r="AP757" s="346"/>
      <c r="AQ757" s="346"/>
      <c r="AR757" s="346"/>
      <c r="AS757" s="346"/>
      <c r="AT757" s="346"/>
      <c r="AU757" s="346"/>
      <c r="AV757" s="346"/>
      <c r="AW757" s="346"/>
      <c r="AX757" s="346"/>
      <c r="AY757" s="346"/>
      <c r="AZ757" s="346"/>
      <c r="BA757" s="346"/>
      <c r="BB757" s="346"/>
      <c r="BC757" s="346"/>
      <c r="BD757" s="346"/>
    </row>
    <row r="758" spans="1:56" ht="15.75" customHeight="1">
      <c r="A758" s="346"/>
      <c r="B758" s="346"/>
      <c r="C758" s="346"/>
      <c r="D758" s="346"/>
      <c r="E758" s="346"/>
      <c r="F758" s="346"/>
      <c r="G758" s="346"/>
      <c r="H758" s="346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/>
      <c r="Z758" s="346"/>
      <c r="AA758" s="346"/>
      <c r="AB758" s="346"/>
      <c r="AC758" s="346"/>
      <c r="AD758" s="346"/>
      <c r="AE758" s="346"/>
      <c r="AF758" s="346"/>
      <c r="AG758" s="346"/>
      <c r="AH758" s="346"/>
      <c r="AI758" s="346"/>
      <c r="AJ758" s="346"/>
      <c r="AK758" s="346"/>
      <c r="AL758" s="346"/>
      <c r="AM758" s="346"/>
      <c r="AN758" s="346"/>
      <c r="AO758" s="346"/>
      <c r="AP758" s="346"/>
      <c r="AQ758" s="346"/>
      <c r="AR758" s="346"/>
      <c r="AS758" s="346"/>
      <c r="AT758" s="346"/>
      <c r="AU758" s="346"/>
      <c r="AV758" s="346"/>
      <c r="AW758" s="346"/>
      <c r="AX758" s="346"/>
      <c r="AY758" s="346"/>
      <c r="AZ758" s="346"/>
      <c r="BA758" s="346"/>
      <c r="BB758" s="346"/>
      <c r="BC758" s="346"/>
      <c r="BD758" s="346"/>
    </row>
    <row r="759" spans="1:56" ht="15.75" customHeight="1">
      <c r="A759" s="346"/>
      <c r="B759" s="346"/>
      <c r="C759" s="346"/>
      <c r="D759" s="346"/>
      <c r="E759" s="346"/>
      <c r="F759" s="346"/>
      <c r="G759" s="346"/>
      <c r="H759" s="346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6"/>
      <c r="U759" s="346"/>
      <c r="V759" s="346"/>
      <c r="W759" s="346"/>
      <c r="X759" s="346"/>
      <c r="Y759" s="346"/>
      <c r="Z759" s="346"/>
      <c r="AA759" s="346"/>
      <c r="AB759" s="346"/>
      <c r="AC759" s="346"/>
      <c r="AD759" s="346"/>
      <c r="AE759" s="346"/>
      <c r="AF759" s="346"/>
      <c r="AG759" s="346"/>
      <c r="AH759" s="346"/>
      <c r="AI759" s="346"/>
      <c r="AJ759" s="346"/>
      <c r="AK759" s="346"/>
      <c r="AL759" s="346"/>
      <c r="AM759" s="346"/>
      <c r="AN759" s="346"/>
      <c r="AO759" s="346"/>
      <c r="AP759" s="346"/>
      <c r="AQ759" s="346"/>
      <c r="AR759" s="346"/>
      <c r="AS759" s="346"/>
      <c r="AT759" s="346"/>
      <c r="AU759" s="346"/>
      <c r="AV759" s="346"/>
      <c r="AW759" s="346"/>
      <c r="AX759" s="346"/>
      <c r="AY759" s="346"/>
      <c r="AZ759" s="346"/>
      <c r="BA759" s="346"/>
      <c r="BB759" s="346"/>
      <c r="BC759" s="346"/>
      <c r="BD759" s="346"/>
    </row>
    <row r="760" spans="1:56" ht="15.75" customHeight="1">
      <c r="A760" s="346"/>
      <c r="B760" s="346"/>
      <c r="C760" s="346"/>
      <c r="D760" s="346"/>
      <c r="E760" s="346"/>
      <c r="F760" s="346"/>
      <c r="G760" s="346"/>
      <c r="H760" s="346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6"/>
      <c r="U760" s="346"/>
      <c r="V760" s="346"/>
      <c r="W760" s="346"/>
      <c r="X760" s="346"/>
      <c r="Y760" s="346"/>
      <c r="Z760" s="346"/>
      <c r="AA760" s="346"/>
      <c r="AB760" s="346"/>
      <c r="AC760" s="346"/>
      <c r="AD760" s="346"/>
      <c r="AE760" s="346"/>
      <c r="AF760" s="346"/>
      <c r="AG760" s="346"/>
      <c r="AH760" s="346"/>
      <c r="AI760" s="346"/>
      <c r="AJ760" s="346"/>
      <c r="AK760" s="346"/>
      <c r="AL760" s="346"/>
      <c r="AM760" s="346"/>
      <c r="AN760" s="346"/>
      <c r="AO760" s="346"/>
      <c r="AP760" s="346"/>
      <c r="AQ760" s="346"/>
      <c r="AR760" s="346"/>
      <c r="AS760" s="346"/>
      <c r="AT760" s="346"/>
      <c r="AU760" s="346"/>
      <c r="AV760" s="346"/>
      <c r="AW760" s="346"/>
      <c r="AX760" s="346"/>
      <c r="AY760" s="346"/>
      <c r="AZ760" s="346"/>
      <c r="BA760" s="346"/>
      <c r="BB760" s="346"/>
      <c r="BC760" s="346"/>
      <c r="BD760" s="346"/>
    </row>
    <row r="761" spans="1:56" ht="15.75" customHeight="1">
      <c r="A761" s="346"/>
      <c r="B761" s="346"/>
      <c r="C761" s="346"/>
      <c r="D761" s="346"/>
      <c r="E761" s="346"/>
      <c r="F761" s="346"/>
      <c r="G761" s="346"/>
      <c r="H761" s="346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6"/>
      <c r="U761" s="346"/>
      <c r="V761" s="346"/>
      <c r="W761" s="346"/>
      <c r="X761" s="346"/>
      <c r="Y761" s="346"/>
      <c r="Z761" s="346"/>
      <c r="AA761" s="346"/>
      <c r="AB761" s="346"/>
      <c r="AC761" s="346"/>
      <c r="AD761" s="346"/>
      <c r="AE761" s="346"/>
      <c r="AF761" s="346"/>
      <c r="AG761" s="346"/>
      <c r="AH761" s="346"/>
      <c r="AI761" s="346"/>
      <c r="AJ761" s="346"/>
      <c r="AK761" s="346"/>
      <c r="AL761" s="346"/>
      <c r="AM761" s="346"/>
      <c r="AN761" s="346"/>
      <c r="AO761" s="346"/>
      <c r="AP761" s="346"/>
      <c r="AQ761" s="346"/>
      <c r="AR761" s="346"/>
      <c r="AS761" s="346"/>
      <c r="AT761" s="346"/>
      <c r="AU761" s="346"/>
      <c r="AV761" s="346"/>
      <c r="AW761" s="346"/>
      <c r="AX761" s="346"/>
      <c r="AY761" s="346"/>
      <c r="AZ761" s="346"/>
      <c r="BA761" s="346"/>
      <c r="BB761" s="346"/>
      <c r="BC761" s="346"/>
      <c r="BD761" s="346"/>
    </row>
    <row r="762" spans="1:56" ht="15.75" customHeight="1">
      <c r="A762" s="346"/>
      <c r="B762" s="346"/>
      <c r="C762" s="346"/>
      <c r="D762" s="346"/>
      <c r="E762" s="346"/>
      <c r="F762" s="346"/>
      <c r="G762" s="346"/>
      <c r="H762" s="346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46"/>
      <c r="AB762" s="346"/>
      <c r="AC762" s="346"/>
      <c r="AD762" s="346"/>
      <c r="AE762" s="346"/>
      <c r="AF762" s="346"/>
      <c r="AG762" s="346"/>
      <c r="AH762" s="346"/>
      <c r="AI762" s="346"/>
      <c r="AJ762" s="346"/>
      <c r="AK762" s="346"/>
      <c r="AL762" s="346"/>
      <c r="AM762" s="346"/>
      <c r="AN762" s="346"/>
      <c r="AO762" s="346"/>
      <c r="AP762" s="346"/>
      <c r="AQ762" s="346"/>
      <c r="AR762" s="346"/>
      <c r="AS762" s="346"/>
      <c r="AT762" s="346"/>
      <c r="AU762" s="346"/>
      <c r="AV762" s="346"/>
      <c r="AW762" s="346"/>
      <c r="AX762" s="346"/>
      <c r="AY762" s="346"/>
      <c r="AZ762" s="346"/>
      <c r="BA762" s="346"/>
      <c r="BB762" s="346"/>
      <c r="BC762" s="346"/>
      <c r="BD762" s="346"/>
    </row>
    <row r="763" spans="1:56" ht="15.75" customHeight="1">
      <c r="A763" s="346"/>
      <c r="B763" s="346"/>
      <c r="C763" s="346"/>
      <c r="D763" s="346"/>
      <c r="E763" s="346"/>
      <c r="F763" s="346"/>
      <c r="G763" s="346"/>
      <c r="H763" s="346"/>
      <c r="I763" s="346"/>
      <c r="J763" s="346"/>
      <c r="K763" s="346"/>
      <c r="L763" s="346"/>
      <c r="M763" s="346"/>
      <c r="N763" s="346"/>
      <c r="O763" s="346"/>
      <c r="P763" s="346"/>
      <c r="Q763" s="346"/>
      <c r="R763" s="346"/>
      <c r="S763" s="346"/>
      <c r="T763" s="346"/>
      <c r="U763" s="346"/>
      <c r="V763" s="346"/>
      <c r="W763" s="346"/>
      <c r="X763" s="346"/>
      <c r="Y763" s="346"/>
      <c r="Z763" s="346"/>
      <c r="AA763" s="346"/>
      <c r="AB763" s="346"/>
      <c r="AC763" s="346"/>
      <c r="AD763" s="346"/>
      <c r="AE763" s="346"/>
      <c r="AF763" s="346"/>
      <c r="AG763" s="346"/>
      <c r="AH763" s="346"/>
      <c r="AI763" s="346"/>
      <c r="AJ763" s="346"/>
      <c r="AK763" s="346"/>
      <c r="AL763" s="346"/>
      <c r="AM763" s="346"/>
      <c r="AN763" s="346"/>
      <c r="AO763" s="346"/>
      <c r="AP763" s="346"/>
      <c r="AQ763" s="346"/>
      <c r="AR763" s="346"/>
      <c r="AS763" s="346"/>
      <c r="AT763" s="346"/>
      <c r="AU763" s="346"/>
      <c r="AV763" s="346"/>
      <c r="AW763" s="346"/>
      <c r="AX763" s="346"/>
      <c r="AY763" s="346"/>
      <c r="AZ763" s="346"/>
      <c r="BA763" s="346"/>
      <c r="BB763" s="346"/>
      <c r="BC763" s="346"/>
      <c r="BD763" s="346"/>
    </row>
    <row r="764" spans="1:56" ht="15.75" customHeight="1">
      <c r="A764" s="346"/>
      <c r="B764" s="346"/>
      <c r="C764" s="346"/>
      <c r="D764" s="346"/>
      <c r="E764" s="346"/>
      <c r="F764" s="346"/>
      <c r="G764" s="346"/>
      <c r="H764" s="346"/>
      <c r="I764" s="346"/>
      <c r="J764" s="346"/>
      <c r="K764" s="346"/>
      <c r="L764" s="346"/>
      <c r="M764" s="346"/>
      <c r="N764" s="346"/>
      <c r="O764" s="346"/>
      <c r="P764" s="346"/>
      <c r="Q764" s="346"/>
      <c r="R764" s="346"/>
      <c r="S764" s="346"/>
      <c r="T764" s="346"/>
      <c r="U764" s="346"/>
      <c r="V764" s="346"/>
      <c r="W764" s="346"/>
      <c r="X764" s="346"/>
      <c r="Y764" s="346"/>
      <c r="Z764" s="346"/>
      <c r="AA764" s="346"/>
      <c r="AB764" s="346"/>
      <c r="AC764" s="346"/>
      <c r="AD764" s="346"/>
      <c r="AE764" s="346"/>
      <c r="AF764" s="346"/>
      <c r="AG764" s="346"/>
      <c r="AH764" s="346"/>
      <c r="AI764" s="346"/>
      <c r="AJ764" s="346"/>
      <c r="AK764" s="346"/>
      <c r="AL764" s="346"/>
      <c r="AM764" s="346"/>
      <c r="AN764" s="346"/>
      <c r="AO764" s="346"/>
      <c r="AP764" s="346"/>
      <c r="AQ764" s="346"/>
      <c r="AR764" s="346"/>
      <c r="AS764" s="346"/>
      <c r="AT764" s="346"/>
      <c r="AU764" s="346"/>
      <c r="AV764" s="346"/>
      <c r="AW764" s="346"/>
      <c r="AX764" s="346"/>
      <c r="AY764" s="346"/>
      <c r="AZ764" s="346"/>
      <c r="BA764" s="346"/>
      <c r="BB764" s="346"/>
      <c r="BC764" s="346"/>
      <c r="BD764" s="346"/>
    </row>
    <row r="765" spans="1:56" ht="15.75" customHeight="1">
      <c r="A765" s="346"/>
      <c r="B765" s="346"/>
      <c r="C765" s="346"/>
      <c r="D765" s="346"/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/>
      <c r="T765" s="346"/>
      <c r="U765" s="346"/>
      <c r="V765" s="346"/>
      <c r="W765" s="346"/>
      <c r="X765" s="346"/>
      <c r="Y765" s="346"/>
      <c r="Z765" s="346"/>
      <c r="AA765" s="346"/>
      <c r="AB765" s="346"/>
      <c r="AC765" s="346"/>
      <c r="AD765" s="346"/>
      <c r="AE765" s="346"/>
      <c r="AF765" s="346"/>
      <c r="AG765" s="346"/>
      <c r="AH765" s="346"/>
      <c r="AI765" s="346"/>
      <c r="AJ765" s="346"/>
      <c r="AK765" s="346"/>
      <c r="AL765" s="346"/>
      <c r="AM765" s="346"/>
      <c r="AN765" s="346"/>
      <c r="AO765" s="346"/>
      <c r="AP765" s="346"/>
      <c r="AQ765" s="346"/>
      <c r="AR765" s="346"/>
      <c r="AS765" s="346"/>
      <c r="AT765" s="346"/>
      <c r="AU765" s="346"/>
      <c r="AV765" s="346"/>
      <c r="AW765" s="346"/>
      <c r="AX765" s="346"/>
      <c r="AY765" s="346"/>
      <c r="AZ765" s="346"/>
      <c r="BA765" s="346"/>
      <c r="BB765" s="346"/>
      <c r="BC765" s="346"/>
      <c r="BD765" s="346"/>
    </row>
    <row r="766" spans="1:56" ht="15.75" customHeight="1">
      <c r="A766" s="346"/>
      <c r="B766" s="346"/>
      <c r="C766" s="346"/>
      <c r="D766" s="346"/>
      <c r="E766" s="346"/>
      <c r="F766" s="346"/>
      <c r="G766" s="346"/>
      <c r="H766" s="346"/>
      <c r="I766" s="346"/>
      <c r="J766" s="346"/>
      <c r="K766" s="346"/>
      <c r="L766" s="346"/>
      <c r="M766" s="346"/>
      <c r="N766" s="346"/>
      <c r="O766" s="346"/>
      <c r="P766" s="346"/>
      <c r="Q766" s="346"/>
      <c r="R766" s="346"/>
      <c r="S766" s="346"/>
      <c r="T766" s="346"/>
      <c r="U766" s="346"/>
      <c r="V766" s="346"/>
      <c r="W766" s="346"/>
      <c r="X766" s="346"/>
      <c r="Y766" s="346"/>
      <c r="Z766" s="346"/>
      <c r="AA766" s="346"/>
      <c r="AB766" s="346"/>
      <c r="AC766" s="346"/>
      <c r="AD766" s="346"/>
      <c r="AE766" s="346"/>
      <c r="AF766" s="346"/>
      <c r="AG766" s="346"/>
      <c r="AH766" s="346"/>
      <c r="AI766" s="346"/>
      <c r="AJ766" s="346"/>
      <c r="AK766" s="346"/>
      <c r="AL766" s="346"/>
      <c r="AM766" s="346"/>
      <c r="AN766" s="346"/>
      <c r="AO766" s="346"/>
      <c r="AP766" s="346"/>
      <c r="AQ766" s="346"/>
      <c r="AR766" s="346"/>
      <c r="AS766" s="346"/>
      <c r="AT766" s="346"/>
      <c r="AU766" s="346"/>
      <c r="AV766" s="346"/>
      <c r="AW766" s="346"/>
      <c r="AX766" s="346"/>
      <c r="AY766" s="346"/>
      <c r="AZ766" s="346"/>
      <c r="BA766" s="346"/>
      <c r="BB766" s="346"/>
      <c r="BC766" s="346"/>
      <c r="BD766" s="346"/>
    </row>
    <row r="767" spans="1:56" ht="15.75" customHeight="1">
      <c r="A767" s="346"/>
      <c r="B767" s="346"/>
      <c r="C767" s="346"/>
      <c r="D767" s="346"/>
      <c r="E767" s="346"/>
      <c r="F767" s="346"/>
      <c r="G767" s="346"/>
      <c r="H767" s="346"/>
      <c r="I767" s="346"/>
      <c r="J767" s="346"/>
      <c r="K767" s="346"/>
      <c r="L767" s="346"/>
      <c r="M767" s="346"/>
      <c r="N767" s="346"/>
      <c r="O767" s="346"/>
      <c r="P767" s="346"/>
      <c r="Q767" s="346"/>
      <c r="R767" s="346"/>
      <c r="S767" s="346"/>
      <c r="T767" s="346"/>
      <c r="U767" s="346"/>
      <c r="V767" s="346"/>
      <c r="W767" s="346"/>
      <c r="X767" s="346"/>
      <c r="Y767" s="346"/>
      <c r="Z767" s="346"/>
      <c r="AA767" s="346"/>
      <c r="AB767" s="346"/>
      <c r="AC767" s="346"/>
      <c r="AD767" s="346"/>
      <c r="AE767" s="346"/>
      <c r="AF767" s="346"/>
      <c r="AG767" s="346"/>
      <c r="AH767" s="346"/>
      <c r="AI767" s="346"/>
      <c r="AJ767" s="346"/>
      <c r="AK767" s="346"/>
      <c r="AL767" s="346"/>
      <c r="AM767" s="346"/>
      <c r="AN767" s="346"/>
      <c r="AO767" s="346"/>
      <c r="AP767" s="346"/>
      <c r="AQ767" s="346"/>
      <c r="AR767" s="346"/>
      <c r="AS767" s="346"/>
      <c r="AT767" s="346"/>
      <c r="AU767" s="346"/>
      <c r="AV767" s="346"/>
      <c r="AW767" s="346"/>
      <c r="AX767" s="346"/>
      <c r="AY767" s="346"/>
      <c r="AZ767" s="346"/>
      <c r="BA767" s="346"/>
      <c r="BB767" s="346"/>
      <c r="BC767" s="346"/>
      <c r="BD767" s="346"/>
    </row>
    <row r="768" spans="1:56" ht="15.75" customHeight="1">
      <c r="A768" s="346"/>
      <c r="B768" s="346"/>
      <c r="C768" s="346"/>
      <c r="D768" s="346"/>
      <c r="E768" s="346"/>
      <c r="F768" s="346"/>
      <c r="G768" s="346"/>
      <c r="H768" s="346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6"/>
      <c r="U768" s="346"/>
      <c r="V768" s="346"/>
      <c r="W768" s="346"/>
      <c r="X768" s="346"/>
      <c r="Y768" s="346"/>
      <c r="Z768" s="346"/>
      <c r="AA768" s="346"/>
      <c r="AB768" s="346"/>
      <c r="AC768" s="346"/>
      <c r="AD768" s="346"/>
      <c r="AE768" s="346"/>
      <c r="AF768" s="346"/>
      <c r="AG768" s="346"/>
      <c r="AH768" s="346"/>
      <c r="AI768" s="346"/>
      <c r="AJ768" s="346"/>
      <c r="AK768" s="346"/>
      <c r="AL768" s="346"/>
      <c r="AM768" s="346"/>
      <c r="AN768" s="346"/>
      <c r="AO768" s="346"/>
      <c r="AP768" s="346"/>
      <c r="AQ768" s="346"/>
      <c r="AR768" s="346"/>
      <c r="AS768" s="346"/>
      <c r="AT768" s="346"/>
      <c r="AU768" s="346"/>
      <c r="AV768" s="346"/>
      <c r="AW768" s="346"/>
      <c r="AX768" s="346"/>
      <c r="AY768" s="346"/>
      <c r="AZ768" s="346"/>
      <c r="BA768" s="346"/>
      <c r="BB768" s="346"/>
      <c r="BC768" s="346"/>
      <c r="BD768" s="346"/>
    </row>
    <row r="769" spans="1:56" ht="15.75" customHeight="1">
      <c r="A769" s="346"/>
      <c r="B769" s="346"/>
      <c r="C769" s="346"/>
      <c r="D769" s="346"/>
      <c r="E769" s="346"/>
      <c r="F769" s="346"/>
      <c r="G769" s="346"/>
      <c r="H769" s="346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6"/>
      <c r="U769" s="346"/>
      <c r="V769" s="346"/>
      <c r="W769" s="346"/>
      <c r="X769" s="346"/>
      <c r="Y769" s="346"/>
      <c r="Z769" s="346"/>
      <c r="AA769" s="346"/>
      <c r="AB769" s="346"/>
      <c r="AC769" s="346"/>
      <c r="AD769" s="346"/>
      <c r="AE769" s="346"/>
      <c r="AF769" s="346"/>
      <c r="AG769" s="346"/>
      <c r="AH769" s="346"/>
      <c r="AI769" s="346"/>
      <c r="AJ769" s="346"/>
      <c r="AK769" s="346"/>
      <c r="AL769" s="346"/>
      <c r="AM769" s="346"/>
      <c r="AN769" s="346"/>
      <c r="AO769" s="346"/>
      <c r="AP769" s="346"/>
      <c r="AQ769" s="346"/>
      <c r="AR769" s="346"/>
      <c r="AS769" s="346"/>
      <c r="AT769" s="346"/>
      <c r="AU769" s="346"/>
      <c r="AV769" s="346"/>
      <c r="AW769" s="346"/>
      <c r="AX769" s="346"/>
      <c r="AY769" s="346"/>
      <c r="AZ769" s="346"/>
      <c r="BA769" s="346"/>
      <c r="BB769" s="346"/>
      <c r="BC769" s="346"/>
      <c r="BD769" s="346"/>
    </row>
    <row r="770" spans="1:56" ht="15.75" customHeight="1">
      <c r="A770" s="346"/>
      <c r="B770" s="346"/>
      <c r="C770" s="346"/>
      <c r="D770" s="346"/>
      <c r="E770" s="346"/>
      <c r="F770" s="346"/>
      <c r="G770" s="346"/>
      <c r="H770" s="346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6"/>
      <c r="U770" s="346"/>
      <c r="V770" s="346"/>
      <c r="W770" s="346"/>
      <c r="X770" s="346"/>
      <c r="Y770" s="346"/>
      <c r="Z770" s="346"/>
      <c r="AA770" s="346"/>
      <c r="AB770" s="346"/>
      <c r="AC770" s="346"/>
      <c r="AD770" s="346"/>
      <c r="AE770" s="346"/>
      <c r="AF770" s="346"/>
      <c r="AG770" s="346"/>
      <c r="AH770" s="346"/>
      <c r="AI770" s="346"/>
      <c r="AJ770" s="346"/>
      <c r="AK770" s="346"/>
      <c r="AL770" s="346"/>
      <c r="AM770" s="346"/>
      <c r="AN770" s="346"/>
      <c r="AO770" s="346"/>
      <c r="AP770" s="346"/>
      <c r="AQ770" s="346"/>
      <c r="AR770" s="346"/>
      <c r="AS770" s="346"/>
      <c r="AT770" s="346"/>
      <c r="AU770" s="346"/>
      <c r="AV770" s="346"/>
      <c r="AW770" s="346"/>
      <c r="AX770" s="346"/>
      <c r="AY770" s="346"/>
      <c r="AZ770" s="346"/>
      <c r="BA770" s="346"/>
      <c r="BB770" s="346"/>
      <c r="BC770" s="346"/>
      <c r="BD770" s="346"/>
    </row>
    <row r="771" spans="1:56" ht="15.75" customHeight="1">
      <c r="A771" s="346"/>
      <c r="B771" s="346"/>
      <c r="C771" s="346"/>
      <c r="D771" s="346"/>
      <c r="E771" s="346"/>
      <c r="F771" s="346"/>
      <c r="G771" s="346"/>
      <c r="H771" s="346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6"/>
      <c r="U771" s="346"/>
      <c r="V771" s="346"/>
      <c r="W771" s="346"/>
      <c r="X771" s="346"/>
      <c r="Y771" s="346"/>
      <c r="Z771" s="346"/>
      <c r="AA771" s="346"/>
      <c r="AB771" s="346"/>
      <c r="AC771" s="346"/>
      <c r="AD771" s="346"/>
      <c r="AE771" s="346"/>
      <c r="AF771" s="346"/>
      <c r="AG771" s="346"/>
      <c r="AH771" s="346"/>
      <c r="AI771" s="346"/>
      <c r="AJ771" s="346"/>
      <c r="AK771" s="346"/>
      <c r="AL771" s="346"/>
      <c r="AM771" s="346"/>
      <c r="AN771" s="346"/>
      <c r="AO771" s="346"/>
      <c r="AP771" s="346"/>
      <c r="AQ771" s="346"/>
      <c r="AR771" s="346"/>
      <c r="AS771" s="346"/>
      <c r="AT771" s="346"/>
      <c r="AU771" s="346"/>
      <c r="AV771" s="346"/>
      <c r="AW771" s="346"/>
      <c r="AX771" s="346"/>
      <c r="AY771" s="346"/>
      <c r="AZ771" s="346"/>
      <c r="BA771" s="346"/>
      <c r="BB771" s="346"/>
      <c r="BC771" s="346"/>
      <c r="BD771" s="346"/>
    </row>
    <row r="772" spans="1:56" ht="15.75" customHeight="1">
      <c r="A772" s="346"/>
      <c r="B772" s="346"/>
      <c r="C772" s="346"/>
      <c r="D772" s="346"/>
      <c r="E772" s="346"/>
      <c r="F772" s="346"/>
      <c r="G772" s="346"/>
      <c r="H772" s="346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6"/>
      <c r="U772" s="346"/>
      <c r="V772" s="346"/>
      <c r="W772" s="346"/>
      <c r="X772" s="346"/>
      <c r="Y772" s="346"/>
      <c r="Z772" s="346"/>
      <c r="AA772" s="346"/>
      <c r="AB772" s="346"/>
      <c r="AC772" s="346"/>
      <c r="AD772" s="346"/>
      <c r="AE772" s="346"/>
      <c r="AF772" s="346"/>
      <c r="AG772" s="346"/>
      <c r="AH772" s="346"/>
      <c r="AI772" s="346"/>
      <c r="AJ772" s="346"/>
      <c r="AK772" s="346"/>
      <c r="AL772" s="346"/>
      <c r="AM772" s="346"/>
      <c r="AN772" s="346"/>
      <c r="AO772" s="346"/>
      <c r="AP772" s="346"/>
      <c r="AQ772" s="346"/>
      <c r="AR772" s="346"/>
      <c r="AS772" s="346"/>
      <c r="AT772" s="346"/>
      <c r="AU772" s="346"/>
      <c r="AV772" s="346"/>
      <c r="AW772" s="346"/>
      <c r="AX772" s="346"/>
      <c r="AY772" s="346"/>
      <c r="AZ772" s="346"/>
      <c r="BA772" s="346"/>
      <c r="BB772" s="346"/>
      <c r="BC772" s="346"/>
      <c r="BD772" s="346"/>
    </row>
    <row r="773" spans="1:56" ht="15.75" customHeight="1">
      <c r="A773" s="346"/>
      <c r="B773" s="346"/>
      <c r="C773" s="346"/>
      <c r="D773" s="346"/>
      <c r="E773" s="346"/>
      <c r="F773" s="346"/>
      <c r="G773" s="346"/>
      <c r="H773" s="346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6"/>
      <c r="U773" s="346"/>
      <c r="V773" s="346"/>
      <c r="W773" s="346"/>
      <c r="X773" s="346"/>
      <c r="Y773" s="346"/>
      <c r="Z773" s="346"/>
      <c r="AA773" s="346"/>
      <c r="AB773" s="346"/>
      <c r="AC773" s="346"/>
      <c r="AD773" s="346"/>
      <c r="AE773" s="346"/>
      <c r="AF773" s="346"/>
      <c r="AG773" s="346"/>
      <c r="AH773" s="346"/>
      <c r="AI773" s="346"/>
      <c r="AJ773" s="346"/>
      <c r="AK773" s="346"/>
      <c r="AL773" s="346"/>
      <c r="AM773" s="346"/>
      <c r="AN773" s="346"/>
      <c r="AO773" s="346"/>
      <c r="AP773" s="346"/>
      <c r="AQ773" s="346"/>
      <c r="AR773" s="346"/>
      <c r="AS773" s="346"/>
      <c r="AT773" s="346"/>
      <c r="AU773" s="346"/>
      <c r="AV773" s="346"/>
      <c r="AW773" s="346"/>
      <c r="AX773" s="346"/>
      <c r="AY773" s="346"/>
      <c r="AZ773" s="346"/>
      <c r="BA773" s="346"/>
      <c r="BB773" s="346"/>
      <c r="BC773" s="346"/>
      <c r="BD773" s="346"/>
    </row>
    <row r="774" spans="1:56" ht="15.75" customHeight="1">
      <c r="A774" s="346"/>
      <c r="B774" s="346"/>
      <c r="C774" s="346"/>
      <c r="D774" s="346"/>
      <c r="E774" s="346"/>
      <c r="F774" s="346"/>
      <c r="G774" s="346"/>
      <c r="H774" s="346"/>
      <c r="I774" s="346"/>
      <c r="J774" s="346"/>
      <c r="K774" s="346"/>
      <c r="L774" s="346"/>
      <c r="M774" s="346"/>
      <c r="N774" s="346"/>
      <c r="O774" s="346"/>
      <c r="P774" s="346"/>
      <c r="Q774" s="346"/>
      <c r="R774" s="346"/>
      <c r="S774" s="346"/>
      <c r="T774" s="346"/>
      <c r="U774" s="346"/>
      <c r="V774" s="346"/>
      <c r="W774" s="346"/>
      <c r="X774" s="346"/>
      <c r="Y774" s="346"/>
      <c r="Z774" s="346"/>
      <c r="AA774" s="346"/>
      <c r="AB774" s="346"/>
      <c r="AC774" s="346"/>
      <c r="AD774" s="346"/>
      <c r="AE774" s="346"/>
      <c r="AF774" s="346"/>
      <c r="AG774" s="346"/>
      <c r="AH774" s="346"/>
      <c r="AI774" s="346"/>
      <c r="AJ774" s="346"/>
      <c r="AK774" s="346"/>
      <c r="AL774" s="346"/>
      <c r="AM774" s="346"/>
      <c r="AN774" s="346"/>
      <c r="AO774" s="346"/>
      <c r="AP774" s="346"/>
      <c r="AQ774" s="346"/>
      <c r="AR774" s="346"/>
      <c r="AS774" s="346"/>
      <c r="AT774" s="346"/>
      <c r="AU774" s="346"/>
      <c r="AV774" s="346"/>
      <c r="AW774" s="346"/>
      <c r="AX774" s="346"/>
      <c r="AY774" s="346"/>
      <c r="AZ774" s="346"/>
      <c r="BA774" s="346"/>
      <c r="BB774" s="346"/>
      <c r="BC774" s="346"/>
      <c r="BD774" s="346"/>
    </row>
    <row r="775" spans="1:56" ht="15.75" customHeight="1">
      <c r="A775" s="346"/>
      <c r="B775" s="346"/>
      <c r="C775" s="346"/>
      <c r="D775" s="346"/>
      <c r="E775" s="346"/>
      <c r="F775" s="346"/>
      <c r="G775" s="346"/>
      <c r="H775" s="346"/>
      <c r="I775" s="346"/>
      <c r="J775" s="346"/>
      <c r="K775" s="346"/>
      <c r="L775" s="346"/>
      <c r="M775" s="346"/>
      <c r="N775" s="346"/>
      <c r="O775" s="346"/>
      <c r="P775" s="346"/>
      <c r="Q775" s="346"/>
      <c r="R775" s="346"/>
      <c r="S775" s="346"/>
      <c r="T775" s="346"/>
      <c r="U775" s="346"/>
      <c r="V775" s="346"/>
      <c r="W775" s="346"/>
      <c r="X775" s="346"/>
      <c r="Y775" s="346"/>
      <c r="Z775" s="346"/>
      <c r="AA775" s="346"/>
      <c r="AB775" s="346"/>
      <c r="AC775" s="346"/>
      <c r="AD775" s="346"/>
      <c r="AE775" s="346"/>
      <c r="AF775" s="346"/>
      <c r="AG775" s="346"/>
      <c r="AH775" s="346"/>
      <c r="AI775" s="346"/>
      <c r="AJ775" s="346"/>
      <c r="AK775" s="346"/>
      <c r="AL775" s="346"/>
      <c r="AM775" s="346"/>
      <c r="AN775" s="346"/>
      <c r="AO775" s="346"/>
      <c r="AP775" s="346"/>
      <c r="AQ775" s="346"/>
      <c r="AR775" s="346"/>
      <c r="AS775" s="346"/>
      <c r="AT775" s="346"/>
      <c r="AU775" s="346"/>
      <c r="AV775" s="346"/>
      <c r="AW775" s="346"/>
      <c r="AX775" s="346"/>
      <c r="AY775" s="346"/>
      <c r="AZ775" s="346"/>
      <c r="BA775" s="346"/>
      <c r="BB775" s="346"/>
      <c r="BC775" s="346"/>
      <c r="BD775" s="346"/>
    </row>
    <row r="776" spans="1:56" ht="15.75" customHeight="1">
      <c r="A776" s="346"/>
      <c r="B776" s="346"/>
      <c r="C776" s="346"/>
      <c r="D776" s="346"/>
      <c r="E776" s="346"/>
      <c r="F776" s="346"/>
      <c r="G776" s="346"/>
      <c r="H776" s="346"/>
      <c r="I776" s="346"/>
      <c r="J776" s="346"/>
      <c r="K776" s="346"/>
      <c r="L776" s="346"/>
      <c r="M776" s="346"/>
      <c r="N776" s="346"/>
      <c r="O776" s="346"/>
      <c r="P776" s="346"/>
      <c r="Q776" s="346"/>
      <c r="R776" s="346"/>
      <c r="S776" s="346"/>
      <c r="T776" s="346"/>
      <c r="U776" s="346"/>
      <c r="V776" s="346"/>
      <c r="W776" s="346"/>
      <c r="X776" s="346"/>
      <c r="Y776" s="346"/>
      <c r="Z776" s="346"/>
      <c r="AA776" s="346"/>
      <c r="AB776" s="346"/>
      <c r="AC776" s="346"/>
      <c r="AD776" s="346"/>
      <c r="AE776" s="346"/>
      <c r="AF776" s="346"/>
      <c r="AG776" s="346"/>
      <c r="AH776" s="346"/>
      <c r="AI776" s="346"/>
      <c r="AJ776" s="346"/>
      <c r="AK776" s="346"/>
      <c r="AL776" s="346"/>
      <c r="AM776" s="346"/>
      <c r="AN776" s="346"/>
      <c r="AO776" s="346"/>
      <c r="AP776" s="346"/>
      <c r="AQ776" s="346"/>
      <c r="AR776" s="346"/>
      <c r="AS776" s="346"/>
      <c r="AT776" s="346"/>
      <c r="AU776" s="346"/>
      <c r="AV776" s="346"/>
      <c r="AW776" s="346"/>
      <c r="AX776" s="346"/>
      <c r="AY776" s="346"/>
      <c r="AZ776" s="346"/>
      <c r="BA776" s="346"/>
      <c r="BB776" s="346"/>
      <c r="BC776" s="346"/>
      <c r="BD776" s="346"/>
    </row>
    <row r="777" spans="1:56" ht="15.75" customHeight="1">
      <c r="A777" s="346"/>
      <c r="B777" s="346"/>
      <c r="C777" s="346"/>
      <c r="D777" s="346"/>
      <c r="E777" s="346"/>
      <c r="F777" s="346"/>
      <c r="G777" s="346"/>
      <c r="H777" s="346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6"/>
      <c r="U777" s="346"/>
      <c r="V777" s="346"/>
      <c r="W777" s="346"/>
      <c r="X777" s="346"/>
      <c r="Y777" s="346"/>
      <c r="Z777" s="346"/>
      <c r="AA777" s="346"/>
      <c r="AB777" s="346"/>
      <c r="AC777" s="346"/>
      <c r="AD777" s="346"/>
      <c r="AE777" s="346"/>
      <c r="AF777" s="346"/>
      <c r="AG777" s="346"/>
      <c r="AH777" s="346"/>
      <c r="AI777" s="346"/>
      <c r="AJ777" s="346"/>
      <c r="AK777" s="346"/>
      <c r="AL777" s="346"/>
      <c r="AM777" s="346"/>
      <c r="AN777" s="346"/>
      <c r="AO777" s="346"/>
      <c r="AP777" s="346"/>
      <c r="AQ777" s="346"/>
      <c r="AR777" s="346"/>
      <c r="AS777" s="346"/>
      <c r="AT777" s="346"/>
      <c r="AU777" s="346"/>
      <c r="AV777" s="346"/>
      <c r="AW777" s="346"/>
      <c r="AX777" s="346"/>
      <c r="AY777" s="346"/>
      <c r="AZ777" s="346"/>
      <c r="BA777" s="346"/>
      <c r="BB777" s="346"/>
      <c r="BC777" s="346"/>
      <c r="BD777" s="346"/>
    </row>
    <row r="778" spans="1:56" ht="15.75" customHeight="1">
      <c r="A778" s="346"/>
      <c r="B778" s="346"/>
      <c r="C778" s="346"/>
      <c r="D778" s="346"/>
      <c r="E778" s="346"/>
      <c r="F778" s="346"/>
      <c r="G778" s="346"/>
      <c r="H778" s="346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6"/>
      <c r="U778" s="346"/>
      <c r="V778" s="346"/>
      <c r="W778" s="346"/>
      <c r="X778" s="346"/>
      <c r="Y778" s="346"/>
      <c r="Z778" s="346"/>
      <c r="AA778" s="346"/>
      <c r="AB778" s="346"/>
      <c r="AC778" s="346"/>
      <c r="AD778" s="346"/>
      <c r="AE778" s="346"/>
      <c r="AF778" s="346"/>
      <c r="AG778" s="346"/>
      <c r="AH778" s="346"/>
      <c r="AI778" s="346"/>
      <c r="AJ778" s="346"/>
      <c r="AK778" s="346"/>
      <c r="AL778" s="346"/>
      <c r="AM778" s="346"/>
      <c r="AN778" s="346"/>
      <c r="AO778" s="346"/>
      <c r="AP778" s="346"/>
      <c r="AQ778" s="346"/>
      <c r="AR778" s="346"/>
      <c r="AS778" s="346"/>
      <c r="AT778" s="346"/>
      <c r="AU778" s="346"/>
      <c r="AV778" s="346"/>
      <c r="AW778" s="346"/>
      <c r="AX778" s="346"/>
      <c r="AY778" s="346"/>
      <c r="AZ778" s="346"/>
      <c r="BA778" s="346"/>
      <c r="BB778" s="346"/>
      <c r="BC778" s="346"/>
      <c r="BD778" s="346"/>
    </row>
    <row r="779" spans="1:56" ht="15.75" customHeight="1">
      <c r="A779" s="346"/>
      <c r="B779" s="346"/>
      <c r="C779" s="346"/>
      <c r="D779" s="346"/>
      <c r="E779" s="346"/>
      <c r="F779" s="346"/>
      <c r="G779" s="346"/>
      <c r="H779" s="346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6"/>
      <c r="U779" s="346"/>
      <c r="V779" s="346"/>
      <c r="W779" s="346"/>
      <c r="X779" s="346"/>
      <c r="Y779" s="346"/>
      <c r="Z779" s="346"/>
      <c r="AA779" s="346"/>
      <c r="AB779" s="346"/>
      <c r="AC779" s="346"/>
      <c r="AD779" s="346"/>
      <c r="AE779" s="346"/>
      <c r="AF779" s="346"/>
      <c r="AG779" s="346"/>
      <c r="AH779" s="346"/>
      <c r="AI779" s="346"/>
      <c r="AJ779" s="346"/>
      <c r="AK779" s="346"/>
      <c r="AL779" s="346"/>
      <c r="AM779" s="346"/>
      <c r="AN779" s="346"/>
      <c r="AO779" s="346"/>
      <c r="AP779" s="346"/>
      <c r="AQ779" s="346"/>
      <c r="AR779" s="346"/>
      <c r="AS779" s="346"/>
      <c r="AT779" s="346"/>
      <c r="AU779" s="346"/>
      <c r="AV779" s="346"/>
      <c r="AW779" s="346"/>
      <c r="AX779" s="346"/>
      <c r="AY779" s="346"/>
      <c r="AZ779" s="346"/>
      <c r="BA779" s="346"/>
      <c r="BB779" s="346"/>
      <c r="BC779" s="346"/>
      <c r="BD779" s="346"/>
    </row>
    <row r="780" spans="1:56" ht="15.75" customHeight="1">
      <c r="A780" s="346"/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  <c r="AG780" s="346"/>
      <c r="AH780" s="346"/>
      <c r="AI780" s="346"/>
      <c r="AJ780" s="346"/>
      <c r="AK780" s="346"/>
      <c r="AL780" s="346"/>
      <c r="AM780" s="346"/>
      <c r="AN780" s="346"/>
      <c r="AO780" s="346"/>
      <c r="AP780" s="346"/>
      <c r="AQ780" s="346"/>
      <c r="AR780" s="346"/>
      <c r="AS780" s="346"/>
      <c r="AT780" s="346"/>
      <c r="AU780" s="346"/>
      <c r="AV780" s="346"/>
      <c r="AW780" s="346"/>
      <c r="AX780" s="346"/>
      <c r="AY780" s="346"/>
      <c r="AZ780" s="346"/>
      <c r="BA780" s="346"/>
      <c r="BB780" s="346"/>
      <c r="BC780" s="346"/>
      <c r="BD780" s="346"/>
    </row>
    <row r="781" spans="1:56" ht="15.75" customHeight="1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  <c r="AG781" s="346"/>
      <c r="AH781" s="346"/>
      <c r="AI781" s="346"/>
      <c r="AJ781" s="346"/>
      <c r="AK781" s="346"/>
      <c r="AL781" s="346"/>
      <c r="AM781" s="346"/>
      <c r="AN781" s="346"/>
      <c r="AO781" s="346"/>
      <c r="AP781" s="346"/>
      <c r="AQ781" s="346"/>
      <c r="AR781" s="346"/>
      <c r="AS781" s="346"/>
      <c r="AT781" s="346"/>
      <c r="AU781" s="346"/>
      <c r="AV781" s="346"/>
      <c r="AW781" s="346"/>
      <c r="AX781" s="346"/>
      <c r="AY781" s="346"/>
      <c r="AZ781" s="346"/>
      <c r="BA781" s="346"/>
      <c r="BB781" s="346"/>
      <c r="BC781" s="346"/>
      <c r="BD781" s="346"/>
    </row>
    <row r="782" spans="1:56" ht="15.75" customHeight="1">
      <c r="A782" s="346"/>
      <c r="B782" s="346"/>
      <c r="C782" s="346"/>
      <c r="D782" s="346"/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/>
      <c r="U782" s="346"/>
      <c r="V782" s="346"/>
      <c r="W782" s="346"/>
      <c r="X782" s="346"/>
      <c r="Y782" s="346"/>
      <c r="Z782" s="346"/>
      <c r="AA782" s="346"/>
      <c r="AB782" s="346"/>
      <c r="AC782" s="346"/>
      <c r="AD782" s="346"/>
      <c r="AE782" s="346"/>
      <c r="AF782" s="346"/>
      <c r="AG782" s="346"/>
      <c r="AH782" s="346"/>
      <c r="AI782" s="346"/>
      <c r="AJ782" s="346"/>
      <c r="AK782" s="346"/>
      <c r="AL782" s="346"/>
      <c r="AM782" s="346"/>
      <c r="AN782" s="346"/>
      <c r="AO782" s="346"/>
      <c r="AP782" s="346"/>
      <c r="AQ782" s="346"/>
      <c r="AR782" s="346"/>
      <c r="AS782" s="346"/>
      <c r="AT782" s="346"/>
      <c r="AU782" s="346"/>
      <c r="AV782" s="346"/>
      <c r="AW782" s="346"/>
      <c r="AX782" s="346"/>
      <c r="AY782" s="346"/>
      <c r="AZ782" s="346"/>
      <c r="BA782" s="346"/>
      <c r="BB782" s="346"/>
      <c r="BC782" s="346"/>
      <c r="BD782" s="346"/>
    </row>
    <row r="783" spans="1:56" ht="15.75" customHeight="1">
      <c r="A783" s="346"/>
      <c r="B783" s="346"/>
      <c r="C783" s="346"/>
      <c r="D783" s="346"/>
      <c r="E783" s="346"/>
      <c r="F783" s="346"/>
      <c r="G783" s="346"/>
      <c r="H783" s="346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6"/>
      <c r="U783" s="346"/>
      <c r="V783" s="346"/>
      <c r="W783" s="346"/>
      <c r="X783" s="346"/>
      <c r="Y783" s="346"/>
      <c r="Z783" s="346"/>
      <c r="AA783" s="346"/>
      <c r="AB783" s="346"/>
      <c r="AC783" s="346"/>
      <c r="AD783" s="346"/>
      <c r="AE783" s="346"/>
      <c r="AF783" s="346"/>
      <c r="AG783" s="346"/>
      <c r="AH783" s="346"/>
      <c r="AI783" s="346"/>
      <c r="AJ783" s="346"/>
      <c r="AK783" s="346"/>
      <c r="AL783" s="346"/>
      <c r="AM783" s="346"/>
      <c r="AN783" s="346"/>
      <c r="AO783" s="346"/>
      <c r="AP783" s="346"/>
      <c r="AQ783" s="346"/>
      <c r="AR783" s="346"/>
      <c r="AS783" s="346"/>
      <c r="AT783" s="346"/>
      <c r="AU783" s="346"/>
      <c r="AV783" s="346"/>
      <c r="AW783" s="346"/>
      <c r="AX783" s="346"/>
      <c r="AY783" s="346"/>
      <c r="AZ783" s="346"/>
      <c r="BA783" s="346"/>
      <c r="BB783" s="346"/>
      <c r="BC783" s="346"/>
      <c r="BD783" s="346"/>
    </row>
    <row r="784" spans="1:56" ht="15.75" customHeight="1">
      <c r="A784" s="346"/>
      <c r="B784" s="346"/>
      <c r="C784" s="346"/>
      <c r="D784" s="346"/>
      <c r="E784" s="346"/>
      <c r="F784" s="346"/>
      <c r="G784" s="346"/>
      <c r="H784" s="346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6"/>
      <c r="U784" s="346"/>
      <c r="V784" s="346"/>
      <c r="W784" s="346"/>
      <c r="X784" s="346"/>
      <c r="Y784" s="346"/>
      <c r="Z784" s="346"/>
      <c r="AA784" s="346"/>
      <c r="AB784" s="346"/>
      <c r="AC784" s="346"/>
      <c r="AD784" s="346"/>
      <c r="AE784" s="346"/>
      <c r="AF784" s="346"/>
      <c r="AG784" s="346"/>
      <c r="AH784" s="346"/>
      <c r="AI784" s="346"/>
      <c r="AJ784" s="346"/>
      <c r="AK784" s="346"/>
      <c r="AL784" s="346"/>
      <c r="AM784" s="346"/>
      <c r="AN784" s="346"/>
      <c r="AO784" s="346"/>
      <c r="AP784" s="346"/>
      <c r="AQ784" s="346"/>
      <c r="AR784" s="346"/>
      <c r="AS784" s="346"/>
      <c r="AT784" s="346"/>
      <c r="AU784" s="346"/>
      <c r="AV784" s="346"/>
      <c r="AW784" s="346"/>
      <c r="AX784" s="346"/>
      <c r="AY784" s="346"/>
      <c r="AZ784" s="346"/>
      <c r="BA784" s="346"/>
      <c r="BB784" s="346"/>
      <c r="BC784" s="346"/>
      <c r="BD784" s="346"/>
    </row>
    <row r="785" spans="1:56" ht="15.75" customHeight="1">
      <c r="A785" s="346"/>
      <c r="B785" s="346"/>
      <c r="C785" s="346"/>
      <c r="D785" s="346"/>
      <c r="E785" s="346"/>
      <c r="F785" s="346"/>
      <c r="G785" s="346"/>
      <c r="H785" s="346"/>
      <c r="I785" s="346"/>
      <c r="J785" s="346"/>
      <c r="K785" s="346"/>
      <c r="L785" s="346"/>
      <c r="M785" s="346"/>
      <c r="N785" s="346"/>
      <c r="O785" s="346"/>
      <c r="P785" s="346"/>
      <c r="Q785" s="346"/>
      <c r="R785" s="346"/>
      <c r="S785" s="346"/>
      <c r="T785" s="346"/>
      <c r="U785" s="346"/>
      <c r="V785" s="346"/>
      <c r="W785" s="346"/>
      <c r="X785" s="346"/>
      <c r="Y785" s="346"/>
      <c r="Z785" s="346"/>
      <c r="AA785" s="346"/>
      <c r="AB785" s="346"/>
      <c r="AC785" s="346"/>
      <c r="AD785" s="346"/>
      <c r="AE785" s="346"/>
      <c r="AF785" s="346"/>
      <c r="AG785" s="346"/>
      <c r="AH785" s="346"/>
      <c r="AI785" s="346"/>
      <c r="AJ785" s="346"/>
      <c r="AK785" s="346"/>
      <c r="AL785" s="346"/>
      <c r="AM785" s="346"/>
      <c r="AN785" s="346"/>
      <c r="AO785" s="346"/>
      <c r="AP785" s="346"/>
      <c r="AQ785" s="346"/>
      <c r="AR785" s="346"/>
      <c r="AS785" s="346"/>
      <c r="AT785" s="346"/>
      <c r="AU785" s="346"/>
      <c r="AV785" s="346"/>
      <c r="AW785" s="346"/>
      <c r="AX785" s="346"/>
      <c r="AY785" s="346"/>
      <c r="AZ785" s="346"/>
      <c r="BA785" s="346"/>
      <c r="BB785" s="346"/>
      <c r="BC785" s="346"/>
      <c r="BD785" s="346"/>
    </row>
    <row r="786" spans="1:56" ht="15.75" customHeight="1">
      <c r="A786" s="346"/>
      <c r="B786" s="346"/>
      <c r="C786" s="346"/>
      <c r="D786" s="346"/>
      <c r="E786" s="346"/>
      <c r="F786" s="346"/>
      <c r="G786" s="346"/>
      <c r="H786" s="346"/>
      <c r="I786" s="346"/>
      <c r="J786" s="346"/>
      <c r="K786" s="346"/>
      <c r="L786" s="346"/>
      <c r="M786" s="346"/>
      <c r="N786" s="346"/>
      <c r="O786" s="346"/>
      <c r="P786" s="346"/>
      <c r="Q786" s="346"/>
      <c r="R786" s="346"/>
      <c r="S786" s="346"/>
      <c r="T786" s="346"/>
      <c r="U786" s="346"/>
      <c r="V786" s="346"/>
      <c r="W786" s="346"/>
      <c r="X786" s="346"/>
      <c r="Y786" s="346"/>
      <c r="Z786" s="346"/>
      <c r="AA786" s="346"/>
      <c r="AB786" s="346"/>
      <c r="AC786" s="346"/>
      <c r="AD786" s="346"/>
      <c r="AE786" s="346"/>
      <c r="AF786" s="346"/>
      <c r="AG786" s="346"/>
      <c r="AH786" s="346"/>
      <c r="AI786" s="346"/>
      <c r="AJ786" s="346"/>
      <c r="AK786" s="346"/>
      <c r="AL786" s="346"/>
      <c r="AM786" s="346"/>
      <c r="AN786" s="346"/>
      <c r="AO786" s="346"/>
      <c r="AP786" s="346"/>
      <c r="AQ786" s="346"/>
      <c r="AR786" s="346"/>
      <c r="AS786" s="346"/>
      <c r="AT786" s="346"/>
      <c r="AU786" s="346"/>
      <c r="AV786" s="346"/>
      <c r="AW786" s="346"/>
      <c r="AX786" s="346"/>
      <c r="AY786" s="346"/>
      <c r="AZ786" s="346"/>
      <c r="BA786" s="346"/>
      <c r="BB786" s="346"/>
      <c r="BC786" s="346"/>
      <c r="BD786" s="346"/>
    </row>
    <row r="787" spans="1:56" ht="15.75" customHeight="1">
      <c r="A787" s="346"/>
      <c r="B787" s="346"/>
      <c r="C787" s="346"/>
      <c r="D787" s="346"/>
      <c r="E787" s="346"/>
      <c r="F787" s="346"/>
      <c r="G787" s="346"/>
      <c r="H787" s="346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6"/>
      <c r="U787" s="346"/>
      <c r="V787" s="346"/>
      <c r="W787" s="346"/>
      <c r="X787" s="346"/>
      <c r="Y787" s="346"/>
      <c r="Z787" s="346"/>
      <c r="AA787" s="346"/>
      <c r="AB787" s="346"/>
      <c r="AC787" s="346"/>
      <c r="AD787" s="346"/>
      <c r="AE787" s="346"/>
      <c r="AF787" s="346"/>
      <c r="AG787" s="346"/>
      <c r="AH787" s="346"/>
      <c r="AI787" s="346"/>
      <c r="AJ787" s="346"/>
      <c r="AK787" s="346"/>
      <c r="AL787" s="346"/>
      <c r="AM787" s="346"/>
      <c r="AN787" s="346"/>
      <c r="AO787" s="346"/>
      <c r="AP787" s="346"/>
      <c r="AQ787" s="346"/>
      <c r="AR787" s="346"/>
      <c r="AS787" s="346"/>
      <c r="AT787" s="346"/>
      <c r="AU787" s="346"/>
      <c r="AV787" s="346"/>
      <c r="AW787" s="346"/>
      <c r="AX787" s="346"/>
      <c r="AY787" s="346"/>
      <c r="AZ787" s="346"/>
      <c r="BA787" s="346"/>
      <c r="BB787" s="346"/>
      <c r="BC787" s="346"/>
      <c r="BD787" s="346"/>
    </row>
    <row r="788" spans="1:56" ht="15.75" customHeight="1">
      <c r="A788" s="346"/>
      <c r="B788" s="346"/>
      <c r="C788" s="346"/>
      <c r="D788" s="346"/>
      <c r="E788" s="346"/>
      <c r="F788" s="346"/>
      <c r="G788" s="346"/>
      <c r="H788" s="346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6"/>
      <c r="U788" s="346"/>
      <c r="V788" s="346"/>
      <c r="W788" s="346"/>
      <c r="X788" s="346"/>
      <c r="Y788" s="346"/>
      <c r="Z788" s="346"/>
      <c r="AA788" s="346"/>
      <c r="AB788" s="346"/>
      <c r="AC788" s="346"/>
      <c r="AD788" s="346"/>
      <c r="AE788" s="346"/>
      <c r="AF788" s="346"/>
      <c r="AG788" s="346"/>
      <c r="AH788" s="346"/>
      <c r="AI788" s="346"/>
      <c r="AJ788" s="346"/>
      <c r="AK788" s="346"/>
      <c r="AL788" s="346"/>
      <c r="AM788" s="346"/>
      <c r="AN788" s="346"/>
      <c r="AO788" s="346"/>
      <c r="AP788" s="346"/>
      <c r="AQ788" s="346"/>
      <c r="AR788" s="346"/>
      <c r="AS788" s="346"/>
      <c r="AT788" s="346"/>
      <c r="AU788" s="346"/>
      <c r="AV788" s="346"/>
      <c r="AW788" s="346"/>
      <c r="AX788" s="346"/>
      <c r="AY788" s="346"/>
      <c r="AZ788" s="346"/>
      <c r="BA788" s="346"/>
      <c r="BB788" s="346"/>
      <c r="BC788" s="346"/>
      <c r="BD788" s="346"/>
    </row>
    <row r="789" spans="1:56" ht="15.75" customHeight="1">
      <c r="A789" s="346"/>
      <c r="B789" s="346"/>
      <c r="C789" s="346"/>
      <c r="D789" s="346"/>
      <c r="E789" s="346"/>
      <c r="F789" s="346"/>
      <c r="G789" s="346"/>
      <c r="H789" s="346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6"/>
      <c r="U789" s="346"/>
      <c r="V789" s="346"/>
      <c r="W789" s="346"/>
      <c r="X789" s="346"/>
      <c r="Y789" s="346"/>
      <c r="Z789" s="346"/>
      <c r="AA789" s="346"/>
      <c r="AB789" s="346"/>
      <c r="AC789" s="346"/>
      <c r="AD789" s="346"/>
      <c r="AE789" s="346"/>
      <c r="AF789" s="346"/>
      <c r="AG789" s="346"/>
      <c r="AH789" s="346"/>
      <c r="AI789" s="346"/>
      <c r="AJ789" s="346"/>
      <c r="AK789" s="346"/>
      <c r="AL789" s="346"/>
      <c r="AM789" s="346"/>
      <c r="AN789" s="346"/>
      <c r="AO789" s="346"/>
      <c r="AP789" s="346"/>
      <c r="AQ789" s="346"/>
      <c r="AR789" s="346"/>
      <c r="AS789" s="346"/>
      <c r="AT789" s="346"/>
      <c r="AU789" s="346"/>
      <c r="AV789" s="346"/>
      <c r="AW789" s="346"/>
      <c r="AX789" s="346"/>
      <c r="AY789" s="346"/>
      <c r="AZ789" s="346"/>
      <c r="BA789" s="346"/>
      <c r="BB789" s="346"/>
      <c r="BC789" s="346"/>
      <c r="BD789" s="346"/>
    </row>
    <row r="790" spans="1:56" ht="15.75" customHeight="1">
      <c r="A790" s="346"/>
      <c r="B790" s="346"/>
      <c r="C790" s="346"/>
      <c r="D790" s="346"/>
      <c r="E790" s="346"/>
      <c r="F790" s="346"/>
      <c r="G790" s="346"/>
      <c r="H790" s="346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6"/>
      <c r="U790" s="346"/>
      <c r="V790" s="346"/>
      <c r="W790" s="346"/>
      <c r="X790" s="346"/>
      <c r="Y790" s="346"/>
      <c r="Z790" s="346"/>
      <c r="AA790" s="346"/>
      <c r="AB790" s="346"/>
      <c r="AC790" s="346"/>
      <c r="AD790" s="346"/>
      <c r="AE790" s="346"/>
      <c r="AF790" s="346"/>
      <c r="AG790" s="346"/>
      <c r="AH790" s="346"/>
      <c r="AI790" s="346"/>
      <c r="AJ790" s="346"/>
      <c r="AK790" s="346"/>
      <c r="AL790" s="346"/>
      <c r="AM790" s="346"/>
      <c r="AN790" s="346"/>
      <c r="AO790" s="346"/>
      <c r="AP790" s="346"/>
      <c r="AQ790" s="346"/>
      <c r="AR790" s="346"/>
      <c r="AS790" s="346"/>
      <c r="AT790" s="346"/>
      <c r="AU790" s="346"/>
      <c r="AV790" s="346"/>
      <c r="AW790" s="346"/>
      <c r="AX790" s="346"/>
      <c r="AY790" s="346"/>
      <c r="AZ790" s="346"/>
      <c r="BA790" s="346"/>
      <c r="BB790" s="346"/>
      <c r="BC790" s="346"/>
      <c r="BD790" s="346"/>
    </row>
    <row r="791" spans="1:56" ht="15.75" customHeight="1">
      <c r="A791" s="346"/>
      <c r="B791" s="346"/>
      <c r="C791" s="346"/>
      <c r="D791" s="346"/>
      <c r="E791" s="346"/>
      <c r="F791" s="346"/>
      <c r="G791" s="346"/>
      <c r="H791" s="346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6"/>
      <c r="U791" s="346"/>
      <c r="V791" s="346"/>
      <c r="W791" s="346"/>
      <c r="X791" s="346"/>
      <c r="Y791" s="346"/>
      <c r="Z791" s="346"/>
      <c r="AA791" s="346"/>
      <c r="AB791" s="346"/>
      <c r="AC791" s="346"/>
      <c r="AD791" s="346"/>
      <c r="AE791" s="346"/>
      <c r="AF791" s="346"/>
      <c r="AG791" s="346"/>
      <c r="AH791" s="346"/>
      <c r="AI791" s="346"/>
      <c r="AJ791" s="346"/>
      <c r="AK791" s="346"/>
      <c r="AL791" s="346"/>
      <c r="AM791" s="346"/>
      <c r="AN791" s="346"/>
      <c r="AO791" s="346"/>
      <c r="AP791" s="346"/>
      <c r="AQ791" s="346"/>
      <c r="AR791" s="346"/>
      <c r="AS791" s="346"/>
      <c r="AT791" s="346"/>
      <c r="AU791" s="346"/>
      <c r="AV791" s="346"/>
      <c r="AW791" s="346"/>
      <c r="AX791" s="346"/>
      <c r="AY791" s="346"/>
      <c r="AZ791" s="346"/>
      <c r="BA791" s="346"/>
      <c r="BB791" s="346"/>
      <c r="BC791" s="346"/>
      <c r="BD791" s="346"/>
    </row>
    <row r="792" spans="1:56" ht="15.75" customHeight="1">
      <c r="A792" s="346"/>
      <c r="B792" s="346"/>
      <c r="C792" s="346"/>
      <c r="D792" s="346"/>
      <c r="E792" s="346"/>
      <c r="F792" s="346"/>
      <c r="G792" s="346"/>
      <c r="H792" s="346"/>
      <c r="I792" s="346"/>
      <c r="J792" s="346"/>
      <c r="K792" s="346"/>
      <c r="L792" s="346"/>
      <c r="M792" s="346"/>
      <c r="N792" s="346"/>
      <c r="O792" s="346"/>
      <c r="P792" s="346"/>
      <c r="Q792" s="346"/>
      <c r="R792" s="346"/>
      <c r="S792" s="346"/>
      <c r="T792" s="346"/>
      <c r="U792" s="346"/>
      <c r="V792" s="346"/>
      <c r="W792" s="346"/>
      <c r="X792" s="346"/>
      <c r="Y792" s="346"/>
      <c r="Z792" s="346"/>
      <c r="AA792" s="346"/>
      <c r="AB792" s="346"/>
      <c r="AC792" s="346"/>
      <c r="AD792" s="346"/>
      <c r="AE792" s="346"/>
      <c r="AF792" s="346"/>
      <c r="AG792" s="346"/>
      <c r="AH792" s="346"/>
      <c r="AI792" s="346"/>
      <c r="AJ792" s="346"/>
      <c r="AK792" s="346"/>
      <c r="AL792" s="346"/>
      <c r="AM792" s="346"/>
      <c r="AN792" s="346"/>
      <c r="AO792" s="346"/>
      <c r="AP792" s="346"/>
      <c r="AQ792" s="346"/>
      <c r="AR792" s="346"/>
      <c r="AS792" s="346"/>
      <c r="AT792" s="346"/>
      <c r="AU792" s="346"/>
      <c r="AV792" s="346"/>
      <c r="AW792" s="346"/>
      <c r="AX792" s="346"/>
      <c r="AY792" s="346"/>
      <c r="AZ792" s="346"/>
      <c r="BA792" s="346"/>
      <c r="BB792" s="346"/>
      <c r="BC792" s="346"/>
      <c r="BD792" s="346"/>
    </row>
    <row r="793" spans="1:56" ht="15.75" customHeight="1">
      <c r="A793" s="346"/>
      <c r="B793" s="346"/>
      <c r="C793" s="346"/>
      <c r="D793" s="346"/>
      <c r="E793" s="346"/>
      <c r="F793" s="346"/>
      <c r="G793" s="346"/>
      <c r="H793" s="346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6"/>
      <c r="U793" s="346"/>
      <c r="V793" s="346"/>
      <c r="W793" s="346"/>
      <c r="X793" s="346"/>
      <c r="Y793" s="346"/>
      <c r="Z793" s="346"/>
      <c r="AA793" s="346"/>
      <c r="AB793" s="346"/>
      <c r="AC793" s="346"/>
      <c r="AD793" s="346"/>
      <c r="AE793" s="346"/>
      <c r="AF793" s="346"/>
      <c r="AG793" s="346"/>
      <c r="AH793" s="346"/>
      <c r="AI793" s="346"/>
      <c r="AJ793" s="346"/>
      <c r="AK793" s="346"/>
      <c r="AL793" s="346"/>
      <c r="AM793" s="346"/>
      <c r="AN793" s="346"/>
      <c r="AO793" s="346"/>
      <c r="AP793" s="346"/>
      <c r="AQ793" s="346"/>
      <c r="AR793" s="346"/>
      <c r="AS793" s="346"/>
      <c r="AT793" s="346"/>
      <c r="AU793" s="346"/>
      <c r="AV793" s="346"/>
      <c r="AW793" s="346"/>
      <c r="AX793" s="346"/>
      <c r="AY793" s="346"/>
      <c r="AZ793" s="346"/>
      <c r="BA793" s="346"/>
      <c r="BB793" s="346"/>
      <c r="BC793" s="346"/>
      <c r="BD793" s="346"/>
    </row>
    <row r="794" spans="1:56" ht="15.75" customHeight="1">
      <c r="A794" s="346"/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  <c r="AG794" s="346"/>
      <c r="AH794" s="346"/>
      <c r="AI794" s="346"/>
      <c r="AJ794" s="346"/>
      <c r="AK794" s="346"/>
      <c r="AL794" s="346"/>
      <c r="AM794" s="346"/>
      <c r="AN794" s="346"/>
      <c r="AO794" s="346"/>
      <c r="AP794" s="346"/>
      <c r="AQ794" s="346"/>
      <c r="AR794" s="346"/>
      <c r="AS794" s="346"/>
      <c r="AT794" s="346"/>
      <c r="AU794" s="346"/>
      <c r="AV794" s="346"/>
      <c r="AW794" s="346"/>
      <c r="AX794" s="346"/>
      <c r="AY794" s="346"/>
      <c r="AZ794" s="346"/>
      <c r="BA794" s="346"/>
      <c r="BB794" s="346"/>
      <c r="BC794" s="346"/>
      <c r="BD794" s="346"/>
    </row>
    <row r="795" spans="1:56" ht="15.75" customHeight="1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  <c r="AG795" s="346"/>
      <c r="AH795" s="346"/>
      <c r="AI795" s="346"/>
      <c r="AJ795" s="346"/>
      <c r="AK795" s="346"/>
      <c r="AL795" s="346"/>
      <c r="AM795" s="346"/>
      <c r="AN795" s="346"/>
      <c r="AO795" s="346"/>
      <c r="AP795" s="346"/>
      <c r="AQ795" s="346"/>
      <c r="AR795" s="346"/>
      <c r="AS795" s="346"/>
      <c r="AT795" s="346"/>
      <c r="AU795" s="346"/>
      <c r="AV795" s="346"/>
      <c r="AW795" s="346"/>
      <c r="AX795" s="346"/>
      <c r="AY795" s="346"/>
      <c r="AZ795" s="346"/>
      <c r="BA795" s="346"/>
      <c r="BB795" s="346"/>
      <c r="BC795" s="346"/>
      <c r="BD795" s="346"/>
    </row>
    <row r="796" spans="1:56" ht="15.75" customHeight="1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  <c r="AG796" s="346"/>
      <c r="AH796" s="346"/>
      <c r="AI796" s="346"/>
      <c r="AJ796" s="346"/>
      <c r="AK796" s="346"/>
      <c r="AL796" s="346"/>
      <c r="AM796" s="346"/>
      <c r="AN796" s="346"/>
      <c r="AO796" s="346"/>
      <c r="AP796" s="346"/>
      <c r="AQ796" s="346"/>
      <c r="AR796" s="346"/>
      <c r="AS796" s="346"/>
      <c r="AT796" s="346"/>
      <c r="AU796" s="346"/>
      <c r="AV796" s="346"/>
      <c r="AW796" s="346"/>
      <c r="AX796" s="346"/>
      <c r="AY796" s="346"/>
      <c r="AZ796" s="346"/>
      <c r="BA796" s="346"/>
      <c r="BB796" s="346"/>
      <c r="BC796" s="346"/>
      <c r="BD796" s="346"/>
    </row>
    <row r="797" spans="1:56" ht="15.75" customHeight="1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  <c r="AG797" s="346"/>
      <c r="AH797" s="346"/>
      <c r="AI797" s="346"/>
      <c r="AJ797" s="346"/>
      <c r="AK797" s="346"/>
      <c r="AL797" s="346"/>
      <c r="AM797" s="346"/>
      <c r="AN797" s="346"/>
      <c r="AO797" s="346"/>
      <c r="AP797" s="346"/>
      <c r="AQ797" s="346"/>
      <c r="AR797" s="346"/>
      <c r="AS797" s="346"/>
      <c r="AT797" s="346"/>
      <c r="AU797" s="346"/>
      <c r="AV797" s="346"/>
      <c r="AW797" s="346"/>
      <c r="AX797" s="346"/>
      <c r="AY797" s="346"/>
      <c r="AZ797" s="346"/>
      <c r="BA797" s="346"/>
      <c r="BB797" s="346"/>
      <c r="BC797" s="346"/>
      <c r="BD797" s="346"/>
    </row>
    <row r="798" spans="1:56" ht="15.75" customHeight="1">
      <c r="A798" s="346"/>
      <c r="B798" s="346"/>
      <c r="C798" s="346"/>
      <c r="D798" s="346"/>
      <c r="E798" s="346"/>
      <c r="F798" s="346"/>
      <c r="G798" s="346"/>
      <c r="H798" s="346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6"/>
      <c r="U798" s="346"/>
      <c r="V798" s="346"/>
      <c r="W798" s="346"/>
      <c r="X798" s="346"/>
      <c r="Y798" s="346"/>
      <c r="Z798" s="346"/>
      <c r="AA798" s="346"/>
      <c r="AB798" s="346"/>
      <c r="AC798" s="346"/>
      <c r="AD798" s="346"/>
      <c r="AE798" s="346"/>
      <c r="AF798" s="346"/>
      <c r="AG798" s="346"/>
      <c r="AH798" s="346"/>
      <c r="AI798" s="346"/>
      <c r="AJ798" s="346"/>
      <c r="AK798" s="346"/>
      <c r="AL798" s="346"/>
      <c r="AM798" s="346"/>
      <c r="AN798" s="346"/>
      <c r="AO798" s="346"/>
      <c r="AP798" s="346"/>
      <c r="AQ798" s="346"/>
      <c r="AR798" s="346"/>
      <c r="AS798" s="346"/>
      <c r="AT798" s="346"/>
      <c r="AU798" s="346"/>
      <c r="AV798" s="346"/>
      <c r="AW798" s="346"/>
      <c r="AX798" s="346"/>
      <c r="AY798" s="346"/>
      <c r="AZ798" s="346"/>
      <c r="BA798" s="346"/>
      <c r="BB798" s="346"/>
      <c r="BC798" s="346"/>
      <c r="BD798" s="346"/>
    </row>
    <row r="799" spans="1:56" ht="15.75" customHeight="1">
      <c r="A799" s="346"/>
      <c r="B799" s="346"/>
      <c r="C799" s="346"/>
      <c r="D799" s="346"/>
      <c r="E799" s="346"/>
      <c r="F799" s="346"/>
      <c r="G799" s="346"/>
      <c r="H799" s="346"/>
      <c r="I799" s="346"/>
      <c r="J799" s="346"/>
      <c r="K799" s="346"/>
      <c r="L799" s="346"/>
      <c r="M799" s="346"/>
      <c r="N799" s="346"/>
      <c r="O799" s="346"/>
      <c r="P799" s="346"/>
      <c r="Q799" s="346"/>
      <c r="R799" s="346"/>
      <c r="S799" s="346"/>
      <c r="T799" s="346"/>
      <c r="U799" s="346"/>
      <c r="V799" s="346"/>
      <c r="W799" s="346"/>
      <c r="X799" s="346"/>
      <c r="Y799" s="346"/>
      <c r="Z799" s="346"/>
      <c r="AA799" s="346"/>
      <c r="AB799" s="346"/>
      <c r="AC799" s="346"/>
      <c r="AD799" s="346"/>
      <c r="AE799" s="346"/>
      <c r="AF799" s="346"/>
      <c r="AG799" s="346"/>
      <c r="AH799" s="346"/>
      <c r="AI799" s="346"/>
      <c r="AJ799" s="346"/>
      <c r="AK799" s="346"/>
      <c r="AL799" s="346"/>
      <c r="AM799" s="346"/>
      <c r="AN799" s="346"/>
      <c r="AO799" s="346"/>
      <c r="AP799" s="346"/>
      <c r="AQ799" s="346"/>
      <c r="AR799" s="346"/>
      <c r="AS799" s="346"/>
      <c r="AT799" s="346"/>
      <c r="AU799" s="346"/>
      <c r="AV799" s="346"/>
      <c r="AW799" s="346"/>
      <c r="AX799" s="346"/>
      <c r="AY799" s="346"/>
      <c r="AZ799" s="346"/>
      <c r="BA799" s="346"/>
      <c r="BB799" s="346"/>
      <c r="BC799" s="346"/>
      <c r="BD799" s="346"/>
    </row>
    <row r="800" spans="1:56" ht="15.75" customHeight="1">
      <c r="A800" s="346"/>
      <c r="B800" s="346"/>
      <c r="C800" s="346"/>
      <c r="D800" s="346"/>
      <c r="E800" s="346"/>
      <c r="F800" s="346"/>
      <c r="G800" s="346"/>
      <c r="H800" s="346"/>
      <c r="I800" s="346"/>
      <c r="J800" s="346"/>
      <c r="K800" s="346"/>
      <c r="L800" s="346"/>
      <c r="M800" s="346"/>
      <c r="N800" s="346"/>
      <c r="O800" s="346"/>
      <c r="P800" s="346"/>
      <c r="Q800" s="346"/>
      <c r="R800" s="346"/>
      <c r="S800" s="346"/>
      <c r="T800" s="346"/>
      <c r="U800" s="346"/>
      <c r="V800" s="346"/>
      <c r="W800" s="346"/>
      <c r="X800" s="346"/>
      <c r="Y800" s="346"/>
      <c r="Z800" s="346"/>
      <c r="AA800" s="346"/>
      <c r="AB800" s="346"/>
      <c r="AC800" s="346"/>
      <c r="AD800" s="346"/>
      <c r="AE800" s="346"/>
      <c r="AF800" s="346"/>
      <c r="AG800" s="346"/>
      <c r="AH800" s="346"/>
      <c r="AI800" s="346"/>
      <c r="AJ800" s="346"/>
      <c r="AK800" s="346"/>
      <c r="AL800" s="346"/>
      <c r="AM800" s="346"/>
      <c r="AN800" s="346"/>
      <c r="AO800" s="346"/>
      <c r="AP800" s="346"/>
      <c r="AQ800" s="346"/>
      <c r="AR800" s="346"/>
      <c r="AS800" s="346"/>
      <c r="AT800" s="346"/>
      <c r="AU800" s="346"/>
      <c r="AV800" s="346"/>
      <c r="AW800" s="346"/>
      <c r="AX800" s="346"/>
      <c r="AY800" s="346"/>
      <c r="AZ800" s="346"/>
      <c r="BA800" s="346"/>
      <c r="BB800" s="346"/>
      <c r="BC800" s="346"/>
      <c r="BD800" s="346"/>
    </row>
    <row r="801" spans="1:56" ht="15.75" customHeight="1">
      <c r="A801" s="346"/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  <c r="AG801" s="346"/>
      <c r="AH801" s="346"/>
      <c r="AI801" s="346"/>
      <c r="AJ801" s="346"/>
      <c r="AK801" s="346"/>
      <c r="AL801" s="346"/>
      <c r="AM801" s="346"/>
      <c r="AN801" s="346"/>
      <c r="AO801" s="346"/>
      <c r="AP801" s="346"/>
      <c r="AQ801" s="346"/>
      <c r="AR801" s="346"/>
      <c r="AS801" s="346"/>
      <c r="AT801" s="346"/>
      <c r="AU801" s="346"/>
      <c r="AV801" s="346"/>
      <c r="AW801" s="346"/>
      <c r="AX801" s="346"/>
      <c r="AY801" s="346"/>
      <c r="AZ801" s="346"/>
      <c r="BA801" s="346"/>
      <c r="BB801" s="346"/>
      <c r="BC801" s="346"/>
      <c r="BD801" s="346"/>
    </row>
    <row r="802" spans="1:56" ht="15.75" customHeight="1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  <c r="AG802" s="346"/>
      <c r="AH802" s="346"/>
      <c r="AI802" s="346"/>
      <c r="AJ802" s="346"/>
      <c r="AK802" s="346"/>
      <c r="AL802" s="346"/>
      <c r="AM802" s="346"/>
      <c r="AN802" s="346"/>
      <c r="AO802" s="346"/>
      <c r="AP802" s="346"/>
      <c r="AQ802" s="346"/>
      <c r="AR802" s="346"/>
      <c r="AS802" s="346"/>
      <c r="AT802" s="346"/>
      <c r="AU802" s="346"/>
      <c r="AV802" s="346"/>
      <c r="AW802" s="346"/>
      <c r="AX802" s="346"/>
      <c r="AY802" s="346"/>
      <c r="AZ802" s="346"/>
      <c r="BA802" s="346"/>
      <c r="BB802" s="346"/>
      <c r="BC802" s="346"/>
      <c r="BD802" s="346"/>
    </row>
    <row r="803" spans="1:56" ht="15.75" customHeight="1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  <c r="AG803" s="346"/>
      <c r="AH803" s="346"/>
      <c r="AI803" s="346"/>
      <c r="AJ803" s="346"/>
      <c r="AK803" s="346"/>
      <c r="AL803" s="346"/>
      <c r="AM803" s="346"/>
      <c r="AN803" s="346"/>
      <c r="AO803" s="346"/>
      <c r="AP803" s="346"/>
      <c r="AQ803" s="346"/>
      <c r="AR803" s="346"/>
      <c r="AS803" s="346"/>
      <c r="AT803" s="346"/>
      <c r="AU803" s="346"/>
      <c r="AV803" s="346"/>
      <c r="AW803" s="346"/>
      <c r="AX803" s="346"/>
      <c r="AY803" s="346"/>
      <c r="AZ803" s="346"/>
      <c r="BA803" s="346"/>
      <c r="BB803" s="346"/>
      <c r="BC803" s="346"/>
      <c r="BD803" s="346"/>
    </row>
    <row r="804" spans="1:56" ht="15.75" customHeight="1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  <c r="AG804" s="346"/>
      <c r="AH804" s="346"/>
      <c r="AI804" s="346"/>
      <c r="AJ804" s="346"/>
      <c r="AK804" s="346"/>
      <c r="AL804" s="346"/>
      <c r="AM804" s="346"/>
      <c r="AN804" s="346"/>
      <c r="AO804" s="346"/>
      <c r="AP804" s="346"/>
      <c r="AQ804" s="346"/>
      <c r="AR804" s="346"/>
      <c r="AS804" s="346"/>
      <c r="AT804" s="346"/>
      <c r="AU804" s="346"/>
      <c r="AV804" s="346"/>
      <c r="AW804" s="346"/>
      <c r="AX804" s="346"/>
      <c r="AY804" s="346"/>
      <c r="AZ804" s="346"/>
      <c r="BA804" s="346"/>
      <c r="BB804" s="346"/>
      <c r="BC804" s="346"/>
      <c r="BD804" s="346"/>
    </row>
    <row r="805" spans="1:56" ht="15.75" customHeight="1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  <c r="AG805" s="346"/>
      <c r="AH805" s="346"/>
      <c r="AI805" s="346"/>
      <c r="AJ805" s="346"/>
      <c r="AK805" s="346"/>
      <c r="AL805" s="346"/>
      <c r="AM805" s="346"/>
      <c r="AN805" s="346"/>
      <c r="AO805" s="346"/>
      <c r="AP805" s="346"/>
      <c r="AQ805" s="346"/>
      <c r="AR805" s="346"/>
      <c r="AS805" s="346"/>
      <c r="AT805" s="346"/>
      <c r="AU805" s="346"/>
      <c r="AV805" s="346"/>
      <c r="AW805" s="346"/>
      <c r="AX805" s="346"/>
      <c r="AY805" s="346"/>
      <c r="AZ805" s="346"/>
      <c r="BA805" s="346"/>
      <c r="BB805" s="346"/>
      <c r="BC805" s="346"/>
      <c r="BD805" s="346"/>
    </row>
    <row r="806" spans="1:56" ht="15.75" customHeight="1">
      <c r="A806" s="346"/>
      <c r="B806" s="346"/>
      <c r="C806" s="346"/>
      <c r="D806" s="346"/>
      <c r="E806" s="346"/>
      <c r="F806" s="346"/>
      <c r="G806" s="346"/>
      <c r="H806" s="346"/>
      <c r="I806" s="346"/>
      <c r="J806" s="346"/>
      <c r="K806" s="346"/>
      <c r="L806" s="346"/>
      <c r="M806" s="346"/>
      <c r="N806" s="346"/>
      <c r="O806" s="346"/>
      <c r="P806" s="346"/>
      <c r="Q806" s="346"/>
      <c r="R806" s="346"/>
      <c r="S806" s="346"/>
      <c r="T806" s="346"/>
      <c r="U806" s="346"/>
      <c r="V806" s="346"/>
      <c r="W806" s="346"/>
      <c r="X806" s="346"/>
      <c r="Y806" s="346"/>
      <c r="Z806" s="346"/>
      <c r="AA806" s="346"/>
      <c r="AB806" s="346"/>
      <c r="AC806" s="346"/>
      <c r="AD806" s="346"/>
      <c r="AE806" s="346"/>
      <c r="AF806" s="346"/>
      <c r="AG806" s="346"/>
      <c r="AH806" s="346"/>
      <c r="AI806" s="346"/>
      <c r="AJ806" s="346"/>
      <c r="AK806" s="346"/>
      <c r="AL806" s="346"/>
      <c r="AM806" s="346"/>
      <c r="AN806" s="346"/>
      <c r="AO806" s="346"/>
      <c r="AP806" s="346"/>
      <c r="AQ806" s="346"/>
      <c r="AR806" s="346"/>
      <c r="AS806" s="346"/>
      <c r="AT806" s="346"/>
      <c r="AU806" s="346"/>
      <c r="AV806" s="346"/>
      <c r="AW806" s="346"/>
      <c r="AX806" s="346"/>
      <c r="AY806" s="346"/>
      <c r="AZ806" s="346"/>
      <c r="BA806" s="346"/>
      <c r="BB806" s="346"/>
      <c r="BC806" s="346"/>
      <c r="BD806" s="346"/>
    </row>
    <row r="807" spans="1:56" ht="15.75" customHeight="1">
      <c r="A807" s="346"/>
      <c r="B807" s="346"/>
      <c r="C807" s="346"/>
      <c r="D807" s="346"/>
      <c r="E807" s="346"/>
      <c r="F807" s="346"/>
      <c r="G807" s="346"/>
      <c r="H807" s="346"/>
      <c r="I807" s="346"/>
      <c r="J807" s="346"/>
      <c r="K807" s="346"/>
      <c r="L807" s="346"/>
      <c r="M807" s="346"/>
      <c r="N807" s="346"/>
      <c r="O807" s="346"/>
      <c r="P807" s="346"/>
      <c r="Q807" s="346"/>
      <c r="R807" s="346"/>
      <c r="S807" s="346"/>
      <c r="T807" s="346"/>
      <c r="U807" s="346"/>
      <c r="V807" s="346"/>
      <c r="W807" s="346"/>
      <c r="X807" s="346"/>
      <c r="Y807" s="346"/>
      <c r="Z807" s="346"/>
      <c r="AA807" s="346"/>
      <c r="AB807" s="346"/>
      <c r="AC807" s="346"/>
      <c r="AD807" s="346"/>
      <c r="AE807" s="346"/>
      <c r="AF807" s="346"/>
      <c r="AG807" s="346"/>
      <c r="AH807" s="346"/>
      <c r="AI807" s="346"/>
      <c r="AJ807" s="346"/>
      <c r="AK807" s="346"/>
      <c r="AL807" s="346"/>
      <c r="AM807" s="346"/>
      <c r="AN807" s="346"/>
      <c r="AO807" s="346"/>
      <c r="AP807" s="346"/>
      <c r="AQ807" s="346"/>
      <c r="AR807" s="346"/>
      <c r="AS807" s="346"/>
      <c r="AT807" s="346"/>
      <c r="AU807" s="346"/>
      <c r="AV807" s="346"/>
      <c r="AW807" s="346"/>
      <c r="AX807" s="346"/>
      <c r="AY807" s="346"/>
      <c r="AZ807" s="346"/>
      <c r="BA807" s="346"/>
      <c r="BB807" s="346"/>
      <c r="BC807" s="346"/>
      <c r="BD807" s="346"/>
    </row>
    <row r="808" spans="1:56" ht="15.75" customHeight="1">
      <c r="A808" s="346"/>
      <c r="B808" s="346"/>
      <c r="C808" s="346"/>
      <c r="D808" s="346"/>
      <c r="E808" s="346"/>
      <c r="F808" s="346"/>
      <c r="G808" s="346"/>
      <c r="H808" s="346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6"/>
      <c r="U808" s="346"/>
      <c r="V808" s="346"/>
      <c r="W808" s="346"/>
      <c r="X808" s="346"/>
      <c r="Y808" s="346"/>
      <c r="Z808" s="346"/>
      <c r="AA808" s="346"/>
      <c r="AB808" s="346"/>
      <c r="AC808" s="346"/>
      <c r="AD808" s="346"/>
      <c r="AE808" s="346"/>
      <c r="AF808" s="346"/>
      <c r="AG808" s="346"/>
      <c r="AH808" s="346"/>
      <c r="AI808" s="346"/>
      <c r="AJ808" s="346"/>
      <c r="AK808" s="346"/>
      <c r="AL808" s="346"/>
      <c r="AM808" s="346"/>
      <c r="AN808" s="346"/>
      <c r="AO808" s="346"/>
      <c r="AP808" s="346"/>
      <c r="AQ808" s="346"/>
      <c r="AR808" s="346"/>
      <c r="AS808" s="346"/>
      <c r="AT808" s="346"/>
      <c r="AU808" s="346"/>
      <c r="AV808" s="346"/>
      <c r="AW808" s="346"/>
      <c r="AX808" s="346"/>
      <c r="AY808" s="346"/>
      <c r="AZ808" s="346"/>
      <c r="BA808" s="346"/>
      <c r="BB808" s="346"/>
      <c r="BC808" s="346"/>
      <c r="BD808" s="346"/>
    </row>
    <row r="809" spans="1:56" ht="15.75" customHeight="1">
      <c r="A809" s="346"/>
      <c r="B809" s="346"/>
      <c r="C809" s="346"/>
      <c r="D809" s="346"/>
      <c r="E809" s="346"/>
      <c r="F809" s="346"/>
      <c r="G809" s="346"/>
      <c r="H809" s="346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6"/>
      <c r="U809" s="346"/>
      <c r="V809" s="346"/>
      <c r="W809" s="346"/>
      <c r="X809" s="346"/>
      <c r="Y809" s="346"/>
      <c r="Z809" s="346"/>
      <c r="AA809" s="346"/>
      <c r="AB809" s="346"/>
      <c r="AC809" s="346"/>
      <c r="AD809" s="346"/>
      <c r="AE809" s="346"/>
      <c r="AF809" s="346"/>
      <c r="AG809" s="346"/>
      <c r="AH809" s="346"/>
      <c r="AI809" s="346"/>
      <c r="AJ809" s="346"/>
      <c r="AK809" s="346"/>
      <c r="AL809" s="346"/>
      <c r="AM809" s="346"/>
      <c r="AN809" s="346"/>
      <c r="AO809" s="346"/>
      <c r="AP809" s="346"/>
      <c r="AQ809" s="346"/>
      <c r="AR809" s="346"/>
      <c r="AS809" s="346"/>
      <c r="AT809" s="346"/>
      <c r="AU809" s="346"/>
      <c r="AV809" s="346"/>
      <c r="AW809" s="346"/>
      <c r="AX809" s="346"/>
      <c r="AY809" s="346"/>
      <c r="AZ809" s="346"/>
      <c r="BA809" s="346"/>
      <c r="BB809" s="346"/>
      <c r="BC809" s="346"/>
      <c r="BD809" s="346"/>
    </row>
    <row r="810" spans="1:56" ht="15.75" customHeight="1">
      <c r="A810" s="346"/>
      <c r="B810" s="346"/>
      <c r="C810" s="346"/>
      <c r="D810" s="346"/>
      <c r="E810" s="346"/>
      <c r="F810" s="346"/>
      <c r="G810" s="346"/>
      <c r="H810" s="346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6"/>
      <c r="U810" s="346"/>
      <c r="V810" s="346"/>
      <c r="W810" s="346"/>
      <c r="X810" s="346"/>
      <c r="Y810" s="346"/>
      <c r="Z810" s="346"/>
      <c r="AA810" s="346"/>
      <c r="AB810" s="346"/>
      <c r="AC810" s="346"/>
      <c r="AD810" s="346"/>
      <c r="AE810" s="346"/>
      <c r="AF810" s="346"/>
      <c r="AG810" s="346"/>
      <c r="AH810" s="346"/>
      <c r="AI810" s="346"/>
      <c r="AJ810" s="346"/>
      <c r="AK810" s="346"/>
      <c r="AL810" s="346"/>
      <c r="AM810" s="346"/>
      <c r="AN810" s="346"/>
      <c r="AO810" s="346"/>
      <c r="AP810" s="346"/>
      <c r="AQ810" s="346"/>
      <c r="AR810" s="346"/>
      <c r="AS810" s="346"/>
      <c r="AT810" s="346"/>
      <c r="AU810" s="346"/>
      <c r="AV810" s="346"/>
      <c r="AW810" s="346"/>
      <c r="AX810" s="346"/>
      <c r="AY810" s="346"/>
      <c r="AZ810" s="346"/>
      <c r="BA810" s="346"/>
      <c r="BB810" s="346"/>
      <c r="BC810" s="346"/>
      <c r="BD810" s="346"/>
    </row>
    <row r="811" spans="1:56" ht="15.75" customHeight="1">
      <c r="A811" s="346"/>
      <c r="B811" s="346"/>
      <c r="C811" s="346"/>
      <c r="D811" s="346"/>
      <c r="E811" s="346"/>
      <c r="F811" s="346"/>
      <c r="G811" s="346"/>
      <c r="H811" s="346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6"/>
      <c r="U811" s="346"/>
      <c r="V811" s="346"/>
      <c r="W811" s="346"/>
      <c r="X811" s="346"/>
      <c r="Y811" s="346"/>
      <c r="Z811" s="346"/>
      <c r="AA811" s="346"/>
      <c r="AB811" s="346"/>
      <c r="AC811" s="346"/>
      <c r="AD811" s="346"/>
      <c r="AE811" s="346"/>
      <c r="AF811" s="346"/>
      <c r="AG811" s="346"/>
      <c r="AH811" s="346"/>
      <c r="AI811" s="346"/>
      <c r="AJ811" s="346"/>
      <c r="AK811" s="346"/>
      <c r="AL811" s="346"/>
      <c r="AM811" s="346"/>
      <c r="AN811" s="346"/>
      <c r="AO811" s="346"/>
      <c r="AP811" s="346"/>
      <c r="AQ811" s="346"/>
      <c r="AR811" s="346"/>
      <c r="AS811" s="346"/>
      <c r="AT811" s="346"/>
      <c r="AU811" s="346"/>
      <c r="AV811" s="346"/>
      <c r="AW811" s="346"/>
      <c r="AX811" s="346"/>
      <c r="AY811" s="346"/>
      <c r="AZ811" s="346"/>
      <c r="BA811" s="346"/>
      <c r="BB811" s="346"/>
      <c r="BC811" s="346"/>
      <c r="BD811" s="346"/>
    </row>
    <row r="812" spans="1:56" ht="15.75" customHeight="1">
      <c r="A812" s="346"/>
      <c r="B812" s="346"/>
      <c r="C812" s="346"/>
      <c r="D812" s="346"/>
      <c r="E812" s="346"/>
      <c r="F812" s="346"/>
      <c r="G812" s="346"/>
      <c r="H812" s="346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6"/>
      <c r="U812" s="346"/>
      <c r="V812" s="346"/>
      <c r="W812" s="346"/>
      <c r="X812" s="346"/>
      <c r="Y812" s="346"/>
      <c r="Z812" s="346"/>
      <c r="AA812" s="346"/>
      <c r="AB812" s="346"/>
      <c r="AC812" s="346"/>
      <c r="AD812" s="346"/>
      <c r="AE812" s="346"/>
      <c r="AF812" s="346"/>
      <c r="AG812" s="346"/>
      <c r="AH812" s="346"/>
      <c r="AI812" s="346"/>
      <c r="AJ812" s="346"/>
      <c r="AK812" s="346"/>
      <c r="AL812" s="346"/>
      <c r="AM812" s="346"/>
      <c r="AN812" s="346"/>
      <c r="AO812" s="346"/>
      <c r="AP812" s="346"/>
      <c r="AQ812" s="346"/>
      <c r="AR812" s="346"/>
      <c r="AS812" s="346"/>
      <c r="AT812" s="346"/>
      <c r="AU812" s="346"/>
      <c r="AV812" s="346"/>
      <c r="AW812" s="346"/>
      <c r="AX812" s="346"/>
      <c r="AY812" s="346"/>
      <c r="AZ812" s="346"/>
      <c r="BA812" s="346"/>
      <c r="BB812" s="346"/>
      <c r="BC812" s="346"/>
      <c r="BD812" s="346"/>
    </row>
    <row r="813" spans="1:56" ht="15.75" customHeight="1">
      <c r="A813" s="346"/>
      <c r="B813" s="346"/>
      <c r="C813" s="346"/>
      <c r="D813" s="346"/>
      <c r="E813" s="346"/>
      <c r="F813" s="346"/>
      <c r="G813" s="346"/>
      <c r="H813" s="346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6"/>
      <c r="U813" s="346"/>
      <c r="V813" s="346"/>
      <c r="W813" s="346"/>
      <c r="X813" s="346"/>
      <c r="Y813" s="346"/>
      <c r="Z813" s="346"/>
      <c r="AA813" s="346"/>
      <c r="AB813" s="346"/>
      <c r="AC813" s="346"/>
      <c r="AD813" s="346"/>
      <c r="AE813" s="346"/>
      <c r="AF813" s="346"/>
      <c r="AG813" s="346"/>
      <c r="AH813" s="346"/>
      <c r="AI813" s="346"/>
      <c r="AJ813" s="346"/>
      <c r="AK813" s="346"/>
      <c r="AL813" s="346"/>
      <c r="AM813" s="346"/>
      <c r="AN813" s="346"/>
      <c r="AO813" s="346"/>
      <c r="AP813" s="346"/>
      <c r="AQ813" s="346"/>
      <c r="AR813" s="346"/>
      <c r="AS813" s="346"/>
      <c r="AT813" s="346"/>
      <c r="AU813" s="346"/>
      <c r="AV813" s="346"/>
      <c r="AW813" s="346"/>
      <c r="AX813" s="346"/>
      <c r="AY813" s="346"/>
      <c r="AZ813" s="346"/>
      <c r="BA813" s="346"/>
      <c r="BB813" s="346"/>
      <c r="BC813" s="346"/>
      <c r="BD813" s="346"/>
    </row>
    <row r="814" spans="1:56" ht="15.75" customHeight="1">
      <c r="A814" s="346"/>
      <c r="B814" s="346"/>
      <c r="C814" s="346"/>
      <c r="D814" s="346"/>
      <c r="E814" s="346"/>
      <c r="F814" s="346"/>
      <c r="G814" s="346"/>
      <c r="H814" s="346"/>
      <c r="I814" s="346"/>
      <c r="J814" s="346"/>
      <c r="K814" s="346"/>
      <c r="L814" s="346"/>
      <c r="M814" s="346"/>
      <c r="N814" s="346"/>
      <c r="O814" s="346"/>
      <c r="P814" s="346"/>
      <c r="Q814" s="346"/>
      <c r="R814" s="346"/>
      <c r="S814" s="346"/>
      <c r="T814" s="346"/>
      <c r="U814" s="346"/>
      <c r="V814" s="346"/>
      <c r="W814" s="346"/>
      <c r="X814" s="346"/>
      <c r="Y814" s="346"/>
      <c r="Z814" s="346"/>
      <c r="AA814" s="346"/>
      <c r="AB814" s="346"/>
      <c r="AC814" s="346"/>
      <c r="AD814" s="346"/>
      <c r="AE814" s="346"/>
      <c r="AF814" s="346"/>
      <c r="AG814" s="346"/>
      <c r="AH814" s="346"/>
      <c r="AI814" s="346"/>
      <c r="AJ814" s="346"/>
      <c r="AK814" s="346"/>
      <c r="AL814" s="346"/>
      <c r="AM814" s="346"/>
      <c r="AN814" s="346"/>
      <c r="AO814" s="346"/>
      <c r="AP814" s="346"/>
      <c r="AQ814" s="346"/>
      <c r="AR814" s="346"/>
      <c r="AS814" s="346"/>
      <c r="AT814" s="346"/>
      <c r="AU814" s="346"/>
      <c r="AV814" s="346"/>
      <c r="AW814" s="346"/>
      <c r="AX814" s="346"/>
      <c r="AY814" s="346"/>
      <c r="AZ814" s="346"/>
      <c r="BA814" s="346"/>
      <c r="BB814" s="346"/>
      <c r="BC814" s="346"/>
      <c r="BD814" s="346"/>
    </row>
    <row r="815" spans="1:56" ht="15.75" customHeight="1">
      <c r="A815" s="346"/>
      <c r="B815" s="346"/>
      <c r="C815" s="346"/>
      <c r="D815" s="346"/>
      <c r="E815" s="346"/>
      <c r="F815" s="346"/>
      <c r="G815" s="346"/>
      <c r="H815" s="346"/>
      <c r="I815" s="346"/>
      <c r="J815" s="346"/>
      <c r="K815" s="346"/>
      <c r="L815" s="346"/>
      <c r="M815" s="346"/>
      <c r="N815" s="346"/>
      <c r="O815" s="346"/>
      <c r="P815" s="346"/>
      <c r="Q815" s="346"/>
      <c r="R815" s="346"/>
      <c r="S815" s="346"/>
      <c r="T815" s="346"/>
      <c r="U815" s="346"/>
      <c r="V815" s="346"/>
      <c r="W815" s="346"/>
      <c r="X815" s="346"/>
      <c r="Y815" s="346"/>
      <c r="Z815" s="346"/>
      <c r="AA815" s="346"/>
      <c r="AB815" s="346"/>
      <c r="AC815" s="346"/>
      <c r="AD815" s="346"/>
      <c r="AE815" s="346"/>
      <c r="AF815" s="346"/>
      <c r="AG815" s="346"/>
      <c r="AH815" s="346"/>
      <c r="AI815" s="346"/>
      <c r="AJ815" s="346"/>
      <c r="AK815" s="346"/>
      <c r="AL815" s="346"/>
      <c r="AM815" s="346"/>
      <c r="AN815" s="346"/>
      <c r="AO815" s="346"/>
      <c r="AP815" s="346"/>
      <c r="AQ815" s="346"/>
      <c r="AR815" s="346"/>
      <c r="AS815" s="346"/>
      <c r="AT815" s="346"/>
      <c r="AU815" s="346"/>
      <c r="AV815" s="346"/>
      <c r="AW815" s="346"/>
      <c r="AX815" s="346"/>
      <c r="AY815" s="346"/>
      <c r="AZ815" s="346"/>
      <c r="BA815" s="346"/>
      <c r="BB815" s="346"/>
      <c r="BC815" s="346"/>
      <c r="BD815" s="346"/>
    </row>
    <row r="816" spans="1:56" ht="15.75" customHeight="1">
      <c r="A816" s="346"/>
      <c r="B816" s="346"/>
      <c r="C816" s="346"/>
      <c r="D816" s="346"/>
      <c r="E816" s="346"/>
      <c r="F816" s="346"/>
      <c r="G816" s="346"/>
      <c r="H816" s="346"/>
      <c r="I816" s="346"/>
      <c r="J816" s="346"/>
      <c r="K816" s="346"/>
      <c r="L816" s="346"/>
      <c r="M816" s="346"/>
      <c r="N816" s="346"/>
      <c r="O816" s="346"/>
      <c r="P816" s="346"/>
      <c r="Q816" s="346"/>
      <c r="R816" s="346"/>
      <c r="S816" s="346"/>
      <c r="T816" s="346"/>
      <c r="U816" s="346"/>
      <c r="V816" s="346"/>
      <c r="W816" s="346"/>
      <c r="X816" s="346"/>
      <c r="Y816" s="346"/>
      <c r="Z816" s="346"/>
      <c r="AA816" s="346"/>
      <c r="AB816" s="346"/>
      <c r="AC816" s="346"/>
      <c r="AD816" s="346"/>
      <c r="AE816" s="346"/>
      <c r="AF816" s="346"/>
      <c r="AG816" s="346"/>
      <c r="AH816" s="346"/>
      <c r="AI816" s="346"/>
      <c r="AJ816" s="346"/>
      <c r="AK816" s="346"/>
      <c r="AL816" s="346"/>
      <c r="AM816" s="346"/>
      <c r="AN816" s="346"/>
      <c r="AO816" s="346"/>
      <c r="AP816" s="346"/>
      <c r="AQ816" s="346"/>
      <c r="AR816" s="346"/>
      <c r="AS816" s="346"/>
      <c r="AT816" s="346"/>
      <c r="AU816" s="346"/>
      <c r="AV816" s="346"/>
      <c r="AW816" s="346"/>
      <c r="AX816" s="346"/>
      <c r="AY816" s="346"/>
      <c r="AZ816" s="346"/>
      <c r="BA816" s="346"/>
      <c r="BB816" s="346"/>
      <c r="BC816" s="346"/>
      <c r="BD816" s="346"/>
    </row>
    <row r="817" spans="1:56" ht="15.75" customHeight="1">
      <c r="A817" s="346"/>
      <c r="B817" s="346"/>
      <c r="C817" s="346"/>
      <c r="D817" s="346"/>
      <c r="E817" s="346"/>
      <c r="F817" s="346"/>
      <c r="G817" s="346"/>
      <c r="H817" s="346"/>
      <c r="I817" s="346"/>
      <c r="J817" s="346"/>
      <c r="K817" s="346"/>
      <c r="L817" s="346"/>
      <c r="M817" s="346"/>
      <c r="N817" s="346"/>
      <c r="O817" s="346"/>
      <c r="P817" s="346"/>
      <c r="Q817" s="346"/>
      <c r="R817" s="346"/>
      <c r="S817" s="346"/>
      <c r="T817" s="346"/>
      <c r="U817" s="346"/>
      <c r="V817" s="346"/>
      <c r="W817" s="346"/>
      <c r="X817" s="346"/>
      <c r="Y817" s="346"/>
      <c r="Z817" s="346"/>
      <c r="AA817" s="346"/>
      <c r="AB817" s="346"/>
      <c r="AC817" s="346"/>
      <c r="AD817" s="346"/>
      <c r="AE817" s="346"/>
      <c r="AF817" s="346"/>
      <c r="AG817" s="346"/>
      <c r="AH817" s="346"/>
      <c r="AI817" s="346"/>
      <c r="AJ817" s="346"/>
      <c r="AK817" s="346"/>
      <c r="AL817" s="346"/>
      <c r="AM817" s="346"/>
      <c r="AN817" s="346"/>
      <c r="AO817" s="346"/>
      <c r="AP817" s="346"/>
      <c r="AQ817" s="346"/>
      <c r="AR817" s="346"/>
      <c r="AS817" s="346"/>
      <c r="AT817" s="346"/>
      <c r="AU817" s="346"/>
      <c r="AV817" s="346"/>
      <c r="AW817" s="346"/>
      <c r="AX817" s="346"/>
      <c r="AY817" s="346"/>
      <c r="AZ817" s="346"/>
      <c r="BA817" s="346"/>
      <c r="BB817" s="346"/>
      <c r="BC817" s="346"/>
      <c r="BD817" s="346"/>
    </row>
    <row r="818" spans="1:56" ht="15.75" customHeight="1">
      <c r="A818" s="346"/>
      <c r="B818" s="346"/>
      <c r="C818" s="346"/>
      <c r="D818" s="346"/>
      <c r="E818" s="346"/>
      <c r="F818" s="346"/>
      <c r="G818" s="346"/>
      <c r="H818" s="346"/>
      <c r="I818" s="346"/>
      <c r="J818" s="346"/>
      <c r="K818" s="346"/>
      <c r="L818" s="346"/>
      <c r="M818" s="346"/>
      <c r="N818" s="346"/>
      <c r="O818" s="346"/>
      <c r="P818" s="346"/>
      <c r="Q818" s="346"/>
      <c r="R818" s="346"/>
      <c r="S818" s="346"/>
      <c r="T818" s="346"/>
      <c r="U818" s="346"/>
      <c r="V818" s="346"/>
      <c r="W818" s="346"/>
      <c r="X818" s="346"/>
      <c r="Y818" s="346"/>
      <c r="Z818" s="346"/>
      <c r="AA818" s="346"/>
      <c r="AB818" s="346"/>
      <c r="AC818" s="346"/>
      <c r="AD818" s="346"/>
      <c r="AE818" s="346"/>
      <c r="AF818" s="346"/>
      <c r="AG818" s="346"/>
      <c r="AH818" s="346"/>
      <c r="AI818" s="346"/>
      <c r="AJ818" s="346"/>
      <c r="AK818" s="346"/>
      <c r="AL818" s="346"/>
      <c r="AM818" s="346"/>
      <c r="AN818" s="346"/>
      <c r="AO818" s="346"/>
      <c r="AP818" s="346"/>
      <c r="AQ818" s="346"/>
      <c r="AR818" s="346"/>
      <c r="AS818" s="346"/>
      <c r="AT818" s="346"/>
      <c r="AU818" s="346"/>
      <c r="AV818" s="346"/>
      <c r="AW818" s="346"/>
      <c r="AX818" s="346"/>
      <c r="AY818" s="346"/>
      <c r="AZ818" s="346"/>
      <c r="BA818" s="346"/>
      <c r="BB818" s="346"/>
      <c r="BC818" s="346"/>
      <c r="BD818" s="346"/>
    </row>
    <row r="819" spans="1:56" ht="15.75" customHeight="1">
      <c r="A819" s="346"/>
      <c r="B819" s="346"/>
      <c r="C819" s="346"/>
      <c r="D819" s="346"/>
      <c r="E819" s="346"/>
      <c r="F819" s="346"/>
      <c r="G819" s="346"/>
      <c r="H819" s="346"/>
      <c r="I819" s="346"/>
      <c r="J819" s="346"/>
      <c r="K819" s="346"/>
      <c r="L819" s="346"/>
      <c r="M819" s="346"/>
      <c r="N819" s="346"/>
      <c r="O819" s="346"/>
      <c r="P819" s="346"/>
      <c r="Q819" s="346"/>
      <c r="R819" s="346"/>
      <c r="S819" s="346"/>
      <c r="T819" s="346"/>
      <c r="U819" s="346"/>
      <c r="V819" s="346"/>
      <c r="W819" s="346"/>
      <c r="X819" s="346"/>
      <c r="Y819" s="346"/>
      <c r="Z819" s="346"/>
      <c r="AA819" s="346"/>
      <c r="AB819" s="346"/>
      <c r="AC819" s="346"/>
      <c r="AD819" s="346"/>
      <c r="AE819" s="346"/>
      <c r="AF819" s="346"/>
      <c r="AG819" s="346"/>
      <c r="AH819" s="346"/>
      <c r="AI819" s="346"/>
      <c r="AJ819" s="346"/>
      <c r="AK819" s="346"/>
      <c r="AL819" s="346"/>
      <c r="AM819" s="346"/>
      <c r="AN819" s="346"/>
      <c r="AO819" s="346"/>
      <c r="AP819" s="346"/>
      <c r="AQ819" s="346"/>
      <c r="AR819" s="346"/>
      <c r="AS819" s="346"/>
      <c r="AT819" s="346"/>
      <c r="AU819" s="346"/>
      <c r="AV819" s="346"/>
      <c r="AW819" s="346"/>
      <c r="AX819" s="346"/>
      <c r="AY819" s="346"/>
      <c r="AZ819" s="346"/>
      <c r="BA819" s="346"/>
      <c r="BB819" s="346"/>
      <c r="BC819" s="346"/>
      <c r="BD819" s="346"/>
    </row>
    <row r="820" spans="1:56" ht="15.75" customHeight="1">
      <c r="A820" s="346"/>
      <c r="B820" s="346"/>
      <c r="C820" s="346"/>
      <c r="D820" s="346"/>
      <c r="E820" s="346"/>
      <c r="F820" s="346"/>
      <c r="G820" s="346"/>
      <c r="H820" s="346"/>
      <c r="I820" s="346"/>
      <c r="J820" s="346"/>
      <c r="K820" s="346"/>
      <c r="L820" s="346"/>
      <c r="M820" s="346"/>
      <c r="N820" s="346"/>
      <c r="O820" s="346"/>
      <c r="P820" s="346"/>
      <c r="Q820" s="346"/>
      <c r="R820" s="346"/>
      <c r="S820" s="346"/>
      <c r="T820" s="346"/>
      <c r="U820" s="346"/>
      <c r="V820" s="346"/>
      <c r="W820" s="346"/>
      <c r="X820" s="346"/>
      <c r="Y820" s="346"/>
      <c r="Z820" s="346"/>
      <c r="AA820" s="346"/>
      <c r="AB820" s="346"/>
      <c r="AC820" s="346"/>
      <c r="AD820" s="346"/>
      <c r="AE820" s="346"/>
      <c r="AF820" s="346"/>
      <c r="AG820" s="346"/>
      <c r="AH820" s="346"/>
      <c r="AI820" s="346"/>
      <c r="AJ820" s="346"/>
      <c r="AK820" s="346"/>
      <c r="AL820" s="346"/>
      <c r="AM820" s="346"/>
      <c r="AN820" s="346"/>
      <c r="AO820" s="346"/>
      <c r="AP820" s="346"/>
      <c r="AQ820" s="346"/>
      <c r="AR820" s="346"/>
      <c r="AS820" s="346"/>
      <c r="AT820" s="346"/>
      <c r="AU820" s="346"/>
      <c r="AV820" s="346"/>
      <c r="AW820" s="346"/>
      <c r="AX820" s="346"/>
      <c r="AY820" s="346"/>
      <c r="AZ820" s="346"/>
      <c r="BA820" s="346"/>
      <c r="BB820" s="346"/>
      <c r="BC820" s="346"/>
      <c r="BD820" s="346"/>
    </row>
    <row r="821" spans="1:56" ht="15.75" customHeight="1">
      <c r="A821" s="346"/>
      <c r="B821" s="346"/>
      <c r="C821" s="346"/>
      <c r="D821" s="346"/>
      <c r="E821" s="346"/>
      <c r="F821" s="346"/>
      <c r="G821" s="346"/>
      <c r="H821" s="346"/>
      <c r="I821" s="346"/>
      <c r="J821" s="346"/>
      <c r="K821" s="346"/>
      <c r="L821" s="346"/>
      <c r="M821" s="346"/>
      <c r="N821" s="346"/>
      <c r="O821" s="346"/>
      <c r="P821" s="346"/>
      <c r="Q821" s="346"/>
      <c r="R821" s="346"/>
      <c r="S821" s="346"/>
      <c r="T821" s="346"/>
      <c r="U821" s="346"/>
      <c r="V821" s="346"/>
      <c r="W821" s="346"/>
      <c r="X821" s="346"/>
      <c r="Y821" s="346"/>
      <c r="Z821" s="346"/>
      <c r="AA821" s="346"/>
      <c r="AB821" s="346"/>
      <c r="AC821" s="346"/>
      <c r="AD821" s="346"/>
      <c r="AE821" s="346"/>
      <c r="AF821" s="346"/>
      <c r="AG821" s="346"/>
      <c r="AH821" s="346"/>
      <c r="AI821" s="346"/>
      <c r="AJ821" s="346"/>
      <c r="AK821" s="346"/>
      <c r="AL821" s="346"/>
      <c r="AM821" s="346"/>
      <c r="AN821" s="346"/>
      <c r="AO821" s="346"/>
      <c r="AP821" s="346"/>
      <c r="AQ821" s="346"/>
      <c r="AR821" s="346"/>
      <c r="AS821" s="346"/>
      <c r="AT821" s="346"/>
      <c r="AU821" s="346"/>
      <c r="AV821" s="346"/>
      <c r="AW821" s="346"/>
      <c r="AX821" s="346"/>
      <c r="AY821" s="346"/>
      <c r="AZ821" s="346"/>
      <c r="BA821" s="346"/>
      <c r="BB821" s="346"/>
      <c r="BC821" s="346"/>
      <c r="BD821" s="346"/>
    </row>
    <row r="822" spans="1:56" ht="15.75" customHeight="1">
      <c r="A822" s="346"/>
      <c r="B822" s="346"/>
      <c r="C822" s="346"/>
      <c r="D822" s="346"/>
      <c r="E822" s="346"/>
      <c r="F822" s="346"/>
      <c r="G822" s="346"/>
      <c r="H822" s="346"/>
      <c r="I822" s="346"/>
      <c r="J822" s="346"/>
      <c r="K822" s="346"/>
      <c r="L822" s="346"/>
      <c r="M822" s="346"/>
      <c r="N822" s="346"/>
      <c r="O822" s="346"/>
      <c r="P822" s="346"/>
      <c r="Q822" s="346"/>
      <c r="R822" s="346"/>
      <c r="S822" s="346"/>
      <c r="T822" s="346"/>
      <c r="U822" s="346"/>
      <c r="V822" s="346"/>
      <c r="W822" s="346"/>
      <c r="X822" s="346"/>
      <c r="Y822" s="346"/>
      <c r="Z822" s="346"/>
      <c r="AA822" s="346"/>
      <c r="AB822" s="346"/>
      <c r="AC822" s="346"/>
      <c r="AD822" s="346"/>
      <c r="AE822" s="346"/>
      <c r="AF822" s="346"/>
      <c r="AG822" s="346"/>
      <c r="AH822" s="346"/>
      <c r="AI822" s="346"/>
      <c r="AJ822" s="346"/>
      <c r="AK822" s="346"/>
      <c r="AL822" s="346"/>
      <c r="AM822" s="346"/>
      <c r="AN822" s="346"/>
      <c r="AO822" s="346"/>
      <c r="AP822" s="346"/>
      <c r="AQ822" s="346"/>
      <c r="AR822" s="346"/>
      <c r="AS822" s="346"/>
      <c r="AT822" s="346"/>
      <c r="AU822" s="346"/>
      <c r="AV822" s="346"/>
      <c r="AW822" s="346"/>
      <c r="AX822" s="346"/>
      <c r="AY822" s="346"/>
      <c r="AZ822" s="346"/>
      <c r="BA822" s="346"/>
      <c r="BB822" s="346"/>
      <c r="BC822" s="346"/>
      <c r="BD822" s="346"/>
    </row>
    <row r="823" spans="1:56" ht="15.75" customHeight="1">
      <c r="A823" s="346"/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346"/>
      <c r="AC823" s="346"/>
      <c r="AD823" s="346"/>
      <c r="AE823" s="346"/>
      <c r="AF823" s="346"/>
      <c r="AG823" s="346"/>
      <c r="AH823" s="346"/>
      <c r="AI823" s="346"/>
      <c r="AJ823" s="346"/>
      <c r="AK823" s="346"/>
      <c r="AL823" s="346"/>
      <c r="AM823" s="346"/>
      <c r="AN823" s="346"/>
      <c r="AO823" s="346"/>
      <c r="AP823" s="346"/>
      <c r="AQ823" s="346"/>
      <c r="AR823" s="346"/>
      <c r="AS823" s="346"/>
      <c r="AT823" s="346"/>
      <c r="AU823" s="346"/>
      <c r="AV823" s="346"/>
      <c r="AW823" s="346"/>
      <c r="AX823" s="346"/>
      <c r="AY823" s="346"/>
      <c r="AZ823" s="346"/>
      <c r="BA823" s="346"/>
      <c r="BB823" s="346"/>
      <c r="BC823" s="346"/>
      <c r="BD823" s="346"/>
    </row>
    <row r="824" spans="1:56" ht="15.75" customHeight="1">
      <c r="A824" s="346"/>
      <c r="B824" s="346"/>
      <c r="C824" s="346"/>
      <c r="D824" s="346"/>
      <c r="E824" s="346"/>
      <c r="F824" s="346"/>
      <c r="G824" s="346"/>
      <c r="H824" s="346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6"/>
      <c r="U824" s="346"/>
      <c r="V824" s="346"/>
      <c r="W824" s="346"/>
      <c r="X824" s="346"/>
      <c r="Y824" s="346"/>
      <c r="Z824" s="346"/>
      <c r="AA824" s="346"/>
      <c r="AB824" s="346"/>
      <c r="AC824" s="346"/>
      <c r="AD824" s="346"/>
      <c r="AE824" s="346"/>
      <c r="AF824" s="346"/>
      <c r="AG824" s="346"/>
      <c r="AH824" s="346"/>
      <c r="AI824" s="346"/>
      <c r="AJ824" s="346"/>
      <c r="AK824" s="346"/>
      <c r="AL824" s="346"/>
      <c r="AM824" s="346"/>
      <c r="AN824" s="346"/>
      <c r="AO824" s="346"/>
      <c r="AP824" s="346"/>
      <c r="AQ824" s="346"/>
      <c r="AR824" s="346"/>
      <c r="AS824" s="346"/>
      <c r="AT824" s="346"/>
      <c r="AU824" s="346"/>
      <c r="AV824" s="346"/>
      <c r="AW824" s="346"/>
      <c r="AX824" s="346"/>
      <c r="AY824" s="346"/>
      <c r="AZ824" s="346"/>
      <c r="BA824" s="346"/>
      <c r="BB824" s="346"/>
      <c r="BC824" s="346"/>
      <c r="BD824" s="346"/>
    </row>
    <row r="825" spans="1:56" ht="15.75" customHeight="1">
      <c r="A825" s="346"/>
      <c r="B825" s="346"/>
      <c r="C825" s="346"/>
      <c r="D825" s="346"/>
      <c r="E825" s="346"/>
      <c r="F825" s="346"/>
      <c r="G825" s="346"/>
      <c r="H825" s="346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6"/>
      <c r="U825" s="346"/>
      <c r="V825" s="346"/>
      <c r="W825" s="346"/>
      <c r="X825" s="346"/>
      <c r="Y825" s="346"/>
      <c r="Z825" s="346"/>
      <c r="AA825" s="346"/>
      <c r="AB825" s="346"/>
      <c r="AC825" s="346"/>
      <c r="AD825" s="346"/>
      <c r="AE825" s="346"/>
      <c r="AF825" s="346"/>
      <c r="AG825" s="346"/>
      <c r="AH825" s="346"/>
      <c r="AI825" s="346"/>
      <c r="AJ825" s="346"/>
      <c r="AK825" s="346"/>
      <c r="AL825" s="346"/>
      <c r="AM825" s="346"/>
      <c r="AN825" s="346"/>
      <c r="AO825" s="346"/>
      <c r="AP825" s="346"/>
      <c r="AQ825" s="346"/>
      <c r="AR825" s="346"/>
      <c r="AS825" s="346"/>
      <c r="AT825" s="346"/>
      <c r="AU825" s="346"/>
      <c r="AV825" s="346"/>
      <c r="AW825" s="346"/>
      <c r="AX825" s="346"/>
      <c r="AY825" s="346"/>
      <c r="AZ825" s="346"/>
      <c r="BA825" s="346"/>
      <c r="BB825" s="346"/>
      <c r="BC825" s="346"/>
      <c r="BD825" s="346"/>
    </row>
    <row r="826" spans="1:56" ht="15.75" customHeight="1">
      <c r="A826" s="346"/>
      <c r="B826" s="346"/>
      <c r="C826" s="346"/>
      <c r="D826" s="346"/>
      <c r="E826" s="346"/>
      <c r="F826" s="346"/>
      <c r="G826" s="346"/>
      <c r="H826" s="346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6"/>
      <c r="U826" s="346"/>
      <c r="V826" s="346"/>
      <c r="W826" s="346"/>
      <c r="X826" s="346"/>
      <c r="Y826" s="346"/>
      <c r="Z826" s="346"/>
      <c r="AA826" s="346"/>
      <c r="AB826" s="346"/>
      <c r="AC826" s="346"/>
      <c r="AD826" s="346"/>
      <c r="AE826" s="346"/>
      <c r="AF826" s="346"/>
      <c r="AG826" s="346"/>
      <c r="AH826" s="346"/>
      <c r="AI826" s="346"/>
      <c r="AJ826" s="346"/>
      <c r="AK826" s="346"/>
      <c r="AL826" s="346"/>
      <c r="AM826" s="346"/>
      <c r="AN826" s="346"/>
      <c r="AO826" s="346"/>
      <c r="AP826" s="346"/>
      <c r="AQ826" s="346"/>
      <c r="AR826" s="346"/>
      <c r="AS826" s="346"/>
      <c r="AT826" s="346"/>
      <c r="AU826" s="346"/>
      <c r="AV826" s="346"/>
      <c r="AW826" s="346"/>
      <c r="AX826" s="346"/>
      <c r="AY826" s="346"/>
      <c r="AZ826" s="346"/>
      <c r="BA826" s="346"/>
      <c r="BB826" s="346"/>
      <c r="BC826" s="346"/>
      <c r="BD826" s="346"/>
    </row>
    <row r="827" spans="1:56" ht="15.75" customHeight="1">
      <c r="A827" s="346"/>
      <c r="B827" s="346"/>
      <c r="C827" s="346"/>
      <c r="D827" s="346"/>
      <c r="E827" s="346"/>
      <c r="F827" s="346"/>
      <c r="G827" s="346"/>
      <c r="H827" s="346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6"/>
      <c r="U827" s="346"/>
      <c r="V827" s="346"/>
      <c r="W827" s="346"/>
      <c r="X827" s="346"/>
      <c r="Y827" s="346"/>
      <c r="Z827" s="346"/>
      <c r="AA827" s="346"/>
      <c r="AB827" s="346"/>
      <c r="AC827" s="346"/>
      <c r="AD827" s="346"/>
      <c r="AE827" s="346"/>
      <c r="AF827" s="346"/>
      <c r="AG827" s="346"/>
      <c r="AH827" s="346"/>
      <c r="AI827" s="346"/>
      <c r="AJ827" s="346"/>
      <c r="AK827" s="346"/>
      <c r="AL827" s="346"/>
      <c r="AM827" s="346"/>
      <c r="AN827" s="346"/>
      <c r="AO827" s="346"/>
      <c r="AP827" s="346"/>
      <c r="AQ827" s="346"/>
      <c r="AR827" s="346"/>
      <c r="AS827" s="346"/>
      <c r="AT827" s="346"/>
      <c r="AU827" s="346"/>
      <c r="AV827" s="346"/>
      <c r="AW827" s="346"/>
      <c r="AX827" s="346"/>
      <c r="AY827" s="346"/>
      <c r="AZ827" s="346"/>
      <c r="BA827" s="346"/>
      <c r="BB827" s="346"/>
      <c r="BC827" s="346"/>
      <c r="BD827" s="346"/>
    </row>
    <row r="828" spans="1:56" ht="15.75" customHeight="1">
      <c r="A828" s="346"/>
      <c r="B828" s="346"/>
      <c r="C828" s="346"/>
      <c r="D828" s="346"/>
      <c r="E828" s="346"/>
      <c r="F828" s="346"/>
      <c r="G828" s="346"/>
      <c r="H828" s="346"/>
      <c r="I828" s="346"/>
      <c r="J828" s="346"/>
      <c r="K828" s="346"/>
      <c r="L828" s="346"/>
      <c r="M828" s="346"/>
      <c r="N828" s="346"/>
      <c r="O828" s="346"/>
      <c r="P828" s="346"/>
      <c r="Q828" s="346"/>
      <c r="R828" s="346"/>
      <c r="S828" s="346"/>
      <c r="T828" s="346"/>
      <c r="U828" s="346"/>
      <c r="V828" s="346"/>
      <c r="W828" s="346"/>
      <c r="X828" s="346"/>
      <c r="Y828" s="346"/>
      <c r="Z828" s="346"/>
      <c r="AA828" s="346"/>
      <c r="AB828" s="346"/>
      <c r="AC828" s="346"/>
      <c r="AD828" s="346"/>
      <c r="AE828" s="346"/>
      <c r="AF828" s="346"/>
      <c r="AG828" s="346"/>
      <c r="AH828" s="346"/>
      <c r="AI828" s="346"/>
      <c r="AJ828" s="346"/>
      <c r="AK828" s="346"/>
      <c r="AL828" s="346"/>
      <c r="AM828" s="346"/>
      <c r="AN828" s="346"/>
      <c r="AO828" s="346"/>
      <c r="AP828" s="346"/>
      <c r="AQ828" s="346"/>
      <c r="AR828" s="346"/>
      <c r="AS828" s="346"/>
      <c r="AT828" s="346"/>
      <c r="AU828" s="346"/>
      <c r="AV828" s="346"/>
      <c r="AW828" s="346"/>
      <c r="AX828" s="346"/>
      <c r="AY828" s="346"/>
      <c r="AZ828" s="346"/>
      <c r="BA828" s="346"/>
      <c r="BB828" s="346"/>
      <c r="BC828" s="346"/>
      <c r="BD828" s="346"/>
    </row>
    <row r="829" spans="1:56" ht="15.75" customHeight="1">
      <c r="A829" s="346"/>
      <c r="B829" s="346"/>
      <c r="C829" s="346"/>
      <c r="D829" s="346"/>
      <c r="E829" s="346"/>
      <c r="F829" s="346"/>
      <c r="G829" s="346"/>
      <c r="H829" s="346"/>
      <c r="I829" s="346"/>
      <c r="J829" s="346"/>
      <c r="K829" s="346"/>
      <c r="L829" s="346"/>
      <c r="M829" s="346"/>
      <c r="N829" s="346"/>
      <c r="O829" s="346"/>
      <c r="P829" s="346"/>
      <c r="Q829" s="346"/>
      <c r="R829" s="346"/>
      <c r="S829" s="346"/>
      <c r="T829" s="346"/>
      <c r="U829" s="346"/>
      <c r="V829" s="346"/>
      <c r="W829" s="346"/>
      <c r="X829" s="346"/>
      <c r="Y829" s="346"/>
      <c r="Z829" s="346"/>
      <c r="AA829" s="346"/>
      <c r="AB829" s="346"/>
      <c r="AC829" s="346"/>
      <c r="AD829" s="346"/>
      <c r="AE829" s="346"/>
      <c r="AF829" s="346"/>
      <c r="AG829" s="346"/>
      <c r="AH829" s="346"/>
      <c r="AI829" s="346"/>
      <c r="AJ829" s="346"/>
      <c r="AK829" s="346"/>
      <c r="AL829" s="346"/>
      <c r="AM829" s="346"/>
      <c r="AN829" s="346"/>
      <c r="AO829" s="346"/>
      <c r="AP829" s="346"/>
      <c r="AQ829" s="346"/>
      <c r="AR829" s="346"/>
      <c r="AS829" s="346"/>
      <c r="AT829" s="346"/>
      <c r="AU829" s="346"/>
      <c r="AV829" s="346"/>
      <c r="AW829" s="346"/>
      <c r="AX829" s="346"/>
      <c r="AY829" s="346"/>
      <c r="AZ829" s="346"/>
      <c r="BA829" s="346"/>
      <c r="BB829" s="346"/>
      <c r="BC829" s="346"/>
      <c r="BD829" s="346"/>
    </row>
    <row r="830" spans="1:56" ht="15.75" customHeight="1">
      <c r="A830" s="346"/>
      <c r="B830" s="346"/>
      <c r="C830" s="346"/>
      <c r="D830" s="346"/>
      <c r="E830" s="346"/>
      <c r="F830" s="346"/>
      <c r="G830" s="346"/>
      <c r="H830" s="346"/>
      <c r="I830" s="346"/>
      <c r="J830" s="346"/>
      <c r="K830" s="346"/>
      <c r="L830" s="346"/>
      <c r="M830" s="346"/>
      <c r="N830" s="346"/>
      <c r="O830" s="346"/>
      <c r="P830" s="346"/>
      <c r="Q830" s="346"/>
      <c r="R830" s="346"/>
      <c r="S830" s="346"/>
      <c r="T830" s="346"/>
      <c r="U830" s="346"/>
      <c r="V830" s="346"/>
      <c r="W830" s="346"/>
      <c r="X830" s="346"/>
      <c r="Y830" s="346"/>
      <c r="Z830" s="346"/>
      <c r="AA830" s="346"/>
      <c r="AB830" s="346"/>
      <c r="AC830" s="346"/>
      <c r="AD830" s="346"/>
      <c r="AE830" s="346"/>
      <c r="AF830" s="346"/>
      <c r="AG830" s="346"/>
      <c r="AH830" s="346"/>
      <c r="AI830" s="346"/>
      <c r="AJ830" s="346"/>
      <c r="AK830" s="346"/>
      <c r="AL830" s="346"/>
      <c r="AM830" s="346"/>
      <c r="AN830" s="346"/>
      <c r="AO830" s="346"/>
      <c r="AP830" s="346"/>
      <c r="AQ830" s="346"/>
      <c r="AR830" s="346"/>
      <c r="AS830" s="346"/>
      <c r="AT830" s="346"/>
      <c r="AU830" s="346"/>
      <c r="AV830" s="346"/>
      <c r="AW830" s="346"/>
      <c r="AX830" s="346"/>
      <c r="AY830" s="346"/>
      <c r="AZ830" s="346"/>
      <c r="BA830" s="346"/>
      <c r="BB830" s="346"/>
      <c r="BC830" s="346"/>
      <c r="BD830" s="346"/>
    </row>
    <row r="831" spans="1:56" ht="15.75" customHeight="1">
      <c r="A831" s="346"/>
      <c r="B831" s="346"/>
      <c r="C831" s="346"/>
      <c r="D831" s="346"/>
      <c r="E831" s="346"/>
      <c r="F831" s="346"/>
      <c r="G831" s="346"/>
      <c r="H831" s="346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6"/>
      <c r="U831" s="346"/>
      <c r="V831" s="346"/>
      <c r="W831" s="346"/>
      <c r="X831" s="346"/>
      <c r="Y831" s="346"/>
      <c r="Z831" s="346"/>
      <c r="AA831" s="346"/>
      <c r="AB831" s="346"/>
      <c r="AC831" s="346"/>
      <c r="AD831" s="346"/>
      <c r="AE831" s="346"/>
      <c r="AF831" s="346"/>
      <c r="AG831" s="346"/>
      <c r="AH831" s="346"/>
      <c r="AI831" s="346"/>
      <c r="AJ831" s="346"/>
      <c r="AK831" s="346"/>
      <c r="AL831" s="346"/>
      <c r="AM831" s="346"/>
      <c r="AN831" s="346"/>
      <c r="AO831" s="346"/>
      <c r="AP831" s="346"/>
      <c r="AQ831" s="346"/>
      <c r="AR831" s="346"/>
      <c r="AS831" s="346"/>
      <c r="AT831" s="346"/>
      <c r="AU831" s="346"/>
      <c r="AV831" s="346"/>
      <c r="AW831" s="346"/>
      <c r="AX831" s="346"/>
      <c r="AY831" s="346"/>
      <c r="AZ831" s="346"/>
      <c r="BA831" s="346"/>
      <c r="BB831" s="346"/>
      <c r="BC831" s="346"/>
      <c r="BD831" s="346"/>
    </row>
    <row r="832" spans="1:56" ht="15.75" customHeight="1">
      <c r="A832" s="346"/>
      <c r="B832" s="346"/>
      <c r="C832" s="346"/>
      <c r="D832" s="346"/>
      <c r="E832" s="346"/>
      <c r="F832" s="346"/>
      <c r="G832" s="346"/>
      <c r="H832" s="346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6"/>
      <c r="U832" s="346"/>
      <c r="V832" s="346"/>
      <c r="W832" s="346"/>
      <c r="X832" s="346"/>
      <c r="Y832" s="346"/>
      <c r="Z832" s="346"/>
      <c r="AA832" s="346"/>
      <c r="AB832" s="346"/>
      <c r="AC832" s="346"/>
      <c r="AD832" s="346"/>
      <c r="AE832" s="346"/>
      <c r="AF832" s="346"/>
      <c r="AG832" s="346"/>
      <c r="AH832" s="346"/>
      <c r="AI832" s="346"/>
      <c r="AJ832" s="346"/>
      <c r="AK832" s="346"/>
      <c r="AL832" s="346"/>
      <c r="AM832" s="346"/>
      <c r="AN832" s="346"/>
      <c r="AO832" s="346"/>
      <c r="AP832" s="346"/>
      <c r="AQ832" s="346"/>
      <c r="AR832" s="346"/>
      <c r="AS832" s="346"/>
      <c r="AT832" s="346"/>
      <c r="AU832" s="346"/>
      <c r="AV832" s="346"/>
      <c r="AW832" s="346"/>
      <c r="AX832" s="346"/>
      <c r="AY832" s="346"/>
      <c r="AZ832" s="346"/>
      <c r="BA832" s="346"/>
      <c r="BB832" s="346"/>
      <c r="BC832" s="346"/>
      <c r="BD832" s="346"/>
    </row>
    <row r="833" spans="1:56" ht="15.75" customHeight="1">
      <c r="A833" s="346"/>
      <c r="B833" s="346"/>
      <c r="C833" s="346"/>
      <c r="D833" s="346"/>
      <c r="E833" s="346"/>
      <c r="F833" s="346"/>
      <c r="G833" s="346"/>
      <c r="H833" s="346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6"/>
      <c r="U833" s="346"/>
      <c r="V833" s="346"/>
      <c r="W833" s="346"/>
      <c r="X833" s="346"/>
      <c r="Y833" s="346"/>
      <c r="Z833" s="346"/>
      <c r="AA833" s="346"/>
      <c r="AB833" s="346"/>
      <c r="AC833" s="346"/>
      <c r="AD833" s="346"/>
      <c r="AE833" s="346"/>
      <c r="AF833" s="346"/>
      <c r="AG833" s="346"/>
      <c r="AH833" s="346"/>
      <c r="AI833" s="346"/>
      <c r="AJ833" s="346"/>
      <c r="AK833" s="346"/>
      <c r="AL833" s="346"/>
      <c r="AM833" s="346"/>
      <c r="AN833" s="346"/>
      <c r="AO833" s="346"/>
      <c r="AP833" s="346"/>
      <c r="AQ833" s="346"/>
      <c r="AR833" s="346"/>
      <c r="AS833" s="346"/>
      <c r="AT833" s="346"/>
      <c r="AU833" s="346"/>
      <c r="AV833" s="346"/>
      <c r="AW833" s="346"/>
      <c r="AX833" s="346"/>
      <c r="AY833" s="346"/>
      <c r="AZ833" s="346"/>
      <c r="BA833" s="346"/>
      <c r="BB833" s="346"/>
      <c r="BC833" s="346"/>
      <c r="BD833" s="346"/>
    </row>
    <row r="834" spans="1:56" ht="15.75" customHeight="1">
      <c r="A834" s="346"/>
      <c r="B834" s="346"/>
      <c r="C834" s="346"/>
      <c r="D834" s="346"/>
      <c r="E834" s="346"/>
      <c r="F834" s="346"/>
      <c r="G834" s="346"/>
      <c r="H834" s="346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6"/>
      <c r="U834" s="346"/>
      <c r="V834" s="346"/>
      <c r="W834" s="346"/>
      <c r="X834" s="346"/>
      <c r="Y834" s="346"/>
      <c r="Z834" s="346"/>
      <c r="AA834" s="346"/>
      <c r="AB834" s="346"/>
      <c r="AC834" s="346"/>
      <c r="AD834" s="346"/>
      <c r="AE834" s="346"/>
      <c r="AF834" s="346"/>
      <c r="AG834" s="346"/>
      <c r="AH834" s="346"/>
      <c r="AI834" s="346"/>
      <c r="AJ834" s="346"/>
      <c r="AK834" s="346"/>
      <c r="AL834" s="346"/>
      <c r="AM834" s="346"/>
      <c r="AN834" s="346"/>
      <c r="AO834" s="346"/>
      <c r="AP834" s="346"/>
      <c r="AQ834" s="346"/>
      <c r="AR834" s="346"/>
      <c r="AS834" s="346"/>
      <c r="AT834" s="346"/>
      <c r="AU834" s="346"/>
      <c r="AV834" s="346"/>
      <c r="AW834" s="346"/>
      <c r="AX834" s="346"/>
      <c r="AY834" s="346"/>
      <c r="AZ834" s="346"/>
      <c r="BA834" s="346"/>
      <c r="BB834" s="346"/>
      <c r="BC834" s="346"/>
      <c r="BD834" s="346"/>
    </row>
    <row r="835" spans="1:56" ht="15.75" customHeight="1">
      <c r="A835" s="346"/>
      <c r="B835" s="346"/>
      <c r="C835" s="346"/>
      <c r="D835" s="346"/>
      <c r="E835" s="346"/>
      <c r="F835" s="346"/>
      <c r="G835" s="346"/>
      <c r="H835" s="346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6"/>
      <c r="U835" s="346"/>
      <c r="V835" s="346"/>
      <c r="W835" s="346"/>
      <c r="X835" s="346"/>
      <c r="Y835" s="346"/>
      <c r="Z835" s="346"/>
      <c r="AA835" s="346"/>
      <c r="AB835" s="346"/>
      <c r="AC835" s="346"/>
      <c r="AD835" s="346"/>
      <c r="AE835" s="346"/>
      <c r="AF835" s="346"/>
      <c r="AG835" s="346"/>
      <c r="AH835" s="346"/>
      <c r="AI835" s="346"/>
      <c r="AJ835" s="346"/>
      <c r="AK835" s="346"/>
      <c r="AL835" s="346"/>
      <c r="AM835" s="346"/>
      <c r="AN835" s="346"/>
      <c r="AO835" s="346"/>
      <c r="AP835" s="346"/>
      <c r="AQ835" s="346"/>
      <c r="AR835" s="346"/>
      <c r="AS835" s="346"/>
      <c r="AT835" s="346"/>
      <c r="AU835" s="346"/>
      <c r="AV835" s="346"/>
      <c r="AW835" s="346"/>
      <c r="AX835" s="346"/>
      <c r="AY835" s="346"/>
      <c r="AZ835" s="346"/>
      <c r="BA835" s="346"/>
      <c r="BB835" s="346"/>
      <c r="BC835" s="346"/>
      <c r="BD835" s="346"/>
    </row>
    <row r="836" spans="1:56" ht="15.75" customHeight="1">
      <c r="A836" s="346"/>
      <c r="B836" s="346"/>
      <c r="C836" s="346"/>
      <c r="D836" s="346"/>
      <c r="E836" s="346"/>
      <c r="F836" s="346"/>
      <c r="G836" s="346"/>
      <c r="H836" s="346"/>
      <c r="I836" s="346"/>
      <c r="J836" s="346"/>
      <c r="K836" s="346"/>
      <c r="L836" s="346"/>
      <c r="M836" s="346"/>
      <c r="N836" s="346"/>
      <c r="O836" s="346"/>
      <c r="P836" s="346"/>
      <c r="Q836" s="346"/>
      <c r="R836" s="346"/>
      <c r="S836" s="346"/>
      <c r="T836" s="346"/>
      <c r="U836" s="346"/>
      <c r="V836" s="346"/>
      <c r="W836" s="346"/>
      <c r="X836" s="346"/>
      <c r="Y836" s="346"/>
      <c r="Z836" s="346"/>
      <c r="AA836" s="346"/>
      <c r="AB836" s="346"/>
      <c r="AC836" s="346"/>
      <c r="AD836" s="346"/>
      <c r="AE836" s="346"/>
      <c r="AF836" s="346"/>
      <c r="AG836" s="346"/>
      <c r="AH836" s="346"/>
      <c r="AI836" s="346"/>
      <c r="AJ836" s="346"/>
      <c r="AK836" s="346"/>
      <c r="AL836" s="346"/>
      <c r="AM836" s="346"/>
      <c r="AN836" s="346"/>
      <c r="AO836" s="346"/>
      <c r="AP836" s="346"/>
      <c r="AQ836" s="346"/>
      <c r="AR836" s="346"/>
      <c r="AS836" s="346"/>
      <c r="AT836" s="346"/>
      <c r="AU836" s="346"/>
      <c r="AV836" s="346"/>
      <c r="AW836" s="346"/>
      <c r="AX836" s="346"/>
      <c r="AY836" s="346"/>
      <c r="AZ836" s="346"/>
      <c r="BA836" s="346"/>
      <c r="BB836" s="346"/>
      <c r="BC836" s="346"/>
      <c r="BD836" s="346"/>
    </row>
    <row r="837" spans="1:56" ht="15.75" customHeight="1">
      <c r="A837" s="346"/>
      <c r="B837" s="346"/>
      <c r="C837" s="346"/>
      <c r="D837" s="346"/>
      <c r="E837" s="346"/>
      <c r="F837" s="346"/>
      <c r="G837" s="346"/>
      <c r="H837" s="346"/>
      <c r="I837" s="346"/>
      <c r="J837" s="346"/>
      <c r="K837" s="346"/>
      <c r="L837" s="346"/>
      <c r="M837" s="346"/>
      <c r="N837" s="346"/>
      <c r="O837" s="346"/>
      <c r="P837" s="346"/>
      <c r="Q837" s="346"/>
      <c r="R837" s="346"/>
      <c r="S837" s="346"/>
      <c r="T837" s="346"/>
      <c r="U837" s="346"/>
      <c r="V837" s="346"/>
      <c r="W837" s="346"/>
      <c r="X837" s="346"/>
      <c r="Y837" s="346"/>
      <c r="Z837" s="346"/>
      <c r="AA837" s="346"/>
      <c r="AB837" s="346"/>
      <c r="AC837" s="346"/>
      <c r="AD837" s="346"/>
      <c r="AE837" s="346"/>
      <c r="AF837" s="346"/>
      <c r="AG837" s="346"/>
      <c r="AH837" s="346"/>
      <c r="AI837" s="346"/>
      <c r="AJ837" s="346"/>
      <c r="AK837" s="346"/>
      <c r="AL837" s="346"/>
      <c r="AM837" s="346"/>
      <c r="AN837" s="346"/>
      <c r="AO837" s="346"/>
      <c r="AP837" s="346"/>
      <c r="AQ837" s="346"/>
      <c r="AR837" s="346"/>
      <c r="AS837" s="346"/>
      <c r="AT837" s="346"/>
      <c r="AU837" s="346"/>
      <c r="AV837" s="346"/>
      <c r="AW837" s="346"/>
      <c r="AX837" s="346"/>
      <c r="AY837" s="346"/>
      <c r="AZ837" s="346"/>
      <c r="BA837" s="346"/>
      <c r="BB837" s="346"/>
      <c r="BC837" s="346"/>
      <c r="BD837" s="346"/>
    </row>
    <row r="838" spans="1:56" ht="15.75" customHeight="1">
      <c r="A838" s="346"/>
      <c r="B838" s="346"/>
      <c r="C838" s="346"/>
      <c r="D838" s="346"/>
      <c r="E838" s="346"/>
      <c r="F838" s="346"/>
      <c r="G838" s="346"/>
      <c r="H838" s="346"/>
      <c r="I838" s="346"/>
      <c r="J838" s="346"/>
      <c r="K838" s="346"/>
      <c r="L838" s="346"/>
      <c r="M838" s="346"/>
      <c r="N838" s="346"/>
      <c r="O838" s="346"/>
      <c r="P838" s="346"/>
      <c r="Q838" s="346"/>
      <c r="R838" s="346"/>
      <c r="S838" s="346"/>
      <c r="T838" s="346"/>
      <c r="U838" s="346"/>
      <c r="V838" s="346"/>
      <c r="W838" s="346"/>
      <c r="X838" s="346"/>
      <c r="Y838" s="346"/>
      <c r="Z838" s="346"/>
      <c r="AA838" s="346"/>
      <c r="AB838" s="346"/>
      <c r="AC838" s="346"/>
      <c r="AD838" s="346"/>
      <c r="AE838" s="346"/>
      <c r="AF838" s="346"/>
      <c r="AG838" s="346"/>
      <c r="AH838" s="346"/>
      <c r="AI838" s="346"/>
      <c r="AJ838" s="346"/>
      <c r="AK838" s="346"/>
      <c r="AL838" s="346"/>
      <c r="AM838" s="346"/>
      <c r="AN838" s="346"/>
      <c r="AO838" s="346"/>
      <c r="AP838" s="346"/>
      <c r="AQ838" s="346"/>
      <c r="AR838" s="346"/>
      <c r="AS838" s="346"/>
      <c r="AT838" s="346"/>
      <c r="AU838" s="346"/>
      <c r="AV838" s="346"/>
      <c r="AW838" s="346"/>
      <c r="AX838" s="346"/>
      <c r="AY838" s="346"/>
      <c r="AZ838" s="346"/>
      <c r="BA838" s="346"/>
      <c r="BB838" s="346"/>
      <c r="BC838" s="346"/>
      <c r="BD838" s="346"/>
    </row>
    <row r="839" spans="1:56" ht="15.75" customHeight="1">
      <c r="A839" s="346"/>
      <c r="B839" s="346"/>
      <c r="C839" s="346"/>
      <c r="D839" s="346"/>
      <c r="E839" s="346"/>
      <c r="F839" s="346"/>
      <c r="G839" s="346"/>
      <c r="H839" s="346"/>
      <c r="I839" s="346"/>
      <c r="J839" s="346"/>
      <c r="K839" s="346"/>
      <c r="L839" s="346"/>
      <c r="M839" s="346"/>
      <c r="N839" s="346"/>
      <c r="O839" s="346"/>
      <c r="P839" s="346"/>
      <c r="Q839" s="346"/>
      <c r="R839" s="346"/>
      <c r="S839" s="346"/>
      <c r="T839" s="346"/>
      <c r="U839" s="346"/>
      <c r="V839" s="346"/>
      <c r="W839" s="346"/>
      <c r="X839" s="346"/>
      <c r="Y839" s="346"/>
      <c r="Z839" s="346"/>
      <c r="AA839" s="346"/>
      <c r="AB839" s="346"/>
      <c r="AC839" s="346"/>
      <c r="AD839" s="346"/>
      <c r="AE839" s="346"/>
      <c r="AF839" s="346"/>
      <c r="AG839" s="346"/>
      <c r="AH839" s="346"/>
      <c r="AI839" s="346"/>
      <c r="AJ839" s="346"/>
      <c r="AK839" s="346"/>
      <c r="AL839" s="346"/>
      <c r="AM839" s="346"/>
      <c r="AN839" s="346"/>
      <c r="AO839" s="346"/>
      <c r="AP839" s="346"/>
      <c r="AQ839" s="346"/>
      <c r="AR839" s="346"/>
      <c r="AS839" s="346"/>
      <c r="AT839" s="346"/>
      <c r="AU839" s="346"/>
      <c r="AV839" s="346"/>
      <c r="AW839" s="346"/>
      <c r="AX839" s="346"/>
      <c r="AY839" s="346"/>
      <c r="AZ839" s="346"/>
      <c r="BA839" s="346"/>
      <c r="BB839" s="346"/>
      <c r="BC839" s="346"/>
      <c r="BD839" s="346"/>
    </row>
    <row r="840" spans="1:56" ht="15.75" customHeight="1">
      <c r="A840" s="346"/>
      <c r="B840" s="346"/>
      <c r="C840" s="346"/>
      <c r="D840" s="346"/>
      <c r="E840" s="346"/>
      <c r="F840" s="346"/>
      <c r="G840" s="346"/>
      <c r="H840" s="346"/>
      <c r="I840" s="346"/>
      <c r="J840" s="346"/>
      <c r="K840" s="346"/>
      <c r="L840" s="346"/>
      <c r="M840" s="346"/>
      <c r="N840" s="346"/>
      <c r="O840" s="346"/>
      <c r="P840" s="346"/>
      <c r="Q840" s="346"/>
      <c r="R840" s="346"/>
      <c r="S840" s="346"/>
      <c r="T840" s="346"/>
      <c r="U840" s="346"/>
      <c r="V840" s="346"/>
      <c r="W840" s="346"/>
      <c r="X840" s="346"/>
      <c r="Y840" s="346"/>
      <c r="Z840" s="346"/>
      <c r="AA840" s="346"/>
      <c r="AB840" s="346"/>
      <c r="AC840" s="346"/>
      <c r="AD840" s="346"/>
      <c r="AE840" s="346"/>
      <c r="AF840" s="346"/>
      <c r="AG840" s="346"/>
      <c r="AH840" s="346"/>
      <c r="AI840" s="346"/>
      <c r="AJ840" s="346"/>
      <c r="AK840" s="346"/>
      <c r="AL840" s="346"/>
      <c r="AM840" s="346"/>
      <c r="AN840" s="346"/>
      <c r="AO840" s="346"/>
      <c r="AP840" s="346"/>
      <c r="AQ840" s="346"/>
      <c r="AR840" s="346"/>
      <c r="AS840" s="346"/>
      <c r="AT840" s="346"/>
      <c r="AU840" s="346"/>
      <c r="AV840" s="346"/>
      <c r="AW840" s="346"/>
      <c r="AX840" s="346"/>
      <c r="AY840" s="346"/>
      <c r="AZ840" s="346"/>
      <c r="BA840" s="346"/>
      <c r="BB840" s="346"/>
      <c r="BC840" s="346"/>
      <c r="BD840" s="346"/>
    </row>
    <row r="841" spans="1:56" ht="15.75" customHeight="1">
      <c r="A841" s="346"/>
      <c r="B841" s="346"/>
      <c r="C841" s="346"/>
      <c r="D841" s="346"/>
      <c r="E841" s="346"/>
      <c r="F841" s="346"/>
      <c r="G841" s="346"/>
      <c r="H841" s="346"/>
      <c r="I841" s="346"/>
      <c r="J841" s="346"/>
      <c r="K841" s="346"/>
      <c r="L841" s="346"/>
      <c r="M841" s="346"/>
      <c r="N841" s="346"/>
      <c r="O841" s="346"/>
      <c r="P841" s="346"/>
      <c r="Q841" s="346"/>
      <c r="R841" s="346"/>
      <c r="S841" s="346"/>
      <c r="T841" s="346"/>
      <c r="U841" s="346"/>
      <c r="V841" s="346"/>
      <c r="W841" s="346"/>
      <c r="X841" s="346"/>
      <c r="Y841" s="346"/>
      <c r="Z841" s="346"/>
      <c r="AA841" s="346"/>
      <c r="AB841" s="346"/>
      <c r="AC841" s="346"/>
      <c r="AD841" s="346"/>
      <c r="AE841" s="346"/>
      <c r="AF841" s="346"/>
      <c r="AG841" s="346"/>
      <c r="AH841" s="346"/>
      <c r="AI841" s="346"/>
      <c r="AJ841" s="346"/>
      <c r="AK841" s="346"/>
      <c r="AL841" s="346"/>
      <c r="AM841" s="346"/>
      <c r="AN841" s="346"/>
      <c r="AO841" s="346"/>
      <c r="AP841" s="346"/>
      <c r="AQ841" s="346"/>
      <c r="AR841" s="346"/>
      <c r="AS841" s="346"/>
      <c r="AT841" s="346"/>
      <c r="AU841" s="346"/>
      <c r="AV841" s="346"/>
      <c r="AW841" s="346"/>
      <c r="AX841" s="346"/>
      <c r="AY841" s="346"/>
      <c r="AZ841" s="346"/>
      <c r="BA841" s="346"/>
      <c r="BB841" s="346"/>
      <c r="BC841" s="346"/>
      <c r="BD841" s="346"/>
    </row>
    <row r="842" spans="1:56" ht="15.75" customHeight="1">
      <c r="A842" s="346"/>
      <c r="B842" s="346"/>
      <c r="C842" s="346"/>
      <c r="D842" s="346"/>
      <c r="E842" s="346"/>
      <c r="F842" s="346"/>
      <c r="G842" s="346"/>
      <c r="H842" s="346"/>
      <c r="I842" s="346"/>
      <c r="J842" s="346"/>
      <c r="K842" s="346"/>
      <c r="L842" s="346"/>
      <c r="M842" s="346"/>
      <c r="N842" s="346"/>
      <c r="O842" s="346"/>
      <c r="P842" s="346"/>
      <c r="Q842" s="346"/>
      <c r="R842" s="346"/>
      <c r="S842" s="346"/>
      <c r="T842" s="346"/>
      <c r="U842" s="346"/>
      <c r="V842" s="346"/>
      <c r="W842" s="346"/>
      <c r="X842" s="346"/>
      <c r="Y842" s="346"/>
      <c r="Z842" s="346"/>
      <c r="AA842" s="346"/>
      <c r="AB842" s="346"/>
      <c r="AC842" s="346"/>
      <c r="AD842" s="346"/>
      <c r="AE842" s="346"/>
      <c r="AF842" s="346"/>
      <c r="AG842" s="346"/>
      <c r="AH842" s="346"/>
      <c r="AI842" s="346"/>
      <c r="AJ842" s="346"/>
      <c r="AK842" s="346"/>
      <c r="AL842" s="346"/>
      <c r="AM842" s="346"/>
      <c r="AN842" s="346"/>
      <c r="AO842" s="346"/>
      <c r="AP842" s="346"/>
      <c r="AQ842" s="346"/>
      <c r="AR842" s="346"/>
      <c r="AS842" s="346"/>
      <c r="AT842" s="346"/>
      <c r="AU842" s="346"/>
      <c r="AV842" s="346"/>
      <c r="AW842" s="346"/>
      <c r="AX842" s="346"/>
      <c r="AY842" s="346"/>
      <c r="AZ842" s="346"/>
      <c r="BA842" s="346"/>
      <c r="BB842" s="346"/>
      <c r="BC842" s="346"/>
      <c r="BD842" s="346"/>
    </row>
    <row r="843" spans="1:56" ht="15.75" customHeight="1">
      <c r="A843" s="346"/>
      <c r="B843" s="346"/>
      <c r="C843" s="346"/>
      <c r="D843" s="346"/>
      <c r="E843" s="346"/>
      <c r="F843" s="346"/>
      <c r="G843" s="346"/>
      <c r="H843" s="346"/>
      <c r="I843" s="346"/>
      <c r="J843" s="346"/>
      <c r="K843" s="346"/>
      <c r="L843" s="346"/>
      <c r="M843" s="346"/>
      <c r="N843" s="346"/>
      <c r="O843" s="346"/>
      <c r="P843" s="346"/>
      <c r="Q843" s="346"/>
      <c r="R843" s="346"/>
      <c r="S843" s="346"/>
      <c r="T843" s="346"/>
      <c r="U843" s="346"/>
      <c r="V843" s="346"/>
      <c r="W843" s="346"/>
      <c r="X843" s="346"/>
      <c r="Y843" s="346"/>
      <c r="Z843" s="346"/>
      <c r="AA843" s="346"/>
      <c r="AB843" s="346"/>
      <c r="AC843" s="346"/>
      <c r="AD843" s="346"/>
      <c r="AE843" s="346"/>
      <c r="AF843" s="346"/>
      <c r="AG843" s="346"/>
      <c r="AH843" s="346"/>
      <c r="AI843" s="346"/>
      <c r="AJ843" s="346"/>
      <c r="AK843" s="346"/>
      <c r="AL843" s="346"/>
      <c r="AM843" s="346"/>
      <c r="AN843" s="346"/>
      <c r="AO843" s="346"/>
      <c r="AP843" s="346"/>
      <c r="AQ843" s="346"/>
      <c r="AR843" s="346"/>
      <c r="AS843" s="346"/>
      <c r="AT843" s="346"/>
      <c r="AU843" s="346"/>
      <c r="AV843" s="346"/>
      <c r="AW843" s="346"/>
      <c r="AX843" s="346"/>
      <c r="AY843" s="346"/>
      <c r="AZ843" s="346"/>
      <c r="BA843" s="346"/>
      <c r="BB843" s="346"/>
      <c r="BC843" s="346"/>
      <c r="BD843" s="346"/>
    </row>
    <row r="844" spans="1:56" ht="15.75" customHeight="1">
      <c r="A844" s="346"/>
      <c r="B844" s="346"/>
      <c r="C844" s="346"/>
      <c r="D844" s="346"/>
      <c r="E844" s="346"/>
      <c r="F844" s="346"/>
      <c r="G844" s="346"/>
      <c r="H844" s="346"/>
      <c r="I844" s="346"/>
      <c r="J844" s="346"/>
      <c r="K844" s="346"/>
      <c r="L844" s="346"/>
      <c r="M844" s="346"/>
      <c r="N844" s="346"/>
      <c r="O844" s="346"/>
      <c r="P844" s="346"/>
      <c r="Q844" s="346"/>
      <c r="R844" s="346"/>
      <c r="S844" s="346"/>
      <c r="T844" s="346"/>
      <c r="U844" s="346"/>
      <c r="V844" s="346"/>
      <c r="W844" s="346"/>
      <c r="X844" s="346"/>
      <c r="Y844" s="346"/>
      <c r="Z844" s="346"/>
      <c r="AA844" s="346"/>
      <c r="AB844" s="346"/>
      <c r="AC844" s="346"/>
      <c r="AD844" s="346"/>
      <c r="AE844" s="346"/>
      <c r="AF844" s="346"/>
      <c r="AG844" s="346"/>
      <c r="AH844" s="346"/>
      <c r="AI844" s="346"/>
      <c r="AJ844" s="346"/>
      <c r="AK844" s="346"/>
      <c r="AL844" s="346"/>
      <c r="AM844" s="346"/>
      <c r="AN844" s="346"/>
      <c r="AO844" s="346"/>
      <c r="AP844" s="346"/>
      <c r="AQ844" s="346"/>
      <c r="AR844" s="346"/>
      <c r="AS844" s="346"/>
      <c r="AT844" s="346"/>
      <c r="AU844" s="346"/>
      <c r="AV844" s="346"/>
      <c r="AW844" s="346"/>
      <c r="AX844" s="346"/>
      <c r="AY844" s="346"/>
      <c r="AZ844" s="346"/>
      <c r="BA844" s="346"/>
      <c r="BB844" s="346"/>
      <c r="BC844" s="346"/>
      <c r="BD844" s="346"/>
    </row>
    <row r="845" spans="1:56" ht="15.75" customHeight="1">
      <c r="A845" s="346"/>
      <c r="B845" s="346"/>
      <c r="C845" s="346"/>
      <c r="D845" s="346"/>
      <c r="E845" s="346"/>
      <c r="F845" s="346"/>
      <c r="G845" s="346"/>
      <c r="H845" s="346"/>
      <c r="I845" s="346"/>
      <c r="J845" s="346"/>
      <c r="K845" s="346"/>
      <c r="L845" s="346"/>
      <c r="M845" s="346"/>
      <c r="N845" s="346"/>
      <c r="O845" s="346"/>
      <c r="P845" s="346"/>
      <c r="Q845" s="346"/>
      <c r="R845" s="346"/>
      <c r="S845" s="346"/>
      <c r="T845" s="346"/>
      <c r="U845" s="346"/>
      <c r="V845" s="346"/>
      <c r="W845" s="346"/>
      <c r="X845" s="346"/>
      <c r="Y845" s="346"/>
      <c r="Z845" s="346"/>
      <c r="AA845" s="346"/>
      <c r="AB845" s="346"/>
      <c r="AC845" s="346"/>
      <c r="AD845" s="346"/>
      <c r="AE845" s="346"/>
      <c r="AF845" s="346"/>
      <c r="AG845" s="346"/>
      <c r="AH845" s="346"/>
      <c r="AI845" s="346"/>
      <c r="AJ845" s="346"/>
      <c r="AK845" s="346"/>
      <c r="AL845" s="346"/>
      <c r="AM845" s="346"/>
      <c r="AN845" s="346"/>
      <c r="AO845" s="346"/>
      <c r="AP845" s="346"/>
      <c r="AQ845" s="346"/>
      <c r="AR845" s="346"/>
      <c r="AS845" s="346"/>
      <c r="AT845" s="346"/>
      <c r="AU845" s="346"/>
      <c r="AV845" s="346"/>
      <c r="AW845" s="346"/>
      <c r="AX845" s="346"/>
      <c r="AY845" s="346"/>
      <c r="AZ845" s="346"/>
      <c r="BA845" s="346"/>
      <c r="BB845" s="346"/>
      <c r="BC845" s="346"/>
      <c r="BD845" s="346"/>
    </row>
    <row r="846" spans="1:56" ht="15.75" customHeight="1">
      <c r="A846" s="346"/>
      <c r="B846" s="346"/>
      <c r="C846" s="346"/>
      <c r="D846" s="346"/>
      <c r="E846" s="346"/>
      <c r="F846" s="346"/>
      <c r="G846" s="346"/>
      <c r="H846" s="346"/>
      <c r="I846" s="346"/>
      <c r="J846" s="346"/>
      <c r="K846" s="346"/>
      <c r="L846" s="346"/>
      <c r="M846" s="346"/>
      <c r="N846" s="346"/>
      <c r="O846" s="346"/>
      <c r="P846" s="346"/>
      <c r="Q846" s="346"/>
      <c r="R846" s="346"/>
      <c r="S846" s="346"/>
      <c r="T846" s="346"/>
      <c r="U846" s="346"/>
      <c r="V846" s="346"/>
      <c r="W846" s="346"/>
      <c r="X846" s="346"/>
      <c r="Y846" s="346"/>
      <c r="Z846" s="346"/>
      <c r="AA846" s="346"/>
      <c r="AB846" s="346"/>
      <c r="AC846" s="346"/>
      <c r="AD846" s="346"/>
      <c r="AE846" s="346"/>
      <c r="AF846" s="346"/>
      <c r="AG846" s="346"/>
      <c r="AH846" s="346"/>
      <c r="AI846" s="346"/>
      <c r="AJ846" s="346"/>
      <c r="AK846" s="346"/>
      <c r="AL846" s="346"/>
      <c r="AM846" s="346"/>
      <c r="AN846" s="346"/>
      <c r="AO846" s="346"/>
      <c r="AP846" s="346"/>
      <c r="AQ846" s="346"/>
      <c r="AR846" s="346"/>
      <c r="AS846" s="346"/>
      <c r="AT846" s="346"/>
      <c r="AU846" s="346"/>
      <c r="AV846" s="346"/>
      <c r="AW846" s="346"/>
      <c r="AX846" s="346"/>
      <c r="AY846" s="346"/>
      <c r="AZ846" s="346"/>
      <c r="BA846" s="346"/>
      <c r="BB846" s="346"/>
      <c r="BC846" s="346"/>
      <c r="BD846" s="346"/>
    </row>
    <row r="847" spans="1:56" ht="15.75" customHeight="1">
      <c r="A847" s="346"/>
      <c r="B847" s="346"/>
      <c r="C847" s="346"/>
      <c r="D847" s="346"/>
      <c r="E847" s="346"/>
      <c r="F847" s="346"/>
      <c r="G847" s="346"/>
      <c r="H847" s="346"/>
      <c r="I847" s="346"/>
      <c r="J847" s="346"/>
      <c r="K847" s="346"/>
      <c r="L847" s="346"/>
      <c r="M847" s="346"/>
      <c r="N847" s="346"/>
      <c r="O847" s="346"/>
      <c r="P847" s="346"/>
      <c r="Q847" s="346"/>
      <c r="R847" s="346"/>
      <c r="S847" s="346"/>
      <c r="T847" s="346"/>
      <c r="U847" s="346"/>
      <c r="V847" s="346"/>
      <c r="W847" s="346"/>
      <c r="X847" s="346"/>
      <c r="Y847" s="346"/>
      <c r="Z847" s="346"/>
      <c r="AA847" s="346"/>
      <c r="AB847" s="346"/>
      <c r="AC847" s="346"/>
      <c r="AD847" s="346"/>
      <c r="AE847" s="346"/>
      <c r="AF847" s="346"/>
      <c r="AG847" s="346"/>
      <c r="AH847" s="346"/>
      <c r="AI847" s="346"/>
      <c r="AJ847" s="346"/>
      <c r="AK847" s="346"/>
      <c r="AL847" s="346"/>
      <c r="AM847" s="346"/>
      <c r="AN847" s="346"/>
      <c r="AO847" s="346"/>
      <c r="AP847" s="346"/>
      <c r="AQ847" s="346"/>
      <c r="AR847" s="346"/>
      <c r="AS847" s="346"/>
      <c r="AT847" s="346"/>
      <c r="AU847" s="346"/>
      <c r="AV847" s="346"/>
      <c r="AW847" s="346"/>
      <c r="AX847" s="346"/>
      <c r="AY847" s="346"/>
      <c r="AZ847" s="346"/>
      <c r="BA847" s="346"/>
      <c r="BB847" s="346"/>
      <c r="BC847" s="346"/>
      <c r="BD847" s="346"/>
    </row>
    <row r="848" spans="1:56" ht="15.75" customHeight="1">
      <c r="A848" s="346"/>
      <c r="B848" s="346"/>
      <c r="C848" s="346"/>
      <c r="D848" s="346"/>
      <c r="E848" s="346"/>
      <c r="F848" s="346"/>
      <c r="G848" s="346"/>
      <c r="H848" s="346"/>
      <c r="I848" s="346"/>
      <c r="J848" s="346"/>
      <c r="K848" s="346"/>
      <c r="L848" s="346"/>
      <c r="M848" s="346"/>
      <c r="N848" s="346"/>
      <c r="O848" s="346"/>
      <c r="P848" s="346"/>
      <c r="Q848" s="346"/>
      <c r="R848" s="346"/>
      <c r="S848" s="346"/>
      <c r="T848" s="346"/>
      <c r="U848" s="346"/>
      <c r="V848" s="346"/>
      <c r="W848" s="346"/>
      <c r="X848" s="346"/>
      <c r="Y848" s="346"/>
      <c r="Z848" s="346"/>
      <c r="AA848" s="346"/>
      <c r="AB848" s="346"/>
      <c r="AC848" s="346"/>
      <c r="AD848" s="346"/>
      <c r="AE848" s="346"/>
      <c r="AF848" s="346"/>
      <c r="AG848" s="346"/>
      <c r="AH848" s="346"/>
      <c r="AI848" s="346"/>
      <c r="AJ848" s="346"/>
      <c r="AK848" s="346"/>
      <c r="AL848" s="346"/>
      <c r="AM848" s="346"/>
      <c r="AN848" s="346"/>
      <c r="AO848" s="346"/>
      <c r="AP848" s="346"/>
      <c r="AQ848" s="346"/>
      <c r="AR848" s="346"/>
      <c r="AS848" s="346"/>
      <c r="AT848" s="346"/>
      <c r="AU848" s="346"/>
      <c r="AV848" s="346"/>
      <c r="AW848" s="346"/>
      <c r="AX848" s="346"/>
      <c r="AY848" s="346"/>
      <c r="AZ848" s="346"/>
      <c r="BA848" s="346"/>
      <c r="BB848" s="346"/>
      <c r="BC848" s="346"/>
      <c r="BD848" s="346"/>
    </row>
    <row r="849" spans="1:56" ht="15.75" customHeight="1">
      <c r="A849" s="346"/>
      <c r="B849" s="346"/>
      <c r="C849" s="346"/>
      <c r="D849" s="346"/>
      <c r="E849" s="346"/>
      <c r="F849" s="346"/>
      <c r="G849" s="346"/>
      <c r="H849" s="346"/>
      <c r="I849" s="346"/>
      <c r="J849" s="346"/>
      <c r="K849" s="346"/>
      <c r="L849" s="346"/>
      <c r="M849" s="346"/>
      <c r="N849" s="346"/>
      <c r="O849" s="346"/>
      <c r="P849" s="346"/>
      <c r="Q849" s="346"/>
      <c r="R849" s="346"/>
      <c r="S849" s="346"/>
      <c r="T849" s="346"/>
      <c r="U849" s="346"/>
      <c r="V849" s="346"/>
      <c r="W849" s="346"/>
      <c r="X849" s="346"/>
      <c r="Y849" s="346"/>
      <c r="Z849" s="346"/>
      <c r="AA849" s="346"/>
      <c r="AB849" s="346"/>
      <c r="AC849" s="346"/>
      <c r="AD849" s="346"/>
      <c r="AE849" s="346"/>
      <c r="AF849" s="346"/>
      <c r="AG849" s="346"/>
      <c r="AH849" s="346"/>
      <c r="AI849" s="346"/>
      <c r="AJ849" s="346"/>
      <c r="AK849" s="346"/>
      <c r="AL849" s="346"/>
      <c r="AM849" s="346"/>
      <c r="AN849" s="346"/>
      <c r="AO849" s="346"/>
      <c r="AP849" s="346"/>
      <c r="AQ849" s="346"/>
      <c r="AR849" s="346"/>
      <c r="AS849" s="346"/>
      <c r="AT849" s="346"/>
      <c r="AU849" s="346"/>
      <c r="AV849" s="346"/>
      <c r="AW849" s="346"/>
      <c r="AX849" s="346"/>
      <c r="AY849" s="346"/>
      <c r="AZ849" s="346"/>
      <c r="BA849" s="346"/>
      <c r="BB849" s="346"/>
      <c r="BC849" s="346"/>
      <c r="BD849" s="346"/>
    </row>
    <row r="850" spans="1:56" ht="15.75" customHeight="1">
      <c r="A850" s="346"/>
      <c r="B850" s="346"/>
      <c r="C850" s="346"/>
      <c r="D850" s="346"/>
      <c r="E850" s="346"/>
      <c r="F850" s="346"/>
      <c r="G850" s="346"/>
      <c r="H850" s="346"/>
      <c r="I850" s="346"/>
      <c r="J850" s="346"/>
      <c r="K850" s="346"/>
      <c r="L850" s="346"/>
      <c r="M850" s="346"/>
      <c r="N850" s="346"/>
      <c r="O850" s="346"/>
      <c r="P850" s="346"/>
      <c r="Q850" s="346"/>
      <c r="R850" s="346"/>
      <c r="S850" s="346"/>
      <c r="T850" s="346"/>
      <c r="U850" s="346"/>
      <c r="V850" s="346"/>
      <c r="W850" s="346"/>
      <c r="X850" s="346"/>
      <c r="Y850" s="346"/>
      <c r="Z850" s="346"/>
      <c r="AA850" s="346"/>
      <c r="AB850" s="346"/>
      <c r="AC850" s="346"/>
      <c r="AD850" s="346"/>
      <c r="AE850" s="346"/>
      <c r="AF850" s="346"/>
      <c r="AG850" s="346"/>
      <c r="AH850" s="346"/>
      <c r="AI850" s="346"/>
      <c r="AJ850" s="346"/>
      <c r="AK850" s="346"/>
      <c r="AL850" s="346"/>
      <c r="AM850" s="346"/>
      <c r="AN850" s="346"/>
      <c r="AO850" s="346"/>
      <c r="AP850" s="346"/>
      <c r="AQ850" s="346"/>
      <c r="AR850" s="346"/>
      <c r="AS850" s="346"/>
      <c r="AT850" s="346"/>
      <c r="AU850" s="346"/>
      <c r="AV850" s="346"/>
      <c r="AW850" s="346"/>
      <c r="AX850" s="346"/>
      <c r="AY850" s="346"/>
      <c r="AZ850" s="346"/>
      <c r="BA850" s="346"/>
      <c r="BB850" s="346"/>
      <c r="BC850" s="346"/>
      <c r="BD850" s="346"/>
    </row>
    <row r="851" spans="1:56" ht="15.75" customHeight="1">
      <c r="A851" s="346"/>
      <c r="B851" s="346"/>
      <c r="C851" s="346"/>
      <c r="D851" s="346"/>
      <c r="E851" s="346"/>
      <c r="F851" s="346"/>
      <c r="G851" s="346"/>
      <c r="H851" s="346"/>
      <c r="I851" s="346"/>
      <c r="J851" s="346"/>
      <c r="K851" s="346"/>
      <c r="L851" s="346"/>
      <c r="M851" s="346"/>
      <c r="N851" s="346"/>
      <c r="O851" s="346"/>
      <c r="P851" s="346"/>
      <c r="Q851" s="346"/>
      <c r="R851" s="346"/>
      <c r="S851" s="346"/>
      <c r="T851" s="346"/>
      <c r="U851" s="346"/>
      <c r="V851" s="346"/>
      <c r="W851" s="346"/>
      <c r="X851" s="346"/>
      <c r="Y851" s="346"/>
      <c r="Z851" s="346"/>
      <c r="AA851" s="346"/>
      <c r="AB851" s="346"/>
      <c r="AC851" s="346"/>
      <c r="AD851" s="346"/>
      <c r="AE851" s="346"/>
      <c r="AF851" s="346"/>
      <c r="AG851" s="346"/>
      <c r="AH851" s="346"/>
      <c r="AI851" s="346"/>
      <c r="AJ851" s="346"/>
      <c r="AK851" s="346"/>
      <c r="AL851" s="346"/>
      <c r="AM851" s="346"/>
      <c r="AN851" s="346"/>
      <c r="AO851" s="346"/>
      <c r="AP851" s="346"/>
      <c r="AQ851" s="346"/>
      <c r="AR851" s="346"/>
      <c r="AS851" s="346"/>
      <c r="AT851" s="346"/>
      <c r="AU851" s="346"/>
      <c r="AV851" s="346"/>
      <c r="AW851" s="346"/>
      <c r="AX851" s="346"/>
      <c r="AY851" s="346"/>
      <c r="AZ851" s="346"/>
      <c r="BA851" s="346"/>
      <c r="BB851" s="346"/>
      <c r="BC851" s="346"/>
      <c r="BD851" s="346"/>
    </row>
    <row r="852" spans="1:56" ht="15.75" customHeight="1">
      <c r="A852" s="346"/>
      <c r="B852" s="346"/>
      <c r="C852" s="346"/>
      <c r="D852" s="346"/>
      <c r="E852" s="346"/>
      <c r="F852" s="346"/>
      <c r="G852" s="346"/>
      <c r="H852" s="346"/>
      <c r="I852" s="346"/>
      <c r="J852" s="346"/>
      <c r="K852" s="346"/>
      <c r="L852" s="346"/>
      <c r="M852" s="346"/>
      <c r="N852" s="346"/>
      <c r="O852" s="346"/>
      <c r="P852" s="346"/>
      <c r="Q852" s="346"/>
      <c r="R852" s="346"/>
      <c r="S852" s="346"/>
      <c r="T852" s="346"/>
      <c r="U852" s="346"/>
      <c r="V852" s="346"/>
      <c r="W852" s="346"/>
      <c r="X852" s="346"/>
      <c r="Y852" s="346"/>
      <c r="Z852" s="346"/>
      <c r="AA852" s="346"/>
      <c r="AB852" s="346"/>
      <c r="AC852" s="346"/>
      <c r="AD852" s="346"/>
      <c r="AE852" s="346"/>
      <c r="AF852" s="346"/>
      <c r="AG852" s="346"/>
      <c r="AH852" s="346"/>
      <c r="AI852" s="346"/>
      <c r="AJ852" s="346"/>
      <c r="AK852" s="346"/>
      <c r="AL852" s="346"/>
      <c r="AM852" s="346"/>
      <c r="AN852" s="346"/>
      <c r="AO852" s="346"/>
      <c r="AP852" s="346"/>
      <c r="AQ852" s="346"/>
      <c r="AR852" s="346"/>
      <c r="AS852" s="346"/>
      <c r="AT852" s="346"/>
      <c r="AU852" s="346"/>
      <c r="AV852" s="346"/>
      <c r="AW852" s="346"/>
      <c r="AX852" s="346"/>
      <c r="AY852" s="346"/>
      <c r="AZ852" s="346"/>
      <c r="BA852" s="346"/>
      <c r="BB852" s="346"/>
      <c r="BC852" s="346"/>
      <c r="BD852" s="346"/>
    </row>
    <row r="853" spans="1:56" ht="15.75" customHeight="1">
      <c r="A853" s="346"/>
      <c r="B853" s="346"/>
      <c r="C853" s="346"/>
      <c r="D853" s="346"/>
      <c r="E853" s="346"/>
      <c r="F853" s="346"/>
      <c r="G853" s="346"/>
      <c r="H853" s="346"/>
      <c r="I853" s="346"/>
      <c r="J853" s="346"/>
      <c r="K853" s="346"/>
      <c r="L853" s="346"/>
      <c r="M853" s="346"/>
      <c r="N853" s="346"/>
      <c r="O853" s="346"/>
      <c r="P853" s="346"/>
      <c r="Q853" s="346"/>
      <c r="R853" s="346"/>
      <c r="S853" s="346"/>
      <c r="T853" s="346"/>
      <c r="U853" s="346"/>
      <c r="V853" s="346"/>
      <c r="W853" s="346"/>
      <c r="X853" s="346"/>
      <c r="Y853" s="346"/>
      <c r="Z853" s="346"/>
      <c r="AA853" s="346"/>
      <c r="AB853" s="346"/>
      <c r="AC853" s="346"/>
      <c r="AD853" s="346"/>
      <c r="AE853" s="346"/>
      <c r="AF853" s="346"/>
      <c r="AG853" s="346"/>
      <c r="AH853" s="346"/>
      <c r="AI853" s="346"/>
      <c r="AJ853" s="346"/>
      <c r="AK853" s="346"/>
      <c r="AL853" s="346"/>
      <c r="AM853" s="346"/>
      <c r="AN853" s="346"/>
      <c r="AO853" s="346"/>
      <c r="AP853" s="346"/>
      <c r="AQ853" s="346"/>
      <c r="AR853" s="346"/>
      <c r="AS853" s="346"/>
      <c r="AT853" s="346"/>
      <c r="AU853" s="346"/>
      <c r="AV853" s="346"/>
      <c r="AW853" s="346"/>
      <c r="AX853" s="346"/>
      <c r="AY853" s="346"/>
      <c r="AZ853" s="346"/>
      <c r="BA853" s="346"/>
      <c r="BB853" s="346"/>
      <c r="BC853" s="346"/>
      <c r="BD853" s="346"/>
    </row>
    <row r="854" spans="1:56" ht="15.75" customHeight="1">
      <c r="A854" s="346"/>
      <c r="B854" s="346"/>
      <c r="C854" s="346"/>
      <c r="D854" s="346"/>
      <c r="E854" s="346"/>
      <c r="F854" s="346"/>
      <c r="G854" s="346"/>
      <c r="H854" s="346"/>
      <c r="I854" s="346"/>
      <c r="J854" s="346"/>
      <c r="K854" s="346"/>
      <c r="L854" s="346"/>
      <c r="M854" s="346"/>
      <c r="N854" s="346"/>
      <c r="O854" s="346"/>
      <c r="P854" s="346"/>
      <c r="Q854" s="346"/>
      <c r="R854" s="346"/>
      <c r="S854" s="346"/>
      <c r="T854" s="346"/>
      <c r="U854" s="346"/>
      <c r="V854" s="346"/>
      <c r="W854" s="346"/>
      <c r="X854" s="346"/>
      <c r="Y854" s="346"/>
      <c r="Z854" s="346"/>
      <c r="AA854" s="346"/>
      <c r="AB854" s="346"/>
      <c r="AC854" s="346"/>
      <c r="AD854" s="346"/>
      <c r="AE854" s="346"/>
      <c r="AF854" s="346"/>
      <c r="AG854" s="346"/>
      <c r="AH854" s="346"/>
      <c r="AI854" s="346"/>
      <c r="AJ854" s="346"/>
      <c r="AK854" s="346"/>
      <c r="AL854" s="346"/>
      <c r="AM854" s="346"/>
      <c r="AN854" s="346"/>
      <c r="AO854" s="346"/>
      <c r="AP854" s="346"/>
      <c r="AQ854" s="346"/>
      <c r="AR854" s="346"/>
      <c r="AS854" s="346"/>
      <c r="AT854" s="346"/>
      <c r="AU854" s="346"/>
      <c r="AV854" s="346"/>
      <c r="AW854" s="346"/>
      <c r="AX854" s="346"/>
      <c r="AY854" s="346"/>
      <c r="AZ854" s="346"/>
      <c r="BA854" s="346"/>
      <c r="BB854" s="346"/>
      <c r="BC854" s="346"/>
      <c r="BD854" s="346"/>
    </row>
    <row r="855" spans="1:56" ht="15.75" customHeight="1">
      <c r="A855" s="346"/>
      <c r="B855" s="346"/>
      <c r="C855" s="346"/>
      <c r="D855" s="346"/>
      <c r="E855" s="346"/>
      <c r="F855" s="346"/>
      <c r="G855" s="346"/>
      <c r="H855" s="346"/>
      <c r="I855" s="346"/>
      <c r="J855" s="346"/>
      <c r="K855" s="346"/>
      <c r="L855" s="346"/>
      <c r="M855" s="346"/>
      <c r="N855" s="346"/>
      <c r="O855" s="346"/>
      <c r="P855" s="346"/>
      <c r="Q855" s="346"/>
      <c r="R855" s="346"/>
      <c r="S855" s="346"/>
      <c r="T855" s="346"/>
      <c r="U855" s="346"/>
      <c r="V855" s="346"/>
      <c r="W855" s="346"/>
      <c r="X855" s="346"/>
      <c r="Y855" s="346"/>
      <c r="Z855" s="346"/>
      <c r="AA855" s="346"/>
      <c r="AB855" s="346"/>
      <c r="AC855" s="346"/>
      <c r="AD855" s="346"/>
      <c r="AE855" s="346"/>
      <c r="AF855" s="346"/>
      <c r="AG855" s="346"/>
      <c r="AH855" s="346"/>
      <c r="AI855" s="346"/>
      <c r="AJ855" s="346"/>
      <c r="AK855" s="346"/>
      <c r="AL855" s="346"/>
      <c r="AM855" s="346"/>
      <c r="AN855" s="346"/>
      <c r="AO855" s="346"/>
      <c r="AP855" s="346"/>
      <c r="AQ855" s="346"/>
      <c r="AR855" s="346"/>
      <c r="AS855" s="346"/>
      <c r="AT855" s="346"/>
      <c r="AU855" s="346"/>
      <c r="AV855" s="346"/>
      <c r="AW855" s="346"/>
      <c r="AX855" s="346"/>
      <c r="AY855" s="346"/>
      <c r="AZ855" s="346"/>
      <c r="BA855" s="346"/>
      <c r="BB855" s="346"/>
      <c r="BC855" s="346"/>
      <c r="BD855" s="346"/>
    </row>
    <row r="856" spans="1:56" ht="15.75" customHeight="1">
      <c r="A856" s="346"/>
      <c r="B856" s="346"/>
      <c r="C856" s="346"/>
      <c r="D856" s="346"/>
      <c r="E856" s="346"/>
      <c r="F856" s="346"/>
      <c r="G856" s="346"/>
      <c r="H856" s="346"/>
      <c r="I856" s="346"/>
      <c r="J856" s="346"/>
      <c r="K856" s="346"/>
      <c r="L856" s="346"/>
      <c r="M856" s="346"/>
      <c r="N856" s="346"/>
      <c r="O856" s="346"/>
      <c r="P856" s="346"/>
      <c r="Q856" s="346"/>
      <c r="R856" s="346"/>
      <c r="S856" s="346"/>
      <c r="T856" s="346"/>
      <c r="U856" s="346"/>
      <c r="V856" s="346"/>
      <c r="W856" s="346"/>
      <c r="X856" s="346"/>
      <c r="Y856" s="346"/>
      <c r="Z856" s="346"/>
      <c r="AA856" s="346"/>
      <c r="AB856" s="346"/>
      <c r="AC856" s="346"/>
      <c r="AD856" s="346"/>
      <c r="AE856" s="346"/>
      <c r="AF856" s="346"/>
      <c r="AG856" s="346"/>
      <c r="AH856" s="346"/>
      <c r="AI856" s="346"/>
      <c r="AJ856" s="346"/>
      <c r="AK856" s="346"/>
      <c r="AL856" s="346"/>
      <c r="AM856" s="346"/>
      <c r="AN856" s="346"/>
      <c r="AO856" s="346"/>
      <c r="AP856" s="346"/>
      <c r="AQ856" s="346"/>
      <c r="AR856" s="346"/>
      <c r="AS856" s="346"/>
      <c r="AT856" s="346"/>
      <c r="AU856" s="346"/>
      <c r="AV856" s="346"/>
      <c r="AW856" s="346"/>
      <c r="AX856" s="346"/>
      <c r="AY856" s="346"/>
      <c r="AZ856" s="346"/>
      <c r="BA856" s="346"/>
      <c r="BB856" s="346"/>
      <c r="BC856" s="346"/>
      <c r="BD856" s="346"/>
    </row>
    <row r="857" spans="1:56" ht="15.75" customHeight="1">
      <c r="A857" s="346"/>
      <c r="B857" s="346"/>
      <c r="C857" s="346"/>
      <c r="D857" s="346"/>
      <c r="E857" s="346"/>
      <c r="F857" s="346"/>
      <c r="G857" s="346"/>
      <c r="H857" s="346"/>
      <c r="I857" s="346"/>
      <c r="J857" s="346"/>
      <c r="K857" s="346"/>
      <c r="L857" s="346"/>
      <c r="M857" s="346"/>
      <c r="N857" s="346"/>
      <c r="O857" s="346"/>
      <c r="P857" s="346"/>
      <c r="Q857" s="346"/>
      <c r="R857" s="346"/>
      <c r="S857" s="346"/>
      <c r="T857" s="346"/>
      <c r="U857" s="346"/>
      <c r="V857" s="346"/>
      <c r="W857" s="346"/>
      <c r="X857" s="346"/>
      <c r="Y857" s="346"/>
      <c r="Z857" s="346"/>
      <c r="AA857" s="346"/>
      <c r="AB857" s="346"/>
      <c r="AC857" s="346"/>
      <c r="AD857" s="346"/>
      <c r="AE857" s="346"/>
      <c r="AF857" s="346"/>
      <c r="AG857" s="346"/>
      <c r="AH857" s="346"/>
      <c r="AI857" s="346"/>
      <c r="AJ857" s="346"/>
      <c r="AK857" s="346"/>
      <c r="AL857" s="346"/>
      <c r="AM857" s="346"/>
      <c r="AN857" s="346"/>
      <c r="AO857" s="346"/>
      <c r="AP857" s="346"/>
      <c r="AQ857" s="346"/>
      <c r="AR857" s="346"/>
      <c r="AS857" s="346"/>
      <c r="AT857" s="346"/>
      <c r="AU857" s="346"/>
      <c r="AV857" s="346"/>
      <c r="AW857" s="346"/>
      <c r="AX857" s="346"/>
      <c r="AY857" s="346"/>
      <c r="AZ857" s="346"/>
      <c r="BA857" s="346"/>
      <c r="BB857" s="346"/>
      <c r="BC857" s="346"/>
      <c r="BD857" s="346"/>
    </row>
    <row r="858" spans="1:56" ht="15.75" customHeight="1">
      <c r="A858" s="346"/>
      <c r="B858" s="346"/>
      <c r="C858" s="346"/>
      <c r="D858" s="346"/>
      <c r="E858" s="346"/>
      <c r="F858" s="346"/>
      <c r="G858" s="346"/>
      <c r="H858" s="346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6"/>
      <c r="U858" s="346"/>
      <c r="V858" s="346"/>
      <c r="W858" s="346"/>
      <c r="X858" s="346"/>
      <c r="Y858" s="346"/>
      <c r="Z858" s="346"/>
      <c r="AA858" s="346"/>
      <c r="AB858" s="346"/>
      <c r="AC858" s="346"/>
      <c r="AD858" s="346"/>
      <c r="AE858" s="346"/>
      <c r="AF858" s="346"/>
      <c r="AG858" s="346"/>
      <c r="AH858" s="346"/>
      <c r="AI858" s="346"/>
      <c r="AJ858" s="346"/>
      <c r="AK858" s="346"/>
      <c r="AL858" s="346"/>
      <c r="AM858" s="346"/>
      <c r="AN858" s="346"/>
      <c r="AO858" s="346"/>
      <c r="AP858" s="346"/>
      <c r="AQ858" s="346"/>
      <c r="AR858" s="346"/>
      <c r="AS858" s="346"/>
      <c r="AT858" s="346"/>
      <c r="AU858" s="346"/>
      <c r="AV858" s="346"/>
      <c r="AW858" s="346"/>
      <c r="AX858" s="346"/>
      <c r="AY858" s="346"/>
      <c r="AZ858" s="346"/>
      <c r="BA858" s="346"/>
      <c r="BB858" s="346"/>
      <c r="BC858" s="346"/>
      <c r="BD858" s="346"/>
    </row>
    <row r="859" spans="1:56" ht="15.75" customHeight="1">
      <c r="A859" s="346"/>
      <c r="B859" s="346"/>
      <c r="C859" s="346"/>
      <c r="D859" s="346"/>
      <c r="E859" s="346"/>
      <c r="F859" s="346"/>
      <c r="G859" s="346"/>
      <c r="H859" s="346"/>
      <c r="I859" s="346"/>
      <c r="J859" s="346"/>
      <c r="K859" s="346"/>
      <c r="L859" s="346"/>
      <c r="M859" s="346"/>
      <c r="N859" s="346"/>
      <c r="O859" s="346"/>
      <c r="P859" s="346"/>
      <c r="Q859" s="346"/>
      <c r="R859" s="346"/>
      <c r="S859" s="346"/>
      <c r="T859" s="346"/>
      <c r="U859" s="346"/>
      <c r="V859" s="346"/>
      <c r="W859" s="346"/>
      <c r="X859" s="346"/>
      <c r="Y859" s="346"/>
      <c r="Z859" s="346"/>
      <c r="AA859" s="346"/>
      <c r="AB859" s="346"/>
      <c r="AC859" s="346"/>
      <c r="AD859" s="346"/>
      <c r="AE859" s="346"/>
      <c r="AF859" s="346"/>
      <c r="AG859" s="346"/>
      <c r="AH859" s="346"/>
      <c r="AI859" s="346"/>
      <c r="AJ859" s="346"/>
      <c r="AK859" s="346"/>
      <c r="AL859" s="346"/>
      <c r="AM859" s="346"/>
      <c r="AN859" s="346"/>
      <c r="AO859" s="346"/>
      <c r="AP859" s="346"/>
      <c r="AQ859" s="346"/>
      <c r="AR859" s="346"/>
      <c r="AS859" s="346"/>
      <c r="AT859" s="346"/>
      <c r="AU859" s="346"/>
      <c r="AV859" s="346"/>
      <c r="AW859" s="346"/>
      <c r="AX859" s="346"/>
      <c r="AY859" s="346"/>
      <c r="AZ859" s="346"/>
      <c r="BA859" s="346"/>
      <c r="BB859" s="346"/>
      <c r="BC859" s="346"/>
      <c r="BD859" s="346"/>
    </row>
    <row r="860" spans="1:56" ht="15.75" customHeight="1">
      <c r="A860" s="346"/>
      <c r="B860" s="346"/>
      <c r="C860" s="346"/>
      <c r="D860" s="346"/>
      <c r="E860" s="346"/>
      <c r="F860" s="346"/>
      <c r="G860" s="346"/>
      <c r="H860" s="346"/>
      <c r="I860" s="346"/>
      <c r="J860" s="346"/>
      <c r="K860" s="346"/>
      <c r="L860" s="346"/>
      <c r="M860" s="346"/>
      <c r="N860" s="346"/>
      <c r="O860" s="346"/>
      <c r="P860" s="346"/>
      <c r="Q860" s="346"/>
      <c r="R860" s="346"/>
      <c r="S860" s="346"/>
      <c r="T860" s="346"/>
      <c r="U860" s="346"/>
      <c r="V860" s="346"/>
      <c r="W860" s="346"/>
      <c r="X860" s="346"/>
      <c r="Y860" s="346"/>
      <c r="Z860" s="346"/>
      <c r="AA860" s="346"/>
      <c r="AB860" s="346"/>
      <c r="AC860" s="346"/>
      <c r="AD860" s="346"/>
      <c r="AE860" s="346"/>
      <c r="AF860" s="346"/>
      <c r="AG860" s="346"/>
      <c r="AH860" s="346"/>
      <c r="AI860" s="346"/>
      <c r="AJ860" s="346"/>
      <c r="AK860" s="346"/>
      <c r="AL860" s="346"/>
      <c r="AM860" s="346"/>
      <c r="AN860" s="346"/>
      <c r="AO860" s="346"/>
      <c r="AP860" s="346"/>
      <c r="AQ860" s="346"/>
      <c r="AR860" s="346"/>
      <c r="AS860" s="346"/>
      <c r="AT860" s="346"/>
      <c r="AU860" s="346"/>
      <c r="AV860" s="346"/>
      <c r="AW860" s="346"/>
      <c r="AX860" s="346"/>
      <c r="AY860" s="346"/>
      <c r="AZ860" s="346"/>
      <c r="BA860" s="346"/>
      <c r="BB860" s="346"/>
      <c r="BC860" s="346"/>
      <c r="BD860" s="346"/>
    </row>
    <row r="861" spans="1:56" ht="15.75" customHeight="1">
      <c r="A861" s="346"/>
      <c r="B861" s="346"/>
      <c r="C861" s="346"/>
      <c r="D861" s="346"/>
      <c r="E861" s="346"/>
      <c r="F861" s="346"/>
      <c r="G861" s="346"/>
      <c r="H861" s="346"/>
      <c r="I861" s="346"/>
      <c r="J861" s="346"/>
      <c r="K861" s="346"/>
      <c r="L861" s="346"/>
      <c r="M861" s="346"/>
      <c r="N861" s="346"/>
      <c r="O861" s="346"/>
      <c r="P861" s="346"/>
      <c r="Q861" s="346"/>
      <c r="R861" s="346"/>
      <c r="S861" s="346"/>
      <c r="T861" s="346"/>
      <c r="U861" s="346"/>
      <c r="V861" s="346"/>
      <c r="W861" s="346"/>
      <c r="X861" s="346"/>
      <c r="Y861" s="346"/>
      <c r="Z861" s="346"/>
      <c r="AA861" s="346"/>
      <c r="AB861" s="346"/>
      <c r="AC861" s="346"/>
      <c r="AD861" s="346"/>
      <c r="AE861" s="346"/>
      <c r="AF861" s="346"/>
      <c r="AG861" s="346"/>
      <c r="AH861" s="346"/>
      <c r="AI861" s="346"/>
      <c r="AJ861" s="346"/>
      <c r="AK861" s="346"/>
      <c r="AL861" s="346"/>
      <c r="AM861" s="346"/>
      <c r="AN861" s="346"/>
      <c r="AO861" s="346"/>
      <c r="AP861" s="346"/>
      <c r="AQ861" s="346"/>
      <c r="AR861" s="346"/>
      <c r="AS861" s="346"/>
      <c r="AT861" s="346"/>
      <c r="AU861" s="346"/>
      <c r="AV861" s="346"/>
      <c r="AW861" s="346"/>
      <c r="AX861" s="346"/>
      <c r="AY861" s="346"/>
      <c r="AZ861" s="346"/>
      <c r="BA861" s="346"/>
      <c r="BB861" s="346"/>
      <c r="BC861" s="346"/>
      <c r="BD861" s="346"/>
    </row>
    <row r="862" spans="1:56" ht="15.75" customHeight="1">
      <c r="A862" s="346"/>
      <c r="B862" s="346"/>
      <c r="C862" s="346"/>
      <c r="D862" s="346"/>
      <c r="E862" s="346"/>
      <c r="F862" s="346"/>
      <c r="G862" s="346"/>
      <c r="H862" s="346"/>
      <c r="I862" s="346"/>
      <c r="J862" s="346"/>
      <c r="K862" s="346"/>
      <c r="L862" s="346"/>
      <c r="M862" s="346"/>
      <c r="N862" s="346"/>
      <c r="O862" s="346"/>
      <c r="P862" s="346"/>
      <c r="Q862" s="346"/>
      <c r="R862" s="346"/>
      <c r="S862" s="346"/>
      <c r="T862" s="346"/>
      <c r="U862" s="346"/>
      <c r="V862" s="346"/>
      <c r="W862" s="346"/>
      <c r="X862" s="346"/>
      <c r="Y862" s="346"/>
      <c r="Z862" s="346"/>
      <c r="AA862" s="346"/>
      <c r="AB862" s="346"/>
      <c r="AC862" s="346"/>
      <c r="AD862" s="346"/>
      <c r="AE862" s="346"/>
      <c r="AF862" s="346"/>
      <c r="AG862" s="346"/>
      <c r="AH862" s="346"/>
      <c r="AI862" s="346"/>
      <c r="AJ862" s="346"/>
      <c r="AK862" s="346"/>
      <c r="AL862" s="346"/>
      <c r="AM862" s="346"/>
      <c r="AN862" s="346"/>
      <c r="AO862" s="346"/>
      <c r="AP862" s="346"/>
      <c r="AQ862" s="346"/>
      <c r="AR862" s="346"/>
      <c r="AS862" s="346"/>
      <c r="AT862" s="346"/>
      <c r="AU862" s="346"/>
      <c r="AV862" s="346"/>
      <c r="AW862" s="346"/>
      <c r="AX862" s="346"/>
      <c r="AY862" s="346"/>
      <c r="AZ862" s="346"/>
      <c r="BA862" s="346"/>
      <c r="BB862" s="346"/>
      <c r="BC862" s="346"/>
      <c r="BD862" s="346"/>
    </row>
    <row r="863" spans="1:56" ht="15.75" customHeight="1">
      <c r="A863" s="346"/>
      <c r="B863" s="346"/>
      <c r="C863" s="346"/>
      <c r="D863" s="346"/>
      <c r="E863" s="346"/>
      <c r="F863" s="346"/>
      <c r="G863" s="346"/>
      <c r="H863" s="346"/>
      <c r="I863" s="346"/>
      <c r="J863" s="346"/>
      <c r="K863" s="346"/>
      <c r="L863" s="346"/>
      <c r="M863" s="346"/>
      <c r="N863" s="346"/>
      <c r="O863" s="346"/>
      <c r="P863" s="346"/>
      <c r="Q863" s="346"/>
      <c r="R863" s="346"/>
      <c r="S863" s="346"/>
      <c r="T863" s="346"/>
      <c r="U863" s="346"/>
      <c r="V863" s="346"/>
      <c r="W863" s="346"/>
      <c r="X863" s="346"/>
      <c r="Y863" s="346"/>
      <c r="Z863" s="346"/>
      <c r="AA863" s="346"/>
      <c r="AB863" s="346"/>
      <c r="AC863" s="346"/>
      <c r="AD863" s="346"/>
      <c r="AE863" s="346"/>
      <c r="AF863" s="346"/>
      <c r="AG863" s="346"/>
      <c r="AH863" s="346"/>
      <c r="AI863" s="346"/>
      <c r="AJ863" s="346"/>
      <c r="AK863" s="346"/>
      <c r="AL863" s="346"/>
      <c r="AM863" s="346"/>
      <c r="AN863" s="346"/>
      <c r="AO863" s="346"/>
      <c r="AP863" s="346"/>
      <c r="AQ863" s="346"/>
      <c r="AR863" s="346"/>
      <c r="AS863" s="346"/>
      <c r="AT863" s="346"/>
      <c r="AU863" s="346"/>
      <c r="AV863" s="346"/>
      <c r="AW863" s="346"/>
      <c r="AX863" s="346"/>
      <c r="AY863" s="346"/>
      <c r="AZ863" s="346"/>
      <c r="BA863" s="346"/>
      <c r="BB863" s="346"/>
      <c r="BC863" s="346"/>
      <c r="BD863" s="346"/>
    </row>
    <row r="864" spans="1:56" ht="15.75" customHeight="1">
      <c r="A864" s="346"/>
      <c r="B864" s="346"/>
      <c r="C864" s="346"/>
      <c r="D864" s="346"/>
      <c r="E864" s="346"/>
      <c r="F864" s="346"/>
      <c r="G864" s="346"/>
      <c r="H864" s="346"/>
      <c r="I864" s="346"/>
      <c r="J864" s="346"/>
      <c r="K864" s="346"/>
      <c r="L864" s="346"/>
      <c r="M864" s="346"/>
      <c r="N864" s="346"/>
      <c r="O864" s="346"/>
      <c r="P864" s="346"/>
      <c r="Q864" s="346"/>
      <c r="R864" s="346"/>
      <c r="S864" s="346"/>
      <c r="T864" s="346"/>
      <c r="U864" s="346"/>
      <c r="V864" s="346"/>
      <c r="W864" s="346"/>
      <c r="X864" s="346"/>
      <c r="Y864" s="346"/>
      <c r="Z864" s="346"/>
      <c r="AA864" s="346"/>
      <c r="AB864" s="346"/>
      <c r="AC864" s="346"/>
      <c r="AD864" s="346"/>
      <c r="AE864" s="346"/>
      <c r="AF864" s="346"/>
      <c r="AG864" s="346"/>
      <c r="AH864" s="346"/>
      <c r="AI864" s="346"/>
      <c r="AJ864" s="346"/>
      <c r="AK864" s="346"/>
      <c r="AL864" s="346"/>
      <c r="AM864" s="346"/>
      <c r="AN864" s="346"/>
      <c r="AO864" s="346"/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  <c r="BB864" s="346"/>
      <c r="BC864" s="346"/>
      <c r="BD864" s="346"/>
    </row>
    <row r="865" spans="1:56" ht="15.75" customHeight="1">
      <c r="A865" s="346"/>
      <c r="B865" s="346"/>
      <c r="C865" s="346"/>
      <c r="D865" s="346"/>
      <c r="E865" s="346"/>
      <c r="F865" s="346"/>
      <c r="G865" s="346"/>
      <c r="H865" s="346"/>
      <c r="I865" s="346"/>
      <c r="J865" s="346"/>
      <c r="K865" s="346"/>
      <c r="L865" s="346"/>
      <c r="M865" s="346"/>
      <c r="N865" s="346"/>
      <c r="O865" s="346"/>
      <c r="P865" s="346"/>
      <c r="Q865" s="346"/>
      <c r="R865" s="346"/>
      <c r="S865" s="346"/>
      <c r="T865" s="346"/>
      <c r="U865" s="346"/>
      <c r="V865" s="346"/>
      <c r="W865" s="346"/>
      <c r="X865" s="346"/>
      <c r="Y865" s="346"/>
      <c r="Z865" s="346"/>
      <c r="AA865" s="346"/>
      <c r="AB865" s="346"/>
      <c r="AC865" s="346"/>
      <c r="AD865" s="346"/>
      <c r="AE865" s="346"/>
      <c r="AF865" s="346"/>
      <c r="AG865" s="346"/>
      <c r="AH865" s="346"/>
      <c r="AI865" s="346"/>
      <c r="AJ865" s="346"/>
      <c r="AK865" s="346"/>
      <c r="AL865" s="346"/>
      <c r="AM865" s="346"/>
      <c r="AN865" s="346"/>
      <c r="AO865" s="346"/>
      <c r="AP865" s="346"/>
      <c r="AQ865" s="346"/>
      <c r="AR865" s="346"/>
      <c r="AS865" s="346"/>
      <c r="AT865" s="346"/>
      <c r="AU865" s="346"/>
      <c r="AV865" s="346"/>
      <c r="AW865" s="346"/>
      <c r="AX865" s="346"/>
      <c r="AY865" s="346"/>
      <c r="AZ865" s="346"/>
      <c r="BA865" s="346"/>
      <c r="BB865" s="346"/>
      <c r="BC865" s="346"/>
      <c r="BD865" s="346"/>
    </row>
    <row r="866" spans="1:56" ht="15.75" customHeight="1">
      <c r="A866" s="346"/>
      <c r="B866" s="346"/>
      <c r="C866" s="346"/>
      <c r="D866" s="346"/>
      <c r="E866" s="346"/>
      <c r="F866" s="346"/>
      <c r="G866" s="346"/>
      <c r="H866" s="346"/>
      <c r="I866" s="346"/>
      <c r="J866" s="346"/>
      <c r="K866" s="346"/>
      <c r="L866" s="346"/>
      <c r="M866" s="346"/>
      <c r="N866" s="346"/>
      <c r="O866" s="346"/>
      <c r="P866" s="346"/>
      <c r="Q866" s="346"/>
      <c r="R866" s="346"/>
      <c r="S866" s="346"/>
      <c r="T866" s="346"/>
      <c r="U866" s="346"/>
      <c r="V866" s="346"/>
      <c r="W866" s="346"/>
      <c r="X866" s="346"/>
      <c r="Y866" s="346"/>
      <c r="Z866" s="346"/>
      <c r="AA866" s="346"/>
      <c r="AB866" s="346"/>
      <c r="AC866" s="346"/>
      <c r="AD866" s="346"/>
      <c r="AE866" s="346"/>
      <c r="AF866" s="346"/>
      <c r="AG866" s="346"/>
      <c r="AH866" s="346"/>
      <c r="AI866" s="346"/>
      <c r="AJ866" s="346"/>
      <c r="AK866" s="346"/>
      <c r="AL866" s="346"/>
      <c r="AM866" s="346"/>
      <c r="AN866" s="346"/>
      <c r="AO866" s="346"/>
      <c r="AP866" s="346"/>
      <c r="AQ866" s="346"/>
      <c r="AR866" s="346"/>
      <c r="AS866" s="346"/>
      <c r="AT866" s="346"/>
      <c r="AU866" s="346"/>
      <c r="AV866" s="346"/>
      <c r="AW866" s="346"/>
      <c r="AX866" s="346"/>
      <c r="AY866" s="346"/>
      <c r="AZ866" s="346"/>
      <c r="BA866" s="346"/>
      <c r="BB866" s="346"/>
      <c r="BC866" s="346"/>
      <c r="BD866" s="346"/>
    </row>
    <row r="867" spans="1:56" ht="15.75" customHeight="1">
      <c r="A867" s="346"/>
      <c r="B867" s="346"/>
      <c r="C867" s="346"/>
      <c r="D867" s="346"/>
      <c r="E867" s="346"/>
      <c r="F867" s="346"/>
      <c r="G867" s="346"/>
      <c r="H867" s="346"/>
      <c r="I867" s="346"/>
      <c r="J867" s="346"/>
      <c r="K867" s="346"/>
      <c r="L867" s="346"/>
      <c r="M867" s="346"/>
      <c r="N867" s="346"/>
      <c r="O867" s="346"/>
      <c r="P867" s="346"/>
      <c r="Q867" s="346"/>
      <c r="R867" s="346"/>
      <c r="S867" s="346"/>
      <c r="T867" s="346"/>
      <c r="U867" s="346"/>
      <c r="V867" s="346"/>
      <c r="W867" s="346"/>
      <c r="X867" s="346"/>
      <c r="Y867" s="346"/>
      <c r="Z867" s="346"/>
      <c r="AA867" s="346"/>
      <c r="AB867" s="346"/>
      <c r="AC867" s="346"/>
      <c r="AD867" s="346"/>
      <c r="AE867" s="346"/>
      <c r="AF867" s="346"/>
      <c r="AG867" s="346"/>
      <c r="AH867" s="346"/>
      <c r="AI867" s="346"/>
      <c r="AJ867" s="346"/>
      <c r="AK867" s="346"/>
      <c r="AL867" s="346"/>
      <c r="AM867" s="346"/>
      <c r="AN867" s="346"/>
      <c r="AO867" s="346"/>
      <c r="AP867" s="346"/>
      <c r="AQ867" s="346"/>
      <c r="AR867" s="346"/>
      <c r="AS867" s="346"/>
      <c r="AT867" s="346"/>
      <c r="AU867" s="346"/>
      <c r="AV867" s="346"/>
      <c r="AW867" s="346"/>
      <c r="AX867" s="346"/>
      <c r="AY867" s="346"/>
      <c r="AZ867" s="346"/>
      <c r="BA867" s="346"/>
      <c r="BB867" s="346"/>
      <c r="BC867" s="346"/>
      <c r="BD867" s="346"/>
    </row>
    <row r="868" spans="1:56" ht="15.75" customHeight="1">
      <c r="A868" s="346"/>
      <c r="B868" s="346"/>
      <c r="C868" s="346"/>
      <c r="D868" s="346"/>
      <c r="E868" s="346"/>
      <c r="F868" s="346"/>
      <c r="G868" s="346"/>
      <c r="H868" s="346"/>
      <c r="I868" s="346"/>
      <c r="J868" s="346"/>
      <c r="K868" s="346"/>
      <c r="L868" s="346"/>
      <c r="M868" s="346"/>
      <c r="N868" s="346"/>
      <c r="O868" s="346"/>
      <c r="P868" s="346"/>
      <c r="Q868" s="346"/>
      <c r="R868" s="346"/>
      <c r="S868" s="346"/>
      <c r="T868" s="346"/>
      <c r="U868" s="346"/>
      <c r="V868" s="346"/>
      <c r="W868" s="346"/>
      <c r="X868" s="346"/>
      <c r="Y868" s="346"/>
      <c r="Z868" s="346"/>
      <c r="AA868" s="346"/>
      <c r="AB868" s="346"/>
      <c r="AC868" s="346"/>
      <c r="AD868" s="346"/>
      <c r="AE868" s="346"/>
      <c r="AF868" s="346"/>
      <c r="AG868" s="346"/>
      <c r="AH868" s="346"/>
      <c r="AI868" s="346"/>
      <c r="AJ868" s="346"/>
      <c r="AK868" s="346"/>
      <c r="AL868" s="346"/>
      <c r="AM868" s="346"/>
      <c r="AN868" s="346"/>
      <c r="AO868" s="346"/>
      <c r="AP868" s="346"/>
      <c r="AQ868" s="346"/>
      <c r="AR868" s="346"/>
      <c r="AS868" s="346"/>
      <c r="AT868" s="346"/>
      <c r="AU868" s="346"/>
      <c r="AV868" s="346"/>
      <c r="AW868" s="346"/>
      <c r="AX868" s="346"/>
      <c r="AY868" s="346"/>
      <c r="AZ868" s="346"/>
      <c r="BA868" s="346"/>
      <c r="BB868" s="346"/>
      <c r="BC868" s="346"/>
      <c r="BD868" s="346"/>
    </row>
    <row r="869" spans="1:56" ht="15.75" customHeight="1">
      <c r="A869" s="346"/>
      <c r="B869" s="346"/>
      <c r="C869" s="346"/>
      <c r="D869" s="346"/>
      <c r="E869" s="346"/>
      <c r="F869" s="346"/>
      <c r="G869" s="346"/>
      <c r="H869" s="346"/>
      <c r="I869" s="346"/>
      <c r="J869" s="346"/>
      <c r="K869" s="346"/>
      <c r="L869" s="346"/>
      <c r="M869" s="346"/>
      <c r="N869" s="346"/>
      <c r="O869" s="346"/>
      <c r="P869" s="346"/>
      <c r="Q869" s="346"/>
      <c r="R869" s="346"/>
      <c r="S869" s="346"/>
      <c r="T869" s="346"/>
      <c r="U869" s="346"/>
      <c r="V869" s="346"/>
      <c r="W869" s="346"/>
      <c r="X869" s="346"/>
      <c r="Y869" s="346"/>
      <c r="Z869" s="346"/>
      <c r="AA869" s="346"/>
      <c r="AB869" s="346"/>
      <c r="AC869" s="346"/>
      <c r="AD869" s="346"/>
      <c r="AE869" s="346"/>
      <c r="AF869" s="346"/>
      <c r="AG869" s="346"/>
      <c r="AH869" s="346"/>
      <c r="AI869" s="346"/>
      <c r="AJ869" s="346"/>
      <c r="AK869" s="346"/>
      <c r="AL869" s="346"/>
      <c r="AM869" s="346"/>
      <c r="AN869" s="346"/>
      <c r="AO869" s="346"/>
      <c r="AP869" s="346"/>
      <c r="AQ869" s="346"/>
      <c r="AR869" s="346"/>
      <c r="AS869" s="346"/>
      <c r="AT869" s="346"/>
      <c r="AU869" s="346"/>
      <c r="AV869" s="346"/>
      <c r="AW869" s="346"/>
      <c r="AX869" s="346"/>
      <c r="AY869" s="346"/>
      <c r="AZ869" s="346"/>
      <c r="BA869" s="346"/>
      <c r="BB869" s="346"/>
      <c r="BC869" s="346"/>
      <c r="BD869" s="346"/>
    </row>
    <row r="870" spans="1:56" ht="15.75" customHeight="1">
      <c r="A870" s="346"/>
      <c r="B870" s="346"/>
      <c r="C870" s="346"/>
      <c r="D870" s="346"/>
      <c r="E870" s="346"/>
      <c r="F870" s="346"/>
      <c r="G870" s="346"/>
      <c r="H870" s="346"/>
      <c r="I870" s="346"/>
      <c r="J870" s="346"/>
      <c r="K870" s="346"/>
      <c r="L870" s="346"/>
      <c r="M870" s="346"/>
      <c r="N870" s="346"/>
      <c r="O870" s="346"/>
      <c r="P870" s="346"/>
      <c r="Q870" s="346"/>
      <c r="R870" s="346"/>
      <c r="S870" s="346"/>
      <c r="T870" s="346"/>
      <c r="U870" s="346"/>
      <c r="V870" s="346"/>
      <c r="W870" s="346"/>
      <c r="X870" s="346"/>
      <c r="Y870" s="346"/>
      <c r="Z870" s="346"/>
      <c r="AA870" s="346"/>
      <c r="AB870" s="346"/>
      <c r="AC870" s="346"/>
      <c r="AD870" s="346"/>
      <c r="AE870" s="346"/>
      <c r="AF870" s="346"/>
      <c r="AG870" s="346"/>
      <c r="AH870" s="346"/>
      <c r="AI870" s="346"/>
      <c r="AJ870" s="346"/>
      <c r="AK870" s="346"/>
      <c r="AL870" s="346"/>
      <c r="AM870" s="346"/>
      <c r="AN870" s="346"/>
      <c r="AO870" s="346"/>
      <c r="AP870" s="346"/>
      <c r="AQ870" s="346"/>
      <c r="AR870" s="346"/>
      <c r="AS870" s="346"/>
      <c r="AT870" s="346"/>
      <c r="AU870" s="346"/>
      <c r="AV870" s="346"/>
      <c r="AW870" s="346"/>
      <c r="AX870" s="346"/>
      <c r="AY870" s="346"/>
      <c r="AZ870" s="346"/>
      <c r="BA870" s="346"/>
      <c r="BB870" s="346"/>
      <c r="BC870" s="346"/>
      <c r="BD870" s="346"/>
    </row>
    <row r="871" spans="1:56" ht="15.75" customHeight="1">
      <c r="A871" s="346"/>
      <c r="B871" s="346"/>
      <c r="C871" s="346"/>
      <c r="D871" s="346"/>
      <c r="E871" s="346"/>
      <c r="F871" s="346"/>
      <c r="G871" s="346"/>
      <c r="H871" s="346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6"/>
      <c r="U871" s="346"/>
      <c r="V871" s="346"/>
      <c r="W871" s="346"/>
      <c r="X871" s="346"/>
      <c r="Y871" s="346"/>
      <c r="Z871" s="346"/>
      <c r="AA871" s="346"/>
      <c r="AB871" s="346"/>
      <c r="AC871" s="346"/>
      <c r="AD871" s="346"/>
      <c r="AE871" s="346"/>
      <c r="AF871" s="346"/>
      <c r="AG871" s="346"/>
      <c r="AH871" s="346"/>
      <c r="AI871" s="346"/>
      <c r="AJ871" s="346"/>
      <c r="AK871" s="346"/>
      <c r="AL871" s="346"/>
      <c r="AM871" s="346"/>
      <c r="AN871" s="346"/>
      <c r="AO871" s="346"/>
      <c r="AP871" s="346"/>
      <c r="AQ871" s="346"/>
      <c r="AR871" s="346"/>
      <c r="AS871" s="346"/>
      <c r="AT871" s="346"/>
      <c r="AU871" s="346"/>
      <c r="AV871" s="346"/>
      <c r="AW871" s="346"/>
      <c r="AX871" s="346"/>
      <c r="AY871" s="346"/>
      <c r="AZ871" s="346"/>
      <c r="BA871" s="346"/>
      <c r="BB871" s="346"/>
      <c r="BC871" s="346"/>
      <c r="BD871" s="346"/>
    </row>
    <row r="872" spans="1:56" ht="15.75" customHeight="1">
      <c r="A872" s="346"/>
      <c r="B872" s="346"/>
      <c r="C872" s="346"/>
      <c r="D872" s="346"/>
      <c r="E872" s="346"/>
      <c r="F872" s="346"/>
      <c r="G872" s="346"/>
      <c r="H872" s="346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6"/>
      <c r="U872" s="346"/>
      <c r="V872" s="346"/>
      <c r="W872" s="346"/>
      <c r="X872" s="346"/>
      <c r="Y872" s="346"/>
      <c r="Z872" s="346"/>
      <c r="AA872" s="346"/>
      <c r="AB872" s="346"/>
      <c r="AC872" s="346"/>
      <c r="AD872" s="346"/>
      <c r="AE872" s="346"/>
      <c r="AF872" s="346"/>
      <c r="AG872" s="346"/>
      <c r="AH872" s="346"/>
      <c r="AI872" s="346"/>
      <c r="AJ872" s="346"/>
      <c r="AK872" s="346"/>
      <c r="AL872" s="346"/>
      <c r="AM872" s="346"/>
      <c r="AN872" s="346"/>
      <c r="AO872" s="346"/>
      <c r="AP872" s="346"/>
      <c r="AQ872" s="346"/>
      <c r="AR872" s="346"/>
      <c r="AS872" s="346"/>
      <c r="AT872" s="346"/>
      <c r="AU872" s="346"/>
      <c r="AV872" s="346"/>
      <c r="AW872" s="346"/>
      <c r="AX872" s="346"/>
      <c r="AY872" s="346"/>
      <c r="AZ872" s="346"/>
      <c r="BA872" s="346"/>
      <c r="BB872" s="346"/>
      <c r="BC872" s="346"/>
      <c r="BD872" s="346"/>
    </row>
    <row r="873" spans="1:56" ht="15.75" customHeight="1">
      <c r="A873" s="346"/>
      <c r="B873" s="346"/>
      <c r="C873" s="346"/>
      <c r="D873" s="346"/>
      <c r="E873" s="346"/>
      <c r="F873" s="346"/>
      <c r="G873" s="346"/>
      <c r="H873" s="346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6"/>
      <c r="U873" s="346"/>
      <c r="V873" s="346"/>
      <c r="W873" s="346"/>
      <c r="X873" s="346"/>
      <c r="Y873" s="346"/>
      <c r="Z873" s="346"/>
      <c r="AA873" s="346"/>
      <c r="AB873" s="346"/>
      <c r="AC873" s="346"/>
      <c r="AD873" s="346"/>
      <c r="AE873" s="346"/>
      <c r="AF873" s="346"/>
      <c r="AG873" s="346"/>
      <c r="AH873" s="346"/>
      <c r="AI873" s="346"/>
      <c r="AJ873" s="346"/>
      <c r="AK873" s="346"/>
      <c r="AL873" s="346"/>
      <c r="AM873" s="346"/>
      <c r="AN873" s="346"/>
      <c r="AO873" s="346"/>
      <c r="AP873" s="346"/>
      <c r="AQ873" s="346"/>
      <c r="AR873" s="346"/>
      <c r="AS873" s="346"/>
      <c r="AT873" s="346"/>
      <c r="AU873" s="346"/>
      <c r="AV873" s="346"/>
      <c r="AW873" s="346"/>
      <c r="AX873" s="346"/>
      <c r="AY873" s="346"/>
      <c r="AZ873" s="346"/>
      <c r="BA873" s="346"/>
      <c r="BB873" s="346"/>
      <c r="BC873" s="346"/>
      <c r="BD873" s="346"/>
    </row>
    <row r="874" spans="1:56" ht="15.75" customHeight="1">
      <c r="A874" s="346"/>
      <c r="B874" s="346"/>
      <c r="C874" s="346"/>
      <c r="D874" s="346"/>
      <c r="E874" s="346"/>
      <c r="F874" s="346"/>
      <c r="G874" s="346"/>
      <c r="H874" s="346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6"/>
      <c r="U874" s="346"/>
      <c r="V874" s="346"/>
      <c r="W874" s="346"/>
      <c r="X874" s="346"/>
      <c r="Y874" s="346"/>
      <c r="Z874" s="346"/>
      <c r="AA874" s="346"/>
      <c r="AB874" s="346"/>
      <c r="AC874" s="346"/>
      <c r="AD874" s="346"/>
      <c r="AE874" s="346"/>
      <c r="AF874" s="346"/>
      <c r="AG874" s="346"/>
      <c r="AH874" s="346"/>
      <c r="AI874" s="346"/>
      <c r="AJ874" s="346"/>
      <c r="AK874" s="346"/>
      <c r="AL874" s="346"/>
      <c r="AM874" s="346"/>
      <c r="AN874" s="346"/>
      <c r="AO874" s="346"/>
      <c r="AP874" s="346"/>
      <c r="AQ874" s="346"/>
      <c r="AR874" s="346"/>
      <c r="AS874" s="346"/>
      <c r="AT874" s="346"/>
      <c r="AU874" s="346"/>
      <c r="AV874" s="346"/>
      <c r="AW874" s="346"/>
      <c r="AX874" s="346"/>
      <c r="AY874" s="346"/>
      <c r="AZ874" s="346"/>
      <c r="BA874" s="346"/>
      <c r="BB874" s="346"/>
      <c r="BC874" s="346"/>
      <c r="BD874" s="346"/>
    </row>
    <row r="875" spans="1:56" ht="15.75" customHeight="1">
      <c r="A875" s="346"/>
      <c r="B875" s="346"/>
      <c r="C875" s="346"/>
      <c r="D875" s="346"/>
      <c r="E875" s="346"/>
      <c r="F875" s="346"/>
      <c r="G875" s="346"/>
      <c r="H875" s="346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6"/>
      <c r="U875" s="346"/>
      <c r="V875" s="346"/>
      <c r="W875" s="346"/>
      <c r="X875" s="346"/>
      <c r="Y875" s="346"/>
      <c r="Z875" s="346"/>
      <c r="AA875" s="346"/>
      <c r="AB875" s="346"/>
      <c r="AC875" s="346"/>
      <c r="AD875" s="346"/>
      <c r="AE875" s="346"/>
      <c r="AF875" s="346"/>
      <c r="AG875" s="346"/>
      <c r="AH875" s="346"/>
      <c r="AI875" s="346"/>
      <c r="AJ875" s="346"/>
      <c r="AK875" s="346"/>
      <c r="AL875" s="346"/>
      <c r="AM875" s="346"/>
      <c r="AN875" s="346"/>
      <c r="AO875" s="346"/>
      <c r="AP875" s="346"/>
      <c r="AQ875" s="346"/>
      <c r="AR875" s="346"/>
      <c r="AS875" s="346"/>
      <c r="AT875" s="346"/>
      <c r="AU875" s="346"/>
      <c r="AV875" s="346"/>
      <c r="AW875" s="346"/>
      <c r="AX875" s="346"/>
      <c r="AY875" s="346"/>
      <c r="AZ875" s="346"/>
      <c r="BA875" s="346"/>
      <c r="BB875" s="346"/>
      <c r="BC875" s="346"/>
      <c r="BD875" s="346"/>
    </row>
    <row r="876" spans="1:56" ht="15.75" customHeight="1">
      <c r="A876" s="346"/>
      <c r="B876" s="346"/>
      <c r="C876" s="346"/>
      <c r="D876" s="346"/>
      <c r="E876" s="346"/>
      <c r="F876" s="346"/>
      <c r="G876" s="346"/>
      <c r="H876" s="346"/>
      <c r="I876" s="346"/>
      <c r="J876" s="346"/>
      <c r="K876" s="346"/>
      <c r="L876" s="346"/>
      <c r="M876" s="346"/>
      <c r="N876" s="346"/>
      <c r="O876" s="346"/>
      <c r="P876" s="346"/>
      <c r="Q876" s="346"/>
      <c r="R876" s="346"/>
      <c r="S876" s="346"/>
      <c r="T876" s="346"/>
      <c r="U876" s="346"/>
      <c r="V876" s="346"/>
      <c r="W876" s="346"/>
      <c r="X876" s="346"/>
      <c r="Y876" s="346"/>
      <c r="Z876" s="346"/>
      <c r="AA876" s="346"/>
      <c r="AB876" s="346"/>
      <c r="AC876" s="346"/>
      <c r="AD876" s="346"/>
      <c r="AE876" s="346"/>
      <c r="AF876" s="346"/>
      <c r="AG876" s="346"/>
      <c r="AH876" s="346"/>
      <c r="AI876" s="346"/>
      <c r="AJ876" s="346"/>
      <c r="AK876" s="346"/>
      <c r="AL876" s="346"/>
      <c r="AM876" s="346"/>
      <c r="AN876" s="346"/>
      <c r="AO876" s="346"/>
      <c r="AP876" s="346"/>
      <c r="AQ876" s="346"/>
      <c r="AR876" s="346"/>
      <c r="AS876" s="346"/>
      <c r="AT876" s="346"/>
      <c r="AU876" s="346"/>
      <c r="AV876" s="346"/>
      <c r="AW876" s="346"/>
      <c r="AX876" s="346"/>
      <c r="AY876" s="346"/>
      <c r="AZ876" s="346"/>
      <c r="BA876" s="346"/>
      <c r="BB876" s="346"/>
      <c r="BC876" s="346"/>
      <c r="BD876" s="346"/>
    </row>
    <row r="877" spans="1:56" ht="15.75" customHeight="1">
      <c r="A877" s="346"/>
      <c r="B877" s="346"/>
      <c r="C877" s="346"/>
      <c r="D877" s="346"/>
      <c r="E877" s="346"/>
      <c r="F877" s="346"/>
      <c r="G877" s="346"/>
      <c r="H877" s="346"/>
      <c r="I877" s="346"/>
      <c r="J877" s="346"/>
      <c r="K877" s="346"/>
      <c r="L877" s="346"/>
      <c r="M877" s="346"/>
      <c r="N877" s="346"/>
      <c r="O877" s="346"/>
      <c r="P877" s="346"/>
      <c r="Q877" s="346"/>
      <c r="R877" s="346"/>
      <c r="S877" s="346"/>
      <c r="T877" s="346"/>
      <c r="U877" s="346"/>
      <c r="V877" s="346"/>
      <c r="W877" s="346"/>
      <c r="X877" s="346"/>
      <c r="Y877" s="346"/>
      <c r="Z877" s="346"/>
      <c r="AA877" s="346"/>
      <c r="AB877" s="346"/>
      <c r="AC877" s="346"/>
      <c r="AD877" s="346"/>
      <c r="AE877" s="346"/>
      <c r="AF877" s="346"/>
      <c r="AG877" s="346"/>
      <c r="AH877" s="346"/>
      <c r="AI877" s="346"/>
      <c r="AJ877" s="346"/>
      <c r="AK877" s="346"/>
      <c r="AL877" s="346"/>
      <c r="AM877" s="346"/>
      <c r="AN877" s="346"/>
      <c r="AO877" s="346"/>
      <c r="AP877" s="346"/>
      <c r="AQ877" s="346"/>
      <c r="AR877" s="346"/>
      <c r="AS877" s="346"/>
      <c r="AT877" s="346"/>
      <c r="AU877" s="346"/>
      <c r="AV877" s="346"/>
      <c r="AW877" s="346"/>
      <c r="AX877" s="346"/>
      <c r="AY877" s="346"/>
      <c r="AZ877" s="346"/>
      <c r="BA877" s="346"/>
      <c r="BB877" s="346"/>
      <c r="BC877" s="346"/>
      <c r="BD877" s="346"/>
    </row>
    <row r="878" spans="1:56" ht="15.75" customHeight="1">
      <c r="A878" s="346"/>
      <c r="B878" s="346"/>
      <c r="C878" s="346"/>
      <c r="D878" s="346"/>
      <c r="E878" s="346"/>
      <c r="F878" s="346"/>
      <c r="G878" s="346"/>
      <c r="H878" s="346"/>
      <c r="I878" s="346"/>
      <c r="J878" s="346"/>
      <c r="K878" s="346"/>
      <c r="L878" s="346"/>
      <c r="M878" s="346"/>
      <c r="N878" s="346"/>
      <c r="O878" s="346"/>
      <c r="P878" s="346"/>
      <c r="Q878" s="346"/>
      <c r="R878" s="346"/>
      <c r="S878" s="346"/>
      <c r="T878" s="346"/>
      <c r="U878" s="346"/>
      <c r="V878" s="346"/>
      <c r="W878" s="346"/>
      <c r="X878" s="346"/>
      <c r="Y878" s="346"/>
      <c r="Z878" s="346"/>
      <c r="AA878" s="346"/>
      <c r="AB878" s="346"/>
      <c r="AC878" s="346"/>
      <c r="AD878" s="346"/>
      <c r="AE878" s="346"/>
      <c r="AF878" s="346"/>
      <c r="AG878" s="346"/>
      <c r="AH878" s="346"/>
      <c r="AI878" s="346"/>
      <c r="AJ878" s="346"/>
      <c r="AK878" s="346"/>
      <c r="AL878" s="346"/>
      <c r="AM878" s="346"/>
      <c r="AN878" s="346"/>
      <c r="AO878" s="346"/>
      <c r="AP878" s="346"/>
      <c r="AQ878" s="346"/>
      <c r="AR878" s="346"/>
      <c r="AS878" s="346"/>
      <c r="AT878" s="346"/>
      <c r="AU878" s="346"/>
      <c r="AV878" s="346"/>
      <c r="AW878" s="346"/>
      <c r="AX878" s="346"/>
      <c r="AY878" s="346"/>
      <c r="AZ878" s="346"/>
      <c r="BA878" s="346"/>
      <c r="BB878" s="346"/>
      <c r="BC878" s="346"/>
      <c r="BD878" s="346"/>
    </row>
    <row r="879" spans="1:56" ht="15.75" customHeight="1">
      <c r="A879" s="346"/>
      <c r="B879" s="346"/>
      <c r="C879" s="346"/>
      <c r="D879" s="346"/>
      <c r="E879" s="346"/>
      <c r="F879" s="346"/>
      <c r="G879" s="346"/>
      <c r="H879" s="346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6"/>
      <c r="U879" s="346"/>
      <c r="V879" s="346"/>
      <c r="W879" s="346"/>
      <c r="X879" s="346"/>
      <c r="Y879" s="346"/>
      <c r="Z879" s="346"/>
      <c r="AA879" s="346"/>
      <c r="AB879" s="346"/>
      <c r="AC879" s="346"/>
      <c r="AD879" s="346"/>
      <c r="AE879" s="346"/>
      <c r="AF879" s="346"/>
      <c r="AG879" s="346"/>
      <c r="AH879" s="346"/>
      <c r="AI879" s="346"/>
      <c r="AJ879" s="346"/>
      <c r="AK879" s="346"/>
      <c r="AL879" s="346"/>
      <c r="AM879" s="346"/>
      <c r="AN879" s="346"/>
      <c r="AO879" s="346"/>
      <c r="AP879" s="346"/>
      <c r="AQ879" s="346"/>
      <c r="AR879" s="346"/>
      <c r="AS879" s="346"/>
      <c r="AT879" s="346"/>
      <c r="AU879" s="346"/>
      <c r="AV879" s="346"/>
      <c r="AW879" s="346"/>
      <c r="AX879" s="346"/>
      <c r="AY879" s="346"/>
      <c r="AZ879" s="346"/>
      <c r="BA879" s="346"/>
      <c r="BB879" s="346"/>
      <c r="BC879" s="346"/>
      <c r="BD879" s="346"/>
    </row>
    <row r="880" spans="1:56" ht="15.75" customHeight="1">
      <c r="A880" s="346"/>
      <c r="B880" s="346"/>
      <c r="C880" s="346"/>
      <c r="D880" s="346"/>
      <c r="E880" s="346"/>
      <c r="F880" s="346"/>
      <c r="G880" s="346"/>
      <c r="H880" s="346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6"/>
      <c r="U880" s="346"/>
      <c r="V880" s="346"/>
      <c r="W880" s="346"/>
      <c r="X880" s="346"/>
      <c r="Y880" s="346"/>
      <c r="Z880" s="346"/>
      <c r="AA880" s="346"/>
      <c r="AB880" s="346"/>
      <c r="AC880" s="346"/>
      <c r="AD880" s="346"/>
      <c r="AE880" s="346"/>
      <c r="AF880" s="346"/>
      <c r="AG880" s="346"/>
      <c r="AH880" s="346"/>
      <c r="AI880" s="346"/>
      <c r="AJ880" s="346"/>
      <c r="AK880" s="346"/>
      <c r="AL880" s="346"/>
      <c r="AM880" s="346"/>
      <c r="AN880" s="346"/>
      <c r="AO880" s="346"/>
      <c r="AP880" s="346"/>
      <c r="AQ880" s="346"/>
      <c r="AR880" s="346"/>
      <c r="AS880" s="346"/>
      <c r="AT880" s="346"/>
      <c r="AU880" s="346"/>
      <c r="AV880" s="346"/>
      <c r="AW880" s="346"/>
      <c r="AX880" s="346"/>
      <c r="AY880" s="346"/>
      <c r="AZ880" s="346"/>
      <c r="BA880" s="346"/>
      <c r="BB880" s="346"/>
      <c r="BC880" s="346"/>
      <c r="BD880" s="346"/>
    </row>
    <row r="881" spans="1:56" ht="15.75" customHeight="1">
      <c r="A881" s="346"/>
      <c r="B881" s="346"/>
      <c r="C881" s="346"/>
      <c r="D881" s="346"/>
      <c r="E881" s="346"/>
      <c r="F881" s="346"/>
      <c r="G881" s="346"/>
      <c r="H881" s="346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6"/>
      <c r="U881" s="346"/>
      <c r="V881" s="346"/>
      <c r="W881" s="346"/>
      <c r="X881" s="346"/>
      <c r="Y881" s="346"/>
      <c r="Z881" s="346"/>
      <c r="AA881" s="346"/>
      <c r="AB881" s="346"/>
      <c r="AC881" s="346"/>
      <c r="AD881" s="346"/>
      <c r="AE881" s="346"/>
      <c r="AF881" s="346"/>
      <c r="AG881" s="346"/>
      <c r="AH881" s="346"/>
      <c r="AI881" s="346"/>
      <c r="AJ881" s="346"/>
      <c r="AK881" s="346"/>
      <c r="AL881" s="346"/>
      <c r="AM881" s="346"/>
      <c r="AN881" s="346"/>
      <c r="AO881" s="346"/>
      <c r="AP881" s="346"/>
      <c r="AQ881" s="346"/>
      <c r="AR881" s="346"/>
      <c r="AS881" s="346"/>
      <c r="AT881" s="346"/>
      <c r="AU881" s="346"/>
      <c r="AV881" s="346"/>
      <c r="AW881" s="346"/>
      <c r="AX881" s="346"/>
      <c r="AY881" s="346"/>
      <c r="AZ881" s="346"/>
      <c r="BA881" s="346"/>
      <c r="BB881" s="346"/>
      <c r="BC881" s="346"/>
      <c r="BD881" s="346"/>
    </row>
    <row r="882" spans="1:56" ht="15.75" customHeight="1">
      <c r="A882" s="346"/>
      <c r="B882" s="346"/>
      <c r="C882" s="346"/>
      <c r="D882" s="346"/>
      <c r="E882" s="346"/>
      <c r="F882" s="346"/>
      <c r="G882" s="346"/>
      <c r="H882" s="346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6"/>
      <c r="U882" s="346"/>
      <c r="V882" s="346"/>
      <c r="W882" s="346"/>
      <c r="X882" s="346"/>
      <c r="Y882" s="346"/>
      <c r="Z882" s="346"/>
      <c r="AA882" s="346"/>
      <c r="AB882" s="346"/>
      <c r="AC882" s="346"/>
      <c r="AD882" s="346"/>
      <c r="AE882" s="346"/>
      <c r="AF882" s="346"/>
      <c r="AG882" s="346"/>
      <c r="AH882" s="346"/>
      <c r="AI882" s="346"/>
      <c r="AJ882" s="346"/>
      <c r="AK882" s="346"/>
      <c r="AL882" s="346"/>
      <c r="AM882" s="346"/>
      <c r="AN882" s="346"/>
      <c r="AO882" s="346"/>
      <c r="AP882" s="346"/>
      <c r="AQ882" s="346"/>
      <c r="AR882" s="346"/>
      <c r="AS882" s="346"/>
      <c r="AT882" s="346"/>
      <c r="AU882" s="346"/>
      <c r="AV882" s="346"/>
      <c r="AW882" s="346"/>
      <c r="AX882" s="346"/>
      <c r="AY882" s="346"/>
      <c r="AZ882" s="346"/>
      <c r="BA882" s="346"/>
      <c r="BB882" s="346"/>
      <c r="BC882" s="346"/>
      <c r="BD882" s="346"/>
    </row>
    <row r="883" spans="1:56" ht="15.75" customHeight="1">
      <c r="A883" s="346"/>
      <c r="B883" s="346"/>
      <c r="C883" s="346"/>
      <c r="D883" s="346"/>
      <c r="E883" s="346"/>
      <c r="F883" s="346"/>
      <c r="G883" s="346"/>
      <c r="H883" s="346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6"/>
      <c r="U883" s="346"/>
      <c r="V883" s="346"/>
      <c r="W883" s="346"/>
      <c r="X883" s="346"/>
      <c r="Y883" s="346"/>
      <c r="Z883" s="346"/>
      <c r="AA883" s="346"/>
      <c r="AB883" s="346"/>
      <c r="AC883" s="346"/>
      <c r="AD883" s="346"/>
      <c r="AE883" s="346"/>
      <c r="AF883" s="346"/>
      <c r="AG883" s="346"/>
      <c r="AH883" s="346"/>
      <c r="AI883" s="346"/>
      <c r="AJ883" s="346"/>
      <c r="AK883" s="346"/>
      <c r="AL883" s="346"/>
      <c r="AM883" s="346"/>
      <c r="AN883" s="346"/>
      <c r="AO883" s="346"/>
      <c r="AP883" s="346"/>
      <c r="AQ883" s="346"/>
      <c r="AR883" s="346"/>
      <c r="AS883" s="346"/>
      <c r="AT883" s="346"/>
      <c r="AU883" s="346"/>
      <c r="AV883" s="346"/>
      <c r="AW883" s="346"/>
      <c r="AX883" s="346"/>
      <c r="AY883" s="346"/>
      <c r="AZ883" s="346"/>
      <c r="BA883" s="346"/>
      <c r="BB883" s="346"/>
      <c r="BC883" s="346"/>
      <c r="BD883" s="346"/>
    </row>
    <row r="884" spans="1:56" ht="15.75" customHeight="1">
      <c r="A884" s="346"/>
      <c r="B884" s="346"/>
      <c r="C884" s="346"/>
      <c r="D884" s="346"/>
      <c r="E884" s="346"/>
      <c r="F884" s="346"/>
      <c r="G884" s="346"/>
      <c r="H884" s="346"/>
      <c r="I884" s="346"/>
      <c r="J884" s="346"/>
      <c r="K884" s="346"/>
      <c r="L884" s="346"/>
      <c r="M884" s="346"/>
      <c r="N884" s="346"/>
      <c r="O884" s="346"/>
      <c r="P884" s="346"/>
      <c r="Q884" s="346"/>
      <c r="R884" s="346"/>
      <c r="S884" s="346"/>
      <c r="T884" s="346"/>
      <c r="U884" s="346"/>
      <c r="V884" s="346"/>
      <c r="W884" s="346"/>
      <c r="X884" s="346"/>
      <c r="Y884" s="346"/>
      <c r="Z884" s="346"/>
      <c r="AA884" s="346"/>
      <c r="AB884" s="346"/>
      <c r="AC884" s="346"/>
      <c r="AD884" s="346"/>
      <c r="AE884" s="346"/>
      <c r="AF884" s="346"/>
      <c r="AG884" s="346"/>
      <c r="AH884" s="346"/>
      <c r="AI884" s="346"/>
      <c r="AJ884" s="346"/>
      <c r="AK884" s="346"/>
      <c r="AL884" s="346"/>
      <c r="AM884" s="346"/>
      <c r="AN884" s="346"/>
      <c r="AO884" s="346"/>
      <c r="AP884" s="346"/>
      <c r="AQ884" s="346"/>
      <c r="AR884" s="346"/>
      <c r="AS884" s="346"/>
      <c r="AT884" s="346"/>
      <c r="AU884" s="346"/>
      <c r="AV884" s="346"/>
      <c r="AW884" s="346"/>
      <c r="AX884" s="346"/>
      <c r="AY884" s="346"/>
      <c r="AZ884" s="346"/>
      <c r="BA884" s="346"/>
      <c r="BB884" s="346"/>
      <c r="BC884" s="346"/>
      <c r="BD884" s="346"/>
    </row>
    <row r="885" spans="1:56" ht="15.75" customHeight="1">
      <c r="A885" s="346"/>
      <c r="B885" s="346"/>
      <c r="C885" s="346"/>
      <c r="D885" s="346"/>
      <c r="E885" s="346"/>
      <c r="F885" s="346"/>
      <c r="G885" s="346"/>
      <c r="H885" s="346"/>
      <c r="I885" s="346"/>
      <c r="J885" s="346"/>
      <c r="K885" s="346"/>
      <c r="L885" s="346"/>
      <c r="M885" s="346"/>
      <c r="N885" s="346"/>
      <c r="O885" s="346"/>
      <c r="P885" s="346"/>
      <c r="Q885" s="346"/>
      <c r="R885" s="346"/>
      <c r="S885" s="346"/>
      <c r="T885" s="346"/>
      <c r="U885" s="346"/>
      <c r="V885" s="346"/>
      <c r="W885" s="346"/>
      <c r="X885" s="346"/>
      <c r="Y885" s="346"/>
      <c r="Z885" s="346"/>
      <c r="AA885" s="346"/>
      <c r="AB885" s="346"/>
      <c r="AC885" s="346"/>
      <c r="AD885" s="346"/>
      <c r="AE885" s="346"/>
      <c r="AF885" s="346"/>
      <c r="AG885" s="346"/>
      <c r="AH885" s="346"/>
      <c r="AI885" s="346"/>
      <c r="AJ885" s="346"/>
      <c r="AK885" s="346"/>
      <c r="AL885" s="346"/>
      <c r="AM885" s="346"/>
      <c r="AN885" s="346"/>
      <c r="AO885" s="346"/>
      <c r="AP885" s="346"/>
      <c r="AQ885" s="346"/>
      <c r="AR885" s="346"/>
      <c r="AS885" s="346"/>
      <c r="AT885" s="346"/>
      <c r="AU885" s="346"/>
      <c r="AV885" s="346"/>
      <c r="AW885" s="346"/>
      <c r="AX885" s="346"/>
      <c r="AY885" s="346"/>
      <c r="AZ885" s="346"/>
      <c r="BA885" s="346"/>
      <c r="BB885" s="346"/>
      <c r="BC885" s="346"/>
      <c r="BD885" s="346"/>
    </row>
    <row r="886" spans="1:56" ht="15.75" customHeight="1">
      <c r="A886" s="346"/>
      <c r="B886" s="346"/>
      <c r="C886" s="346"/>
      <c r="D886" s="346"/>
      <c r="E886" s="346"/>
      <c r="F886" s="346"/>
      <c r="G886" s="346"/>
      <c r="H886" s="346"/>
      <c r="I886" s="346"/>
      <c r="J886" s="346"/>
      <c r="K886" s="346"/>
      <c r="L886" s="346"/>
      <c r="M886" s="346"/>
      <c r="N886" s="346"/>
      <c r="O886" s="346"/>
      <c r="P886" s="346"/>
      <c r="Q886" s="346"/>
      <c r="R886" s="346"/>
      <c r="S886" s="346"/>
      <c r="T886" s="346"/>
      <c r="U886" s="346"/>
      <c r="V886" s="346"/>
      <c r="W886" s="346"/>
      <c r="X886" s="346"/>
      <c r="Y886" s="346"/>
      <c r="Z886" s="346"/>
      <c r="AA886" s="346"/>
      <c r="AB886" s="346"/>
      <c r="AC886" s="346"/>
      <c r="AD886" s="346"/>
      <c r="AE886" s="346"/>
      <c r="AF886" s="346"/>
      <c r="AG886" s="346"/>
      <c r="AH886" s="346"/>
      <c r="AI886" s="346"/>
      <c r="AJ886" s="346"/>
      <c r="AK886" s="346"/>
      <c r="AL886" s="346"/>
      <c r="AM886" s="346"/>
      <c r="AN886" s="346"/>
      <c r="AO886" s="346"/>
      <c r="AP886" s="346"/>
      <c r="AQ886" s="346"/>
      <c r="AR886" s="346"/>
      <c r="AS886" s="346"/>
      <c r="AT886" s="346"/>
      <c r="AU886" s="346"/>
      <c r="AV886" s="346"/>
      <c r="AW886" s="346"/>
      <c r="AX886" s="346"/>
      <c r="AY886" s="346"/>
      <c r="AZ886" s="346"/>
      <c r="BA886" s="346"/>
      <c r="BB886" s="346"/>
      <c r="BC886" s="346"/>
      <c r="BD886" s="346"/>
    </row>
    <row r="887" spans="1:56" ht="15.75" customHeight="1">
      <c r="A887" s="346"/>
      <c r="B887" s="346"/>
      <c r="C887" s="346"/>
      <c r="D887" s="346"/>
      <c r="E887" s="346"/>
      <c r="F887" s="346"/>
      <c r="G887" s="346"/>
      <c r="H887" s="346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6"/>
      <c r="U887" s="346"/>
      <c r="V887" s="346"/>
      <c r="W887" s="346"/>
      <c r="X887" s="346"/>
      <c r="Y887" s="346"/>
      <c r="Z887" s="346"/>
      <c r="AA887" s="346"/>
      <c r="AB887" s="346"/>
      <c r="AC887" s="346"/>
      <c r="AD887" s="346"/>
      <c r="AE887" s="346"/>
      <c r="AF887" s="346"/>
      <c r="AG887" s="346"/>
      <c r="AH887" s="346"/>
      <c r="AI887" s="346"/>
      <c r="AJ887" s="346"/>
      <c r="AK887" s="346"/>
      <c r="AL887" s="346"/>
      <c r="AM887" s="346"/>
      <c r="AN887" s="346"/>
      <c r="AO887" s="346"/>
      <c r="AP887" s="346"/>
      <c r="AQ887" s="346"/>
      <c r="AR887" s="346"/>
      <c r="AS887" s="346"/>
      <c r="AT887" s="346"/>
      <c r="AU887" s="346"/>
      <c r="AV887" s="346"/>
      <c r="AW887" s="346"/>
      <c r="AX887" s="346"/>
      <c r="AY887" s="346"/>
      <c r="AZ887" s="346"/>
      <c r="BA887" s="346"/>
      <c r="BB887" s="346"/>
      <c r="BC887" s="346"/>
      <c r="BD887" s="346"/>
    </row>
    <row r="888" spans="1:56" ht="15.75" customHeight="1">
      <c r="A888" s="346"/>
      <c r="B888" s="346"/>
      <c r="C888" s="346"/>
      <c r="D888" s="346"/>
      <c r="E888" s="346"/>
      <c r="F888" s="346"/>
      <c r="G888" s="346"/>
      <c r="H888" s="346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6"/>
      <c r="U888" s="346"/>
      <c r="V888" s="346"/>
      <c r="W888" s="346"/>
      <c r="X888" s="346"/>
      <c r="Y888" s="346"/>
      <c r="Z888" s="346"/>
      <c r="AA888" s="346"/>
      <c r="AB888" s="346"/>
      <c r="AC888" s="346"/>
      <c r="AD888" s="346"/>
      <c r="AE888" s="346"/>
      <c r="AF888" s="346"/>
      <c r="AG888" s="346"/>
      <c r="AH888" s="346"/>
      <c r="AI888" s="346"/>
      <c r="AJ888" s="346"/>
      <c r="AK888" s="346"/>
      <c r="AL888" s="346"/>
      <c r="AM888" s="346"/>
      <c r="AN888" s="346"/>
      <c r="AO888" s="346"/>
      <c r="AP888" s="346"/>
      <c r="AQ888" s="346"/>
      <c r="AR888" s="346"/>
      <c r="AS888" s="346"/>
      <c r="AT888" s="346"/>
      <c r="AU888" s="346"/>
      <c r="AV888" s="346"/>
      <c r="AW888" s="346"/>
      <c r="AX888" s="346"/>
      <c r="AY888" s="346"/>
      <c r="AZ888" s="346"/>
      <c r="BA888" s="346"/>
      <c r="BB888" s="346"/>
      <c r="BC888" s="346"/>
      <c r="BD888" s="346"/>
    </row>
    <row r="889" spans="1:56" ht="15.75" customHeight="1">
      <c r="A889" s="346"/>
      <c r="B889" s="346"/>
      <c r="C889" s="346"/>
      <c r="D889" s="346"/>
      <c r="E889" s="346"/>
      <c r="F889" s="346"/>
      <c r="G889" s="346"/>
      <c r="H889" s="346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6"/>
      <c r="U889" s="346"/>
      <c r="V889" s="346"/>
      <c r="W889" s="346"/>
      <c r="X889" s="346"/>
      <c r="Y889" s="346"/>
      <c r="Z889" s="346"/>
      <c r="AA889" s="346"/>
      <c r="AB889" s="346"/>
      <c r="AC889" s="346"/>
      <c r="AD889" s="346"/>
      <c r="AE889" s="346"/>
      <c r="AF889" s="346"/>
      <c r="AG889" s="346"/>
      <c r="AH889" s="346"/>
      <c r="AI889" s="346"/>
      <c r="AJ889" s="346"/>
      <c r="AK889" s="346"/>
      <c r="AL889" s="346"/>
      <c r="AM889" s="346"/>
      <c r="AN889" s="346"/>
      <c r="AO889" s="346"/>
      <c r="AP889" s="346"/>
      <c r="AQ889" s="346"/>
      <c r="AR889" s="346"/>
      <c r="AS889" s="346"/>
      <c r="AT889" s="346"/>
      <c r="AU889" s="346"/>
      <c r="AV889" s="346"/>
      <c r="AW889" s="346"/>
      <c r="AX889" s="346"/>
      <c r="AY889" s="346"/>
      <c r="AZ889" s="346"/>
      <c r="BA889" s="346"/>
      <c r="BB889" s="346"/>
      <c r="BC889" s="346"/>
      <c r="BD889" s="346"/>
    </row>
    <row r="890" spans="1:56" ht="15.75" customHeight="1">
      <c r="A890" s="346"/>
      <c r="B890" s="346"/>
      <c r="C890" s="346"/>
      <c r="D890" s="346"/>
      <c r="E890" s="346"/>
      <c r="F890" s="346"/>
      <c r="G890" s="346"/>
      <c r="H890" s="346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6"/>
      <c r="U890" s="346"/>
      <c r="V890" s="346"/>
      <c r="W890" s="346"/>
      <c r="X890" s="346"/>
      <c r="Y890" s="346"/>
      <c r="Z890" s="346"/>
      <c r="AA890" s="346"/>
      <c r="AB890" s="346"/>
      <c r="AC890" s="346"/>
      <c r="AD890" s="346"/>
      <c r="AE890" s="346"/>
      <c r="AF890" s="346"/>
      <c r="AG890" s="346"/>
      <c r="AH890" s="346"/>
      <c r="AI890" s="346"/>
      <c r="AJ890" s="346"/>
      <c r="AK890" s="346"/>
      <c r="AL890" s="346"/>
      <c r="AM890" s="346"/>
      <c r="AN890" s="346"/>
      <c r="AO890" s="346"/>
      <c r="AP890" s="346"/>
      <c r="AQ890" s="346"/>
      <c r="AR890" s="346"/>
      <c r="AS890" s="346"/>
      <c r="AT890" s="346"/>
      <c r="AU890" s="346"/>
      <c r="AV890" s="346"/>
      <c r="AW890" s="346"/>
      <c r="AX890" s="346"/>
      <c r="AY890" s="346"/>
      <c r="AZ890" s="346"/>
      <c r="BA890" s="346"/>
      <c r="BB890" s="346"/>
      <c r="BC890" s="346"/>
      <c r="BD890" s="346"/>
    </row>
    <row r="891" spans="1:56" ht="15.75" customHeight="1">
      <c r="A891" s="346"/>
      <c r="B891" s="346"/>
      <c r="C891" s="346"/>
      <c r="D891" s="346"/>
      <c r="E891" s="346"/>
      <c r="F891" s="346"/>
      <c r="G891" s="346"/>
      <c r="H891" s="346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6"/>
      <c r="U891" s="346"/>
      <c r="V891" s="346"/>
      <c r="W891" s="346"/>
      <c r="X891" s="346"/>
      <c r="Y891" s="346"/>
      <c r="Z891" s="346"/>
      <c r="AA891" s="346"/>
      <c r="AB891" s="346"/>
      <c r="AC891" s="346"/>
      <c r="AD891" s="346"/>
      <c r="AE891" s="346"/>
      <c r="AF891" s="346"/>
      <c r="AG891" s="346"/>
      <c r="AH891" s="346"/>
      <c r="AI891" s="346"/>
      <c r="AJ891" s="346"/>
      <c r="AK891" s="346"/>
      <c r="AL891" s="346"/>
      <c r="AM891" s="346"/>
      <c r="AN891" s="346"/>
      <c r="AO891" s="346"/>
      <c r="AP891" s="346"/>
      <c r="AQ891" s="346"/>
      <c r="AR891" s="346"/>
      <c r="AS891" s="346"/>
      <c r="AT891" s="346"/>
      <c r="AU891" s="346"/>
      <c r="AV891" s="346"/>
      <c r="AW891" s="346"/>
      <c r="AX891" s="346"/>
      <c r="AY891" s="346"/>
      <c r="AZ891" s="346"/>
      <c r="BA891" s="346"/>
      <c r="BB891" s="346"/>
      <c r="BC891" s="346"/>
      <c r="BD891" s="346"/>
    </row>
    <row r="892" spans="1:56" ht="15.75" customHeight="1">
      <c r="A892" s="346"/>
      <c r="B892" s="346"/>
      <c r="C892" s="346"/>
      <c r="D892" s="346"/>
      <c r="E892" s="346"/>
      <c r="F892" s="346"/>
      <c r="G892" s="346"/>
      <c r="H892" s="346"/>
      <c r="I892" s="346"/>
      <c r="J892" s="346"/>
      <c r="K892" s="346"/>
      <c r="L892" s="346"/>
      <c r="M892" s="346"/>
      <c r="N892" s="346"/>
      <c r="O892" s="346"/>
      <c r="P892" s="346"/>
      <c r="Q892" s="346"/>
      <c r="R892" s="346"/>
      <c r="S892" s="346"/>
      <c r="T892" s="346"/>
      <c r="U892" s="346"/>
      <c r="V892" s="346"/>
      <c r="W892" s="346"/>
      <c r="X892" s="346"/>
      <c r="Y892" s="346"/>
      <c r="Z892" s="346"/>
      <c r="AA892" s="346"/>
      <c r="AB892" s="346"/>
      <c r="AC892" s="346"/>
      <c r="AD892" s="346"/>
      <c r="AE892" s="346"/>
      <c r="AF892" s="346"/>
      <c r="AG892" s="346"/>
      <c r="AH892" s="346"/>
      <c r="AI892" s="346"/>
      <c r="AJ892" s="346"/>
      <c r="AK892" s="346"/>
      <c r="AL892" s="346"/>
      <c r="AM892" s="346"/>
      <c r="AN892" s="346"/>
      <c r="AO892" s="346"/>
      <c r="AP892" s="346"/>
      <c r="AQ892" s="346"/>
      <c r="AR892" s="346"/>
      <c r="AS892" s="346"/>
      <c r="AT892" s="346"/>
      <c r="AU892" s="346"/>
      <c r="AV892" s="346"/>
      <c r="AW892" s="346"/>
      <c r="AX892" s="346"/>
      <c r="AY892" s="346"/>
      <c r="AZ892" s="346"/>
      <c r="BA892" s="346"/>
      <c r="BB892" s="346"/>
      <c r="BC892" s="346"/>
      <c r="BD892" s="346"/>
    </row>
    <row r="893" spans="1:56" ht="15.75" customHeight="1">
      <c r="A893" s="346"/>
      <c r="B893" s="346"/>
      <c r="C893" s="346"/>
      <c r="D893" s="346"/>
      <c r="E893" s="346"/>
      <c r="F893" s="346"/>
      <c r="G893" s="346"/>
      <c r="H893" s="346"/>
      <c r="I893" s="346"/>
      <c r="J893" s="346"/>
      <c r="K893" s="346"/>
      <c r="L893" s="346"/>
      <c r="M893" s="346"/>
      <c r="N893" s="346"/>
      <c r="O893" s="346"/>
      <c r="P893" s="346"/>
      <c r="Q893" s="346"/>
      <c r="R893" s="346"/>
      <c r="S893" s="346"/>
      <c r="T893" s="346"/>
      <c r="U893" s="346"/>
      <c r="V893" s="346"/>
      <c r="W893" s="346"/>
      <c r="X893" s="346"/>
      <c r="Y893" s="346"/>
      <c r="Z893" s="346"/>
      <c r="AA893" s="346"/>
      <c r="AB893" s="346"/>
      <c r="AC893" s="346"/>
      <c r="AD893" s="346"/>
      <c r="AE893" s="346"/>
      <c r="AF893" s="346"/>
      <c r="AG893" s="346"/>
      <c r="AH893" s="346"/>
      <c r="AI893" s="346"/>
      <c r="AJ893" s="346"/>
      <c r="AK893" s="346"/>
      <c r="AL893" s="346"/>
      <c r="AM893" s="346"/>
      <c r="AN893" s="346"/>
      <c r="AO893" s="346"/>
      <c r="AP893" s="346"/>
      <c r="AQ893" s="346"/>
      <c r="AR893" s="346"/>
      <c r="AS893" s="346"/>
      <c r="AT893" s="346"/>
      <c r="AU893" s="346"/>
      <c r="AV893" s="346"/>
      <c r="AW893" s="346"/>
      <c r="AX893" s="346"/>
      <c r="AY893" s="346"/>
      <c r="AZ893" s="346"/>
      <c r="BA893" s="346"/>
      <c r="BB893" s="346"/>
      <c r="BC893" s="346"/>
      <c r="BD893" s="346"/>
    </row>
    <row r="894" spans="1:56" ht="15.75" customHeight="1">
      <c r="A894" s="346"/>
      <c r="B894" s="346"/>
      <c r="C894" s="346"/>
      <c r="D894" s="346"/>
      <c r="E894" s="346"/>
      <c r="F894" s="346"/>
      <c r="G894" s="346"/>
      <c r="H894" s="346"/>
      <c r="I894" s="346"/>
      <c r="J894" s="346"/>
      <c r="K894" s="346"/>
      <c r="L894" s="346"/>
      <c r="M894" s="346"/>
      <c r="N894" s="346"/>
      <c r="O894" s="346"/>
      <c r="P894" s="346"/>
      <c r="Q894" s="346"/>
      <c r="R894" s="346"/>
      <c r="S894" s="346"/>
      <c r="T894" s="346"/>
      <c r="U894" s="346"/>
      <c r="V894" s="346"/>
      <c r="W894" s="346"/>
      <c r="X894" s="346"/>
      <c r="Y894" s="346"/>
      <c r="Z894" s="346"/>
      <c r="AA894" s="346"/>
      <c r="AB894" s="346"/>
      <c r="AC894" s="346"/>
      <c r="AD894" s="346"/>
      <c r="AE894" s="346"/>
      <c r="AF894" s="346"/>
      <c r="AG894" s="346"/>
      <c r="AH894" s="346"/>
      <c r="AI894" s="346"/>
      <c r="AJ894" s="346"/>
      <c r="AK894" s="346"/>
      <c r="AL894" s="346"/>
      <c r="AM894" s="346"/>
      <c r="AN894" s="346"/>
      <c r="AO894" s="346"/>
      <c r="AP894" s="346"/>
      <c r="AQ894" s="346"/>
      <c r="AR894" s="346"/>
      <c r="AS894" s="346"/>
      <c r="AT894" s="346"/>
      <c r="AU894" s="346"/>
      <c r="AV894" s="346"/>
      <c r="AW894" s="346"/>
      <c r="AX894" s="346"/>
      <c r="AY894" s="346"/>
      <c r="AZ894" s="346"/>
      <c r="BA894" s="346"/>
      <c r="BB894" s="346"/>
      <c r="BC894" s="346"/>
      <c r="BD894" s="346"/>
    </row>
    <row r="895" spans="1:56" ht="15.75" customHeight="1">
      <c r="A895" s="346"/>
      <c r="B895" s="346"/>
      <c r="C895" s="346"/>
      <c r="D895" s="346"/>
      <c r="E895" s="346"/>
      <c r="F895" s="346"/>
      <c r="G895" s="346"/>
      <c r="H895" s="346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6"/>
      <c r="U895" s="346"/>
      <c r="V895" s="346"/>
      <c r="W895" s="346"/>
      <c r="X895" s="346"/>
      <c r="Y895" s="346"/>
      <c r="Z895" s="346"/>
      <c r="AA895" s="346"/>
      <c r="AB895" s="346"/>
      <c r="AC895" s="346"/>
      <c r="AD895" s="346"/>
      <c r="AE895" s="346"/>
      <c r="AF895" s="346"/>
      <c r="AG895" s="346"/>
      <c r="AH895" s="346"/>
      <c r="AI895" s="346"/>
      <c r="AJ895" s="346"/>
      <c r="AK895" s="346"/>
      <c r="AL895" s="346"/>
      <c r="AM895" s="346"/>
      <c r="AN895" s="346"/>
      <c r="AO895" s="346"/>
      <c r="AP895" s="346"/>
      <c r="AQ895" s="346"/>
      <c r="AR895" s="346"/>
      <c r="AS895" s="346"/>
      <c r="AT895" s="346"/>
      <c r="AU895" s="346"/>
      <c r="AV895" s="346"/>
      <c r="AW895" s="346"/>
      <c r="AX895" s="346"/>
      <c r="AY895" s="346"/>
      <c r="AZ895" s="346"/>
      <c r="BA895" s="346"/>
      <c r="BB895" s="346"/>
      <c r="BC895" s="346"/>
      <c r="BD895" s="346"/>
    </row>
    <row r="896" spans="1:56" ht="15.75" customHeight="1">
      <c r="A896" s="346"/>
      <c r="B896" s="346"/>
      <c r="C896" s="346"/>
      <c r="D896" s="346"/>
      <c r="E896" s="346"/>
      <c r="F896" s="346"/>
      <c r="G896" s="346"/>
      <c r="H896" s="346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6"/>
      <c r="U896" s="346"/>
      <c r="V896" s="346"/>
      <c r="W896" s="346"/>
      <c r="X896" s="346"/>
      <c r="Y896" s="346"/>
      <c r="Z896" s="346"/>
      <c r="AA896" s="346"/>
      <c r="AB896" s="346"/>
      <c r="AC896" s="346"/>
      <c r="AD896" s="346"/>
      <c r="AE896" s="346"/>
      <c r="AF896" s="346"/>
      <c r="AG896" s="346"/>
      <c r="AH896" s="346"/>
      <c r="AI896" s="346"/>
      <c r="AJ896" s="346"/>
      <c r="AK896" s="346"/>
      <c r="AL896" s="346"/>
      <c r="AM896" s="346"/>
      <c r="AN896" s="346"/>
      <c r="AO896" s="346"/>
      <c r="AP896" s="346"/>
      <c r="AQ896" s="346"/>
      <c r="AR896" s="346"/>
      <c r="AS896" s="346"/>
      <c r="AT896" s="346"/>
      <c r="AU896" s="346"/>
      <c r="AV896" s="346"/>
      <c r="AW896" s="346"/>
      <c r="AX896" s="346"/>
      <c r="AY896" s="346"/>
      <c r="AZ896" s="346"/>
      <c r="BA896" s="346"/>
      <c r="BB896" s="346"/>
      <c r="BC896" s="346"/>
      <c r="BD896" s="346"/>
    </row>
    <row r="897" spans="1:56" ht="15.75" customHeight="1">
      <c r="A897" s="346"/>
      <c r="B897" s="346"/>
      <c r="C897" s="346"/>
      <c r="D897" s="346"/>
      <c r="E897" s="346"/>
      <c r="F897" s="346"/>
      <c r="G897" s="346"/>
      <c r="H897" s="346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6"/>
      <c r="U897" s="346"/>
      <c r="V897" s="346"/>
      <c r="W897" s="346"/>
      <c r="X897" s="346"/>
      <c r="Y897" s="346"/>
      <c r="Z897" s="346"/>
      <c r="AA897" s="346"/>
      <c r="AB897" s="346"/>
      <c r="AC897" s="346"/>
      <c r="AD897" s="346"/>
      <c r="AE897" s="346"/>
      <c r="AF897" s="346"/>
      <c r="AG897" s="346"/>
      <c r="AH897" s="346"/>
      <c r="AI897" s="346"/>
      <c r="AJ897" s="346"/>
      <c r="AK897" s="346"/>
      <c r="AL897" s="346"/>
      <c r="AM897" s="346"/>
      <c r="AN897" s="346"/>
      <c r="AO897" s="346"/>
      <c r="AP897" s="346"/>
      <c r="AQ897" s="346"/>
      <c r="AR897" s="346"/>
      <c r="AS897" s="346"/>
      <c r="AT897" s="346"/>
      <c r="AU897" s="346"/>
      <c r="AV897" s="346"/>
      <c r="AW897" s="346"/>
      <c r="AX897" s="346"/>
      <c r="AY897" s="346"/>
      <c r="AZ897" s="346"/>
      <c r="BA897" s="346"/>
      <c r="BB897" s="346"/>
      <c r="BC897" s="346"/>
      <c r="BD897" s="346"/>
    </row>
    <row r="898" spans="1:56" ht="15.75" customHeight="1">
      <c r="A898" s="346"/>
      <c r="B898" s="346"/>
      <c r="C898" s="346"/>
      <c r="D898" s="346"/>
      <c r="E898" s="346"/>
      <c r="F898" s="346"/>
      <c r="G898" s="346"/>
      <c r="H898" s="346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6"/>
      <c r="U898" s="346"/>
      <c r="V898" s="346"/>
      <c r="W898" s="346"/>
      <c r="X898" s="346"/>
      <c r="Y898" s="346"/>
      <c r="Z898" s="346"/>
      <c r="AA898" s="346"/>
      <c r="AB898" s="346"/>
      <c r="AC898" s="346"/>
      <c r="AD898" s="346"/>
      <c r="AE898" s="346"/>
      <c r="AF898" s="346"/>
      <c r="AG898" s="346"/>
      <c r="AH898" s="346"/>
      <c r="AI898" s="346"/>
      <c r="AJ898" s="346"/>
      <c r="AK898" s="346"/>
      <c r="AL898" s="346"/>
      <c r="AM898" s="346"/>
      <c r="AN898" s="346"/>
      <c r="AO898" s="346"/>
      <c r="AP898" s="346"/>
      <c r="AQ898" s="346"/>
      <c r="AR898" s="346"/>
      <c r="AS898" s="346"/>
      <c r="AT898" s="346"/>
      <c r="AU898" s="346"/>
      <c r="AV898" s="346"/>
      <c r="AW898" s="346"/>
      <c r="AX898" s="346"/>
      <c r="AY898" s="346"/>
      <c r="AZ898" s="346"/>
      <c r="BA898" s="346"/>
      <c r="BB898" s="346"/>
      <c r="BC898" s="346"/>
      <c r="BD898" s="346"/>
    </row>
    <row r="899" spans="1:56" ht="15.75" customHeight="1">
      <c r="A899" s="346"/>
      <c r="B899" s="346"/>
      <c r="C899" s="346"/>
      <c r="D899" s="346"/>
      <c r="E899" s="346"/>
      <c r="F899" s="346"/>
      <c r="G899" s="346"/>
      <c r="H899" s="346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6"/>
      <c r="U899" s="346"/>
      <c r="V899" s="346"/>
      <c r="W899" s="346"/>
      <c r="X899" s="346"/>
      <c r="Y899" s="346"/>
      <c r="Z899" s="346"/>
      <c r="AA899" s="346"/>
      <c r="AB899" s="346"/>
      <c r="AC899" s="346"/>
      <c r="AD899" s="346"/>
      <c r="AE899" s="346"/>
      <c r="AF899" s="346"/>
      <c r="AG899" s="346"/>
      <c r="AH899" s="346"/>
      <c r="AI899" s="346"/>
      <c r="AJ899" s="346"/>
      <c r="AK899" s="346"/>
      <c r="AL899" s="346"/>
      <c r="AM899" s="346"/>
      <c r="AN899" s="346"/>
      <c r="AO899" s="346"/>
      <c r="AP899" s="346"/>
      <c r="AQ899" s="346"/>
      <c r="AR899" s="346"/>
      <c r="AS899" s="346"/>
      <c r="AT899" s="346"/>
      <c r="AU899" s="346"/>
      <c r="AV899" s="346"/>
      <c r="AW899" s="346"/>
      <c r="AX899" s="346"/>
      <c r="AY899" s="346"/>
      <c r="AZ899" s="346"/>
      <c r="BA899" s="346"/>
      <c r="BB899" s="346"/>
      <c r="BC899" s="346"/>
      <c r="BD899" s="346"/>
    </row>
    <row r="900" spans="1:56" ht="15.75" customHeight="1">
      <c r="A900" s="346"/>
      <c r="B900" s="346"/>
      <c r="C900" s="346"/>
      <c r="D900" s="346"/>
      <c r="E900" s="346"/>
      <c r="F900" s="346"/>
      <c r="G900" s="346"/>
      <c r="H900" s="346"/>
      <c r="I900" s="346"/>
      <c r="J900" s="346"/>
      <c r="K900" s="346"/>
      <c r="L900" s="346"/>
      <c r="M900" s="346"/>
      <c r="N900" s="346"/>
      <c r="O900" s="346"/>
      <c r="P900" s="346"/>
      <c r="Q900" s="346"/>
      <c r="R900" s="346"/>
      <c r="S900" s="346"/>
      <c r="T900" s="346"/>
      <c r="U900" s="346"/>
      <c r="V900" s="346"/>
      <c r="W900" s="346"/>
      <c r="X900" s="346"/>
      <c r="Y900" s="346"/>
      <c r="Z900" s="346"/>
      <c r="AA900" s="346"/>
      <c r="AB900" s="346"/>
      <c r="AC900" s="346"/>
      <c r="AD900" s="346"/>
      <c r="AE900" s="346"/>
      <c r="AF900" s="346"/>
      <c r="AG900" s="346"/>
      <c r="AH900" s="346"/>
      <c r="AI900" s="346"/>
      <c r="AJ900" s="346"/>
      <c r="AK900" s="346"/>
      <c r="AL900" s="346"/>
      <c r="AM900" s="346"/>
      <c r="AN900" s="346"/>
      <c r="AO900" s="346"/>
      <c r="AP900" s="346"/>
      <c r="AQ900" s="346"/>
      <c r="AR900" s="346"/>
      <c r="AS900" s="346"/>
      <c r="AT900" s="346"/>
      <c r="AU900" s="346"/>
      <c r="AV900" s="346"/>
      <c r="AW900" s="346"/>
      <c r="AX900" s="346"/>
      <c r="AY900" s="346"/>
      <c r="AZ900" s="346"/>
      <c r="BA900" s="346"/>
      <c r="BB900" s="346"/>
      <c r="BC900" s="346"/>
      <c r="BD900" s="346"/>
    </row>
    <row r="901" spans="1:56" ht="15.75" customHeight="1">
      <c r="A901" s="346"/>
      <c r="B901" s="346"/>
      <c r="C901" s="346"/>
      <c r="D901" s="346"/>
      <c r="E901" s="346"/>
      <c r="F901" s="346"/>
      <c r="G901" s="346"/>
      <c r="H901" s="346"/>
      <c r="I901" s="346"/>
      <c r="J901" s="346"/>
      <c r="K901" s="346"/>
      <c r="L901" s="346"/>
      <c r="M901" s="346"/>
      <c r="N901" s="346"/>
      <c r="O901" s="346"/>
      <c r="P901" s="346"/>
      <c r="Q901" s="346"/>
      <c r="R901" s="346"/>
      <c r="S901" s="346"/>
      <c r="T901" s="346"/>
      <c r="U901" s="346"/>
      <c r="V901" s="346"/>
      <c r="W901" s="346"/>
      <c r="X901" s="346"/>
      <c r="Y901" s="346"/>
      <c r="Z901" s="346"/>
      <c r="AA901" s="346"/>
      <c r="AB901" s="346"/>
      <c r="AC901" s="346"/>
      <c r="AD901" s="346"/>
      <c r="AE901" s="346"/>
      <c r="AF901" s="346"/>
      <c r="AG901" s="346"/>
      <c r="AH901" s="346"/>
      <c r="AI901" s="346"/>
      <c r="AJ901" s="346"/>
      <c r="AK901" s="346"/>
      <c r="AL901" s="346"/>
      <c r="AM901" s="346"/>
      <c r="AN901" s="346"/>
      <c r="AO901" s="346"/>
      <c r="AP901" s="346"/>
      <c r="AQ901" s="346"/>
      <c r="AR901" s="346"/>
      <c r="AS901" s="346"/>
      <c r="AT901" s="346"/>
      <c r="AU901" s="346"/>
      <c r="AV901" s="346"/>
      <c r="AW901" s="346"/>
      <c r="AX901" s="346"/>
      <c r="AY901" s="346"/>
      <c r="AZ901" s="346"/>
      <c r="BA901" s="346"/>
      <c r="BB901" s="346"/>
      <c r="BC901" s="346"/>
      <c r="BD901" s="346"/>
    </row>
    <row r="902" spans="1:56" ht="15.75" customHeight="1">
      <c r="A902" s="346"/>
      <c r="B902" s="346"/>
      <c r="C902" s="346"/>
      <c r="D902" s="346"/>
      <c r="E902" s="346"/>
      <c r="F902" s="346"/>
      <c r="G902" s="346"/>
      <c r="H902" s="346"/>
      <c r="I902" s="346"/>
      <c r="J902" s="346"/>
      <c r="K902" s="346"/>
      <c r="L902" s="346"/>
      <c r="M902" s="346"/>
      <c r="N902" s="346"/>
      <c r="O902" s="346"/>
      <c r="P902" s="346"/>
      <c r="Q902" s="346"/>
      <c r="R902" s="346"/>
      <c r="S902" s="346"/>
      <c r="T902" s="346"/>
      <c r="U902" s="346"/>
      <c r="V902" s="346"/>
      <c r="W902" s="346"/>
      <c r="X902" s="346"/>
      <c r="Y902" s="346"/>
      <c r="Z902" s="346"/>
      <c r="AA902" s="346"/>
      <c r="AB902" s="346"/>
      <c r="AC902" s="346"/>
      <c r="AD902" s="346"/>
      <c r="AE902" s="346"/>
      <c r="AF902" s="346"/>
      <c r="AG902" s="346"/>
      <c r="AH902" s="346"/>
      <c r="AI902" s="346"/>
      <c r="AJ902" s="346"/>
      <c r="AK902" s="346"/>
      <c r="AL902" s="346"/>
      <c r="AM902" s="346"/>
      <c r="AN902" s="346"/>
      <c r="AO902" s="346"/>
      <c r="AP902" s="346"/>
      <c r="AQ902" s="346"/>
      <c r="AR902" s="346"/>
      <c r="AS902" s="346"/>
      <c r="AT902" s="346"/>
      <c r="AU902" s="346"/>
      <c r="AV902" s="346"/>
      <c r="AW902" s="346"/>
      <c r="AX902" s="346"/>
      <c r="AY902" s="346"/>
      <c r="AZ902" s="346"/>
      <c r="BA902" s="346"/>
      <c r="BB902" s="346"/>
      <c r="BC902" s="346"/>
      <c r="BD902" s="346"/>
    </row>
    <row r="903" spans="1:56" ht="15.75" customHeight="1">
      <c r="A903" s="346"/>
      <c r="B903" s="346"/>
      <c r="C903" s="346"/>
      <c r="D903" s="346"/>
      <c r="E903" s="346"/>
      <c r="F903" s="346"/>
      <c r="G903" s="346"/>
      <c r="H903" s="346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6"/>
      <c r="U903" s="346"/>
      <c r="V903" s="346"/>
      <c r="W903" s="346"/>
      <c r="X903" s="346"/>
      <c r="Y903" s="346"/>
      <c r="Z903" s="346"/>
      <c r="AA903" s="346"/>
      <c r="AB903" s="346"/>
      <c r="AC903" s="346"/>
      <c r="AD903" s="346"/>
      <c r="AE903" s="346"/>
      <c r="AF903" s="346"/>
      <c r="AG903" s="346"/>
      <c r="AH903" s="346"/>
      <c r="AI903" s="346"/>
      <c r="AJ903" s="346"/>
      <c r="AK903" s="346"/>
      <c r="AL903" s="346"/>
      <c r="AM903" s="346"/>
      <c r="AN903" s="346"/>
      <c r="AO903" s="346"/>
      <c r="AP903" s="346"/>
      <c r="AQ903" s="346"/>
      <c r="AR903" s="346"/>
      <c r="AS903" s="346"/>
      <c r="AT903" s="346"/>
      <c r="AU903" s="346"/>
      <c r="AV903" s="346"/>
      <c r="AW903" s="346"/>
      <c r="AX903" s="346"/>
      <c r="AY903" s="346"/>
      <c r="AZ903" s="346"/>
      <c r="BA903" s="346"/>
      <c r="BB903" s="346"/>
      <c r="BC903" s="346"/>
      <c r="BD903" s="346"/>
    </row>
    <row r="904" spans="1:56" ht="15.75" customHeight="1">
      <c r="A904" s="346"/>
      <c r="B904" s="346"/>
      <c r="C904" s="346"/>
      <c r="D904" s="346"/>
      <c r="E904" s="346"/>
      <c r="F904" s="346"/>
      <c r="G904" s="346"/>
      <c r="H904" s="346"/>
      <c r="I904" s="346"/>
      <c r="J904" s="346"/>
      <c r="K904" s="346"/>
      <c r="L904" s="346"/>
      <c r="M904" s="346"/>
      <c r="N904" s="346"/>
      <c r="O904" s="346"/>
      <c r="P904" s="346"/>
      <c r="Q904" s="346"/>
      <c r="R904" s="346"/>
      <c r="S904" s="346"/>
      <c r="T904" s="346"/>
      <c r="U904" s="346"/>
      <c r="V904" s="346"/>
      <c r="W904" s="346"/>
      <c r="X904" s="346"/>
      <c r="Y904" s="346"/>
      <c r="Z904" s="346"/>
      <c r="AA904" s="346"/>
      <c r="AB904" s="346"/>
      <c r="AC904" s="346"/>
      <c r="AD904" s="346"/>
      <c r="AE904" s="346"/>
      <c r="AF904" s="346"/>
      <c r="AG904" s="346"/>
      <c r="AH904" s="346"/>
      <c r="AI904" s="346"/>
      <c r="AJ904" s="346"/>
      <c r="AK904" s="346"/>
      <c r="AL904" s="346"/>
      <c r="AM904" s="346"/>
      <c r="AN904" s="346"/>
      <c r="AO904" s="346"/>
      <c r="AP904" s="346"/>
      <c r="AQ904" s="346"/>
      <c r="AR904" s="346"/>
      <c r="AS904" s="346"/>
      <c r="AT904" s="346"/>
      <c r="AU904" s="346"/>
      <c r="AV904" s="346"/>
      <c r="AW904" s="346"/>
      <c r="AX904" s="346"/>
      <c r="AY904" s="346"/>
      <c r="AZ904" s="346"/>
      <c r="BA904" s="346"/>
      <c r="BB904" s="346"/>
      <c r="BC904" s="346"/>
      <c r="BD904" s="346"/>
    </row>
    <row r="905" spans="1:56" ht="15.75" customHeight="1">
      <c r="A905" s="346"/>
      <c r="B905" s="346"/>
      <c r="C905" s="346"/>
      <c r="D905" s="346"/>
      <c r="E905" s="346"/>
      <c r="F905" s="346"/>
      <c r="G905" s="346"/>
      <c r="H905" s="346"/>
      <c r="I905" s="346"/>
      <c r="J905" s="346"/>
      <c r="K905" s="346"/>
      <c r="L905" s="346"/>
      <c r="M905" s="346"/>
      <c r="N905" s="346"/>
      <c r="O905" s="346"/>
      <c r="P905" s="346"/>
      <c r="Q905" s="346"/>
      <c r="R905" s="346"/>
      <c r="S905" s="346"/>
      <c r="T905" s="346"/>
      <c r="U905" s="346"/>
      <c r="V905" s="346"/>
      <c r="W905" s="346"/>
      <c r="X905" s="346"/>
      <c r="Y905" s="346"/>
      <c r="Z905" s="346"/>
      <c r="AA905" s="346"/>
      <c r="AB905" s="346"/>
      <c r="AC905" s="346"/>
      <c r="AD905" s="346"/>
      <c r="AE905" s="346"/>
      <c r="AF905" s="346"/>
      <c r="AG905" s="346"/>
      <c r="AH905" s="346"/>
      <c r="AI905" s="346"/>
      <c r="AJ905" s="346"/>
      <c r="AK905" s="346"/>
      <c r="AL905" s="346"/>
      <c r="AM905" s="346"/>
      <c r="AN905" s="346"/>
      <c r="AO905" s="346"/>
      <c r="AP905" s="346"/>
      <c r="AQ905" s="346"/>
      <c r="AR905" s="346"/>
      <c r="AS905" s="346"/>
      <c r="AT905" s="346"/>
      <c r="AU905" s="346"/>
      <c r="AV905" s="346"/>
      <c r="AW905" s="346"/>
      <c r="AX905" s="346"/>
      <c r="AY905" s="346"/>
      <c r="AZ905" s="346"/>
      <c r="BA905" s="346"/>
      <c r="BB905" s="346"/>
      <c r="BC905" s="346"/>
      <c r="BD905" s="346"/>
    </row>
    <row r="906" spans="1:56" ht="15.75" customHeight="1">
      <c r="A906" s="346"/>
      <c r="B906" s="346"/>
      <c r="C906" s="346"/>
      <c r="D906" s="346"/>
      <c r="E906" s="346"/>
      <c r="F906" s="346"/>
      <c r="G906" s="346"/>
      <c r="H906" s="346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6"/>
      <c r="U906" s="346"/>
      <c r="V906" s="346"/>
      <c r="W906" s="346"/>
      <c r="X906" s="346"/>
      <c r="Y906" s="346"/>
      <c r="Z906" s="346"/>
      <c r="AA906" s="346"/>
      <c r="AB906" s="346"/>
      <c r="AC906" s="346"/>
      <c r="AD906" s="346"/>
      <c r="AE906" s="346"/>
      <c r="AF906" s="346"/>
      <c r="AG906" s="346"/>
      <c r="AH906" s="346"/>
      <c r="AI906" s="346"/>
      <c r="AJ906" s="346"/>
      <c r="AK906" s="346"/>
      <c r="AL906" s="346"/>
      <c r="AM906" s="346"/>
      <c r="AN906" s="346"/>
      <c r="AO906" s="346"/>
      <c r="AP906" s="346"/>
      <c r="AQ906" s="346"/>
      <c r="AR906" s="346"/>
      <c r="AS906" s="346"/>
      <c r="AT906" s="346"/>
      <c r="AU906" s="346"/>
      <c r="AV906" s="346"/>
      <c r="AW906" s="346"/>
      <c r="AX906" s="346"/>
      <c r="AY906" s="346"/>
      <c r="AZ906" s="346"/>
      <c r="BA906" s="346"/>
      <c r="BB906" s="346"/>
      <c r="BC906" s="346"/>
      <c r="BD906" s="346"/>
    </row>
    <row r="907" spans="1:56" ht="15.75" customHeight="1">
      <c r="A907" s="346"/>
      <c r="B907" s="346"/>
      <c r="C907" s="346"/>
      <c r="D907" s="346"/>
      <c r="E907" s="346"/>
      <c r="F907" s="346"/>
      <c r="G907" s="346"/>
      <c r="H907" s="346"/>
      <c r="I907" s="346"/>
      <c r="J907" s="346"/>
      <c r="K907" s="346"/>
      <c r="L907" s="346"/>
      <c r="M907" s="346"/>
      <c r="N907" s="346"/>
      <c r="O907" s="346"/>
      <c r="P907" s="346"/>
      <c r="Q907" s="346"/>
      <c r="R907" s="346"/>
      <c r="S907" s="346"/>
      <c r="T907" s="346"/>
      <c r="U907" s="346"/>
      <c r="V907" s="346"/>
      <c r="W907" s="346"/>
      <c r="X907" s="346"/>
      <c r="Y907" s="346"/>
      <c r="Z907" s="346"/>
      <c r="AA907" s="346"/>
      <c r="AB907" s="346"/>
      <c r="AC907" s="346"/>
      <c r="AD907" s="346"/>
      <c r="AE907" s="346"/>
      <c r="AF907" s="346"/>
      <c r="AG907" s="346"/>
      <c r="AH907" s="346"/>
      <c r="AI907" s="346"/>
      <c r="AJ907" s="346"/>
      <c r="AK907" s="346"/>
      <c r="AL907" s="346"/>
      <c r="AM907" s="346"/>
      <c r="AN907" s="346"/>
      <c r="AO907" s="346"/>
      <c r="AP907" s="346"/>
      <c r="AQ907" s="346"/>
      <c r="AR907" s="346"/>
      <c r="AS907" s="346"/>
      <c r="AT907" s="346"/>
      <c r="AU907" s="346"/>
      <c r="AV907" s="346"/>
      <c r="AW907" s="346"/>
      <c r="AX907" s="346"/>
      <c r="AY907" s="346"/>
      <c r="AZ907" s="346"/>
      <c r="BA907" s="346"/>
      <c r="BB907" s="346"/>
      <c r="BC907" s="346"/>
      <c r="BD907" s="346"/>
    </row>
    <row r="908" spans="1:56" ht="15.75" customHeight="1">
      <c r="A908" s="346"/>
      <c r="B908" s="346"/>
      <c r="C908" s="346"/>
      <c r="D908" s="346"/>
      <c r="E908" s="346"/>
      <c r="F908" s="346"/>
      <c r="G908" s="346"/>
      <c r="H908" s="346"/>
      <c r="I908" s="346"/>
      <c r="J908" s="346"/>
      <c r="K908" s="346"/>
      <c r="L908" s="346"/>
      <c r="M908" s="346"/>
      <c r="N908" s="346"/>
      <c r="O908" s="346"/>
      <c r="P908" s="346"/>
      <c r="Q908" s="346"/>
      <c r="R908" s="346"/>
      <c r="S908" s="346"/>
      <c r="T908" s="346"/>
      <c r="U908" s="346"/>
      <c r="V908" s="346"/>
      <c r="W908" s="346"/>
      <c r="X908" s="346"/>
      <c r="Y908" s="346"/>
      <c r="Z908" s="346"/>
      <c r="AA908" s="346"/>
      <c r="AB908" s="346"/>
      <c r="AC908" s="346"/>
      <c r="AD908" s="346"/>
      <c r="AE908" s="346"/>
      <c r="AF908" s="346"/>
      <c r="AG908" s="346"/>
      <c r="AH908" s="346"/>
      <c r="AI908" s="346"/>
      <c r="AJ908" s="346"/>
      <c r="AK908" s="346"/>
      <c r="AL908" s="346"/>
      <c r="AM908" s="346"/>
      <c r="AN908" s="346"/>
      <c r="AO908" s="346"/>
      <c r="AP908" s="346"/>
      <c r="AQ908" s="346"/>
      <c r="AR908" s="346"/>
      <c r="AS908" s="346"/>
      <c r="AT908" s="346"/>
      <c r="AU908" s="346"/>
      <c r="AV908" s="346"/>
      <c r="AW908" s="346"/>
      <c r="AX908" s="346"/>
      <c r="AY908" s="346"/>
      <c r="AZ908" s="346"/>
      <c r="BA908" s="346"/>
      <c r="BB908" s="346"/>
      <c r="BC908" s="346"/>
      <c r="BD908" s="346"/>
    </row>
    <row r="909" spans="1:56" ht="15.75" customHeight="1">
      <c r="A909" s="346"/>
      <c r="B909" s="346"/>
      <c r="C909" s="346"/>
      <c r="D909" s="346"/>
      <c r="E909" s="346"/>
      <c r="F909" s="346"/>
      <c r="G909" s="346"/>
      <c r="H909" s="346"/>
      <c r="I909" s="346"/>
      <c r="J909" s="346"/>
      <c r="K909" s="346"/>
      <c r="L909" s="346"/>
      <c r="M909" s="346"/>
      <c r="N909" s="346"/>
      <c r="O909" s="346"/>
      <c r="P909" s="346"/>
      <c r="Q909" s="346"/>
      <c r="R909" s="346"/>
      <c r="S909" s="346"/>
      <c r="T909" s="346"/>
      <c r="U909" s="346"/>
      <c r="V909" s="346"/>
      <c r="W909" s="346"/>
      <c r="X909" s="346"/>
      <c r="Y909" s="346"/>
      <c r="Z909" s="346"/>
      <c r="AA909" s="346"/>
      <c r="AB909" s="346"/>
      <c r="AC909" s="346"/>
      <c r="AD909" s="346"/>
      <c r="AE909" s="346"/>
      <c r="AF909" s="346"/>
      <c r="AG909" s="346"/>
      <c r="AH909" s="346"/>
      <c r="AI909" s="346"/>
      <c r="AJ909" s="346"/>
      <c r="AK909" s="346"/>
      <c r="AL909" s="346"/>
      <c r="AM909" s="346"/>
      <c r="AN909" s="346"/>
      <c r="AO909" s="346"/>
      <c r="AP909" s="346"/>
      <c r="AQ909" s="346"/>
      <c r="AR909" s="346"/>
      <c r="AS909" s="346"/>
      <c r="AT909" s="346"/>
      <c r="AU909" s="346"/>
      <c r="AV909" s="346"/>
      <c r="AW909" s="346"/>
      <c r="AX909" s="346"/>
      <c r="AY909" s="346"/>
      <c r="AZ909" s="346"/>
      <c r="BA909" s="346"/>
      <c r="BB909" s="346"/>
      <c r="BC909" s="346"/>
      <c r="BD909" s="346"/>
    </row>
    <row r="910" spans="1:56" ht="15.75" customHeight="1">
      <c r="A910" s="346"/>
      <c r="B910" s="346"/>
      <c r="C910" s="346"/>
      <c r="D910" s="346"/>
      <c r="E910" s="346"/>
      <c r="F910" s="346"/>
      <c r="G910" s="346"/>
      <c r="H910" s="346"/>
      <c r="I910" s="346"/>
      <c r="J910" s="346"/>
      <c r="K910" s="346"/>
      <c r="L910" s="346"/>
      <c r="M910" s="346"/>
      <c r="N910" s="346"/>
      <c r="O910" s="346"/>
      <c r="P910" s="346"/>
      <c r="Q910" s="346"/>
      <c r="R910" s="346"/>
      <c r="S910" s="346"/>
      <c r="T910" s="346"/>
      <c r="U910" s="346"/>
      <c r="V910" s="346"/>
      <c r="W910" s="346"/>
      <c r="X910" s="346"/>
      <c r="Y910" s="346"/>
      <c r="Z910" s="346"/>
      <c r="AA910" s="346"/>
      <c r="AB910" s="346"/>
      <c r="AC910" s="346"/>
      <c r="AD910" s="346"/>
      <c r="AE910" s="346"/>
      <c r="AF910" s="346"/>
      <c r="AG910" s="346"/>
      <c r="AH910" s="346"/>
      <c r="AI910" s="346"/>
      <c r="AJ910" s="346"/>
      <c r="AK910" s="346"/>
      <c r="AL910" s="346"/>
      <c r="AM910" s="346"/>
      <c r="AN910" s="346"/>
      <c r="AO910" s="346"/>
      <c r="AP910" s="346"/>
      <c r="AQ910" s="346"/>
      <c r="AR910" s="346"/>
      <c r="AS910" s="346"/>
      <c r="AT910" s="346"/>
      <c r="AU910" s="346"/>
      <c r="AV910" s="346"/>
      <c r="AW910" s="346"/>
      <c r="AX910" s="346"/>
      <c r="AY910" s="346"/>
      <c r="AZ910" s="346"/>
      <c r="BA910" s="346"/>
      <c r="BB910" s="346"/>
      <c r="BC910" s="346"/>
      <c r="BD910" s="346"/>
    </row>
    <row r="911" spans="1:56" ht="15.75" customHeight="1">
      <c r="A911" s="346"/>
      <c r="B911" s="346"/>
      <c r="C911" s="346"/>
      <c r="D911" s="346"/>
      <c r="E911" s="346"/>
      <c r="F911" s="346"/>
      <c r="G911" s="346"/>
      <c r="H911" s="346"/>
      <c r="I911" s="346"/>
      <c r="J911" s="346"/>
      <c r="K911" s="346"/>
      <c r="L911" s="346"/>
      <c r="M911" s="346"/>
      <c r="N911" s="346"/>
      <c r="O911" s="346"/>
      <c r="P911" s="346"/>
      <c r="Q911" s="346"/>
      <c r="R911" s="346"/>
      <c r="S911" s="346"/>
      <c r="T911" s="346"/>
      <c r="U911" s="346"/>
      <c r="V911" s="346"/>
      <c r="W911" s="346"/>
      <c r="X911" s="346"/>
      <c r="Y911" s="346"/>
      <c r="Z911" s="346"/>
      <c r="AA911" s="346"/>
      <c r="AB911" s="346"/>
      <c r="AC911" s="346"/>
      <c r="AD911" s="346"/>
      <c r="AE911" s="346"/>
      <c r="AF911" s="346"/>
      <c r="AG911" s="346"/>
      <c r="AH911" s="346"/>
      <c r="AI911" s="346"/>
      <c r="AJ911" s="346"/>
      <c r="AK911" s="346"/>
      <c r="AL911" s="346"/>
      <c r="AM911" s="346"/>
      <c r="AN911" s="346"/>
      <c r="AO911" s="346"/>
      <c r="AP911" s="346"/>
      <c r="AQ911" s="346"/>
      <c r="AR911" s="346"/>
      <c r="AS911" s="346"/>
      <c r="AT911" s="346"/>
      <c r="AU911" s="346"/>
      <c r="AV911" s="346"/>
      <c r="AW911" s="346"/>
      <c r="AX911" s="346"/>
      <c r="AY911" s="346"/>
      <c r="AZ911" s="346"/>
      <c r="BA911" s="346"/>
      <c r="BB911" s="346"/>
      <c r="BC911" s="346"/>
      <c r="BD911" s="346"/>
    </row>
    <row r="912" spans="1:56" ht="15.75" customHeight="1">
      <c r="A912" s="346"/>
      <c r="B912" s="346"/>
      <c r="C912" s="346"/>
      <c r="D912" s="346"/>
      <c r="E912" s="346"/>
      <c r="F912" s="346"/>
      <c r="G912" s="346"/>
      <c r="H912" s="346"/>
      <c r="I912" s="346"/>
      <c r="J912" s="346"/>
      <c r="K912" s="346"/>
      <c r="L912" s="346"/>
      <c r="M912" s="346"/>
      <c r="N912" s="346"/>
      <c r="O912" s="346"/>
      <c r="P912" s="346"/>
      <c r="Q912" s="346"/>
      <c r="R912" s="346"/>
      <c r="S912" s="346"/>
      <c r="T912" s="346"/>
      <c r="U912" s="346"/>
      <c r="V912" s="346"/>
      <c r="W912" s="346"/>
      <c r="X912" s="346"/>
      <c r="Y912" s="346"/>
      <c r="Z912" s="346"/>
      <c r="AA912" s="346"/>
      <c r="AB912" s="346"/>
      <c r="AC912" s="346"/>
      <c r="AD912" s="346"/>
      <c r="AE912" s="346"/>
      <c r="AF912" s="346"/>
      <c r="AG912" s="346"/>
      <c r="AH912" s="346"/>
      <c r="AI912" s="346"/>
      <c r="AJ912" s="346"/>
      <c r="AK912" s="346"/>
      <c r="AL912" s="346"/>
      <c r="AM912" s="346"/>
      <c r="AN912" s="346"/>
      <c r="AO912" s="346"/>
      <c r="AP912" s="346"/>
      <c r="AQ912" s="346"/>
      <c r="AR912" s="346"/>
      <c r="AS912" s="346"/>
      <c r="AT912" s="346"/>
      <c r="AU912" s="346"/>
      <c r="AV912" s="346"/>
      <c r="AW912" s="346"/>
      <c r="AX912" s="346"/>
      <c r="AY912" s="346"/>
      <c r="AZ912" s="346"/>
      <c r="BA912" s="346"/>
      <c r="BB912" s="346"/>
      <c r="BC912" s="346"/>
      <c r="BD912" s="346"/>
    </row>
    <row r="913" spans="1:56" ht="15.75" customHeight="1">
      <c r="A913" s="346"/>
      <c r="B913" s="346"/>
      <c r="C913" s="346"/>
      <c r="D913" s="346"/>
      <c r="E913" s="346"/>
      <c r="F913" s="346"/>
      <c r="G913" s="346"/>
      <c r="H913" s="346"/>
      <c r="I913" s="346"/>
      <c r="J913" s="346"/>
      <c r="K913" s="346"/>
      <c r="L913" s="346"/>
      <c r="M913" s="346"/>
      <c r="N913" s="346"/>
      <c r="O913" s="346"/>
      <c r="P913" s="346"/>
      <c r="Q913" s="346"/>
      <c r="R913" s="346"/>
      <c r="S913" s="346"/>
      <c r="T913" s="346"/>
      <c r="U913" s="346"/>
      <c r="V913" s="346"/>
      <c r="W913" s="346"/>
      <c r="X913" s="346"/>
      <c r="Y913" s="346"/>
      <c r="Z913" s="346"/>
      <c r="AA913" s="346"/>
      <c r="AB913" s="346"/>
      <c r="AC913" s="346"/>
      <c r="AD913" s="346"/>
      <c r="AE913" s="346"/>
      <c r="AF913" s="346"/>
      <c r="AG913" s="346"/>
      <c r="AH913" s="346"/>
      <c r="AI913" s="346"/>
      <c r="AJ913" s="346"/>
      <c r="AK913" s="346"/>
      <c r="AL913" s="346"/>
      <c r="AM913" s="346"/>
      <c r="AN913" s="346"/>
      <c r="AO913" s="346"/>
      <c r="AP913" s="346"/>
      <c r="AQ913" s="346"/>
      <c r="AR913" s="346"/>
      <c r="AS913" s="346"/>
      <c r="AT913" s="346"/>
      <c r="AU913" s="346"/>
      <c r="AV913" s="346"/>
      <c r="AW913" s="346"/>
      <c r="AX913" s="346"/>
      <c r="AY913" s="346"/>
      <c r="AZ913" s="346"/>
      <c r="BA913" s="346"/>
      <c r="BB913" s="346"/>
      <c r="BC913" s="346"/>
      <c r="BD913" s="346"/>
    </row>
    <row r="914" spans="1:56" ht="15.75" customHeight="1">
      <c r="A914" s="346"/>
      <c r="B914" s="346"/>
      <c r="C914" s="346"/>
      <c r="D914" s="346"/>
      <c r="E914" s="346"/>
      <c r="F914" s="346"/>
      <c r="G914" s="346"/>
      <c r="H914" s="346"/>
      <c r="I914" s="346"/>
      <c r="J914" s="346"/>
      <c r="K914" s="346"/>
      <c r="L914" s="346"/>
      <c r="M914" s="346"/>
      <c r="N914" s="346"/>
      <c r="O914" s="346"/>
      <c r="P914" s="346"/>
      <c r="Q914" s="346"/>
      <c r="R914" s="346"/>
      <c r="S914" s="346"/>
      <c r="T914" s="346"/>
      <c r="U914" s="346"/>
      <c r="V914" s="346"/>
      <c r="W914" s="346"/>
      <c r="X914" s="346"/>
      <c r="Y914" s="346"/>
      <c r="Z914" s="346"/>
      <c r="AA914" s="346"/>
      <c r="AB914" s="346"/>
      <c r="AC914" s="346"/>
      <c r="AD914" s="346"/>
      <c r="AE914" s="346"/>
      <c r="AF914" s="346"/>
      <c r="AG914" s="346"/>
      <c r="AH914" s="346"/>
      <c r="AI914" s="346"/>
      <c r="AJ914" s="346"/>
      <c r="AK914" s="346"/>
      <c r="AL914" s="346"/>
      <c r="AM914" s="346"/>
      <c r="AN914" s="346"/>
      <c r="AO914" s="346"/>
      <c r="AP914" s="346"/>
      <c r="AQ914" s="346"/>
      <c r="AR914" s="346"/>
      <c r="AS914" s="346"/>
      <c r="AT914" s="346"/>
      <c r="AU914" s="346"/>
      <c r="AV914" s="346"/>
      <c r="AW914" s="346"/>
      <c r="AX914" s="346"/>
      <c r="AY914" s="346"/>
      <c r="AZ914" s="346"/>
      <c r="BA914" s="346"/>
      <c r="BB914" s="346"/>
      <c r="BC914" s="346"/>
      <c r="BD914" s="346"/>
    </row>
    <row r="915" spans="1:56" ht="15.75" customHeight="1">
      <c r="A915" s="346"/>
      <c r="B915" s="346"/>
      <c r="C915" s="346"/>
      <c r="D915" s="346"/>
      <c r="E915" s="346"/>
      <c r="F915" s="346"/>
      <c r="G915" s="346"/>
      <c r="H915" s="346"/>
      <c r="I915" s="346"/>
      <c r="J915" s="346"/>
      <c r="K915" s="346"/>
      <c r="L915" s="346"/>
      <c r="M915" s="346"/>
      <c r="N915" s="346"/>
      <c r="O915" s="346"/>
      <c r="P915" s="346"/>
      <c r="Q915" s="346"/>
      <c r="R915" s="346"/>
      <c r="S915" s="346"/>
      <c r="T915" s="346"/>
      <c r="U915" s="346"/>
      <c r="V915" s="346"/>
      <c r="W915" s="346"/>
      <c r="X915" s="346"/>
      <c r="Y915" s="346"/>
      <c r="Z915" s="346"/>
      <c r="AA915" s="346"/>
      <c r="AB915" s="346"/>
      <c r="AC915" s="346"/>
      <c r="AD915" s="346"/>
      <c r="AE915" s="346"/>
      <c r="AF915" s="346"/>
      <c r="AG915" s="346"/>
      <c r="AH915" s="346"/>
      <c r="AI915" s="346"/>
      <c r="AJ915" s="346"/>
      <c r="AK915" s="346"/>
      <c r="AL915" s="346"/>
      <c r="AM915" s="346"/>
      <c r="AN915" s="346"/>
      <c r="AO915" s="346"/>
      <c r="AP915" s="346"/>
      <c r="AQ915" s="346"/>
      <c r="AR915" s="346"/>
      <c r="AS915" s="346"/>
      <c r="AT915" s="346"/>
      <c r="AU915" s="346"/>
      <c r="AV915" s="346"/>
      <c r="AW915" s="346"/>
      <c r="AX915" s="346"/>
      <c r="AY915" s="346"/>
      <c r="AZ915" s="346"/>
      <c r="BA915" s="346"/>
      <c r="BB915" s="346"/>
      <c r="BC915" s="346"/>
      <c r="BD915" s="346"/>
    </row>
    <row r="916" spans="1:56" ht="15.75" customHeight="1">
      <c r="A916" s="346"/>
      <c r="B916" s="346"/>
      <c r="C916" s="346"/>
      <c r="D916" s="346"/>
      <c r="E916" s="346"/>
      <c r="F916" s="346"/>
      <c r="G916" s="346"/>
      <c r="H916" s="346"/>
      <c r="I916" s="346"/>
      <c r="J916" s="346"/>
      <c r="K916" s="346"/>
      <c r="L916" s="346"/>
      <c r="M916" s="346"/>
      <c r="N916" s="346"/>
      <c r="O916" s="346"/>
      <c r="P916" s="346"/>
      <c r="Q916" s="346"/>
      <c r="R916" s="346"/>
      <c r="S916" s="346"/>
      <c r="T916" s="346"/>
      <c r="U916" s="346"/>
      <c r="V916" s="346"/>
      <c r="W916" s="346"/>
      <c r="X916" s="346"/>
      <c r="Y916" s="346"/>
      <c r="Z916" s="346"/>
      <c r="AA916" s="346"/>
      <c r="AB916" s="346"/>
      <c r="AC916" s="346"/>
      <c r="AD916" s="346"/>
      <c r="AE916" s="346"/>
      <c r="AF916" s="346"/>
      <c r="AG916" s="346"/>
      <c r="AH916" s="346"/>
      <c r="AI916" s="346"/>
      <c r="AJ916" s="346"/>
      <c r="AK916" s="346"/>
      <c r="AL916" s="346"/>
      <c r="AM916" s="346"/>
      <c r="AN916" s="346"/>
      <c r="AO916" s="346"/>
      <c r="AP916" s="346"/>
      <c r="AQ916" s="346"/>
      <c r="AR916" s="346"/>
      <c r="AS916" s="346"/>
      <c r="AT916" s="346"/>
      <c r="AU916" s="346"/>
      <c r="AV916" s="346"/>
      <c r="AW916" s="346"/>
      <c r="AX916" s="346"/>
      <c r="AY916" s="346"/>
      <c r="AZ916" s="346"/>
      <c r="BA916" s="346"/>
      <c r="BB916" s="346"/>
      <c r="BC916" s="346"/>
      <c r="BD916" s="346"/>
    </row>
    <row r="917" spans="1:56" ht="15.75" customHeight="1">
      <c r="A917" s="346"/>
      <c r="B917" s="346"/>
      <c r="C917" s="346"/>
      <c r="D917" s="346"/>
      <c r="E917" s="346"/>
      <c r="F917" s="346"/>
      <c r="G917" s="346"/>
      <c r="H917" s="346"/>
      <c r="I917" s="346"/>
      <c r="J917" s="346"/>
      <c r="K917" s="346"/>
      <c r="L917" s="346"/>
      <c r="M917" s="346"/>
      <c r="N917" s="346"/>
      <c r="O917" s="346"/>
      <c r="P917" s="346"/>
      <c r="Q917" s="346"/>
      <c r="R917" s="346"/>
      <c r="S917" s="346"/>
      <c r="T917" s="346"/>
      <c r="U917" s="346"/>
      <c r="V917" s="346"/>
      <c r="W917" s="346"/>
      <c r="X917" s="346"/>
      <c r="Y917" s="346"/>
      <c r="Z917" s="346"/>
      <c r="AA917" s="346"/>
      <c r="AB917" s="346"/>
      <c r="AC917" s="346"/>
      <c r="AD917" s="346"/>
      <c r="AE917" s="346"/>
      <c r="AF917" s="346"/>
      <c r="AG917" s="346"/>
      <c r="AH917" s="346"/>
      <c r="AI917" s="346"/>
      <c r="AJ917" s="346"/>
      <c r="AK917" s="346"/>
      <c r="AL917" s="346"/>
      <c r="AM917" s="346"/>
      <c r="AN917" s="346"/>
      <c r="AO917" s="346"/>
      <c r="AP917" s="346"/>
      <c r="AQ917" s="346"/>
      <c r="AR917" s="346"/>
      <c r="AS917" s="346"/>
      <c r="AT917" s="346"/>
      <c r="AU917" s="346"/>
      <c r="AV917" s="346"/>
      <c r="AW917" s="346"/>
      <c r="AX917" s="346"/>
      <c r="AY917" s="346"/>
      <c r="AZ917" s="346"/>
      <c r="BA917" s="346"/>
      <c r="BB917" s="346"/>
      <c r="BC917" s="346"/>
      <c r="BD917" s="346"/>
    </row>
    <row r="918" spans="1:56" ht="15.75" customHeight="1">
      <c r="A918" s="346"/>
      <c r="B918" s="346"/>
      <c r="C918" s="346"/>
      <c r="D918" s="346"/>
      <c r="E918" s="346"/>
      <c r="F918" s="346"/>
      <c r="G918" s="346"/>
      <c r="H918" s="346"/>
      <c r="I918" s="346"/>
      <c r="J918" s="346"/>
      <c r="K918" s="346"/>
      <c r="L918" s="346"/>
      <c r="M918" s="346"/>
      <c r="N918" s="346"/>
      <c r="O918" s="346"/>
      <c r="P918" s="346"/>
      <c r="Q918" s="346"/>
      <c r="R918" s="346"/>
      <c r="S918" s="346"/>
      <c r="T918" s="346"/>
      <c r="U918" s="346"/>
      <c r="V918" s="346"/>
      <c r="W918" s="346"/>
      <c r="X918" s="346"/>
      <c r="Y918" s="346"/>
      <c r="Z918" s="346"/>
      <c r="AA918" s="346"/>
      <c r="AB918" s="346"/>
      <c r="AC918" s="346"/>
      <c r="AD918" s="346"/>
      <c r="AE918" s="346"/>
      <c r="AF918" s="346"/>
      <c r="AG918" s="346"/>
      <c r="AH918" s="346"/>
      <c r="AI918" s="346"/>
      <c r="AJ918" s="346"/>
      <c r="AK918" s="346"/>
      <c r="AL918" s="346"/>
      <c r="AM918" s="346"/>
      <c r="AN918" s="346"/>
      <c r="AO918" s="346"/>
      <c r="AP918" s="346"/>
      <c r="AQ918" s="346"/>
      <c r="AR918" s="346"/>
      <c r="AS918" s="346"/>
      <c r="AT918" s="346"/>
      <c r="AU918" s="346"/>
      <c r="AV918" s="346"/>
      <c r="AW918" s="346"/>
      <c r="AX918" s="346"/>
      <c r="AY918" s="346"/>
      <c r="AZ918" s="346"/>
      <c r="BA918" s="346"/>
      <c r="BB918" s="346"/>
      <c r="BC918" s="346"/>
      <c r="BD918" s="346"/>
    </row>
    <row r="919" spans="1:56" ht="15.75" customHeight="1">
      <c r="A919" s="346"/>
      <c r="B919" s="346"/>
      <c r="C919" s="346"/>
      <c r="D919" s="346"/>
      <c r="E919" s="346"/>
      <c r="F919" s="346"/>
      <c r="G919" s="346"/>
      <c r="H919" s="346"/>
      <c r="I919" s="346"/>
      <c r="J919" s="346"/>
      <c r="K919" s="346"/>
      <c r="L919" s="346"/>
      <c r="M919" s="346"/>
      <c r="N919" s="346"/>
      <c r="O919" s="346"/>
      <c r="P919" s="346"/>
      <c r="Q919" s="346"/>
      <c r="R919" s="346"/>
      <c r="S919" s="346"/>
      <c r="T919" s="346"/>
      <c r="U919" s="346"/>
      <c r="V919" s="346"/>
      <c r="W919" s="346"/>
      <c r="X919" s="346"/>
      <c r="Y919" s="346"/>
      <c r="Z919" s="346"/>
      <c r="AA919" s="346"/>
      <c r="AB919" s="346"/>
      <c r="AC919" s="346"/>
      <c r="AD919" s="346"/>
      <c r="AE919" s="346"/>
      <c r="AF919" s="346"/>
      <c r="AG919" s="346"/>
      <c r="AH919" s="346"/>
      <c r="AI919" s="346"/>
      <c r="AJ919" s="346"/>
      <c r="AK919" s="346"/>
      <c r="AL919" s="346"/>
      <c r="AM919" s="346"/>
      <c r="AN919" s="346"/>
      <c r="AO919" s="346"/>
      <c r="AP919" s="346"/>
      <c r="AQ919" s="346"/>
      <c r="AR919" s="346"/>
      <c r="AS919" s="346"/>
      <c r="AT919" s="346"/>
      <c r="AU919" s="346"/>
      <c r="AV919" s="346"/>
      <c r="AW919" s="346"/>
      <c r="AX919" s="346"/>
      <c r="AY919" s="346"/>
      <c r="AZ919" s="346"/>
      <c r="BA919" s="346"/>
      <c r="BB919" s="346"/>
      <c r="BC919" s="346"/>
      <c r="BD919" s="346"/>
    </row>
    <row r="920" spans="1:56" ht="15.75" customHeight="1">
      <c r="A920" s="346"/>
      <c r="B920" s="346"/>
      <c r="C920" s="346"/>
      <c r="D920" s="346"/>
      <c r="E920" s="346"/>
      <c r="F920" s="346"/>
      <c r="G920" s="346"/>
      <c r="H920" s="346"/>
      <c r="I920" s="346"/>
      <c r="J920" s="346"/>
      <c r="K920" s="346"/>
      <c r="L920" s="346"/>
      <c r="M920" s="346"/>
      <c r="N920" s="346"/>
      <c r="O920" s="346"/>
      <c r="P920" s="346"/>
      <c r="Q920" s="346"/>
      <c r="R920" s="346"/>
      <c r="S920" s="346"/>
      <c r="T920" s="346"/>
      <c r="U920" s="346"/>
      <c r="V920" s="346"/>
      <c r="W920" s="346"/>
      <c r="X920" s="346"/>
      <c r="Y920" s="346"/>
      <c r="Z920" s="346"/>
      <c r="AA920" s="346"/>
      <c r="AB920" s="346"/>
      <c r="AC920" s="346"/>
      <c r="AD920" s="346"/>
      <c r="AE920" s="346"/>
      <c r="AF920" s="346"/>
      <c r="AG920" s="346"/>
      <c r="AH920" s="346"/>
      <c r="AI920" s="346"/>
      <c r="AJ920" s="346"/>
      <c r="AK920" s="346"/>
      <c r="AL920" s="346"/>
      <c r="AM920" s="346"/>
      <c r="AN920" s="346"/>
      <c r="AO920" s="346"/>
      <c r="AP920" s="346"/>
      <c r="AQ920" s="346"/>
      <c r="AR920" s="346"/>
      <c r="AS920" s="346"/>
      <c r="AT920" s="346"/>
      <c r="AU920" s="346"/>
      <c r="AV920" s="346"/>
      <c r="AW920" s="346"/>
      <c r="AX920" s="346"/>
      <c r="AY920" s="346"/>
      <c r="AZ920" s="346"/>
      <c r="BA920" s="346"/>
      <c r="BB920" s="346"/>
      <c r="BC920" s="346"/>
      <c r="BD920" s="346"/>
    </row>
    <row r="921" spans="1:56" ht="15.75" customHeight="1">
      <c r="A921" s="346"/>
      <c r="B921" s="346"/>
      <c r="C921" s="346"/>
      <c r="D921" s="346"/>
      <c r="E921" s="346"/>
      <c r="F921" s="346"/>
      <c r="G921" s="346"/>
      <c r="H921" s="346"/>
      <c r="I921" s="346"/>
      <c r="J921" s="346"/>
      <c r="K921" s="346"/>
      <c r="L921" s="346"/>
      <c r="M921" s="346"/>
      <c r="N921" s="346"/>
      <c r="O921" s="346"/>
      <c r="P921" s="346"/>
      <c r="Q921" s="346"/>
      <c r="R921" s="346"/>
      <c r="S921" s="346"/>
      <c r="T921" s="346"/>
      <c r="U921" s="346"/>
      <c r="V921" s="346"/>
      <c r="W921" s="346"/>
      <c r="X921" s="346"/>
      <c r="Y921" s="346"/>
      <c r="Z921" s="346"/>
      <c r="AA921" s="346"/>
      <c r="AB921" s="346"/>
      <c r="AC921" s="346"/>
      <c r="AD921" s="346"/>
      <c r="AE921" s="346"/>
      <c r="AF921" s="346"/>
      <c r="AG921" s="346"/>
      <c r="AH921" s="346"/>
      <c r="AI921" s="346"/>
      <c r="AJ921" s="346"/>
      <c r="AK921" s="346"/>
      <c r="AL921" s="346"/>
      <c r="AM921" s="346"/>
      <c r="AN921" s="346"/>
      <c r="AO921" s="346"/>
      <c r="AP921" s="346"/>
      <c r="AQ921" s="346"/>
      <c r="AR921" s="346"/>
      <c r="AS921" s="346"/>
      <c r="AT921" s="346"/>
      <c r="AU921" s="346"/>
      <c r="AV921" s="346"/>
      <c r="AW921" s="346"/>
      <c r="AX921" s="346"/>
      <c r="AY921" s="346"/>
      <c r="AZ921" s="346"/>
      <c r="BA921" s="346"/>
      <c r="BB921" s="346"/>
      <c r="BC921" s="346"/>
      <c r="BD921" s="346"/>
    </row>
    <row r="922" spans="1:56" ht="15.75" customHeight="1">
      <c r="A922" s="346"/>
      <c r="B922" s="346"/>
      <c r="C922" s="346"/>
      <c r="D922" s="346"/>
      <c r="E922" s="346"/>
      <c r="F922" s="346"/>
      <c r="G922" s="346"/>
      <c r="H922" s="346"/>
      <c r="I922" s="346"/>
      <c r="J922" s="346"/>
      <c r="K922" s="346"/>
      <c r="L922" s="346"/>
      <c r="M922" s="346"/>
      <c r="N922" s="346"/>
      <c r="O922" s="346"/>
      <c r="P922" s="346"/>
      <c r="Q922" s="346"/>
      <c r="R922" s="346"/>
      <c r="S922" s="346"/>
      <c r="T922" s="346"/>
      <c r="U922" s="346"/>
      <c r="V922" s="346"/>
      <c r="W922" s="346"/>
      <c r="X922" s="346"/>
      <c r="Y922" s="346"/>
      <c r="Z922" s="346"/>
      <c r="AA922" s="346"/>
      <c r="AB922" s="346"/>
      <c r="AC922" s="346"/>
      <c r="AD922" s="346"/>
      <c r="AE922" s="346"/>
      <c r="AF922" s="346"/>
      <c r="AG922" s="346"/>
      <c r="AH922" s="346"/>
      <c r="AI922" s="346"/>
      <c r="AJ922" s="346"/>
      <c r="AK922" s="346"/>
      <c r="AL922" s="346"/>
      <c r="AM922" s="346"/>
      <c r="AN922" s="346"/>
      <c r="AO922" s="346"/>
      <c r="AP922" s="346"/>
      <c r="AQ922" s="346"/>
      <c r="AR922" s="346"/>
      <c r="AS922" s="346"/>
      <c r="AT922" s="346"/>
      <c r="AU922" s="346"/>
      <c r="AV922" s="346"/>
      <c r="AW922" s="346"/>
      <c r="AX922" s="346"/>
      <c r="AY922" s="346"/>
      <c r="AZ922" s="346"/>
      <c r="BA922" s="346"/>
      <c r="BB922" s="346"/>
      <c r="BC922" s="346"/>
      <c r="BD922" s="346"/>
    </row>
    <row r="923" spans="1:56" ht="15.75" customHeight="1">
      <c r="A923" s="346"/>
      <c r="B923" s="346"/>
      <c r="C923" s="346"/>
      <c r="D923" s="346"/>
      <c r="E923" s="346"/>
      <c r="F923" s="346"/>
      <c r="G923" s="346"/>
      <c r="H923" s="346"/>
      <c r="I923" s="346"/>
      <c r="J923" s="346"/>
      <c r="K923" s="346"/>
      <c r="L923" s="346"/>
      <c r="M923" s="346"/>
      <c r="N923" s="346"/>
      <c r="O923" s="346"/>
      <c r="P923" s="346"/>
      <c r="Q923" s="346"/>
      <c r="R923" s="346"/>
      <c r="S923" s="346"/>
      <c r="T923" s="346"/>
      <c r="U923" s="346"/>
      <c r="V923" s="346"/>
      <c r="W923" s="346"/>
      <c r="X923" s="346"/>
      <c r="Y923" s="346"/>
      <c r="Z923" s="346"/>
      <c r="AA923" s="346"/>
      <c r="AB923" s="346"/>
      <c r="AC923" s="346"/>
      <c r="AD923" s="346"/>
      <c r="AE923" s="346"/>
      <c r="AF923" s="346"/>
      <c r="AG923" s="346"/>
      <c r="AH923" s="346"/>
      <c r="AI923" s="346"/>
      <c r="AJ923" s="346"/>
      <c r="AK923" s="346"/>
      <c r="AL923" s="346"/>
      <c r="AM923" s="346"/>
      <c r="AN923" s="346"/>
      <c r="AO923" s="346"/>
      <c r="AP923" s="346"/>
      <c r="AQ923" s="346"/>
      <c r="AR923" s="346"/>
      <c r="AS923" s="346"/>
      <c r="AT923" s="346"/>
      <c r="AU923" s="346"/>
      <c r="AV923" s="346"/>
      <c r="AW923" s="346"/>
      <c r="AX923" s="346"/>
      <c r="AY923" s="346"/>
      <c r="AZ923" s="346"/>
      <c r="BA923" s="346"/>
      <c r="BB923" s="346"/>
      <c r="BC923" s="346"/>
      <c r="BD923" s="346"/>
    </row>
    <row r="924" spans="1:56" ht="15.75" customHeight="1">
      <c r="A924" s="346"/>
      <c r="B924" s="346"/>
      <c r="C924" s="346"/>
      <c r="D924" s="346"/>
      <c r="E924" s="346"/>
      <c r="F924" s="346"/>
      <c r="G924" s="346"/>
      <c r="H924" s="346"/>
      <c r="I924" s="346"/>
      <c r="J924" s="346"/>
      <c r="K924" s="346"/>
      <c r="L924" s="346"/>
      <c r="M924" s="346"/>
      <c r="N924" s="346"/>
      <c r="O924" s="346"/>
      <c r="P924" s="346"/>
      <c r="Q924" s="346"/>
      <c r="R924" s="346"/>
      <c r="S924" s="346"/>
      <c r="T924" s="346"/>
      <c r="U924" s="346"/>
      <c r="V924" s="346"/>
      <c r="W924" s="346"/>
      <c r="X924" s="346"/>
      <c r="Y924" s="346"/>
      <c r="Z924" s="346"/>
      <c r="AA924" s="346"/>
      <c r="AB924" s="346"/>
      <c r="AC924" s="346"/>
      <c r="AD924" s="346"/>
      <c r="AE924" s="346"/>
      <c r="AF924" s="346"/>
      <c r="AG924" s="346"/>
      <c r="AH924" s="346"/>
      <c r="AI924" s="346"/>
      <c r="AJ924" s="346"/>
      <c r="AK924" s="346"/>
      <c r="AL924" s="346"/>
      <c r="AM924" s="346"/>
      <c r="AN924" s="346"/>
      <c r="AO924" s="346"/>
      <c r="AP924" s="346"/>
      <c r="AQ924" s="346"/>
      <c r="AR924" s="346"/>
      <c r="AS924" s="346"/>
      <c r="AT924" s="346"/>
      <c r="AU924" s="346"/>
      <c r="AV924" s="346"/>
      <c r="AW924" s="346"/>
      <c r="AX924" s="346"/>
      <c r="AY924" s="346"/>
      <c r="AZ924" s="346"/>
      <c r="BA924" s="346"/>
      <c r="BB924" s="346"/>
      <c r="BC924" s="346"/>
      <c r="BD924" s="346"/>
    </row>
    <row r="925" spans="1:56" ht="15.75" customHeight="1">
      <c r="A925" s="346"/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346"/>
      <c r="X925" s="346"/>
      <c r="Y925" s="346"/>
      <c r="Z925" s="346"/>
      <c r="AA925" s="346"/>
      <c r="AB925" s="346"/>
      <c r="AC925" s="346"/>
      <c r="AD925" s="346"/>
      <c r="AE925" s="346"/>
      <c r="AF925" s="346"/>
      <c r="AG925" s="346"/>
      <c r="AH925" s="346"/>
      <c r="AI925" s="346"/>
      <c r="AJ925" s="346"/>
      <c r="AK925" s="346"/>
      <c r="AL925" s="346"/>
      <c r="AM925" s="346"/>
      <c r="AN925" s="346"/>
      <c r="AO925" s="346"/>
      <c r="AP925" s="346"/>
      <c r="AQ925" s="346"/>
      <c r="AR925" s="346"/>
      <c r="AS925" s="346"/>
      <c r="AT925" s="346"/>
      <c r="AU925" s="346"/>
      <c r="AV925" s="346"/>
      <c r="AW925" s="346"/>
      <c r="AX925" s="346"/>
      <c r="AY925" s="346"/>
      <c r="AZ925" s="346"/>
      <c r="BA925" s="346"/>
      <c r="BB925" s="346"/>
      <c r="BC925" s="346"/>
      <c r="BD925" s="346"/>
    </row>
    <row r="926" spans="1:56" ht="15.75" customHeight="1">
      <c r="A926" s="346"/>
      <c r="B926" s="346"/>
      <c r="C926" s="346"/>
      <c r="D926" s="346"/>
      <c r="E926" s="346"/>
      <c r="F926" s="346"/>
      <c r="G926" s="346"/>
      <c r="H926" s="346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6"/>
      <c r="U926" s="346"/>
      <c r="V926" s="346"/>
      <c r="W926" s="346"/>
      <c r="X926" s="346"/>
      <c r="Y926" s="346"/>
      <c r="Z926" s="346"/>
      <c r="AA926" s="346"/>
      <c r="AB926" s="346"/>
      <c r="AC926" s="346"/>
      <c r="AD926" s="346"/>
      <c r="AE926" s="346"/>
      <c r="AF926" s="346"/>
      <c r="AG926" s="346"/>
      <c r="AH926" s="346"/>
      <c r="AI926" s="346"/>
      <c r="AJ926" s="346"/>
      <c r="AK926" s="346"/>
      <c r="AL926" s="346"/>
      <c r="AM926" s="346"/>
      <c r="AN926" s="346"/>
      <c r="AO926" s="346"/>
      <c r="AP926" s="346"/>
      <c r="AQ926" s="346"/>
      <c r="AR926" s="346"/>
      <c r="AS926" s="346"/>
      <c r="AT926" s="346"/>
      <c r="AU926" s="346"/>
      <c r="AV926" s="346"/>
      <c r="AW926" s="346"/>
      <c r="AX926" s="346"/>
      <c r="AY926" s="346"/>
      <c r="AZ926" s="346"/>
      <c r="BA926" s="346"/>
      <c r="BB926" s="346"/>
      <c r="BC926" s="346"/>
      <c r="BD926" s="346"/>
    </row>
    <row r="927" spans="1:56" ht="15.75" customHeight="1">
      <c r="A927" s="346"/>
      <c r="B927" s="346"/>
      <c r="C927" s="346"/>
      <c r="D927" s="346"/>
      <c r="E927" s="346"/>
      <c r="F927" s="346"/>
      <c r="G927" s="346"/>
      <c r="H927" s="346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6"/>
      <c r="U927" s="346"/>
      <c r="V927" s="346"/>
      <c r="W927" s="346"/>
      <c r="X927" s="346"/>
      <c r="Y927" s="346"/>
      <c r="Z927" s="346"/>
      <c r="AA927" s="346"/>
      <c r="AB927" s="346"/>
      <c r="AC927" s="346"/>
      <c r="AD927" s="346"/>
      <c r="AE927" s="346"/>
      <c r="AF927" s="346"/>
      <c r="AG927" s="346"/>
      <c r="AH927" s="346"/>
      <c r="AI927" s="346"/>
      <c r="AJ927" s="346"/>
      <c r="AK927" s="346"/>
      <c r="AL927" s="346"/>
      <c r="AM927" s="346"/>
      <c r="AN927" s="346"/>
      <c r="AO927" s="346"/>
      <c r="AP927" s="346"/>
      <c r="AQ927" s="346"/>
      <c r="AR927" s="346"/>
      <c r="AS927" s="346"/>
      <c r="AT927" s="346"/>
      <c r="AU927" s="346"/>
      <c r="AV927" s="346"/>
      <c r="AW927" s="346"/>
      <c r="AX927" s="346"/>
      <c r="AY927" s="346"/>
      <c r="AZ927" s="346"/>
      <c r="BA927" s="346"/>
      <c r="BB927" s="346"/>
      <c r="BC927" s="346"/>
      <c r="BD927" s="346"/>
    </row>
    <row r="928" spans="1:56" ht="15.75" customHeight="1">
      <c r="A928" s="346"/>
      <c r="B928" s="346"/>
      <c r="C928" s="346"/>
      <c r="D928" s="346"/>
      <c r="E928" s="346"/>
      <c r="F928" s="346"/>
      <c r="G928" s="346"/>
      <c r="H928" s="346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6"/>
      <c r="U928" s="346"/>
      <c r="V928" s="346"/>
      <c r="W928" s="346"/>
      <c r="X928" s="346"/>
      <c r="Y928" s="346"/>
      <c r="Z928" s="346"/>
      <c r="AA928" s="346"/>
      <c r="AB928" s="346"/>
      <c r="AC928" s="346"/>
      <c r="AD928" s="346"/>
      <c r="AE928" s="346"/>
      <c r="AF928" s="346"/>
      <c r="AG928" s="346"/>
      <c r="AH928" s="346"/>
      <c r="AI928" s="346"/>
      <c r="AJ928" s="346"/>
      <c r="AK928" s="346"/>
      <c r="AL928" s="346"/>
      <c r="AM928" s="346"/>
      <c r="AN928" s="346"/>
      <c r="AO928" s="346"/>
      <c r="AP928" s="346"/>
      <c r="AQ928" s="346"/>
      <c r="AR928" s="346"/>
      <c r="AS928" s="346"/>
      <c r="AT928" s="346"/>
      <c r="AU928" s="346"/>
      <c r="AV928" s="346"/>
      <c r="AW928" s="346"/>
      <c r="AX928" s="346"/>
      <c r="AY928" s="346"/>
      <c r="AZ928" s="346"/>
      <c r="BA928" s="346"/>
      <c r="BB928" s="346"/>
      <c r="BC928" s="346"/>
      <c r="BD928" s="346"/>
    </row>
    <row r="929" spans="1:56" ht="15.75" customHeight="1">
      <c r="A929" s="346"/>
      <c r="B929" s="346"/>
      <c r="C929" s="346"/>
      <c r="D929" s="346"/>
      <c r="E929" s="346"/>
      <c r="F929" s="346"/>
      <c r="G929" s="346"/>
      <c r="H929" s="346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6"/>
      <c r="U929" s="346"/>
      <c r="V929" s="346"/>
      <c r="W929" s="346"/>
      <c r="X929" s="346"/>
      <c r="Y929" s="346"/>
      <c r="Z929" s="346"/>
      <c r="AA929" s="346"/>
      <c r="AB929" s="346"/>
      <c r="AC929" s="346"/>
      <c r="AD929" s="346"/>
      <c r="AE929" s="346"/>
      <c r="AF929" s="346"/>
      <c r="AG929" s="346"/>
      <c r="AH929" s="346"/>
      <c r="AI929" s="346"/>
      <c r="AJ929" s="346"/>
      <c r="AK929" s="346"/>
      <c r="AL929" s="346"/>
      <c r="AM929" s="346"/>
      <c r="AN929" s="346"/>
      <c r="AO929" s="346"/>
      <c r="AP929" s="346"/>
      <c r="AQ929" s="346"/>
      <c r="AR929" s="346"/>
      <c r="AS929" s="346"/>
      <c r="AT929" s="346"/>
      <c r="AU929" s="346"/>
      <c r="AV929" s="346"/>
      <c r="AW929" s="346"/>
      <c r="AX929" s="346"/>
      <c r="AY929" s="346"/>
      <c r="AZ929" s="346"/>
      <c r="BA929" s="346"/>
      <c r="BB929" s="346"/>
      <c r="BC929" s="346"/>
      <c r="BD929" s="346"/>
    </row>
    <row r="930" spans="1:56" ht="15.75" customHeight="1">
      <c r="A930" s="346"/>
      <c r="B930" s="346"/>
      <c r="C930" s="346"/>
      <c r="D930" s="346"/>
      <c r="E930" s="346"/>
      <c r="F930" s="346"/>
      <c r="G930" s="346"/>
      <c r="H930" s="346"/>
      <c r="I930" s="346"/>
      <c r="J930" s="346"/>
      <c r="K930" s="346"/>
      <c r="L930" s="346"/>
      <c r="M930" s="346"/>
      <c r="N930" s="346"/>
      <c r="O930" s="346"/>
      <c r="P930" s="346"/>
      <c r="Q930" s="346"/>
      <c r="R930" s="346"/>
      <c r="S930" s="346"/>
      <c r="T930" s="346"/>
      <c r="U930" s="346"/>
      <c r="V930" s="346"/>
      <c r="W930" s="346"/>
      <c r="X930" s="346"/>
      <c r="Y930" s="346"/>
      <c r="Z930" s="346"/>
      <c r="AA930" s="346"/>
      <c r="AB930" s="346"/>
      <c r="AC930" s="346"/>
      <c r="AD930" s="346"/>
      <c r="AE930" s="346"/>
      <c r="AF930" s="346"/>
      <c r="AG930" s="346"/>
      <c r="AH930" s="346"/>
      <c r="AI930" s="346"/>
      <c r="AJ930" s="346"/>
      <c r="AK930" s="346"/>
      <c r="AL930" s="346"/>
      <c r="AM930" s="346"/>
      <c r="AN930" s="346"/>
      <c r="AO930" s="346"/>
      <c r="AP930" s="346"/>
      <c r="AQ930" s="346"/>
      <c r="AR930" s="346"/>
      <c r="AS930" s="346"/>
      <c r="AT930" s="346"/>
      <c r="AU930" s="346"/>
      <c r="AV930" s="346"/>
      <c r="AW930" s="346"/>
      <c r="AX930" s="346"/>
      <c r="AY930" s="346"/>
      <c r="AZ930" s="346"/>
      <c r="BA930" s="346"/>
      <c r="BB930" s="346"/>
      <c r="BC930" s="346"/>
      <c r="BD930" s="346"/>
    </row>
    <row r="931" spans="1:56" ht="15.75" customHeight="1">
      <c r="A931" s="346"/>
      <c r="B931" s="346"/>
      <c r="C931" s="346"/>
      <c r="D931" s="346"/>
      <c r="E931" s="346"/>
      <c r="F931" s="346"/>
      <c r="G931" s="346"/>
      <c r="H931" s="346"/>
      <c r="I931" s="346"/>
      <c r="J931" s="346"/>
      <c r="K931" s="346"/>
      <c r="L931" s="346"/>
      <c r="M931" s="346"/>
      <c r="N931" s="346"/>
      <c r="O931" s="346"/>
      <c r="P931" s="346"/>
      <c r="Q931" s="346"/>
      <c r="R931" s="346"/>
      <c r="S931" s="346"/>
      <c r="T931" s="346"/>
      <c r="U931" s="346"/>
      <c r="V931" s="346"/>
      <c r="W931" s="346"/>
      <c r="X931" s="346"/>
      <c r="Y931" s="346"/>
      <c r="Z931" s="346"/>
      <c r="AA931" s="346"/>
      <c r="AB931" s="346"/>
      <c r="AC931" s="346"/>
      <c r="AD931" s="346"/>
      <c r="AE931" s="346"/>
      <c r="AF931" s="346"/>
      <c r="AG931" s="346"/>
      <c r="AH931" s="346"/>
      <c r="AI931" s="346"/>
      <c r="AJ931" s="346"/>
      <c r="AK931" s="346"/>
      <c r="AL931" s="346"/>
      <c r="AM931" s="346"/>
      <c r="AN931" s="346"/>
      <c r="AO931" s="346"/>
      <c r="AP931" s="346"/>
      <c r="AQ931" s="346"/>
      <c r="AR931" s="346"/>
      <c r="AS931" s="346"/>
      <c r="AT931" s="346"/>
      <c r="AU931" s="346"/>
      <c r="AV931" s="346"/>
      <c r="AW931" s="346"/>
      <c r="AX931" s="346"/>
      <c r="AY931" s="346"/>
      <c r="AZ931" s="346"/>
      <c r="BA931" s="346"/>
      <c r="BB931" s="346"/>
      <c r="BC931" s="346"/>
      <c r="BD931" s="346"/>
    </row>
    <row r="932" spans="1:56" ht="15.75" customHeight="1">
      <c r="A932" s="346"/>
      <c r="B932" s="346"/>
      <c r="C932" s="346"/>
      <c r="D932" s="346"/>
      <c r="E932" s="346"/>
      <c r="F932" s="346"/>
      <c r="G932" s="346"/>
      <c r="H932" s="346"/>
      <c r="I932" s="346"/>
      <c r="J932" s="346"/>
      <c r="K932" s="346"/>
      <c r="L932" s="346"/>
      <c r="M932" s="346"/>
      <c r="N932" s="346"/>
      <c r="O932" s="346"/>
      <c r="P932" s="346"/>
      <c r="Q932" s="346"/>
      <c r="R932" s="346"/>
      <c r="S932" s="346"/>
      <c r="T932" s="346"/>
      <c r="U932" s="346"/>
      <c r="V932" s="346"/>
      <c r="W932" s="346"/>
      <c r="X932" s="346"/>
      <c r="Y932" s="346"/>
      <c r="Z932" s="346"/>
      <c r="AA932" s="346"/>
      <c r="AB932" s="346"/>
      <c r="AC932" s="346"/>
      <c r="AD932" s="346"/>
      <c r="AE932" s="346"/>
      <c r="AF932" s="346"/>
      <c r="AG932" s="346"/>
      <c r="AH932" s="346"/>
      <c r="AI932" s="346"/>
      <c r="AJ932" s="346"/>
      <c r="AK932" s="346"/>
      <c r="AL932" s="346"/>
      <c r="AM932" s="346"/>
      <c r="AN932" s="346"/>
      <c r="AO932" s="346"/>
      <c r="AP932" s="346"/>
      <c r="AQ932" s="346"/>
      <c r="AR932" s="346"/>
      <c r="AS932" s="346"/>
      <c r="AT932" s="346"/>
      <c r="AU932" s="346"/>
      <c r="AV932" s="346"/>
      <c r="AW932" s="346"/>
      <c r="AX932" s="346"/>
      <c r="AY932" s="346"/>
      <c r="AZ932" s="346"/>
      <c r="BA932" s="346"/>
      <c r="BB932" s="346"/>
      <c r="BC932" s="346"/>
      <c r="BD932" s="346"/>
    </row>
    <row r="933" spans="1:56" ht="15.75" customHeight="1">
      <c r="A933" s="346"/>
      <c r="B933" s="346"/>
      <c r="C933" s="346"/>
      <c r="D933" s="346"/>
      <c r="E933" s="346"/>
      <c r="F933" s="346"/>
      <c r="G933" s="346"/>
      <c r="H933" s="346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6"/>
      <c r="U933" s="346"/>
      <c r="V933" s="346"/>
      <c r="W933" s="346"/>
      <c r="X933" s="346"/>
      <c r="Y933" s="346"/>
      <c r="Z933" s="346"/>
      <c r="AA933" s="346"/>
      <c r="AB933" s="346"/>
      <c r="AC933" s="346"/>
      <c r="AD933" s="346"/>
      <c r="AE933" s="346"/>
      <c r="AF933" s="346"/>
      <c r="AG933" s="346"/>
      <c r="AH933" s="346"/>
      <c r="AI933" s="346"/>
      <c r="AJ933" s="346"/>
      <c r="AK933" s="346"/>
      <c r="AL933" s="346"/>
      <c r="AM933" s="346"/>
      <c r="AN933" s="346"/>
      <c r="AO933" s="346"/>
      <c r="AP933" s="346"/>
      <c r="AQ933" s="346"/>
      <c r="AR933" s="346"/>
      <c r="AS933" s="346"/>
      <c r="AT933" s="346"/>
      <c r="AU933" s="346"/>
      <c r="AV933" s="346"/>
      <c r="AW933" s="346"/>
      <c r="AX933" s="346"/>
      <c r="AY933" s="346"/>
      <c r="AZ933" s="346"/>
      <c r="BA933" s="346"/>
      <c r="BB933" s="346"/>
      <c r="BC933" s="346"/>
      <c r="BD933" s="346"/>
    </row>
    <row r="934" spans="1:56" ht="15.75" customHeight="1">
      <c r="A934" s="346"/>
      <c r="B934" s="346"/>
      <c r="C934" s="346"/>
      <c r="D934" s="346"/>
      <c r="E934" s="346"/>
      <c r="F934" s="346"/>
      <c r="G934" s="346"/>
      <c r="H934" s="346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6"/>
      <c r="U934" s="346"/>
      <c r="V934" s="346"/>
      <c r="W934" s="346"/>
      <c r="X934" s="346"/>
      <c r="Y934" s="346"/>
      <c r="Z934" s="346"/>
      <c r="AA934" s="346"/>
      <c r="AB934" s="346"/>
      <c r="AC934" s="346"/>
      <c r="AD934" s="346"/>
      <c r="AE934" s="346"/>
      <c r="AF934" s="346"/>
      <c r="AG934" s="346"/>
      <c r="AH934" s="346"/>
      <c r="AI934" s="346"/>
      <c r="AJ934" s="346"/>
      <c r="AK934" s="346"/>
      <c r="AL934" s="346"/>
      <c r="AM934" s="346"/>
      <c r="AN934" s="346"/>
      <c r="AO934" s="346"/>
      <c r="AP934" s="346"/>
      <c r="AQ934" s="346"/>
      <c r="AR934" s="346"/>
      <c r="AS934" s="346"/>
      <c r="AT934" s="346"/>
      <c r="AU934" s="346"/>
      <c r="AV934" s="346"/>
      <c r="AW934" s="346"/>
      <c r="AX934" s="346"/>
      <c r="AY934" s="346"/>
      <c r="AZ934" s="346"/>
      <c r="BA934" s="346"/>
      <c r="BB934" s="346"/>
      <c r="BC934" s="346"/>
      <c r="BD934" s="346"/>
    </row>
    <row r="935" spans="1:56" ht="15.75" customHeight="1">
      <c r="A935" s="346"/>
      <c r="B935" s="346"/>
      <c r="C935" s="346"/>
      <c r="D935" s="346"/>
      <c r="E935" s="346"/>
      <c r="F935" s="346"/>
      <c r="G935" s="346"/>
      <c r="H935" s="346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6"/>
      <c r="U935" s="346"/>
      <c r="V935" s="346"/>
      <c r="W935" s="346"/>
      <c r="X935" s="346"/>
      <c r="Y935" s="346"/>
      <c r="Z935" s="346"/>
      <c r="AA935" s="346"/>
      <c r="AB935" s="346"/>
      <c r="AC935" s="346"/>
      <c r="AD935" s="346"/>
      <c r="AE935" s="346"/>
      <c r="AF935" s="346"/>
      <c r="AG935" s="346"/>
      <c r="AH935" s="346"/>
      <c r="AI935" s="346"/>
      <c r="AJ935" s="346"/>
      <c r="AK935" s="346"/>
      <c r="AL935" s="346"/>
      <c r="AM935" s="346"/>
      <c r="AN935" s="346"/>
      <c r="AO935" s="346"/>
      <c r="AP935" s="346"/>
      <c r="AQ935" s="346"/>
      <c r="AR935" s="346"/>
      <c r="AS935" s="346"/>
      <c r="AT935" s="346"/>
      <c r="AU935" s="346"/>
      <c r="AV935" s="346"/>
      <c r="AW935" s="346"/>
      <c r="AX935" s="346"/>
      <c r="AY935" s="346"/>
      <c r="AZ935" s="346"/>
      <c r="BA935" s="346"/>
      <c r="BB935" s="346"/>
      <c r="BC935" s="346"/>
      <c r="BD935" s="346"/>
    </row>
    <row r="936" spans="1:56" ht="15.75" customHeight="1">
      <c r="A936" s="346"/>
      <c r="B936" s="346"/>
      <c r="C936" s="346"/>
      <c r="D936" s="346"/>
      <c r="E936" s="346"/>
      <c r="F936" s="346"/>
      <c r="G936" s="346"/>
      <c r="H936" s="346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6"/>
      <c r="U936" s="346"/>
      <c r="V936" s="346"/>
      <c r="W936" s="346"/>
      <c r="X936" s="346"/>
      <c r="Y936" s="346"/>
      <c r="Z936" s="346"/>
      <c r="AA936" s="346"/>
      <c r="AB936" s="346"/>
      <c r="AC936" s="346"/>
      <c r="AD936" s="346"/>
      <c r="AE936" s="346"/>
      <c r="AF936" s="346"/>
      <c r="AG936" s="346"/>
      <c r="AH936" s="346"/>
      <c r="AI936" s="346"/>
      <c r="AJ936" s="346"/>
      <c r="AK936" s="346"/>
      <c r="AL936" s="346"/>
      <c r="AM936" s="346"/>
      <c r="AN936" s="346"/>
      <c r="AO936" s="346"/>
      <c r="AP936" s="346"/>
      <c r="AQ936" s="346"/>
      <c r="AR936" s="346"/>
      <c r="AS936" s="346"/>
      <c r="AT936" s="346"/>
      <c r="AU936" s="346"/>
      <c r="AV936" s="346"/>
      <c r="AW936" s="346"/>
      <c r="AX936" s="346"/>
      <c r="AY936" s="346"/>
      <c r="AZ936" s="346"/>
      <c r="BA936" s="346"/>
      <c r="BB936" s="346"/>
      <c r="BC936" s="346"/>
      <c r="BD936" s="346"/>
    </row>
    <row r="937" spans="1:56" ht="15.75" customHeight="1">
      <c r="A937" s="346"/>
      <c r="B937" s="346"/>
      <c r="C937" s="346"/>
      <c r="D937" s="346"/>
      <c r="E937" s="346"/>
      <c r="F937" s="346"/>
      <c r="G937" s="346"/>
      <c r="H937" s="346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6"/>
      <c r="U937" s="346"/>
      <c r="V937" s="346"/>
      <c r="W937" s="346"/>
      <c r="X937" s="346"/>
      <c r="Y937" s="346"/>
      <c r="Z937" s="346"/>
      <c r="AA937" s="346"/>
      <c r="AB937" s="346"/>
      <c r="AC937" s="346"/>
      <c r="AD937" s="346"/>
      <c r="AE937" s="346"/>
      <c r="AF937" s="346"/>
      <c r="AG937" s="346"/>
      <c r="AH937" s="346"/>
      <c r="AI937" s="346"/>
      <c r="AJ937" s="346"/>
      <c r="AK937" s="346"/>
      <c r="AL937" s="346"/>
      <c r="AM937" s="346"/>
      <c r="AN937" s="346"/>
      <c r="AO937" s="346"/>
      <c r="AP937" s="346"/>
      <c r="AQ937" s="346"/>
      <c r="AR937" s="346"/>
      <c r="AS937" s="346"/>
      <c r="AT937" s="346"/>
      <c r="AU937" s="346"/>
      <c r="AV937" s="346"/>
      <c r="AW937" s="346"/>
      <c r="AX937" s="346"/>
      <c r="AY937" s="346"/>
      <c r="AZ937" s="346"/>
      <c r="BA937" s="346"/>
      <c r="BB937" s="346"/>
      <c r="BC937" s="346"/>
      <c r="BD937" s="346"/>
    </row>
    <row r="938" spans="1:56" ht="15.75" customHeight="1">
      <c r="A938" s="346"/>
      <c r="B938" s="346"/>
      <c r="C938" s="346"/>
      <c r="D938" s="346"/>
      <c r="E938" s="346"/>
      <c r="F938" s="346"/>
      <c r="G938" s="346"/>
      <c r="H938" s="346"/>
      <c r="I938" s="346"/>
      <c r="J938" s="346"/>
      <c r="K938" s="346"/>
      <c r="L938" s="346"/>
      <c r="M938" s="346"/>
      <c r="N938" s="346"/>
      <c r="O938" s="346"/>
      <c r="P938" s="346"/>
      <c r="Q938" s="346"/>
      <c r="R938" s="346"/>
      <c r="S938" s="346"/>
      <c r="T938" s="346"/>
      <c r="U938" s="346"/>
      <c r="V938" s="346"/>
      <c r="W938" s="346"/>
      <c r="X938" s="346"/>
      <c r="Y938" s="346"/>
      <c r="Z938" s="346"/>
      <c r="AA938" s="346"/>
      <c r="AB938" s="346"/>
      <c r="AC938" s="346"/>
      <c r="AD938" s="346"/>
      <c r="AE938" s="346"/>
      <c r="AF938" s="346"/>
      <c r="AG938" s="346"/>
      <c r="AH938" s="346"/>
      <c r="AI938" s="346"/>
      <c r="AJ938" s="346"/>
      <c r="AK938" s="346"/>
      <c r="AL938" s="346"/>
      <c r="AM938" s="346"/>
      <c r="AN938" s="346"/>
      <c r="AO938" s="346"/>
      <c r="AP938" s="346"/>
      <c r="AQ938" s="346"/>
      <c r="AR938" s="346"/>
      <c r="AS938" s="346"/>
      <c r="AT938" s="346"/>
      <c r="AU938" s="346"/>
      <c r="AV938" s="346"/>
      <c r="AW938" s="346"/>
      <c r="AX938" s="346"/>
      <c r="AY938" s="346"/>
      <c r="AZ938" s="346"/>
      <c r="BA938" s="346"/>
      <c r="BB938" s="346"/>
      <c r="BC938" s="346"/>
      <c r="BD938" s="346"/>
    </row>
    <row r="939" spans="1:56" ht="15.75" customHeight="1">
      <c r="A939" s="346"/>
      <c r="B939" s="346"/>
      <c r="C939" s="346"/>
      <c r="D939" s="346"/>
      <c r="E939" s="346"/>
      <c r="F939" s="346"/>
      <c r="G939" s="346"/>
      <c r="H939" s="346"/>
      <c r="I939" s="346"/>
      <c r="J939" s="346"/>
      <c r="K939" s="346"/>
      <c r="L939" s="346"/>
      <c r="M939" s="346"/>
      <c r="N939" s="346"/>
      <c r="O939" s="346"/>
      <c r="P939" s="346"/>
      <c r="Q939" s="346"/>
      <c r="R939" s="346"/>
      <c r="S939" s="346"/>
      <c r="T939" s="346"/>
      <c r="U939" s="346"/>
      <c r="V939" s="346"/>
      <c r="W939" s="346"/>
      <c r="X939" s="346"/>
      <c r="Y939" s="346"/>
      <c r="Z939" s="346"/>
      <c r="AA939" s="346"/>
      <c r="AB939" s="346"/>
      <c r="AC939" s="346"/>
      <c r="AD939" s="346"/>
      <c r="AE939" s="346"/>
      <c r="AF939" s="346"/>
      <c r="AG939" s="346"/>
      <c r="AH939" s="346"/>
      <c r="AI939" s="346"/>
      <c r="AJ939" s="346"/>
      <c r="AK939" s="346"/>
      <c r="AL939" s="346"/>
      <c r="AM939" s="346"/>
      <c r="AN939" s="346"/>
      <c r="AO939" s="346"/>
      <c r="AP939" s="346"/>
      <c r="AQ939" s="346"/>
      <c r="AR939" s="346"/>
      <c r="AS939" s="346"/>
      <c r="AT939" s="346"/>
      <c r="AU939" s="346"/>
      <c r="AV939" s="346"/>
      <c r="AW939" s="346"/>
      <c r="AX939" s="346"/>
      <c r="AY939" s="346"/>
      <c r="AZ939" s="346"/>
      <c r="BA939" s="346"/>
      <c r="BB939" s="346"/>
      <c r="BC939" s="346"/>
      <c r="BD939" s="346"/>
    </row>
    <row r="940" spans="1:56" ht="15.75" customHeight="1">
      <c r="A940" s="346"/>
      <c r="B940" s="346"/>
      <c r="C940" s="346"/>
      <c r="D940" s="346"/>
      <c r="E940" s="346"/>
      <c r="F940" s="346"/>
      <c r="G940" s="346"/>
      <c r="H940" s="346"/>
      <c r="I940" s="346"/>
      <c r="J940" s="346"/>
      <c r="K940" s="346"/>
      <c r="L940" s="346"/>
      <c r="M940" s="346"/>
      <c r="N940" s="346"/>
      <c r="O940" s="346"/>
      <c r="P940" s="346"/>
      <c r="Q940" s="346"/>
      <c r="R940" s="346"/>
      <c r="S940" s="346"/>
      <c r="T940" s="346"/>
      <c r="U940" s="346"/>
      <c r="V940" s="346"/>
      <c r="W940" s="346"/>
      <c r="X940" s="346"/>
      <c r="Y940" s="346"/>
      <c r="Z940" s="346"/>
      <c r="AA940" s="346"/>
      <c r="AB940" s="346"/>
      <c r="AC940" s="346"/>
      <c r="AD940" s="346"/>
      <c r="AE940" s="346"/>
      <c r="AF940" s="346"/>
      <c r="AG940" s="346"/>
      <c r="AH940" s="346"/>
      <c r="AI940" s="346"/>
      <c r="AJ940" s="346"/>
      <c r="AK940" s="346"/>
      <c r="AL940" s="346"/>
      <c r="AM940" s="346"/>
      <c r="AN940" s="346"/>
      <c r="AO940" s="346"/>
      <c r="AP940" s="346"/>
      <c r="AQ940" s="346"/>
      <c r="AR940" s="346"/>
      <c r="AS940" s="346"/>
      <c r="AT940" s="346"/>
      <c r="AU940" s="346"/>
      <c r="AV940" s="346"/>
      <c r="AW940" s="346"/>
      <c r="AX940" s="346"/>
      <c r="AY940" s="346"/>
      <c r="AZ940" s="346"/>
      <c r="BA940" s="346"/>
      <c r="BB940" s="346"/>
      <c r="BC940" s="346"/>
      <c r="BD940" s="346"/>
    </row>
    <row r="941" spans="1:56" ht="15.75" customHeight="1">
      <c r="A941" s="346"/>
      <c r="B941" s="346"/>
      <c r="C941" s="346"/>
      <c r="D941" s="346"/>
      <c r="E941" s="346"/>
      <c r="F941" s="346"/>
      <c r="G941" s="346"/>
      <c r="H941" s="346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6"/>
      <c r="U941" s="346"/>
      <c r="V941" s="346"/>
      <c r="W941" s="346"/>
      <c r="X941" s="346"/>
      <c r="Y941" s="346"/>
      <c r="Z941" s="346"/>
      <c r="AA941" s="346"/>
      <c r="AB941" s="346"/>
      <c r="AC941" s="346"/>
      <c r="AD941" s="346"/>
      <c r="AE941" s="346"/>
      <c r="AF941" s="346"/>
      <c r="AG941" s="346"/>
      <c r="AH941" s="346"/>
      <c r="AI941" s="346"/>
      <c r="AJ941" s="346"/>
      <c r="AK941" s="346"/>
      <c r="AL941" s="346"/>
      <c r="AM941" s="346"/>
      <c r="AN941" s="346"/>
      <c r="AO941" s="346"/>
      <c r="AP941" s="346"/>
      <c r="AQ941" s="346"/>
      <c r="AR941" s="346"/>
      <c r="AS941" s="346"/>
      <c r="AT941" s="346"/>
      <c r="AU941" s="346"/>
      <c r="AV941" s="346"/>
      <c r="AW941" s="346"/>
      <c r="AX941" s="346"/>
      <c r="AY941" s="346"/>
      <c r="AZ941" s="346"/>
      <c r="BA941" s="346"/>
      <c r="BB941" s="346"/>
      <c r="BC941" s="346"/>
      <c r="BD941" s="346"/>
    </row>
    <row r="942" spans="1:56" ht="15.75" customHeight="1">
      <c r="A942" s="346"/>
      <c r="B942" s="346"/>
      <c r="C942" s="346"/>
      <c r="D942" s="346"/>
      <c r="E942" s="346"/>
      <c r="F942" s="346"/>
      <c r="G942" s="346"/>
      <c r="H942" s="346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6"/>
      <c r="U942" s="346"/>
      <c r="V942" s="346"/>
      <c r="W942" s="346"/>
      <c r="X942" s="346"/>
      <c r="Y942" s="346"/>
      <c r="Z942" s="346"/>
      <c r="AA942" s="346"/>
      <c r="AB942" s="346"/>
      <c r="AC942" s="346"/>
      <c r="AD942" s="346"/>
      <c r="AE942" s="346"/>
      <c r="AF942" s="346"/>
      <c r="AG942" s="346"/>
      <c r="AH942" s="346"/>
      <c r="AI942" s="346"/>
      <c r="AJ942" s="346"/>
      <c r="AK942" s="346"/>
      <c r="AL942" s="346"/>
      <c r="AM942" s="346"/>
      <c r="AN942" s="346"/>
      <c r="AO942" s="346"/>
      <c r="AP942" s="346"/>
      <c r="AQ942" s="346"/>
      <c r="AR942" s="346"/>
      <c r="AS942" s="346"/>
      <c r="AT942" s="346"/>
      <c r="AU942" s="346"/>
      <c r="AV942" s="346"/>
      <c r="AW942" s="346"/>
      <c r="AX942" s="346"/>
      <c r="AY942" s="346"/>
      <c r="AZ942" s="346"/>
      <c r="BA942" s="346"/>
      <c r="BB942" s="346"/>
      <c r="BC942" s="346"/>
      <c r="BD942" s="346"/>
    </row>
    <row r="943" spans="1:56" ht="15.75" customHeight="1">
      <c r="A943" s="346"/>
      <c r="B943" s="346"/>
      <c r="C943" s="346"/>
      <c r="D943" s="346"/>
      <c r="E943" s="346"/>
      <c r="F943" s="346"/>
      <c r="G943" s="346"/>
      <c r="H943" s="346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6"/>
      <c r="U943" s="346"/>
      <c r="V943" s="346"/>
      <c r="W943" s="346"/>
      <c r="X943" s="346"/>
      <c r="Y943" s="346"/>
      <c r="Z943" s="346"/>
      <c r="AA943" s="346"/>
      <c r="AB943" s="346"/>
      <c r="AC943" s="346"/>
      <c r="AD943" s="346"/>
      <c r="AE943" s="346"/>
      <c r="AF943" s="346"/>
      <c r="AG943" s="346"/>
      <c r="AH943" s="346"/>
      <c r="AI943" s="346"/>
      <c r="AJ943" s="346"/>
      <c r="AK943" s="346"/>
      <c r="AL943" s="346"/>
      <c r="AM943" s="346"/>
      <c r="AN943" s="346"/>
      <c r="AO943" s="346"/>
      <c r="AP943" s="346"/>
      <c r="AQ943" s="346"/>
      <c r="AR943" s="346"/>
      <c r="AS943" s="346"/>
      <c r="AT943" s="346"/>
      <c r="AU943" s="346"/>
      <c r="AV943" s="346"/>
      <c r="AW943" s="346"/>
      <c r="AX943" s="346"/>
      <c r="AY943" s="346"/>
      <c r="AZ943" s="346"/>
      <c r="BA943" s="346"/>
      <c r="BB943" s="346"/>
      <c r="BC943" s="346"/>
      <c r="BD943" s="346"/>
    </row>
    <row r="944" spans="1:56" ht="15.75" customHeight="1">
      <c r="A944" s="346"/>
      <c r="B944" s="346"/>
      <c r="C944" s="346"/>
      <c r="D944" s="346"/>
      <c r="E944" s="346"/>
      <c r="F944" s="346"/>
      <c r="G944" s="346"/>
      <c r="H944" s="346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6"/>
      <c r="U944" s="346"/>
      <c r="V944" s="346"/>
      <c r="W944" s="346"/>
      <c r="X944" s="346"/>
      <c r="Y944" s="346"/>
      <c r="Z944" s="346"/>
      <c r="AA944" s="346"/>
      <c r="AB944" s="346"/>
      <c r="AC944" s="346"/>
      <c r="AD944" s="346"/>
      <c r="AE944" s="346"/>
      <c r="AF944" s="346"/>
      <c r="AG944" s="346"/>
      <c r="AH944" s="346"/>
      <c r="AI944" s="346"/>
      <c r="AJ944" s="346"/>
      <c r="AK944" s="346"/>
      <c r="AL944" s="346"/>
      <c r="AM944" s="346"/>
      <c r="AN944" s="346"/>
      <c r="AO944" s="346"/>
      <c r="AP944" s="346"/>
      <c r="AQ944" s="346"/>
      <c r="AR944" s="346"/>
      <c r="AS944" s="346"/>
      <c r="AT944" s="346"/>
      <c r="AU944" s="346"/>
      <c r="AV944" s="346"/>
      <c r="AW944" s="346"/>
      <c r="AX944" s="346"/>
      <c r="AY944" s="346"/>
      <c r="AZ944" s="346"/>
      <c r="BA944" s="346"/>
      <c r="BB944" s="346"/>
      <c r="BC944" s="346"/>
      <c r="BD944" s="346"/>
    </row>
    <row r="945" spans="1:56" ht="15.75" customHeight="1">
      <c r="A945" s="346"/>
      <c r="B945" s="346"/>
      <c r="C945" s="346"/>
      <c r="D945" s="346"/>
      <c r="E945" s="346"/>
      <c r="F945" s="346"/>
      <c r="G945" s="346"/>
      <c r="H945" s="346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6"/>
      <c r="U945" s="346"/>
      <c r="V945" s="346"/>
      <c r="W945" s="346"/>
      <c r="X945" s="346"/>
      <c r="Y945" s="346"/>
      <c r="Z945" s="346"/>
      <c r="AA945" s="346"/>
      <c r="AB945" s="346"/>
      <c r="AC945" s="346"/>
      <c r="AD945" s="346"/>
      <c r="AE945" s="346"/>
      <c r="AF945" s="346"/>
      <c r="AG945" s="346"/>
      <c r="AH945" s="346"/>
      <c r="AI945" s="346"/>
      <c r="AJ945" s="346"/>
      <c r="AK945" s="346"/>
      <c r="AL945" s="346"/>
      <c r="AM945" s="346"/>
      <c r="AN945" s="346"/>
      <c r="AO945" s="346"/>
      <c r="AP945" s="346"/>
      <c r="AQ945" s="346"/>
      <c r="AR945" s="346"/>
      <c r="AS945" s="346"/>
      <c r="AT945" s="346"/>
      <c r="AU945" s="346"/>
      <c r="AV945" s="346"/>
      <c r="AW945" s="346"/>
      <c r="AX945" s="346"/>
      <c r="AY945" s="346"/>
      <c r="AZ945" s="346"/>
      <c r="BA945" s="346"/>
      <c r="BB945" s="346"/>
      <c r="BC945" s="346"/>
      <c r="BD945" s="346"/>
    </row>
    <row r="946" spans="1:56" ht="15.75" customHeight="1">
      <c r="A946" s="346"/>
      <c r="B946" s="346"/>
      <c r="C946" s="346"/>
      <c r="D946" s="346"/>
      <c r="E946" s="346"/>
      <c r="F946" s="346"/>
      <c r="G946" s="346"/>
      <c r="H946" s="346"/>
      <c r="I946" s="346"/>
      <c r="J946" s="346"/>
      <c r="K946" s="346"/>
      <c r="L946" s="346"/>
      <c r="M946" s="346"/>
      <c r="N946" s="346"/>
      <c r="O946" s="346"/>
      <c r="P946" s="346"/>
      <c r="Q946" s="346"/>
      <c r="R946" s="346"/>
      <c r="S946" s="346"/>
      <c r="T946" s="346"/>
      <c r="U946" s="346"/>
      <c r="V946" s="346"/>
      <c r="W946" s="346"/>
      <c r="X946" s="346"/>
      <c r="Y946" s="346"/>
      <c r="Z946" s="346"/>
      <c r="AA946" s="346"/>
      <c r="AB946" s="346"/>
      <c r="AC946" s="346"/>
      <c r="AD946" s="346"/>
      <c r="AE946" s="346"/>
      <c r="AF946" s="346"/>
      <c r="AG946" s="346"/>
      <c r="AH946" s="346"/>
      <c r="AI946" s="346"/>
      <c r="AJ946" s="346"/>
      <c r="AK946" s="346"/>
      <c r="AL946" s="346"/>
      <c r="AM946" s="346"/>
      <c r="AN946" s="346"/>
      <c r="AO946" s="346"/>
      <c r="AP946" s="346"/>
      <c r="AQ946" s="346"/>
      <c r="AR946" s="346"/>
      <c r="AS946" s="346"/>
      <c r="AT946" s="346"/>
      <c r="AU946" s="346"/>
      <c r="AV946" s="346"/>
      <c r="AW946" s="346"/>
      <c r="AX946" s="346"/>
      <c r="AY946" s="346"/>
      <c r="AZ946" s="346"/>
      <c r="BA946" s="346"/>
      <c r="BB946" s="346"/>
      <c r="BC946" s="346"/>
      <c r="BD946" s="346"/>
    </row>
    <row r="947" spans="1:56" ht="15.75" customHeight="1">
      <c r="A947" s="346"/>
      <c r="B947" s="346"/>
      <c r="C947" s="346"/>
      <c r="D947" s="346"/>
      <c r="E947" s="346"/>
      <c r="F947" s="346"/>
      <c r="G947" s="346"/>
      <c r="H947" s="346"/>
      <c r="I947" s="346"/>
      <c r="J947" s="346"/>
      <c r="K947" s="346"/>
      <c r="L947" s="346"/>
      <c r="M947" s="346"/>
      <c r="N947" s="346"/>
      <c r="O947" s="346"/>
      <c r="P947" s="346"/>
      <c r="Q947" s="346"/>
      <c r="R947" s="346"/>
      <c r="S947" s="346"/>
      <c r="T947" s="346"/>
      <c r="U947" s="346"/>
      <c r="V947" s="346"/>
      <c r="W947" s="346"/>
      <c r="X947" s="346"/>
      <c r="Y947" s="346"/>
      <c r="Z947" s="346"/>
      <c r="AA947" s="346"/>
      <c r="AB947" s="346"/>
      <c r="AC947" s="346"/>
      <c r="AD947" s="346"/>
      <c r="AE947" s="346"/>
      <c r="AF947" s="346"/>
      <c r="AG947" s="346"/>
      <c r="AH947" s="346"/>
      <c r="AI947" s="346"/>
      <c r="AJ947" s="346"/>
      <c r="AK947" s="346"/>
      <c r="AL947" s="346"/>
      <c r="AM947" s="346"/>
      <c r="AN947" s="346"/>
      <c r="AO947" s="346"/>
      <c r="AP947" s="346"/>
      <c r="AQ947" s="346"/>
      <c r="AR947" s="346"/>
      <c r="AS947" s="346"/>
      <c r="AT947" s="346"/>
      <c r="AU947" s="346"/>
      <c r="AV947" s="346"/>
      <c r="AW947" s="346"/>
      <c r="AX947" s="346"/>
      <c r="AY947" s="346"/>
      <c r="AZ947" s="346"/>
      <c r="BA947" s="346"/>
      <c r="BB947" s="346"/>
      <c r="BC947" s="346"/>
      <c r="BD947" s="346"/>
    </row>
    <row r="948" spans="1:56" ht="15.75" customHeight="1">
      <c r="A948" s="346"/>
      <c r="B948" s="346"/>
      <c r="C948" s="346"/>
      <c r="D948" s="346"/>
      <c r="E948" s="346"/>
      <c r="F948" s="346"/>
      <c r="G948" s="346"/>
      <c r="H948" s="346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6"/>
      <c r="U948" s="346"/>
      <c r="V948" s="346"/>
      <c r="W948" s="346"/>
      <c r="X948" s="346"/>
      <c r="Y948" s="346"/>
      <c r="Z948" s="346"/>
      <c r="AA948" s="346"/>
      <c r="AB948" s="346"/>
      <c r="AC948" s="346"/>
      <c r="AD948" s="346"/>
      <c r="AE948" s="346"/>
      <c r="AF948" s="346"/>
      <c r="AG948" s="346"/>
      <c r="AH948" s="346"/>
      <c r="AI948" s="346"/>
      <c r="AJ948" s="346"/>
      <c r="AK948" s="346"/>
      <c r="AL948" s="346"/>
      <c r="AM948" s="346"/>
      <c r="AN948" s="346"/>
      <c r="AO948" s="346"/>
      <c r="AP948" s="346"/>
      <c r="AQ948" s="346"/>
      <c r="AR948" s="346"/>
      <c r="AS948" s="346"/>
      <c r="AT948" s="346"/>
      <c r="AU948" s="346"/>
      <c r="AV948" s="346"/>
      <c r="AW948" s="346"/>
      <c r="AX948" s="346"/>
      <c r="AY948" s="346"/>
      <c r="AZ948" s="346"/>
      <c r="BA948" s="346"/>
      <c r="BB948" s="346"/>
      <c r="BC948" s="346"/>
      <c r="BD948" s="346"/>
    </row>
    <row r="949" spans="1:56" ht="15.75" customHeight="1">
      <c r="A949" s="346"/>
      <c r="B949" s="346"/>
      <c r="C949" s="346"/>
      <c r="D949" s="346"/>
      <c r="E949" s="346"/>
      <c r="F949" s="346"/>
      <c r="G949" s="346"/>
      <c r="H949" s="346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6"/>
      <c r="U949" s="346"/>
      <c r="V949" s="346"/>
      <c r="W949" s="346"/>
      <c r="X949" s="346"/>
      <c r="Y949" s="346"/>
      <c r="Z949" s="346"/>
      <c r="AA949" s="346"/>
      <c r="AB949" s="346"/>
      <c r="AC949" s="346"/>
      <c r="AD949" s="346"/>
      <c r="AE949" s="346"/>
      <c r="AF949" s="346"/>
      <c r="AG949" s="346"/>
      <c r="AH949" s="346"/>
      <c r="AI949" s="346"/>
      <c r="AJ949" s="346"/>
      <c r="AK949" s="346"/>
      <c r="AL949" s="346"/>
      <c r="AM949" s="346"/>
      <c r="AN949" s="346"/>
      <c r="AO949" s="346"/>
      <c r="AP949" s="346"/>
      <c r="AQ949" s="346"/>
      <c r="AR949" s="346"/>
      <c r="AS949" s="346"/>
      <c r="AT949" s="346"/>
      <c r="AU949" s="346"/>
      <c r="AV949" s="346"/>
      <c r="AW949" s="346"/>
      <c r="AX949" s="346"/>
      <c r="AY949" s="346"/>
      <c r="AZ949" s="346"/>
      <c r="BA949" s="346"/>
      <c r="BB949" s="346"/>
      <c r="BC949" s="346"/>
      <c r="BD949" s="346"/>
    </row>
    <row r="950" spans="1:56" ht="15.75" customHeight="1">
      <c r="A950" s="346"/>
      <c r="B950" s="346"/>
      <c r="C950" s="346"/>
      <c r="D950" s="346"/>
      <c r="E950" s="346"/>
      <c r="F950" s="346"/>
      <c r="G950" s="346"/>
      <c r="H950" s="346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6"/>
      <c r="U950" s="346"/>
      <c r="V950" s="346"/>
      <c r="W950" s="346"/>
      <c r="X950" s="346"/>
      <c r="Y950" s="346"/>
      <c r="Z950" s="346"/>
      <c r="AA950" s="346"/>
      <c r="AB950" s="346"/>
      <c r="AC950" s="346"/>
      <c r="AD950" s="346"/>
      <c r="AE950" s="346"/>
      <c r="AF950" s="346"/>
      <c r="AG950" s="346"/>
      <c r="AH950" s="346"/>
      <c r="AI950" s="346"/>
      <c r="AJ950" s="346"/>
      <c r="AK950" s="346"/>
      <c r="AL950" s="346"/>
      <c r="AM950" s="346"/>
      <c r="AN950" s="346"/>
      <c r="AO950" s="346"/>
      <c r="AP950" s="346"/>
      <c r="AQ950" s="346"/>
      <c r="AR950" s="346"/>
      <c r="AS950" s="346"/>
      <c r="AT950" s="346"/>
      <c r="AU950" s="346"/>
      <c r="AV950" s="346"/>
      <c r="AW950" s="346"/>
      <c r="AX950" s="346"/>
      <c r="AY950" s="346"/>
      <c r="AZ950" s="346"/>
      <c r="BA950" s="346"/>
      <c r="BB950" s="346"/>
      <c r="BC950" s="346"/>
      <c r="BD950" s="346"/>
    </row>
    <row r="951" spans="1:56" ht="15.75" customHeight="1">
      <c r="A951" s="346"/>
      <c r="B951" s="346"/>
      <c r="C951" s="346"/>
      <c r="D951" s="346"/>
      <c r="E951" s="346"/>
      <c r="F951" s="346"/>
      <c r="G951" s="346"/>
      <c r="H951" s="346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6"/>
      <c r="U951" s="346"/>
      <c r="V951" s="346"/>
      <c r="W951" s="346"/>
      <c r="X951" s="346"/>
      <c r="Y951" s="346"/>
      <c r="Z951" s="346"/>
      <c r="AA951" s="346"/>
      <c r="AB951" s="346"/>
      <c r="AC951" s="346"/>
      <c r="AD951" s="346"/>
      <c r="AE951" s="346"/>
      <c r="AF951" s="346"/>
      <c r="AG951" s="346"/>
      <c r="AH951" s="346"/>
      <c r="AI951" s="346"/>
      <c r="AJ951" s="346"/>
      <c r="AK951" s="346"/>
      <c r="AL951" s="346"/>
      <c r="AM951" s="346"/>
      <c r="AN951" s="346"/>
      <c r="AO951" s="346"/>
      <c r="AP951" s="346"/>
      <c r="AQ951" s="346"/>
      <c r="AR951" s="346"/>
      <c r="AS951" s="346"/>
      <c r="AT951" s="346"/>
      <c r="AU951" s="346"/>
      <c r="AV951" s="346"/>
      <c r="AW951" s="346"/>
      <c r="AX951" s="346"/>
      <c r="AY951" s="346"/>
      <c r="AZ951" s="346"/>
      <c r="BA951" s="346"/>
      <c r="BB951" s="346"/>
      <c r="BC951" s="346"/>
      <c r="BD951" s="346"/>
    </row>
    <row r="952" spans="1:56" ht="15.75" customHeight="1">
      <c r="A952" s="346"/>
      <c r="B952" s="346"/>
      <c r="C952" s="346"/>
      <c r="D952" s="346"/>
      <c r="E952" s="346"/>
      <c r="F952" s="346"/>
      <c r="G952" s="346"/>
      <c r="H952" s="346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6"/>
      <c r="U952" s="346"/>
      <c r="V952" s="346"/>
      <c r="W952" s="346"/>
      <c r="X952" s="346"/>
      <c r="Y952" s="346"/>
      <c r="Z952" s="346"/>
      <c r="AA952" s="346"/>
      <c r="AB952" s="346"/>
      <c r="AC952" s="346"/>
      <c r="AD952" s="346"/>
      <c r="AE952" s="346"/>
      <c r="AF952" s="346"/>
      <c r="AG952" s="346"/>
      <c r="AH952" s="346"/>
      <c r="AI952" s="346"/>
      <c r="AJ952" s="346"/>
      <c r="AK952" s="346"/>
      <c r="AL952" s="346"/>
      <c r="AM952" s="346"/>
      <c r="AN952" s="346"/>
      <c r="AO952" s="346"/>
      <c r="AP952" s="346"/>
      <c r="AQ952" s="346"/>
      <c r="AR952" s="346"/>
      <c r="AS952" s="346"/>
      <c r="AT952" s="346"/>
      <c r="AU952" s="346"/>
      <c r="AV952" s="346"/>
      <c r="AW952" s="346"/>
      <c r="AX952" s="346"/>
      <c r="AY952" s="346"/>
      <c r="AZ952" s="346"/>
      <c r="BA952" s="346"/>
      <c r="BB952" s="346"/>
      <c r="BC952" s="346"/>
      <c r="BD952" s="346"/>
    </row>
    <row r="953" spans="1:56" ht="15.75" customHeight="1">
      <c r="A953" s="346"/>
      <c r="B953" s="346"/>
      <c r="C953" s="346"/>
      <c r="D953" s="346"/>
      <c r="E953" s="346"/>
      <c r="F953" s="346"/>
      <c r="G953" s="346"/>
      <c r="H953" s="346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6"/>
      <c r="U953" s="346"/>
      <c r="V953" s="346"/>
      <c r="W953" s="346"/>
      <c r="X953" s="346"/>
      <c r="Y953" s="346"/>
      <c r="Z953" s="346"/>
      <c r="AA953" s="346"/>
      <c r="AB953" s="346"/>
      <c r="AC953" s="346"/>
      <c r="AD953" s="346"/>
      <c r="AE953" s="346"/>
      <c r="AF953" s="346"/>
      <c r="AG953" s="346"/>
      <c r="AH953" s="346"/>
      <c r="AI953" s="346"/>
      <c r="AJ953" s="346"/>
      <c r="AK953" s="346"/>
      <c r="AL953" s="346"/>
      <c r="AM953" s="346"/>
      <c r="AN953" s="346"/>
      <c r="AO953" s="346"/>
      <c r="AP953" s="346"/>
      <c r="AQ953" s="346"/>
      <c r="AR953" s="346"/>
      <c r="AS953" s="346"/>
      <c r="AT953" s="346"/>
      <c r="AU953" s="346"/>
      <c r="AV953" s="346"/>
      <c r="AW953" s="346"/>
      <c r="AX953" s="346"/>
      <c r="AY953" s="346"/>
      <c r="AZ953" s="346"/>
      <c r="BA953" s="346"/>
      <c r="BB953" s="346"/>
      <c r="BC953" s="346"/>
      <c r="BD953" s="346"/>
    </row>
    <row r="954" spans="1:56" ht="15.75" customHeight="1">
      <c r="A954" s="346"/>
      <c r="B954" s="346"/>
      <c r="C954" s="346"/>
      <c r="D954" s="346"/>
      <c r="E954" s="346"/>
      <c r="F954" s="346"/>
      <c r="G954" s="346"/>
      <c r="H954" s="346"/>
      <c r="I954" s="346"/>
      <c r="J954" s="346"/>
      <c r="K954" s="346"/>
      <c r="L954" s="346"/>
      <c r="M954" s="346"/>
      <c r="N954" s="346"/>
      <c r="O954" s="346"/>
      <c r="P954" s="346"/>
      <c r="Q954" s="346"/>
      <c r="R954" s="346"/>
      <c r="S954" s="346"/>
      <c r="T954" s="346"/>
      <c r="U954" s="346"/>
      <c r="V954" s="346"/>
      <c r="W954" s="346"/>
      <c r="X954" s="346"/>
      <c r="Y954" s="346"/>
      <c r="Z954" s="346"/>
      <c r="AA954" s="346"/>
      <c r="AB954" s="346"/>
      <c r="AC954" s="346"/>
      <c r="AD954" s="346"/>
      <c r="AE954" s="346"/>
      <c r="AF954" s="346"/>
      <c r="AG954" s="346"/>
      <c r="AH954" s="346"/>
      <c r="AI954" s="346"/>
      <c r="AJ954" s="346"/>
      <c r="AK954" s="346"/>
      <c r="AL954" s="346"/>
      <c r="AM954" s="346"/>
      <c r="AN954" s="346"/>
      <c r="AO954" s="346"/>
      <c r="AP954" s="346"/>
      <c r="AQ954" s="346"/>
      <c r="AR954" s="346"/>
      <c r="AS954" s="346"/>
      <c r="AT954" s="346"/>
      <c r="AU954" s="346"/>
      <c r="AV954" s="346"/>
      <c r="AW954" s="346"/>
      <c r="AX954" s="346"/>
      <c r="AY954" s="346"/>
      <c r="AZ954" s="346"/>
      <c r="BA954" s="346"/>
      <c r="BB954" s="346"/>
      <c r="BC954" s="346"/>
      <c r="BD954" s="346"/>
    </row>
    <row r="955" spans="1:56" ht="15.75" customHeight="1">
      <c r="A955" s="346"/>
      <c r="B955" s="346"/>
      <c r="C955" s="346"/>
      <c r="D955" s="346"/>
      <c r="E955" s="346"/>
      <c r="F955" s="346"/>
      <c r="G955" s="346"/>
      <c r="H955" s="346"/>
      <c r="I955" s="346"/>
      <c r="J955" s="346"/>
      <c r="K955" s="346"/>
      <c r="L955" s="346"/>
      <c r="M955" s="346"/>
      <c r="N955" s="346"/>
      <c r="O955" s="346"/>
      <c r="P955" s="346"/>
      <c r="Q955" s="346"/>
      <c r="R955" s="346"/>
      <c r="S955" s="346"/>
      <c r="T955" s="346"/>
      <c r="U955" s="346"/>
      <c r="V955" s="346"/>
      <c r="W955" s="346"/>
      <c r="X955" s="346"/>
      <c r="Y955" s="346"/>
      <c r="Z955" s="346"/>
      <c r="AA955" s="346"/>
      <c r="AB955" s="346"/>
      <c r="AC955" s="346"/>
      <c r="AD955" s="346"/>
      <c r="AE955" s="346"/>
      <c r="AF955" s="346"/>
      <c r="AG955" s="346"/>
      <c r="AH955" s="346"/>
      <c r="AI955" s="346"/>
      <c r="AJ955" s="346"/>
      <c r="AK955" s="346"/>
      <c r="AL955" s="346"/>
      <c r="AM955" s="346"/>
      <c r="AN955" s="346"/>
      <c r="AO955" s="346"/>
      <c r="AP955" s="346"/>
      <c r="AQ955" s="346"/>
      <c r="AR955" s="346"/>
      <c r="AS955" s="346"/>
      <c r="AT955" s="346"/>
      <c r="AU955" s="346"/>
      <c r="AV955" s="346"/>
      <c r="AW955" s="346"/>
      <c r="AX955" s="346"/>
      <c r="AY955" s="346"/>
      <c r="AZ955" s="346"/>
      <c r="BA955" s="346"/>
      <c r="BB955" s="346"/>
      <c r="BC955" s="346"/>
      <c r="BD955" s="346"/>
    </row>
    <row r="956" spans="1:56" ht="15.75" customHeight="1">
      <c r="A956" s="346"/>
      <c r="B956" s="346"/>
      <c r="C956" s="346"/>
      <c r="D956" s="346"/>
      <c r="E956" s="346"/>
      <c r="F956" s="346"/>
      <c r="G956" s="346"/>
      <c r="H956" s="346"/>
      <c r="I956" s="346"/>
      <c r="J956" s="346"/>
      <c r="K956" s="346"/>
      <c r="L956" s="346"/>
      <c r="M956" s="346"/>
      <c r="N956" s="346"/>
      <c r="O956" s="346"/>
      <c r="P956" s="346"/>
      <c r="Q956" s="346"/>
      <c r="R956" s="346"/>
      <c r="S956" s="346"/>
      <c r="T956" s="346"/>
      <c r="U956" s="346"/>
      <c r="V956" s="346"/>
      <c r="W956" s="346"/>
      <c r="X956" s="346"/>
      <c r="Y956" s="346"/>
      <c r="Z956" s="346"/>
      <c r="AA956" s="346"/>
      <c r="AB956" s="346"/>
      <c r="AC956" s="346"/>
      <c r="AD956" s="346"/>
      <c r="AE956" s="346"/>
      <c r="AF956" s="346"/>
      <c r="AG956" s="346"/>
      <c r="AH956" s="346"/>
      <c r="AI956" s="346"/>
      <c r="AJ956" s="346"/>
      <c r="AK956" s="346"/>
      <c r="AL956" s="346"/>
      <c r="AM956" s="346"/>
      <c r="AN956" s="346"/>
      <c r="AO956" s="346"/>
      <c r="AP956" s="346"/>
      <c r="AQ956" s="346"/>
      <c r="AR956" s="346"/>
      <c r="AS956" s="346"/>
      <c r="AT956" s="346"/>
      <c r="AU956" s="346"/>
      <c r="AV956" s="346"/>
      <c r="AW956" s="346"/>
      <c r="AX956" s="346"/>
      <c r="AY956" s="346"/>
      <c r="AZ956" s="346"/>
      <c r="BA956" s="346"/>
      <c r="BB956" s="346"/>
      <c r="BC956" s="346"/>
      <c r="BD956" s="346"/>
    </row>
    <row r="957" spans="1:56" ht="15.75" customHeight="1">
      <c r="A957" s="346"/>
      <c r="B957" s="346"/>
      <c r="C957" s="346"/>
      <c r="D957" s="346"/>
      <c r="E957" s="346"/>
      <c r="F957" s="346"/>
      <c r="G957" s="346"/>
      <c r="H957" s="346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6"/>
      <c r="U957" s="346"/>
      <c r="V957" s="346"/>
      <c r="W957" s="346"/>
      <c r="X957" s="346"/>
      <c r="Y957" s="346"/>
      <c r="Z957" s="346"/>
      <c r="AA957" s="346"/>
      <c r="AB957" s="346"/>
      <c r="AC957" s="346"/>
      <c r="AD957" s="346"/>
      <c r="AE957" s="346"/>
      <c r="AF957" s="346"/>
      <c r="AG957" s="346"/>
      <c r="AH957" s="346"/>
      <c r="AI957" s="346"/>
      <c r="AJ957" s="346"/>
      <c r="AK957" s="346"/>
      <c r="AL957" s="346"/>
      <c r="AM957" s="346"/>
      <c r="AN957" s="346"/>
      <c r="AO957" s="346"/>
      <c r="AP957" s="346"/>
      <c r="AQ957" s="346"/>
      <c r="AR957" s="346"/>
      <c r="AS957" s="346"/>
      <c r="AT957" s="346"/>
      <c r="AU957" s="346"/>
      <c r="AV957" s="346"/>
      <c r="AW957" s="346"/>
      <c r="AX957" s="346"/>
      <c r="AY957" s="346"/>
      <c r="AZ957" s="346"/>
      <c r="BA957" s="346"/>
      <c r="BB957" s="346"/>
      <c r="BC957" s="346"/>
      <c r="BD957" s="346"/>
    </row>
    <row r="958" spans="1:56" ht="15.75" customHeight="1">
      <c r="A958" s="346"/>
      <c r="B958" s="346"/>
      <c r="C958" s="346"/>
      <c r="D958" s="346"/>
      <c r="E958" s="346"/>
      <c r="F958" s="346"/>
      <c r="G958" s="346"/>
      <c r="H958" s="346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6"/>
      <c r="U958" s="346"/>
      <c r="V958" s="346"/>
      <c r="W958" s="346"/>
      <c r="X958" s="346"/>
      <c r="Y958" s="346"/>
      <c r="Z958" s="346"/>
      <c r="AA958" s="346"/>
      <c r="AB958" s="346"/>
      <c r="AC958" s="346"/>
      <c r="AD958" s="346"/>
      <c r="AE958" s="346"/>
      <c r="AF958" s="346"/>
      <c r="AG958" s="346"/>
      <c r="AH958" s="346"/>
      <c r="AI958" s="346"/>
      <c r="AJ958" s="346"/>
      <c r="AK958" s="346"/>
      <c r="AL958" s="346"/>
      <c r="AM958" s="346"/>
      <c r="AN958" s="346"/>
      <c r="AO958" s="346"/>
      <c r="AP958" s="346"/>
      <c r="AQ958" s="346"/>
      <c r="AR958" s="346"/>
      <c r="AS958" s="346"/>
      <c r="AT958" s="346"/>
      <c r="AU958" s="346"/>
      <c r="AV958" s="346"/>
      <c r="AW958" s="346"/>
      <c r="AX958" s="346"/>
      <c r="AY958" s="346"/>
      <c r="AZ958" s="346"/>
      <c r="BA958" s="346"/>
      <c r="BB958" s="346"/>
      <c r="BC958" s="346"/>
      <c r="BD958" s="346"/>
    </row>
    <row r="959" spans="1:56" ht="15.75" customHeight="1">
      <c r="A959" s="346"/>
      <c r="B959" s="346"/>
      <c r="C959" s="346"/>
      <c r="D959" s="346"/>
      <c r="E959" s="346"/>
      <c r="F959" s="346"/>
      <c r="G959" s="346"/>
      <c r="H959" s="346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6"/>
      <c r="U959" s="346"/>
      <c r="V959" s="346"/>
      <c r="W959" s="346"/>
      <c r="X959" s="346"/>
      <c r="Y959" s="346"/>
      <c r="Z959" s="346"/>
      <c r="AA959" s="346"/>
      <c r="AB959" s="346"/>
      <c r="AC959" s="346"/>
      <c r="AD959" s="346"/>
      <c r="AE959" s="346"/>
      <c r="AF959" s="346"/>
      <c r="AG959" s="346"/>
      <c r="AH959" s="346"/>
      <c r="AI959" s="346"/>
      <c r="AJ959" s="346"/>
      <c r="AK959" s="346"/>
      <c r="AL959" s="346"/>
      <c r="AM959" s="346"/>
      <c r="AN959" s="346"/>
      <c r="AO959" s="346"/>
      <c r="AP959" s="346"/>
      <c r="AQ959" s="346"/>
      <c r="AR959" s="346"/>
      <c r="AS959" s="346"/>
      <c r="AT959" s="346"/>
      <c r="AU959" s="346"/>
      <c r="AV959" s="346"/>
      <c r="AW959" s="346"/>
      <c r="AX959" s="346"/>
      <c r="AY959" s="346"/>
      <c r="AZ959" s="346"/>
      <c r="BA959" s="346"/>
      <c r="BB959" s="346"/>
      <c r="BC959" s="346"/>
      <c r="BD959" s="346"/>
    </row>
    <row r="960" spans="1:56" ht="15.75" customHeight="1">
      <c r="A960" s="346"/>
      <c r="B960" s="346"/>
      <c r="C960" s="346"/>
      <c r="D960" s="346"/>
      <c r="E960" s="346"/>
      <c r="F960" s="346"/>
      <c r="G960" s="346"/>
      <c r="H960" s="346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6"/>
      <c r="U960" s="346"/>
      <c r="V960" s="346"/>
      <c r="W960" s="346"/>
      <c r="X960" s="346"/>
      <c r="Y960" s="346"/>
      <c r="Z960" s="346"/>
      <c r="AA960" s="346"/>
      <c r="AB960" s="346"/>
      <c r="AC960" s="346"/>
      <c r="AD960" s="346"/>
      <c r="AE960" s="346"/>
      <c r="AF960" s="346"/>
      <c r="AG960" s="346"/>
      <c r="AH960" s="346"/>
      <c r="AI960" s="346"/>
      <c r="AJ960" s="346"/>
      <c r="AK960" s="346"/>
      <c r="AL960" s="346"/>
      <c r="AM960" s="346"/>
      <c r="AN960" s="346"/>
      <c r="AO960" s="346"/>
      <c r="AP960" s="346"/>
      <c r="AQ960" s="346"/>
      <c r="AR960" s="346"/>
      <c r="AS960" s="346"/>
      <c r="AT960" s="346"/>
      <c r="AU960" s="346"/>
      <c r="AV960" s="346"/>
      <c r="AW960" s="346"/>
      <c r="AX960" s="346"/>
      <c r="AY960" s="346"/>
      <c r="AZ960" s="346"/>
      <c r="BA960" s="346"/>
      <c r="BB960" s="346"/>
      <c r="BC960" s="346"/>
      <c r="BD960" s="346"/>
    </row>
    <row r="961" spans="1:56" ht="15.75" customHeight="1">
      <c r="A961" s="346"/>
      <c r="B961" s="346"/>
      <c r="C961" s="346"/>
      <c r="D961" s="346"/>
      <c r="E961" s="346"/>
      <c r="F961" s="346"/>
      <c r="G961" s="346"/>
      <c r="H961" s="346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6"/>
      <c r="U961" s="346"/>
      <c r="V961" s="346"/>
      <c r="W961" s="346"/>
      <c r="X961" s="346"/>
      <c r="Y961" s="346"/>
      <c r="Z961" s="346"/>
      <c r="AA961" s="346"/>
      <c r="AB961" s="346"/>
      <c r="AC961" s="346"/>
      <c r="AD961" s="346"/>
      <c r="AE961" s="346"/>
      <c r="AF961" s="346"/>
      <c r="AG961" s="346"/>
      <c r="AH961" s="346"/>
      <c r="AI961" s="346"/>
      <c r="AJ961" s="346"/>
      <c r="AK961" s="346"/>
      <c r="AL961" s="346"/>
      <c r="AM961" s="346"/>
      <c r="AN961" s="346"/>
      <c r="AO961" s="346"/>
      <c r="AP961" s="346"/>
      <c r="AQ961" s="346"/>
      <c r="AR961" s="346"/>
      <c r="AS961" s="346"/>
      <c r="AT961" s="346"/>
      <c r="AU961" s="346"/>
      <c r="AV961" s="346"/>
      <c r="AW961" s="346"/>
      <c r="AX961" s="346"/>
      <c r="AY961" s="346"/>
      <c r="AZ961" s="346"/>
      <c r="BA961" s="346"/>
      <c r="BB961" s="346"/>
      <c r="BC961" s="346"/>
      <c r="BD961" s="346"/>
    </row>
    <row r="962" spans="1:56" ht="15.75" customHeight="1">
      <c r="A962" s="346"/>
      <c r="B962" s="346"/>
      <c r="C962" s="346"/>
      <c r="D962" s="346"/>
      <c r="E962" s="346"/>
      <c r="F962" s="346"/>
      <c r="G962" s="346"/>
      <c r="H962" s="346"/>
      <c r="I962" s="346"/>
      <c r="J962" s="346"/>
      <c r="K962" s="346"/>
      <c r="L962" s="346"/>
      <c r="M962" s="346"/>
      <c r="N962" s="346"/>
      <c r="O962" s="346"/>
      <c r="P962" s="346"/>
      <c r="Q962" s="346"/>
      <c r="R962" s="346"/>
      <c r="S962" s="346"/>
      <c r="T962" s="346"/>
      <c r="U962" s="346"/>
      <c r="V962" s="346"/>
      <c r="W962" s="346"/>
      <c r="X962" s="346"/>
      <c r="Y962" s="346"/>
      <c r="Z962" s="346"/>
      <c r="AA962" s="346"/>
      <c r="AB962" s="346"/>
      <c r="AC962" s="346"/>
      <c r="AD962" s="346"/>
      <c r="AE962" s="346"/>
      <c r="AF962" s="346"/>
      <c r="AG962" s="346"/>
      <c r="AH962" s="346"/>
      <c r="AI962" s="346"/>
      <c r="AJ962" s="346"/>
      <c r="AK962" s="346"/>
      <c r="AL962" s="346"/>
      <c r="AM962" s="346"/>
      <c r="AN962" s="346"/>
      <c r="AO962" s="346"/>
      <c r="AP962" s="346"/>
      <c r="AQ962" s="346"/>
      <c r="AR962" s="346"/>
      <c r="AS962" s="346"/>
      <c r="AT962" s="346"/>
      <c r="AU962" s="346"/>
      <c r="AV962" s="346"/>
      <c r="AW962" s="346"/>
      <c r="AX962" s="346"/>
      <c r="AY962" s="346"/>
      <c r="AZ962" s="346"/>
      <c r="BA962" s="346"/>
      <c r="BB962" s="346"/>
      <c r="BC962" s="346"/>
      <c r="BD962" s="346"/>
    </row>
    <row r="963" spans="1:56" ht="15.75" customHeight="1">
      <c r="A963" s="346"/>
      <c r="B963" s="346"/>
      <c r="C963" s="346"/>
      <c r="D963" s="346"/>
      <c r="E963" s="346"/>
      <c r="F963" s="346"/>
      <c r="G963" s="346"/>
      <c r="H963" s="346"/>
      <c r="I963" s="346"/>
      <c r="J963" s="346"/>
      <c r="K963" s="346"/>
      <c r="L963" s="346"/>
      <c r="M963" s="346"/>
      <c r="N963" s="346"/>
      <c r="O963" s="346"/>
      <c r="P963" s="346"/>
      <c r="Q963" s="346"/>
      <c r="R963" s="346"/>
      <c r="S963" s="346"/>
      <c r="T963" s="346"/>
      <c r="U963" s="346"/>
      <c r="V963" s="346"/>
      <c r="W963" s="346"/>
      <c r="X963" s="346"/>
      <c r="Y963" s="346"/>
      <c r="Z963" s="346"/>
      <c r="AA963" s="346"/>
      <c r="AB963" s="346"/>
      <c r="AC963" s="346"/>
      <c r="AD963" s="346"/>
      <c r="AE963" s="346"/>
      <c r="AF963" s="346"/>
      <c r="AG963" s="346"/>
      <c r="AH963" s="346"/>
      <c r="AI963" s="346"/>
      <c r="AJ963" s="346"/>
      <c r="AK963" s="346"/>
      <c r="AL963" s="346"/>
      <c r="AM963" s="346"/>
      <c r="AN963" s="346"/>
      <c r="AO963" s="346"/>
      <c r="AP963" s="346"/>
      <c r="AQ963" s="346"/>
      <c r="AR963" s="346"/>
      <c r="AS963" s="346"/>
      <c r="AT963" s="346"/>
      <c r="AU963" s="346"/>
      <c r="AV963" s="346"/>
      <c r="AW963" s="346"/>
      <c r="AX963" s="346"/>
      <c r="AY963" s="346"/>
      <c r="AZ963" s="346"/>
      <c r="BA963" s="346"/>
      <c r="BB963" s="346"/>
      <c r="BC963" s="346"/>
      <c r="BD963" s="346"/>
    </row>
    <row r="964" spans="1:56" ht="15.75" customHeight="1">
      <c r="A964" s="346"/>
      <c r="B964" s="346"/>
      <c r="C964" s="346"/>
      <c r="D964" s="346"/>
      <c r="E964" s="346"/>
      <c r="F964" s="346"/>
      <c r="G964" s="346"/>
      <c r="H964" s="346"/>
      <c r="I964" s="346"/>
      <c r="J964" s="346"/>
      <c r="K964" s="346"/>
      <c r="L964" s="346"/>
      <c r="M964" s="346"/>
      <c r="N964" s="346"/>
      <c r="O964" s="346"/>
      <c r="P964" s="346"/>
      <c r="Q964" s="346"/>
      <c r="R964" s="346"/>
      <c r="S964" s="346"/>
      <c r="T964" s="346"/>
      <c r="U964" s="346"/>
      <c r="V964" s="346"/>
      <c r="W964" s="346"/>
      <c r="X964" s="346"/>
      <c r="Y964" s="346"/>
      <c r="Z964" s="346"/>
      <c r="AA964" s="346"/>
      <c r="AB964" s="346"/>
      <c r="AC964" s="346"/>
      <c r="AD964" s="346"/>
      <c r="AE964" s="346"/>
      <c r="AF964" s="346"/>
      <c r="AG964" s="346"/>
      <c r="AH964" s="346"/>
      <c r="AI964" s="346"/>
      <c r="AJ964" s="346"/>
      <c r="AK964" s="346"/>
      <c r="AL964" s="346"/>
      <c r="AM964" s="346"/>
      <c r="AN964" s="346"/>
      <c r="AO964" s="346"/>
      <c r="AP964" s="346"/>
      <c r="AQ964" s="346"/>
      <c r="AR964" s="346"/>
      <c r="AS964" s="346"/>
      <c r="AT964" s="346"/>
      <c r="AU964" s="346"/>
      <c r="AV964" s="346"/>
      <c r="AW964" s="346"/>
      <c r="AX964" s="346"/>
      <c r="AY964" s="346"/>
      <c r="AZ964" s="346"/>
      <c r="BA964" s="346"/>
      <c r="BB964" s="346"/>
      <c r="BC964" s="346"/>
      <c r="BD964" s="346"/>
    </row>
    <row r="965" spans="1:56" ht="15.75" customHeight="1">
      <c r="A965" s="346"/>
      <c r="B965" s="346"/>
      <c r="C965" s="346"/>
      <c r="D965" s="346"/>
      <c r="E965" s="346"/>
      <c r="F965" s="346"/>
      <c r="G965" s="346"/>
      <c r="H965" s="346"/>
      <c r="I965" s="346"/>
      <c r="J965" s="346"/>
      <c r="K965" s="346"/>
      <c r="L965" s="346"/>
      <c r="M965" s="346"/>
      <c r="N965" s="346"/>
      <c r="O965" s="346"/>
      <c r="P965" s="346"/>
      <c r="Q965" s="346"/>
      <c r="R965" s="346"/>
      <c r="S965" s="346"/>
      <c r="T965" s="346"/>
      <c r="U965" s="346"/>
      <c r="V965" s="346"/>
      <c r="W965" s="346"/>
      <c r="X965" s="346"/>
      <c r="Y965" s="346"/>
      <c r="Z965" s="346"/>
      <c r="AA965" s="346"/>
      <c r="AB965" s="346"/>
      <c r="AC965" s="346"/>
      <c r="AD965" s="346"/>
      <c r="AE965" s="346"/>
      <c r="AF965" s="346"/>
      <c r="AG965" s="346"/>
      <c r="AH965" s="346"/>
      <c r="AI965" s="346"/>
      <c r="AJ965" s="346"/>
      <c r="AK965" s="346"/>
      <c r="AL965" s="346"/>
      <c r="AM965" s="346"/>
      <c r="AN965" s="346"/>
      <c r="AO965" s="346"/>
      <c r="AP965" s="346"/>
      <c r="AQ965" s="346"/>
      <c r="AR965" s="346"/>
      <c r="AS965" s="346"/>
      <c r="AT965" s="346"/>
      <c r="AU965" s="346"/>
      <c r="AV965" s="346"/>
      <c r="AW965" s="346"/>
      <c r="AX965" s="346"/>
      <c r="AY965" s="346"/>
      <c r="AZ965" s="346"/>
      <c r="BA965" s="346"/>
      <c r="BB965" s="346"/>
      <c r="BC965" s="346"/>
      <c r="BD965" s="346"/>
    </row>
    <row r="966" spans="1:56" ht="15.75" customHeight="1">
      <c r="A966" s="346"/>
      <c r="B966" s="346"/>
      <c r="C966" s="346"/>
      <c r="D966" s="346"/>
      <c r="E966" s="346"/>
      <c r="F966" s="346"/>
      <c r="G966" s="346"/>
      <c r="H966" s="346"/>
      <c r="I966" s="346"/>
      <c r="J966" s="346"/>
      <c r="K966" s="346"/>
      <c r="L966" s="346"/>
      <c r="M966" s="346"/>
      <c r="N966" s="346"/>
      <c r="O966" s="346"/>
      <c r="P966" s="346"/>
      <c r="Q966" s="346"/>
      <c r="R966" s="346"/>
      <c r="S966" s="346"/>
      <c r="T966" s="346"/>
      <c r="U966" s="346"/>
      <c r="V966" s="346"/>
      <c r="W966" s="346"/>
      <c r="X966" s="346"/>
      <c r="Y966" s="346"/>
      <c r="Z966" s="346"/>
      <c r="AA966" s="346"/>
      <c r="AB966" s="346"/>
      <c r="AC966" s="346"/>
      <c r="AD966" s="346"/>
      <c r="AE966" s="346"/>
      <c r="AF966" s="346"/>
      <c r="AG966" s="346"/>
      <c r="AH966" s="346"/>
      <c r="AI966" s="346"/>
      <c r="AJ966" s="346"/>
      <c r="AK966" s="346"/>
      <c r="AL966" s="346"/>
      <c r="AM966" s="346"/>
      <c r="AN966" s="346"/>
      <c r="AO966" s="346"/>
      <c r="AP966" s="346"/>
      <c r="AQ966" s="346"/>
      <c r="AR966" s="346"/>
      <c r="AS966" s="346"/>
      <c r="AT966" s="346"/>
      <c r="AU966" s="346"/>
      <c r="AV966" s="346"/>
      <c r="AW966" s="346"/>
      <c r="AX966" s="346"/>
      <c r="AY966" s="346"/>
      <c r="AZ966" s="346"/>
      <c r="BA966" s="346"/>
      <c r="BB966" s="346"/>
      <c r="BC966" s="346"/>
      <c r="BD966" s="346"/>
    </row>
    <row r="967" spans="1:56" ht="15.75" customHeight="1">
      <c r="A967" s="346"/>
      <c r="B967" s="346"/>
      <c r="C967" s="346"/>
      <c r="D967" s="346"/>
      <c r="E967" s="346"/>
      <c r="F967" s="346"/>
      <c r="G967" s="346"/>
      <c r="H967" s="346"/>
      <c r="I967" s="346"/>
      <c r="J967" s="346"/>
      <c r="K967" s="346"/>
      <c r="L967" s="346"/>
      <c r="M967" s="346"/>
      <c r="N967" s="346"/>
      <c r="O967" s="346"/>
      <c r="P967" s="346"/>
      <c r="Q967" s="346"/>
      <c r="R967" s="346"/>
      <c r="S967" s="346"/>
      <c r="T967" s="346"/>
      <c r="U967" s="346"/>
      <c r="V967" s="346"/>
      <c r="W967" s="346"/>
      <c r="X967" s="346"/>
      <c r="Y967" s="346"/>
      <c r="Z967" s="346"/>
      <c r="AA967" s="346"/>
      <c r="AB967" s="346"/>
      <c r="AC967" s="346"/>
      <c r="AD967" s="346"/>
      <c r="AE967" s="346"/>
      <c r="AF967" s="346"/>
      <c r="AG967" s="346"/>
      <c r="AH967" s="346"/>
      <c r="AI967" s="346"/>
      <c r="AJ967" s="346"/>
      <c r="AK967" s="346"/>
      <c r="AL967" s="346"/>
      <c r="AM967" s="346"/>
      <c r="AN967" s="346"/>
      <c r="AO967" s="346"/>
      <c r="AP967" s="346"/>
      <c r="AQ967" s="346"/>
      <c r="AR967" s="346"/>
      <c r="AS967" s="346"/>
      <c r="AT967" s="346"/>
      <c r="AU967" s="346"/>
      <c r="AV967" s="346"/>
      <c r="AW967" s="346"/>
      <c r="AX967" s="346"/>
      <c r="AY967" s="346"/>
      <c r="AZ967" s="346"/>
      <c r="BA967" s="346"/>
      <c r="BB967" s="346"/>
      <c r="BC967" s="346"/>
      <c r="BD967" s="346"/>
    </row>
    <row r="968" spans="1:56" ht="15.75" customHeight="1">
      <c r="A968" s="346"/>
      <c r="B968" s="346"/>
      <c r="C968" s="346"/>
      <c r="D968" s="346"/>
      <c r="E968" s="346"/>
      <c r="F968" s="346"/>
      <c r="G968" s="346"/>
      <c r="H968" s="346"/>
      <c r="I968" s="346"/>
      <c r="J968" s="346"/>
      <c r="K968" s="346"/>
      <c r="L968" s="346"/>
      <c r="M968" s="346"/>
      <c r="N968" s="346"/>
      <c r="O968" s="346"/>
      <c r="P968" s="346"/>
      <c r="Q968" s="346"/>
      <c r="R968" s="346"/>
      <c r="S968" s="346"/>
      <c r="T968" s="346"/>
      <c r="U968" s="346"/>
      <c r="V968" s="346"/>
      <c r="W968" s="346"/>
      <c r="X968" s="346"/>
      <c r="Y968" s="346"/>
      <c r="Z968" s="346"/>
      <c r="AA968" s="346"/>
      <c r="AB968" s="346"/>
      <c r="AC968" s="346"/>
      <c r="AD968" s="346"/>
      <c r="AE968" s="346"/>
      <c r="AF968" s="346"/>
      <c r="AG968" s="346"/>
      <c r="AH968" s="346"/>
      <c r="AI968" s="346"/>
      <c r="AJ968" s="346"/>
      <c r="AK968" s="346"/>
      <c r="AL968" s="346"/>
      <c r="AM968" s="346"/>
      <c r="AN968" s="346"/>
      <c r="AO968" s="346"/>
      <c r="AP968" s="346"/>
      <c r="AQ968" s="346"/>
      <c r="AR968" s="346"/>
      <c r="AS968" s="346"/>
      <c r="AT968" s="346"/>
      <c r="AU968" s="346"/>
      <c r="AV968" s="346"/>
      <c r="AW968" s="346"/>
      <c r="AX968" s="346"/>
      <c r="AY968" s="346"/>
      <c r="AZ968" s="346"/>
      <c r="BA968" s="346"/>
      <c r="BB968" s="346"/>
      <c r="BC968" s="346"/>
      <c r="BD968" s="346"/>
    </row>
    <row r="969" spans="1:56" ht="15.75" customHeight="1">
      <c r="A969" s="346"/>
      <c r="B969" s="346"/>
      <c r="C969" s="346"/>
      <c r="D969" s="346"/>
      <c r="E969" s="346"/>
      <c r="F969" s="346"/>
      <c r="G969" s="346"/>
      <c r="H969" s="346"/>
      <c r="I969" s="346"/>
      <c r="J969" s="346"/>
      <c r="K969" s="346"/>
      <c r="L969" s="346"/>
      <c r="M969" s="346"/>
      <c r="N969" s="346"/>
      <c r="O969" s="346"/>
      <c r="P969" s="346"/>
      <c r="Q969" s="346"/>
      <c r="R969" s="346"/>
      <c r="S969" s="346"/>
      <c r="T969" s="346"/>
      <c r="U969" s="346"/>
      <c r="V969" s="346"/>
      <c r="W969" s="346"/>
      <c r="X969" s="346"/>
      <c r="Y969" s="346"/>
      <c r="Z969" s="346"/>
      <c r="AA969" s="346"/>
      <c r="AB969" s="346"/>
      <c r="AC969" s="346"/>
      <c r="AD969" s="346"/>
      <c r="AE969" s="346"/>
      <c r="AF969" s="346"/>
      <c r="AG969" s="346"/>
      <c r="AH969" s="346"/>
      <c r="AI969" s="346"/>
      <c r="AJ969" s="346"/>
      <c r="AK969" s="346"/>
      <c r="AL969" s="346"/>
      <c r="AM969" s="346"/>
      <c r="AN969" s="346"/>
      <c r="AO969" s="346"/>
      <c r="AP969" s="346"/>
      <c r="AQ969" s="346"/>
      <c r="AR969" s="346"/>
      <c r="AS969" s="346"/>
      <c r="AT969" s="346"/>
      <c r="AU969" s="346"/>
      <c r="AV969" s="346"/>
      <c r="AW969" s="346"/>
      <c r="AX969" s="346"/>
      <c r="AY969" s="346"/>
      <c r="AZ969" s="346"/>
      <c r="BA969" s="346"/>
      <c r="BB969" s="346"/>
      <c r="BC969" s="346"/>
      <c r="BD969" s="346"/>
    </row>
    <row r="970" spans="1:56" ht="15.75" customHeight="1">
      <c r="A970" s="346"/>
      <c r="B970" s="346"/>
      <c r="C970" s="346"/>
      <c r="D970" s="346"/>
      <c r="E970" s="346"/>
      <c r="F970" s="346"/>
      <c r="G970" s="346"/>
      <c r="H970" s="346"/>
      <c r="I970" s="346"/>
      <c r="J970" s="346"/>
      <c r="K970" s="346"/>
      <c r="L970" s="346"/>
      <c r="M970" s="346"/>
      <c r="N970" s="346"/>
      <c r="O970" s="346"/>
      <c r="P970" s="346"/>
      <c r="Q970" s="346"/>
      <c r="R970" s="346"/>
      <c r="S970" s="346"/>
      <c r="T970" s="346"/>
      <c r="U970" s="346"/>
      <c r="V970" s="346"/>
      <c r="W970" s="346"/>
      <c r="X970" s="346"/>
      <c r="Y970" s="346"/>
      <c r="Z970" s="346"/>
      <c r="AA970" s="346"/>
      <c r="AB970" s="346"/>
      <c r="AC970" s="346"/>
      <c r="AD970" s="346"/>
      <c r="AE970" s="346"/>
      <c r="AF970" s="346"/>
      <c r="AG970" s="346"/>
      <c r="AH970" s="346"/>
      <c r="AI970" s="346"/>
      <c r="AJ970" s="346"/>
      <c r="AK970" s="346"/>
      <c r="AL970" s="346"/>
      <c r="AM970" s="346"/>
      <c r="AN970" s="346"/>
      <c r="AO970" s="346"/>
      <c r="AP970" s="346"/>
      <c r="AQ970" s="346"/>
      <c r="AR970" s="346"/>
      <c r="AS970" s="346"/>
      <c r="AT970" s="346"/>
      <c r="AU970" s="346"/>
      <c r="AV970" s="346"/>
      <c r="AW970" s="346"/>
      <c r="AX970" s="346"/>
      <c r="AY970" s="346"/>
      <c r="AZ970" s="346"/>
      <c r="BA970" s="346"/>
      <c r="BB970" s="346"/>
      <c r="BC970" s="346"/>
      <c r="BD970" s="346"/>
    </row>
    <row r="971" spans="1:56" ht="15.75" customHeight="1">
      <c r="A971" s="346"/>
      <c r="B971" s="346"/>
      <c r="C971" s="346"/>
      <c r="D971" s="346"/>
      <c r="E971" s="346"/>
      <c r="F971" s="346"/>
      <c r="G971" s="346"/>
      <c r="H971" s="346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6"/>
      <c r="U971" s="346"/>
      <c r="V971" s="346"/>
      <c r="W971" s="346"/>
      <c r="X971" s="346"/>
      <c r="Y971" s="346"/>
      <c r="Z971" s="346"/>
      <c r="AA971" s="346"/>
      <c r="AB971" s="346"/>
      <c r="AC971" s="346"/>
      <c r="AD971" s="346"/>
      <c r="AE971" s="346"/>
      <c r="AF971" s="346"/>
      <c r="AG971" s="346"/>
      <c r="AH971" s="346"/>
      <c r="AI971" s="346"/>
      <c r="AJ971" s="346"/>
      <c r="AK971" s="346"/>
      <c r="AL971" s="346"/>
      <c r="AM971" s="346"/>
      <c r="AN971" s="346"/>
      <c r="AO971" s="346"/>
      <c r="AP971" s="346"/>
      <c r="AQ971" s="346"/>
      <c r="AR971" s="346"/>
      <c r="AS971" s="346"/>
      <c r="AT971" s="346"/>
      <c r="AU971" s="346"/>
      <c r="AV971" s="346"/>
      <c r="AW971" s="346"/>
      <c r="AX971" s="346"/>
      <c r="AY971" s="346"/>
      <c r="AZ971" s="346"/>
      <c r="BA971" s="346"/>
      <c r="BB971" s="346"/>
      <c r="BC971" s="346"/>
      <c r="BD971" s="346"/>
    </row>
    <row r="972" spans="1:56" ht="15.75" customHeight="1">
      <c r="A972" s="346"/>
      <c r="B972" s="346"/>
      <c r="C972" s="346"/>
      <c r="D972" s="346"/>
      <c r="E972" s="346"/>
      <c r="F972" s="346"/>
      <c r="G972" s="346"/>
      <c r="H972" s="346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6"/>
      <c r="U972" s="346"/>
      <c r="V972" s="346"/>
      <c r="W972" s="346"/>
      <c r="X972" s="346"/>
      <c r="Y972" s="346"/>
      <c r="Z972" s="346"/>
      <c r="AA972" s="346"/>
      <c r="AB972" s="346"/>
      <c r="AC972" s="346"/>
      <c r="AD972" s="346"/>
      <c r="AE972" s="346"/>
      <c r="AF972" s="346"/>
      <c r="AG972" s="346"/>
      <c r="AH972" s="346"/>
      <c r="AI972" s="346"/>
      <c r="AJ972" s="346"/>
      <c r="AK972" s="346"/>
      <c r="AL972" s="346"/>
      <c r="AM972" s="346"/>
      <c r="AN972" s="346"/>
      <c r="AO972" s="346"/>
      <c r="AP972" s="346"/>
      <c r="AQ972" s="346"/>
      <c r="AR972" s="346"/>
      <c r="AS972" s="346"/>
      <c r="AT972" s="346"/>
      <c r="AU972" s="346"/>
      <c r="AV972" s="346"/>
      <c r="AW972" s="346"/>
      <c r="AX972" s="346"/>
      <c r="AY972" s="346"/>
      <c r="AZ972" s="346"/>
      <c r="BA972" s="346"/>
      <c r="BB972" s="346"/>
      <c r="BC972" s="346"/>
      <c r="BD972" s="346"/>
    </row>
    <row r="973" spans="1:56" ht="15.75" customHeight="1">
      <c r="A973" s="346"/>
      <c r="B973" s="346"/>
      <c r="C973" s="346"/>
      <c r="D973" s="346"/>
      <c r="E973" s="346"/>
      <c r="F973" s="346"/>
      <c r="G973" s="346"/>
      <c r="H973" s="346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6"/>
      <c r="U973" s="346"/>
      <c r="V973" s="346"/>
      <c r="W973" s="346"/>
      <c r="X973" s="346"/>
      <c r="Y973" s="346"/>
      <c r="Z973" s="346"/>
      <c r="AA973" s="346"/>
      <c r="AB973" s="346"/>
      <c r="AC973" s="346"/>
      <c r="AD973" s="346"/>
      <c r="AE973" s="346"/>
      <c r="AF973" s="346"/>
      <c r="AG973" s="346"/>
      <c r="AH973" s="346"/>
      <c r="AI973" s="346"/>
      <c r="AJ973" s="346"/>
      <c r="AK973" s="346"/>
      <c r="AL973" s="346"/>
      <c r="AM973" s="346"/>
      <c r="AN973" s="346"/>
      <c r="AO973" s="346"/>
      <c r="AP973" s="346"/>
      <c r="AQ973" s="346"/>
      <c r="AR973" s="346"/>
      <c r="AS973" s="346"/>
      <c r="AT973" s="346"/>
      <c r="AU973" s="346"/>
      <c r="AV973" s="346"/>
      <c r="AW973" s="346"/>
      <c r="AX973" s="346"/>
      <c r="AY973" s="346"/>
      <c r="AZ973" s="346"/>
      <c r="BA973" s="346"/>
      <c r="BB973" s="346"/>
      <c r="BC973" s="346"/>
      <c r="BD973" s="346"/>
    </row>
    <row r="974" spans="1:56" ht="15.75" customHeight="1">
      <c r="A974" s="346"/>
      <c r="B974" s="346"/>
      <c r="C974" s="346"/>
      <c r="D974" s="346"/>
      <c r="E974" s="346"/>
      <c r="F974" s="346"/>
      <c r="G974" s="346"/>
      <c r="H974" s="346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6"/>
      <c r="U974" s="346"/>
      <c r="V974" s="346"/>
      <c r="W974" s="346"/>
      <c r="X974" s="346"/>
      <c r="Y974" s="346"/>
      <c r="Z974" s="346"/>
      <c r="AA974" s="346"/>
      <c r="AB974" s="346"/>
      <c r="AC974" s="346"/>
      <c r="AD974" s="346"/>
      <c r="AE974" s="346"/>
      <c r="AF974" s="346"/>
      <c r="AG974" s="346"/>
      <c r="AH974" s="346"/>
      <c r="AI974" s="346"/>
      <c r="AJ974" s="346"/>
      <c r="AK974" s="346"/>
      <c r="AL974" s="346"/>
      <c r="AM974" s="346"/>
      <c r="AN974" s="346"/>
      <c r="AO974" s="346"/>
      <c r="AP974" s="346"/>
      <c r="AQ974" s="346"/>
      <c r="AR974" s="346"/>
      <c r="AS974" s="346"/>
      <c r="AT974" s="346"/>
      <c r="AU974" s="346"/>
      <c r="AV974" s="346"/>
      <c r="AW974" s="346"/>
      <c r="AX974" s="346"/>
      <c r="AY974" s="346"/>
      <c r="AZ974" s="346"/>
      <c r="BA974" s="346"/>
      <c r="BB974" s="346"/>
      <c r="BC974" s="346"/>
      <c r="BD974" s="346"/>
    </row>
    <row r="975" spans="1:56" ht="15.75" customHeight="1">
      <c r="A975" s="346"/>
      <c r="B975" s="346"/>
      <c r="C975" s="346"/>
      <c r="D975" s="346"/>
      <c r="E975" s="346"/>
      <c r="F975" s="346"/>
      <c r="G975" s="346"/>
      <c r="H975" s="346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6"/>
      <c r="U975" s="346"/>
      <c r="V975" s="346"/>
      <c r="W975" s="346"/>
      <c r="X975" s="346"/>
      <c r="Y975" s="346"/>
      <c r="Z975" s="346"/>
      <c r="AA975" s="346"/>
      <c r="AB975" s="346"/>
      <c r="AC975" s="346"/>
      <c r="AD975" s="346"/>
      <c r="AE975" s="346"/>
      <c r="AF975" s="346"/>
      <c r="AG975" s="346"/>
      <c r="AH975" s="346"/>
      <c r="AI975" s="346"/>
      <c r="AJ975" s="346"/>
      <c r="AK975" s="346"/>
      <c r="AL975" s="346"/>
      <c r="AM975" s="346"/>
      <c r="AN975" s="346"/>
      <c r="AO975" s="346"/>
      <c r="AP975" s="346"/>
      <c r="AQ975" s="346"/>
      <c r="AR975" s="346"/>
      <c r="AS975" s="346"/>
      <c r="AT975" s="346"/>
      <c r="AU975" s="346"/>
      <c r="AV975" s="346"/>
      <c r="AW975" s="346"/>
      <c r="AX975" s="346"/>
      <c r="AY975" s="346"/>
      <c r="AZ975" s="346"/>
      <c r="BA975" s="346"/>
      <c r="BB975" s="346"/>
      <c r="BC975" s="346"/>
      <c r="BD975" s="346"/>
    </row>
    <row r="976" spans="1:56" ht="15.75" customHeight="1">
      <c r="A976" s="346"/>
      <c r="B976" s="346"/>
      <c r="C976" s="346"/>
      <c r="D976" s="346"/>
      <c r="E976" s="346"/>
      <c r="F976" s="346"/>
      <c r="G976" s="346"/>
      <c r="H976" s="346"/>
      <c r="I976" s="346"/>
      <c r="J976" s="346"/>
      <c r="K976" s="346"/>
      <c r="L976" s="346"/>
      <c r="M976" s="346"/>
      <c r="N976" s="346"/>
      <c r="O976" s="346"/>
      <c r="P976" s="346"/>
      <c r="Q976" s="346"/>
      <c r="R976" s="346"/>
      <c r="S976" s="346"/>
      <c r="T976" s="346"/>
      <c r="U976" s="346"/>
      <c r="V976" s="346"/>
      <c r="W976" s="346"/>
      <c r="X976" s="346"/>
      <c r="Y976" s="346"/>
      <c r="Z976" s="346"/>
      <c r="AA976" s="346"/>
      <c r="AB976" s="346"/>
      <c r="AC976" s="346"/>
      <c r="AD976" s="346"/>
      <c r="AE976" s="346"/>
      <c r="AF976" s="346"/>
      <c r="AG976" s="346"/>
      <c r="AH976" s="346"/>
      <c r="AI976" s="346"/>
      <c r="AJ976" s="346"/>
      <c r="AK976" s="346"/>
      <c r="AL976" s="346"/>
      <c r="AM976" s="346"/>
      <c r="AN976" s="346"/>
      <c r="AO976" s="346"/>
      <c r="AP976" s="346"/>
      <c r="AQ976" s="346"/>
      <c r="AR976" s="346"/>
      <c r="AS976" s="346"/>
      <c r="AT976" s="346"/>
      <c r="AU976" s="346"/>
      <c r="AV976" s="346"/>
      <c r="AW976" s="346"/>
      <c r="AX976" s="346"/>
      <c r="AY976" s="346"/>
      <c r="AZ976" s="346"/>
      <c r="BA976" s="346"/>
      <c r="BB976" s="346"/>
      <c r="BC976" s="346"/>
      <c r="BD976" s="346"/>
    </row>
    <row r="977" spans="1:56" ht="15.75" customHeight="1">
      <c r="A977" s="346"/>
      <c r="B977" s="346"/>
      <c r="C977" s="346"/>
      <c r="D977" s="346"/>
      <c r="E977" s="346"/>
      <c r="F977" s="346"/>
      <c r="G977" s="346"/>
      <c r="H977" s="346"/>
      <c r="I977" s="346"/>
      <c r="J977" s="346"/>
      <c r="K977" s="346"/>
      <c r="L977" s="346"/>
      <c r="M977" s="346"/>
      <c r="N977" s="346"/>
      <c r="O977" s="346"/>
      <c r="P977" s="346"/>
      <c r="Q977" s="346"/>
      <c r="R977" s="346"/>
      <c r="S977" s="346"/>
      <c r="T977" s="346"/>
      <c r="U977" s="346"/>
      <c r="V977" s="346"/>
      <c r="W977" s="346"/>
      <c r="X977" s="346"/>
      <c r="Y977" s="346"/>
      <c r="Z977" s="346"/>
      <c r="AA977" s="346"/>
      <c r="AB977" s="346"/>
      <c r="AC977" s="346"/>
      <c r="AD977" s="346"/>
      <c r="AE977" s="346"/>
      <c r="AF977" s="346"/>
      <c r="AG977" s="346"/>
      <c r="AH977" s="346"/>
      <c r="AI977" s="346"/>
      <c r="AJ977" s="346"/>
      <c r="AK977" s="346"/>
      <c r="AL977" s="346"/>
      <c r="AM977" s="346"/>
      <c r="AN977" s="346"/>
      <c r="AO977" s="346"/>
      <c r="AP977" s="346"/>
      <c r="AQ977" s="346"/>
      <c r="AR977" s="346"/>
      <c r="AS977" s="346"/>
      <c r="AT977" s="346"/>
      <c r="AU977" s="346"/>
      <c r="AV977" s="346"/>
      <c r="AW977" s="346"/>
      <c r="AX977" s="346"/>
      <c r="AY977" s="346"/>
      <c r="AZ977" s="346"/>
      <c r="BA977" s="346"/>
      <c r="BB977" s="346"/>
      <c r="BC977" s="346"/>
      <c r="BD977" s="346"/>
    </row>
    <row r="978" spans="1:56" ht="15.75" customHeight="1">
      <c r="A978" s="346"/>
      <c r="B978" s="346"/>
      <c r="C978" s="346"/>
      <c r="D978" s="346"/>
      <c r="E978" s="346"/>
      <c r="F978" s="346"/>
      <c r="G978" s="346"/>
      <c r="H978" s="346"/>
      <c r="I978" s="346"/>
      <c r="J978" s="346"/>
      <c r="K978" s="346"/>
      <c r="L978" s="346"/>
      <c r="M978" s="346"/>
      <c r="N978" s="346"/>
      <c r="O978" s="346"/>
      <c r="P978" s="346"/>
      <c r="Q978" s="346"/>
      <c r="R978" s="346"/>
      <c r="S978" s="346"/>
      <c r="T978" s="346"/>
      <c r="U978" s="346"/>
      <c r="V978" s="346"/>
      <c r="W978" s="346"/>
      <c r="X978" s="346"/>
      <c r="Y978" s="346"/>
      <c r="Z978" s="346"/>
      <c r="AA978" s="346"/>
      <c r="AB978" s="346"/>
      <c r="AC978" s="346"/>
      <c r="AD978" s="346"/>
      <c r="AE978" s="346"/>
      <c r="AF978" s="346"/>
      <c r="AG978" s="346"/>
      <c r="AH978" s="346"/>
      <c r="AI978" s="346"/>
      <c r="AJ978" s="346"/>
      <c r="AK978" s="346"/>
      <c r="AL978" s="346"/>
      <c r="AM978" s="346"/>
      <c r="AN978" s="346"/>
      <c r="AO978" s="346"/>
      <c r="AP978" s="346"/>
      <c r="AQ978" s="346"/>
      <c r="AR978" s="346"/>
      <c r="AS978" s="346"/>
      <c r="AT978" s="346"/>
      <c r="AU978" s="346"/>
      <c r="AV978" s="346"/>
      <c r="AW978" s="346"/>
      <c r="AX978" s="346"/>
      <c r="AY978" s="346"/>
      <c r="AZ978" s="346"/>
      <c r="BA978" s="346"/>
      <c r="BB978" s="346"/>
      <c r="BC978" s="346"/>
      <c r="BD978" s="346"/>
    </row>
    <row r="979" spans="1:56" ht="15.75" customHeight="1">
      <c r="A979" s="346"/>
      <c r="B979" s="346"/>
      <c r="C979" s="346"/>
      <c r="D979" s="346"/>
      <c r="E979" s="346"/>
      <c r="F979" s="346"/>
      <c r="G979" s="346"/>
      <c r="H979" s="346"/>
      <c r="I979" s="346"/>
      <c r="J979" s="346"/>
      <c r="K979" s="346"/>
      <c r="L979" s="346"/>
      <c r="M979" s="346"/>
      <c r="N979" s="346"/>
      <c r="O979" s="346"/>
      <c r="P979" s="346"/>
      <c r="Q979" s="346"/>
      <c r="R979" s="346"/>
      <c r="S979" s="346"/>
      <c r="T979" s="346"/>
      <c r="U979" s="346"/>
      <c r="V979" s="346"/>
      <c r="W979" s="346"/>
      <c r="X979" s="346"/>
      <c r="Y979" s="346"/>
      <c r="Z979" s="346"/>
      <c r="AA979" s="346"/>
      <c r="AB979" s="346"/>
      <c r="AC979" s="346"/>
      <c r="AD979" s="346"/>
      <c r="AE979" s="346"/>
      <c r="AF979" s="346"/>
      <c r="AG979" s="346"/>
      <c r="AH979" s="346"/>
      <c r="AI979" s="346"/>
      <c r="AJ979" s="346"/>
      <c r="AK979" s="346"/>
      <c r="AL979" s="346"/>
      <c r="AM979" s="346"/>
      <c r="AN979" s="346"/>
      <c r="AO979" s="346"/>
      <c r="AP979" s="346"/>
      <c r="AQ979" s="346"/>
      <c r="AR979" s="346"/>
      <c r="AS979" s="346"/>
      <c r="AT979" s="346"/>
      <c r="AU979" s="346"/>
      <c r="AV979" s="346"/>
      <c r="AW979" s="346"/>
      <c r="AX979" s="346"/>
      <c r="AY979" s="346"/>
      <c r="AZ979" s="346"/>
      <c r="BA979" s="346"/>
      <c r="BB979" s="346"/>
      <c r="BC979" s="346"/>
      <c r="BD979" s="346"/>
    </row>
    <row r="980" spans="1:56" ht="15.75" customHeight="1">
      <c r="A980" s="346"/>
      <c r="B980" s="346"/>
      <c r="C980" s="346"/>
      <c r="D980" s="346"/>
      <c r="E980" s="346"/>
      <c r="F980" s="346"/>
      <c r="G980" s="346"/>
      <c r="H980" s="346"/>
      <c r="I980" s="346"/>
      <c r="J980" s="346"/>
      <c r="K980" s="346"/>
      <c r="L980" s="346"/>
      <c r="M980" s="346"/>
      <c r="N980" s="346"/>
      <c r="O980" s="346"/>
      <c r="P980" s="346"/>
      <c r="Q980" s="346"/>
      <c r="R980" s="346"/>
      <c r="S980" s="346"/>
      <c r="T980" s="346"/>
      <c r="U980" s="346"/>
      <c r="V980" s="346"/>
      <c r="W980" s="346"/>
      <c r="X980" s="346"/>
      <c r="Y980" s="346"/>
      <c r="Z980" s="346"/>
      <c r="AA980" s="346"/>
      <c r="AB980" s="346"/>
      <c r="AC980" s="346"/>
      <c r="AD980" s="346"/>
      <c r="AE980" s="346"/>
      <c r="AF980" s="346"/>
      <c r="AG980" s="346"/>
      <c r="AH980" s="346"/>
      <c r="AI980" s="346"/>
      <c r="AJ980" s="346"/>
      <c r="AK980" s="346"/>
      <c r="AL980" s="346"/>
      <c r="AM980" s="346"/>
      <c r="AN980" s="346"/>
      <c r="AO980" s="346"/>
      <c r="AP980" s="346"/>
      <c r="AQ980" s="346"/>
      <c r="AR980" s="346"/>
      <c r="AS980" s="346"/>
      <c r="AT980" s="346"/>
      <c r="AU980" s="346"/>
      <c r="AV980" s="346"/>
      <c r="AW980" s="346"/>
      <c r="AX980" s="346"/>
      <c r="AY980" s="346"/>
      <c r="AZ980" s="346"/>
      <c r="BA980" s="346"/>
      <c r="BB980" s="346"/>
      <c r="BC980" s="346"/>
      <c r="BD980" s="346"/>
    </row>
    <row r="981" spans="1:56" ht="15.75" customHeight="1">
      <c r="A981" s="346"/>
      <c r="B981" s="346"/>
      <c r="C981" s="346"/>
      <c r="D981" s="346"/>
      <c r="E981" s="346"/>
      <c r="F981" s="346"/>
      <c r="G981" s="346"/>
      <c r="H981" s="346"/>
      <c r="I981" s="346"/>
      <c r="J981" s="346"/>
      <c r="K981" s="346"/>
      <c r="L981" s="346"/>
      <c r="M981" s="346"/>
      <c r="N981" s="346"/>
      <c r="O981" s="346"/>
      <c r="P981" s="346"/>
      <c r="Q981" s="346"/>
      <c r="R981" s="346"/>
      <c r="S981" s="346"/>
      <c r="T981" s="346"/>
      <c r="U981" s="346"/>
      <c r="V981" s="346"/>
      <c r="W981" s="346"/>
      <c r="X981" s="346"/>
      <c r="Y981" s="346"/>
      <c r="Z981" s="346"/>
      <c r="AA981" s="346"/>
      <c r="AB981" s="346"/>
      <c r="AC981" s="346"/>
      <c r="AD981" s="346"/>
      <c r="AE981" s="346"/>
      <c r="AF981" s="346"/>
      <c r="AG981" s="346"/>
      <c r="AH981" s="346"/>
      <c r="AI981" s="346"/>
      <c r="AJ981" s="346"/>
      <c r="AK981" s="346"/>
      <c r="AL981" s="346"/>
      <c r="AM981" s="346"/>
      <c r="AN981" s="346"/>
      <c r="AO981" s="346"/>
      <c r="AP981" s="346"/>
      <c r="AQ981" s="346"/>
      <c r="AR981" s="346"/>
      <c r="AS981" s="346"/>
      <c r="AT981" s="346"/>
      <c r="AU981" s="346"/>
      <c r="AV981" s="346"/>
      <c r="AW981" s="346"/>
      <c r="AX981" s="346"/>
      <c r="AY981" s="346"/>
      <c r="AZ981" s="346"/>
      <c r="BA981" s="346"/>
      <c r="BB981" s="346"/>
      <c r="BC981" s="346"/>
      <c r="BD981" s="346"/>
    </row>
    <row r="982" spans="1:56" ht="15.75" customHeight="1">
      <c r="A982" s="346"/>
      <c r="B982" s="346"/>
      <c r="C982" s="346"/>
      <c r="D982" s="346"/>
      <c r="E982" s="346"/>
      <c r="F982" s="346"/>
      <c r="G982" s="346"/>
      <c r="H982" s="346"/>
      <c r="I982" s="346"/>
      <c r="J982" s="346"/>
      <c r="K982" s="346"/>
      <c r="L982" s="346"/>
      <c r="M982" s="346"/>
      <c r="N982" s="346"/>
      <c r="O982" s="346"/>
      <c r="P982" s="346"/>
      <c r="Q982" s="346"/>
      <c r="R982" s="346"/>
      <c r="S982" s="346"/>
      <c r="T982" s="346"/>
      <c r="U982" s="346"/>
      <c r="V982" s="346"/>
      <c r="W982" s="346"/>
      <c r="X982" s="346"/>
      <c r="Y982" s="346"/>
      <c r="Z982" s="346"/>
      <c r="AA982" s="346"/>
      <c r="AB982" s="346"/>
      <c r="AC982" s="346"/>
      <c r="AD982" s="346"/>
      <c r="AE982" s="346"/>
      <c r="AF982" s="346"/>
      <c r="AG982" s="346"/>
      <c r="AH982" s="346"/>
      <c r="AI982" s="346"/>
      <c r="AJ982" s="346"/>
      <c r="AK982" s="346"/>
      <c r="AL982" s="346"/>
      <c r="AM982" s="346"/>
      <c r="AN982" s="346"/>
      <c r="AO982" s="346"/>
      <c r="AP982" s="346"/>
      <c r="AQ982" s="346"/>
      <c r="AR982" s="346"/>
      <c r="AS982" s="346"/>
      <c r="AT982" s="346"/>
      <c r="AU982" s="346"/>
      <c r="AV982" s="346"/>
      <c r="AW982" s="346"/>
      <c r="AX982" s="346"/>
      <c r="AY982" s="346"/>
      <c r="AZ982" s="346"/>
      <c r="BA982" s="346"/>
      <c r="BB982" s="346"/>
      <c r="BC982" s="346"/>
      <c r="BD982" s="346"/>
    </row>
    <row r="983" spans="1:56" ht="15.75" customHeight="1">
      <c r="A983" s="346"/>
      <c r="B983" s="346"/>
      <c r="C983" s="346"/>
      <c r="D983" s="346"/>
      <c r="E983" s="346"/>
      <c r="F983" s="346"/>
      <c r="G983" s="346"/>
      <c r="H983" s="346"/>
      <c r="I983" s="346"/>
      <c r="J983" s="346"/>
      <c r="K983" s="346"/>
      <c r="L983" s="346"/>
      <c r="M983" s="346"/>
      <c r="N983" s="346"/>
      <c r="O983" s="346"/>
      <c r="P983" s="346"/>
      <c r="Q983" s="346"/>
      <c r="R983" s="346"/>
      <c r="S983" s="346"/>
      <c r="T983" s="346"/>
      <c r="U983" s="346"/>
      <c r="V983" s="346"/>
      <c r="W983" s="346"/>
      <c r="X983" s="346"/>
      <c r="Y983" s="346"/>
      <c r="Z983" s="346"/>
      <c r="AA983" s="346"/>
      <c r="AB983" s="346"/>
      <c r="AC983" s="346"/>
      <c r="AD983" s="346"/>
      <c r="AE983" s="346"/>
      <c r="AF983" s="346"/>
      <c r="AG983" s="346"/>
      <c r="AH983" s="346"/>
      <c r="AI983" s="346"/>
      <c r="AJ983" s="346"/>
      <c r="AK983" s="346"/>
      <c r="AL983" s="346"/>
      <c r="AM983" s="346"/>
      <c r="AN983" s="346"/>
      <c r="AO983" s="346"/>
      <c r="AP983" s="346"/>
      <c r="AQ983" s="346"/>
      <c r="AR983" s="346"/>
      <c r="AS983" s="346"/>
      <c r="AT983" s="346"/>
      <c r="AU983" s="346"/>
      <c r="AV983" s="346"/>
      <c r="AW983" s="346"/>
      <c r="AX983" s="346"/>
      <c r="AY983" s="346"/>
      <c r="AZ983" s="346"/>
      <c r="BA983" s="346"/>
      <c r="BB983" s="346"/>
      <c r="BC983" s="346"/>
      <c r="BD983" s="346"/>
    </row>
    <row r="984" spans="1:56" ht="15.75" customHeight="1">
      <c r="A984" s="346"/>
      <c r="B984" s="346"/>
      <c r="C984" s="346"/>
      <c r="D984" s="346"/>
      <c r="E984" s="346"/>
      <c r="F984" s="346"/>
      <c r="G984" s="346"/>
      <c r="H984" s="346"/>
      <c r="I984" s="346"/>
      <c r="J984" s="346"/>
      <c r="K984" s="346"/>
      <c r="L984" s="346"/>
      <c r="M984" s="346"/>
      <c r="N984" s="346"/>
      <c r="O984" s="346"/>
      <c r="P984" s="346"/>
      <c r="Q984" s="346"/>
      <c r="R984" s="346"/>
      <c r="S984" s="346"/>
      <c r="T984" s="346"/>
      <c r="U984" s="346"/>
      <c r="V984" s="346"/>
      <c r="W984" s="346"/>
      <c r="X984" s="346"/>
      <c r="Y984" s="346"/>
      <c r="Z984" s="346"/>
      <c r="AA984" s="346"/>
      <c r="AB984" s="346"/>
      <c r="AC984" s="346"/>
      <c r="AD984" s="346"/>
      <c r="AE984" s="346"/>
      <c r="AF984" s="346"/>
      <c r="AG984" s="346"/>
      <c r="AH984" s="346"/>
      <c r="AI984" s="346"/>
      <c r="AJ984" s="346"/>
      <c r="AK984" s="346"/>
      <c r="AL984" s="346"/>
      <c r="AM984" s="346"/>
      <c r="AN984" s="346"/>
      <c r="AO984" s="346"/>
      <c r="AP984" s="346"/>
      <c r="AQ984" s="346"/>
      <c r="AR984" s="346"/>
      <c r="AS984" s="346"/>
      <c r="AT984" s="346"/>
      <c r="AU984" s="346"/>
      <c r="AV984" s="346"/>
      <c r="AW984" s="346"/>
      <c r="AX984" s="346"/>
      <c r="AY984" s="346"/>
      <c r="AZ984" s="346"/>
      <c r="BA984" s="346"/>
      <c r="BB984" s="346"/>
      <c r="BC984" s="346"/>
      <c r="BD984" s="346"/>
    </row>
    <row r="985" spans="1:56" ht="15.75" customHeight="1">
      <c r="A985" s="346"/>
      <c r="B985" s="346"/>
      <c r="C985" s="346"/>
      <c r="D985" s="346"/>
      <c r="E985" s="346"/>
      <c r="F985" s="346"/>
      <c r="G985" s="346"/>
      <c r="H985" s="346"/>
      <c r="I985" s="346"/>
      <c r="J985" s="346"/>
      <c r="K985" s="346"/>
      <c r="L985" s="346"/>
      <c r="M985" s="346"/>
      <c r="N985" s="346"/>
      <c r="O985" s="346"/>
      <c r="P985" s="346"/>
      <c r="Q985" s="346"/>
      <c r="R985" s="346"/>
      <c r="S985" s="346"/>
      <c r="T985" s="346"/>
      <c r="U985" s="346"/>
      <c r="V985" s="346"/>
      <c r="W985" s="346"/>
      <c r="X985" s="346"/>
      <c r="Y985" s="346"/>
      <c r="Z985" s="346"/>
      <c r="AA985" s="346"/>
      <c r="AB985" s="346"/>
      <c r="AC985" s="346"/>
      <c r="AD985" s="346"/>
      <c r="AE985" s="346"/>
      <c r="AF985" s="346"/>
      <c r="AG985" s="346"/>
      <c r="AH985" s="346"/>
      <c r="AI985" s="346"/>
      <c r="AJ985" s="346"/>
      <c r="AK985" s="346"/>
      <c r="AL985" s="346"/>
      <c r="AM985" s="346"/>
      <c r="AN985" s="346"/>
      <c r="AO985" s="346"/>
      <c r="AP985" s="346"/>
      <c r="AQ985" s="346"/>
      <c r="AR985" s="346"/>
      <c r="AS985" s="346"/>
      <c r="AT985" s="346"/>
      <c r="AU985" s="346"/>
      <c r="AV985" s="346"/>
      <c r="AW985" s="346"/>
      <c r="AX985" s="346"/>
      <c r="AY985" s="346"/>
      <c r="AZ985" s="346"/>
      <c r="BA985" s="346"/>
      <c r="BB985" s="346"/>
      <c r="BC985" s="346"/>
      <c r="BD985" s="346"/>
    </row>
    <row r="986" spans="1:56" ht="15.75" customHeight="1">
      <c r="A986" s="346"/>
      <c r="B986" s="346"/>
      <c r="C986" s="346"/>
      <c r="D986" s="346"/>
      <c r="E986" s="346"/>
      <c r="F986" s="346"/>
      <c r="G986" s="346"/>
      <c r="H986" s="346"/>
      <c r="I986" s="346"/>
      <c r="J986" s="346"/>
      <c r="K986" s="346"/>
      <c r="L986" s="346"/>
      <c r="M986" s="346"/>
      <c r="N986" s="346"/>
      <c r="O986" s="346"/>
      <c r="P986" s="346"/>
      <c r="Q986" s="346"/>
      <c r="R986" s="346"/>
      <c r="S986" s="346"/>
      <c r="T986" s="346"/>
      <c r="U986" s="346"/>
      <c r="V986" s="346"/>
      <c r="W986" s="346"/>
      <c r="X986" s="346"/>
      <c r="Y986" s="346"/>
      <c r="Z986" s="346"/>
      <c r="AA986" s="346"/>
      <c r="AB986" s="346"/>
      <c r="AC986" s="346"/>
      <c r="AD986" s="346"/>
      <c r="AE986" s="346"/>
      <c r="AF986" s="346"/>
      <c r="AG986" s="346"/>
      <c r="AH986" s="346"/>
      <c r="AI986" s="346"/>
      <c r="AJ986" s="346"/>
      <c r="AK986" s="346"/>
      <c r="AL986" s="346"/>
      <c r="AM986" s="346"/>
      <c r="AN986" s="346"/>
      <c r="AO986" s="346"/>
      <c r="AP986" s="346"/>
      <c r="AQ986" s="346"/>
      <c r="AR986" s="346"/>
      <c r="AS986" s="346"/>
      <c r="AT986" s="346"/>
      <c r="AU986" s="346"/>
      <c r="AV986" s="346"/>
      <c r="AW986" s="346"/>
      <c r="AX986" s="346"/>
      <c r="AY986" s="346"/>
      <c r="AZ986" s="346"/>
      <c r="BA986" s="346"/>
      <c r="BB986" s="346"/>
      <c r="BC986" s="346"/>
      <c r="BD986" s="346"/>
    </row>
    <row r="987" spans="1:56" ht="15.75" customHeight="1">
      <c r="A987" s="346"/>
      <c r="B987" s="346"/>
      <c r="C987" s="346"/>
      <c r="D987" s="346"/>
      <c r="E987" s="346"/>
      <c r="F987" s="346"/>
      <c r="G987" s="346"/>
      <c r="H987" s="346"/>
      <c r="I987" s="346"/>
      <c r="J987" s="346"/>
      <c r="K987" s="346"/>
      <c r="L987" s="346"/>
      <c r="M987" s="346"/>
      <c r="N987" s="346"/>
      <c r="O987" s="346"/>
      <c r="P987" s="346"/>
      <c r="Q987" s="346"/>
      <c r="R987" s="346"/>
      <c r="S987" s="346"/>
      <c r="T987" s="346"/>
      <c r="U987" s="346"/>
      <c r="V987" s="346"/>
      <c r="W987" s="346"/>
      <c r="X987" s="346"/>
      <c r="Y987" s="346"/>
      <c r="Z987" s="346"/>
      <c r="AA987" s="346"/>
      <c r="AB987" s="346"/>
      <c r="AC987" s="346"/>
      <c r="AD987" s="346"/>
      <c r="AE987" s="346"/>
      <c r="AF987" s="346"/>
      <c r="AG987" s="346"/>
      <c r="AH987" s="346"/>
      <c r="AI987" s="346"/>
      <c r="AJ987" s="346"/>
      <c r="AK987" s="346"/>
      <c r="AL987" s="346"/>
      <c r="AM987" s="346"/>
      <c r="AN987" s="346"/>
      <c r="AO987" s="346"/>
      <c r="AP987" s="346"/>
      <c r="AQ987" s="346"/>
      <c r="AR987" s="346"/>
      <c r="AS987" s="346"/>
      <c r="AT987" s="346"/>
      <c r="AU987" s="346"/>
      <c r="AV987" s="346"/>
      <c r="AW987" s="346"/>
      <c r="AX987" s="346"/>
      <c r="AY987" s="346"/>
      <c r="AZ987" s="346"/>
      <c r="BA987" s="346"/>
      <c r="BB987" s="346"/>
      <c r="BC987" s="346"/>
      <c r="BD987" s="346"/>
    </row>
    <row r="988" spans="1:56" ht="15.75" customHeight="1">
      <c r="A988" s="346"/>
      <c r="B988" s="346"/>
      <c r="C988" s="346"/>
      <c r="D988" s="346"/>
      <c r="E988" s="346"/>
      <c r="F988" s="346"/>
      <c r="G988" s="346"/>
      <c r="H988" s="346"/>
      <c r="I988" s="346"/>
      <c r="J988" s="346"/>
      <c r="K988" s="346"/>
      <c r="L988" s="346"/>
      <c r="M988" s="346"/>
      <c r="N988" s="346"/>
      <c r="O988" s="346"/>
      <c r="P988" s="346"/>
      <c r="Q988" s="346"/>
      <c r="R988" s="346"/>
      <c r="S988" s="346"/>
      <c r="T988" s="346"/>
      <c r="U988" s="346"/>
      <c r="V988" s="346"/>
      <c r="W988" s="346"/>
      <c r="X988" s="346"/>
      <c r="Y988" s="346"/>
      <c r="Z988" s="346"/>
      <c r="AA988" s="346"/>
      <c r="AB988" s="346"/>
      <c r="AC988" s="346"/>
      <c r="AD988" s="346"/>
      <c r="AE988" s="346"/>
      <c r="AF988" s="346"/>
      <c r="AG988" s="346"/>
      <c r="AH988" s="346"/>
      <c r="AI988" s="346"/>
      <c r="AJ988" s="346"/>
      <c r="AK988" s="346"/>
      <c r="AL988" s="346"/>
      <c r="AM988" s="346"/>
      <c r="AN988" s="346"/>
      <c r="AO988" s="346"/>
      <c r="AP988" s="346"/>
      <c r="AQ988" s="346"/>
      <c r="AR988" s="346"/>
      <c r="AS988" s="346"/>
      <c r="AT988" s="346"/>
      <c r="AU988" s="346"/>
      <c r="AV988" s="346"/>
      <c r="AW988" s="346"/>
      <c r="AX988" s="346"/>
      <c r="AY988" s="346"/>
      <c r="AZ988" s="346"/>
      <c r="BA988" s="346"/>
      <c r="BB988" s="346"/>
      <c r="BC988" s="346"/>
      <c r="BD988" s="346"/>
    </row>
    <row r="989" spans="1:56" ht="15.75" customHeight="1">
      <c r="A989" s="346"/>
      <c r="B989" s="346"/>
      <c r="C989" s="346"/>
      <c r="D989" s="346"/>
      <c r="E989" s="346"/>
      <c r="F989" s="346"/>
      <c r="G989" s="346"/>
      <c r="H989" s="346"/>
      <c r="I989" s="346"/>
      <c r="J989" s="346"/>
      <c r="K989" s="346"/>
      <c r="L989" s="346"/>
      <c r="M989" s="346"/>
      <c r="N989" s="346"/>
      <c r="O989" s="346"/>
      <c r="P989" s="346"/>
      <c r="Q989" s="346"/>
      <c r="R989" s="346"/>
      <c r="S989" s="346"/>
      <c r="T989" s="346"/>
      <c r="U989" s="346"/>
      <c r="V989" s="346"/>
      <c r="W989" s="346"/>
      <c r="X989" s="346"/>
      <c r="Y989" s="346"/>
      <c r="Z989" s="346"/>
      <c r="AA989" s="346"/>
      <c r="AB989" s="346"/>
      <c r="AC989" s="346"/>
      <c r="AD989" s="346"/>
      <c r="AE989" s="346"/>
      <c r="AF989" s="346"/>
      <c r="AG989" s="346"/>
      <c r="AH989" s="346"/>
      <c r="AI989" s="346"/>
      <c r="AJ989" s="346"/>
      <c r="AK989" s="346"/>
      <c r="AL989" s="346"/>
      <c r="AM989" s="346"/>
      <c r="AN989" s="346"/>
      <c r="AO989" s="346"/>
      <c r="AP989" s="346"/>
      <c r="AQ989" s="346"/>
      <c r="AR989" s="346"/>
      <c r="AS989" s="346"/>
      <c r="AT989" s="346"/>
      <c r="AU989" s="346"/>
      <c r="AV989" s="346"/>
      <c r="AW989" s="346"/>
      <c r="AX989" s="346"/>
      <c r="AY989" s="346"/>
      <c r="AZ989" s="346"/>
      <c r="BA989" s="346"/>
      <c r="BB989" s="346"/>
      <c r="BC989" s="346"/>
      <c r="BD989" s="346"/>
    </row>
    <row r="990" spans="1:56" ht="15.75" customHeight="1">
      <c r="A990" s="346"/>
      <c r="B990" s="346"/>
      <c r="C990" s="346"/>
      <c r="D990" s="346"/>
      <c r="E990" s="346"/>
      <c r="F990" s="346"/>
      <c r="G990" s="346"/>
      <c r="H990" s="346"/>
      <c r="I990" s="346"/>
      <c r="J990" s="346"/>
      <c r="K990" s="346"/>
      <c r="L990" s="346"/>
      <c r="M990" s="346"/>
      <c r="N990" s="346"/>
      <c r="O990" s="346"/>
      <c r="P990" s="346"/>
      <c r="Q990" s="346"/>
      <c r="R990" s="346"/>
      <c r="S990" s="346"/>
      <c r="T990" s="346"/>
      <c r="U990" s="346"/>
      <c r="V990" s="346"/>
      <c r="W990" s="346"/>
      <c r="X990" s="346"/>
      <c r="Y990" s="346"/>
      <c r="Z990" s="346"/>
      <c r="AA990" s="346"/>
      <c r="AB990" s="346"/>
      <c r="AC990" s="346"/>
      <c r="AD990" s="346"/>
      <c r="AE990" s="346"/>
      <c r="AF990" s="346"/>
      <c r="AG990" s="346"/>
      <c r="AH990" s="346"/>
      <c r="AI990" s="346"/>
      <c r="AJ990" s="346"/>
      <c r="AK990" s="346"/>
      <c r="AL990" s="346"/>
      <c r="AM990" s="346"/>
      <c r="AN990" s="346"/>
      <c r="AO990" s="346"/>
      <c r="AP990" s="346"/>
      <c r="AQ990" s="346"/>
      <c r="AR990" s="346"/>
      <c r="AS990" s="346"/>
      <c r="AT990" s="346"/>
      <c r="AU990" s="346"/>
      <c r="AV990" s="346"/>
      <c r="AW990" s="346"/>
      <c r="AX990" s="346"/>
      <c r="AY990" s="346"/>
      <c r="AZ990" s="346"/>
      <c r="BA990" s="346"/>
      <c r="BB990" s="346"/>
      <c r="BC990" s="346"/>
      <c r="BD990" s="346"/>
    </row>
    <row r="991" spans="1:56" ht="15.75" customHeight="1">
      <c r="A991" s="346"/>
      <c r="B991" s="346"/>
      <c r="C991" s="346"/>
      <c r="D991" s="346"/>
      <c r="E991" s="346"/>
      <c r="F991" s="346"/>
      <c r="G991" s="346"/>
      <c r="H991" s="346"/>
      <c r="I991" s="346"/>
      <c r="J991" s="346"/>
      <c r="K991" s="346"/>
      <c r="L991" s="346"/>
      <c r="M991" s="346"/>
      <c r="N991" s="346"/>
      <c r="O991" s="346"/>
      <c r="P991" s="346"/>
      <c r="Q991" s="346"/>
      <c r="R991" s="346"/>
      <c r="S991" s="346"/>
      <c r="T991" s="346"/>
      <c r="U991" s="346"/>
      <c r="V991" s="346"/>
      <c r="W991" s="346"/>
      <c r="X991" s="346"/>
      <c r="Y991" s="346"/>
      <c r="Z991" s="346"/>
      <c r="AA991" s="346"/>
      <c r="AB991" s="346"/>
      <c r="AC991" s="346"/>
      <c r="AD991" s="346"/>
      <c r="AE991" s="346"/>
      <c r="AF991" s="346"/>
      <c r="AG991" s="346"/>
      <c r="AH991" s="346"/>
      <c r="AI991" s="346"/>
      <c r="AJ991" s="346"/>
      <c r="AK991" s="346"/>
      <c r="AL991" s="346"/>
      <c r="AM991" s="346"/>
      <c r="AN991" s="346"/>
      <c r="AO991" s="346"/>
      <c r="AP991" s="346"/>
      <c r="AQ991" s="346"/>
      <c r="AR991" s="346"/>
      <c r="AS991" s="346"/>
      <c r="AT991" s="346"/>
      <c r="AU991" s="346"/>
      <c r="AV991" s="346"/>
      <c r="AW991" s="346"/>
      <c r="AX991" s="346"/>
      <c r="AY991" s="346"/>
      <c r="AZ991" s="346"/>
      <c r="BA991" s="346"/>
      <c r="BB991" s="346"/>
      <c r="BC991" s="346"/>
      <c r="BD991" s="346"/>
    </row>
    <row r="992" spans="1:56" ht="15.75" customHeight="1">
      <c r="A992" s="346"/>
      <c r="B992" s="346"/>
      <c r="C992" s="346"/>
      <c r="D992" s="346"/>
      <c r="E992" s="346"/>
      <c r="F992" s="346"/>
      <c r="G992" s="346"/>
      <c r="H992" s="346"/>
      <c r="I992" s="346"/>
      <c r="J992" s="346"/>
      <c r="K992" s="346"/>
      <c r="L992" s="346"/>
      <c r="M992" s="346"/>
      <c r="N992" s="346"/>
      <c r="O992" s="346"/>
      <c r="P992" s="346"/>
      <c r="Q992" s="346"/>
      <c r="R992" s="346"/>
      <c r="S992" s="346"/>
      <c r="T992" s="346"/>
      <c r="U992" s="346"/>
      <c r="V992" s="346"/>
      <c r="W992" s="346"/>
      <c r="X992" s="346"/>
      <c r="Y992" s="346"/>
      <c r="Z992" s="346"/>
      <c r="AA992" s="346"/>
      <c r="AB992" s="346"/>
      <c r="AC992" s="346"/>
      <c r="AD992" s="346"/>
      <c r="AE992" s="346"/>
      <c r="AF992" s="346"/>
      <c r="AG992" s="346"/>
      <c r="AH992" s="346"/>
      <c r="AI992" s="346"/>
      <c r="AJ992" s="346"/>
      <c r="AK992" s="346"/>
      <c r="AL992" s="346"/>
      <c r="AM992" s="346"/>
      <c r="AN992" s="346"/>
      <c r="AO992" s="346"/>
      <c r="AP992" s="346"/>
      <c r="AQ992" s="346"/>
      <c r="AR992" s="346"/>
      <c r="AS992" s="346"/>
      <c r="AT992" s="346"/>
      <c r="AU992" s="346"/>
      <c r="AV992" s="346"/>
      <c r="AW992" s="346"/>
      <c r="AX992" s="346"/>
      <c r="AY992" s="346"/>
      <c r="AZ992" s="346"/>
      <c r="BA992" s="346"/>
      <c r="BB992" s="346"/>
      <c r="BC992" s="346"/>
      <c r="BD992" s="346"/>
    </row>
    <row r="993" spans="1:56" ht="15.75" customHeight="1">
      <c r="A993" s="346"/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  <c r="AG993" s="346"/>
      <c r="AH993" s="346"/>
      <c r="AI993" s="346"/>
      <c r="AJ993" s="346"/>
      <c r="AK993" s="346"/>
      <c r="AL993" s="346"/>
      <c r="AM993" s="346"/>
      <c r="AN993" s="346"/>
      <c r="AO993" s="346"/>
      <c r="AP993" s="346"/>
      <c r="AQ993" s="346"/>
      <c r="AR993" s="346"/>
      <c r="AS993" s="346"/>
      <c r="AT993" s="346"/>
      <c r="AU993" s="346"/>
      <c r="AV993" s="346"/>
      <c r="AW993" s="346"/>
      <c r="AX993" s="346"/>
      <c r="AY993" s="346"/>
      <c r="AZ993" s="346"/>
      <c r="BA993" s="346"/>
      <c r="BB993" s="346"/>
      <c r="BC993" s="346"/>
      <c r="BD993" s="346"/>
    </row>
    <row r="994" spans="1:56" ht="15.75" customHeight="1">
      <c r="A994" s="346"/>
      <c r="B994" s="346"/>
      <c r="C994" s="346"/>
      <c r="D994" s="346"/>
      <c r="E994" s="346"/>
      <c r="F994" s="346"/>
      <c r="G994" s="346"/>
      <c r="H994" s="346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6"/>
      <c r="U994" s="346"/>
      <c r="V994" s="346"/>
      <c r="W994" s="346"/>
      <c r="X994" s="346"/>
      <c r="Y994" s="346"/>
      <c r="Z994" s="346"/>
      <c r="AA994" s="346"/>
      <c r="AB994" s="346"/>
      <c r="AC994" s="346"/>
      <c r="AD994" s="346"/>
      <c r="AE994" s="346"/>
      <c r="AF994" s="346"/>
      <c r="AG994" s="346"/>
      <c r="AH994" s="346"/>
      <c r="AI994" s="346"/>
      <c r="AJ994" s="346"/>
      <c r="AK994" s="346"/>
      <c r="AL994" s="346"/>
      <c r="AM994" s="346"/>
      <c r="AN994" s="346"/>
      <c r="AO994" s="346"/>
      <c r="AP994" s="346"/>
      <c r="AQ994" s="346"/>
      <c r="AR994" s="346"/>
      <c r="AS994" s="346"/>
      <c r="AT994" s="346"/>
      <c r="AU994" s="346"/>
      <c r="AV994" s="346"/>
      <c r="AW994" s="346"/>
      <c r="AX994" s="346"/>
      <c r="AY994" s="346"/>
      <c r="AZ994" s="346"/>
      <c r="BA994" s="346"/>
      <c r="BB994" s="346"/>
      <c r="BC994" s="346"/>
      <c r="BD994" s="346"/>
    </row>
    <row r="995" spans="1:56" ht="15.75" customHeight="1">
      <c r="A995" s="346"/>
      <c r="B995" s="346"/>
      <c r="C995" s="346"/>
      <c r="D995" s="346"/>
      <c r="E995" s="346"/>
      <c r="F995" s="346"/>
      <c r="G995" s="346"/>
      <c r="H995" s="346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6"/>
      <c r="U995" s="346"/>
      <c r="V995" s="346"/>
      <c r="W995" s="346"/>
      <c r="X995" s="346"/>
      <c r="Y995" s="346"/>
      <c r="Z995" s="346"/>
      <c r="AA995" s="346"/>
      <c r="AB995" s="346"/>
      <c r="AC995" s="346"/>
      <c r="AD995" s="346"/>
      <c r="AE995" s="346"/>
      <c r="AF995" s="346"/>
      <c r="AG995" s="346"/>
      <c r="AH995" s="346"/>
      <c r="AI995" s="346"/>
      <c r="AJ995" s="346"/>
      <c r="AK995" s="346"/>
      <c r="AL995" s="346"/>
      <c r="AM995" s="346"/>
      <c r="AN995" s="346"/>
      <c r="AO995" s="346"/>
      <c r="AP995" s="346"/>
      <c r="AQ995" s="346"/>
      <c r="AR995" s="346"/>
      <c r="AS995" s="346"/>
      <c r="AT995" s="346"/>
      <c r="AU995" s="346"/>
      <c r="AV995" s="346"/>
      <c r="AW995" s="346"/>
      <c r="AX995" s="346"/>
      <c r="AY995" s="346"/>
      <c r="AZ995" s="346"/>
      <c r="BA995" s="346"/>
      <c r="BB995" s="346"/>
      <c r="BC995" s="346"/>
      <c r="BD995" s="346"/>
    </row>
    <row r="996" spans="1:56" ht="15.75" customHeight="1">
      <c r="A996" s="346"/>
      <c r="B996" s="346"/>
      <c r="C996" s="346"/>
      <c r="D996" s="346"/>
      <c r="E996" s="346"/>
      <c r="F996" s="346"/>
      <c r="G996" s="346"/>
      <c r="H996" s="346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6"/>
      <c r="U996" s="346"/>
      <c r="V996" s="346"/>
      <c r="W996" s="346"/>
      <c r="X996" s="346"/>
      <c r="Y996" s="346"/>
      <c r="Z996" s="346"/>
      <c r="AA996" s="346"/>
      <c r="AB996" s="346"/>
      <c r="AC996" s="346"/>
      <c r="AD996" s="346"/>
      <c r="AE996" s="346"/>
      <c r="AF996" s="346"/>
      <c r="AG996" s="346"/>
      <c r="AH996" s="346"/>
      <c r="AI996" s="346"/>
      <c r="AJ996" s="346"/>
      <c r="AK996" s="346"/>
      <c r="AL996" s="346"/>
      <c r="AM996" s="346"/>
      <c r="AN996" s="346"/>
      <c r="AO996" s="346"/>
      <c r="AP996" s="346"/>
      <c r="AQ996" s="346"/>
      <c r="AR996" s="346"/>
      <c r="AS996" s="346"/>
      <c r="AT996" s="346"/>
      <c r="AU996" s="346"/>
      <c r="AV996" s="346"/>
      <c r="AW996" s="346"/>
      <c r="AX996" s="346"/>
      <c r="AY996" s="346"/>
      <c r="AZ996" s="346"/>
      <c r="BA996" s="346"/>
      <c r="BB996" s="346"/>
      <c r="BC996" s="346"/>
      <c r="BD996" s="346"/>
    </row>
    <row r="997" spans="1:56" ht="15.75" customHeight="1">
      <c r="A997" s="346"/>
      <c r="B997" s="346"/>
      <c r="C997" s="346"/>
      <c r="D997" s="346"/>
      <c r="E997" s="346"/>
      <c r="F997" s="346"/>
      <c r="G997" s="346"/>
      <c r="H997" s="346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6"/>
      <c r="U997" s="346"/>
      <c r="V997" s="346"/>
      <c r="W997" s="346"/>
      <c r="X997" s="346"/>
      <c r="Y997" s="346"/>
      <c r="Z997" s="346"/>
      <c r="AA997" s="346"/>
      <c r="AB997" s="346"/>
      <c r="AC997" s="346"/>
      <c r="AD997" s="346"/>
      <c r="AE997" s="346"/>
      <c r="AF997" s="346"/>
      <c r="AG997" s="346"/>
      <c r="AH997" s="346"/>
      <c r="AI997" s="346"/>
      <c r="AJ997" s="346"/>
      <c r="AK997" s="346"/>
      <c r="AL997" s="346"/>
      <c r="AM997" s="346"/>
      <c r="AN997" s="346"/>
      <c r="AO997" s="346"/>
      <c r="AP997" s="346"/>
      <c r="AQ997" s="346"/>
      <c r="AR997" s="346"/>
      <c r="AS997" s="346"/>
      <c r="AT997" s="346"/>
      <c r="AU997" s="346"/>
      <c r="AV997" s="346"/>
      <c r="AW997" s="346"/>
      <c r="AX997" s="346"/>
      <c r="AY997" s="346"/>
      <c r="AZ997" s="346"/>
      <c r="BA997" s="346"/>
      <c r="BB997" s="346"/>
      <c r="BC997" s="346"/>
      <c r="BD997" s="346"/>
    </row>
    <row r="998" spans="1:56" ht="15.75" customHeight="1">
      <c r="A998" s="346"/>
      <c r="B998" s="346"/>
      <c r="C998" s="346"/>
      <c r="D998" s="346"/>
      <c r="E998" s="346"/>
      <c r="F998" s="346"/>
      <c r="G998" s="346"/>
      <c r="H998" s="346"/>
      <c r="I998" s="346"/>
      <c r="J998" s="346"/>
      <c r="K998" s="346"/>
      <c r="L998" s="346"/>
      <c r="M998" s="346"/>
      <c r="N998" s="346"/>
      <c r="O998" s="346"/>
      <c r="P998" s="346"/>
      <c r="Q998" s="346"/>
      <c r="R998" s="346"/>
      <c r="S998" s="346"/>
      <c r="T998" s="346"/>
      <c r="U998" s="346"/>
      <c r="V998" s="346"/>
      <c r="W998" s="346"/>
      <c r="X998" s="346"/>
      <c r="Y998" s="346"/>
      <c r="Z998" s="346"/>
      <c r="AA998" s="346"/>
      <c r="AB998" s="346"/>
      <c r="AC998" s="346"/>
      <c r="AD998" s="346"/>
      <c r="AE998" s="346"/>
      <c r="AF998" s="346"/>
      <c r="AG998" s="346"/>
      <c r="AH998" s="346"/>
      <c r="AI998" s="346"/>
      <c r="AJ998" s="346"/>
      <c r="AK998" s="346"/>
      <c r="AL998" s="346"/>
      <c r="AM998" s="346"/>
      <c r="AN998" s="346"/>
      <c r="AO998" s="346"/>
      <c r="AP998" s="346"/>
      <c r="AQ998" s="346"/>
      <c r="AR998" s="346"/>
      <c r="AS998" s="346"/>
      <c r="AT998" s="346"/>
      <c r="AU998" s="346"/>
      <c r="AV998" s="346"/>
      <c r="AW998" s="346"/>
      <c r="AX998" s="346"/>
      <c r="AY998" s="346"/>
      <c r="AZ998" s="346"/>
      <c r="BA998" s="346"/>
      <c r="BB998" s="346"/>
      <c r="BC998" s="346"/>
      <c r="BD998" s="346"/>
    </row>
    <row r="999" spans="1:56" ht="15.75" customHeight="1">
      <c r="A999" s="346"/>
      <c r="B999" s="346"/>
      <c r="C999" s="346"/>
      <c r="D999" s="346"/>
      <c r="E999" s="346"/>
      <c r="F999" s="346"/>
      <c r="G999" s="346"/>
      <c r="H999" s="346"/>
      <c r="I999" s="346"/>
      <c r="J999" s="346"/>
      <c r="K999" s="346"/>
      <c r="L999" s="346"/>
      <c r="M999" s="346"/>
      <c r="N999" s="346"/>
      <c r="O999" s="346"/>
      <c r="P999" s="346"/>
      <c r="Q999" s="346"/>
      <c r="R999" s="346"/>
      <c r="S999" s="346"/>
      <c r="T999" s="346"/>
      <c r="U999" s="346"/>
      <c r="V999" s="346"/>
      <c r="W999" s="346"/>
      <c r="X999" s="346"/>
      <c r="Y999" s="346"/>
      <c r="Z999" s="346"/>
      <c r="AA999" s="346"/>
      <c r="AB999" s="346"/>
      <c r="AC999" s="346"/>
      <c r="AD999" s="346"/>
      <c r="AE999" s="346"/>
      <c r="AF999" s="346"/>
      <c r="AG999" s="346"/>
      <c r="AH999" s="346"/>
      <c r="AI999" s="346"/>
      <c r="AJ999" s="346"/>
      <c r="AK999" s="346"/>
      <c r="AL999" s="346"/>
      <c r="AM999" s="346"/>
      <c r="AN999" s="346"/>
      <c r="AO999" s="346"/>
      <c r="AP999" s="346"/>
      <c r="AQ999" s="346"/>
      <c r="AR999" s="346"/>
      <c r="AS999" s="346"/>
      <c r="AT999" s="346"/>
      <c r="AU999" s="346"/>
      <c r="AV999" s="346"/>
      <c r="AW999" s="346"/>
      <c r="AX999" s="346"/>
      <c r="AY999" s="346"/>
      <c r="AZ999" s="346"/>
      <c r="BA999" s="346"/>
      <c r="BB999" s="346"/>
      <c r="BC999" s="346"/>
      <c r="BD999" s="346"/>
    </row>
    <row r="1000" spans="1:56" ht="15.75" customHeight="1">
      <c r="A1000" s="346"/>
      <c r="B1000" s="346"/>
      <c r="C1000" s="346"/>
      <c r="D1000" s="346"/>
      <c r="E1000" s="346"/>
      <c r="F1000" s="346"/>
      <c r="G1000" s="346"/>
      <c r="H1000" s="346"/>
      <c r="I1000" s="346"/>
      <c r="J1000" s="346"/>
      <c r="K1000" s="346"/>
      <c r="L1000" s="346"/>
      <c r="M1000" s="346"/>
      <c r="N1000" s="346"/>
      <c r="O1000" s="346"/>
      <c r="P1000" s="346"/>
      <c r="Q1000" s="346"/>
      <c r="R1000" s="346"/>
      <c r="S1000" s="346"/>
      <c r="T1000" s="346"/>
      <c r="U1000" s="346"/>
      <c r="V1000" s="346"/>
      <c r="W1000" s="346"/>
      <c r="X1000" s="346"/>
      <c r="Y1000" s="346"/>
      <c r="Z1000" s="346"/>
      <c r="AA1000" s="346"/>
      <c r="AB1000" s="346"/>
      <c r="AC1000" s="346"/>
      <c r="AD1000" s="346"/>
      <c r="AE1000" s="346"/>
      <c r="AF1000" s="346"/>
      <c r="AG1000" s="346"/>
      <c r="AH1000" s="346"/>
      <c r="AI1000" s="346"/>
      <c r="AJ1000" s="346"/>
      <c r="AK1000" s="346"/>
      <c r="AL1000" s="346"/>
      <c r="AM1000" s="346"/>
      <c r="AN1000" s="346"/>
      <c r="AO1000" s="346"/>
      <c r="AP1000" s="346"/>
      <c r="AQ1000" s="346"/>
      <c r="AR1000" s="346"/>
      <c r="AS1000" s="346"/>
      <c r="AT1000" s="346"/>
      <c r="AU1000" s="346"/>
      <c r="AV1000" s="346"/>
      <c r="AW1000" s="346"/>
      <c r="AX1000" s="346"/>
      <c r="AY1000" s="346"/>
      <c r="AZ1000" s="346"/>
      <c r="BA1000" s="346"/>
      <c r="BB1000" s="346"/>
      <c r="BC1000" s="346"/>
      <c r="BD1000" s="346"/>
    </row>
  </sheetData>
  <mergeCells count="116">
    <mergeCell ref="A28:B30"/>
    <mergeCell ref="C28:D30"/>
    <mergeCell ref="E28:F30"/>
    <mergeCell ref="G28:I30"/>
    <mergeCell ref="J28:L30"/>
    <mergeCell ref="A34:B34"/>
    <mergeCell ref="C34:D34"/>
    <mergeCell ref="E34:F34"/>
    <mergeCell ref="G34:I34"/>
    <mergeCell ref="J34:L34"/>
    <mergeCell ref="A31:B31"/>
    <mergeCell ref="C31:D31"/>
    <mergeCell ref="E31:F31"/>
    <mergeCell ref="G31:I31"/>
    <mergeCell ref="J31:L31"/>
    <mergeCell ref="A32:B32"/>
    <mergeCell ref="C32:D32"/>
    <mergeCell ref="E32:F32"/>
    <mergeCell ref="G32:I32"/>
    <mergeCell ref="J32:L32"/>
    <mergeCell ref="AV17:AZ17"/>
    <mergeCell ref="BA17:BD17"/>
    <mergeCell ref="A24:BD24"/>
    <mergeCell ref="AD26:AP26"/>
    <mergeCell ref="AR26:BD26"/>
    <mergeCell ref="S9:AO9"/>
    <mergeCell ref="S10:AP10"/>
    <mergeCell ref="S11:AP11"/>
    <mergeCell ref="S12:AP12"/>
    <mergeCell ref="S13:AP13"/>
    <mergeCell ref="A15:BD15"/>
    <mergeCell ref="A17:A18"/>
    <mergeCell ref="M17:Q17"/>
    <mergeCell ref="R17:U17"/>
    <mergeCell ref="V17:Z17"/>
    <mergeCell ref="AA17:AD17"/>
    <mergeCell ref="AE17:AH17"/>
    <mergeCell ref="AI17:AL17"/>
    <mergeCell ref="AM17:AQ17"/>
    <mergeCell ref="AR17:AU17"/>
    <mergeCell ref="B17:E17"/>
    <mergeCell ref="F17:L17"/>
    <mergeCell ref="AN28:AP30"/>
    <mergeCell ref="AR28:AU31"/>
    <mergeCell ref="AV28:AZ31"/>
    <mergeCell ref="BA28:BD31"/>
    <mergeCell ref="AN31:AP31"/>
    <mergeCell ref="M28:P30"/>
    <mergeCell ref="Q28:S30"/>
    <mergeCell ref="T28:V30"/>
    <mergeCell ref="W28:Y30"/>
    <mergeCell ref="Z28:AB30"/>
    <mergeCell ref="AD28:AJ30"/>
    <mergeCell ref="M31:P31"/>
    <mergeCell ref="Q31:S31"/>
    <mergeCell ref="T31:V31"/>
    <mergeCell ref="W31:Y31"/>
    <mergeCell ref="Z31:AB31"/>
    <mergeCell ref="AD31:AJ31"/>
    <mergeCell ref="AK31:AM31"/>
    <mergeCell ref="AK28:AM30"/>
    <mergeCell ref="M32:P32"/>
    <mergeCell ref="Q32:S32"/>
    <mergeCell ref="A35:B35"/>
    <mergeCell ref="C35:D35"/>
    <mergeCell ref="E35:F35"/>
    <mergeCell ref="G35:I35"/>
    <mergeCell ref="J35:L35"/>
    <mergeCell ref="M35:P35"/>
    <mergeCell ref="Q35:S35"/>
    <mergeCell ref="A33:B33"/>
    <mergeCell ref="C33:D33"/>
    <mergeCell ref="E33:F33"/>
    <mergeCell ref="G33:I33"/>
    <mergeCell ref="J33:L33"/>
    <mergeCell ref="M33:P33"/>
    <mergeCell ref="M34:P34"/>
    <mergeCell ref="Q34:S34"/>
    <mergeCell ref="Q33:S33"/>
    <mergeCell ref="AV32:AZ35"/>
    <mergeCell ref="BA32:BD35"/>
    <mergeCell ref="T33:V33"/>
    <mergeCell ref="W33:Y33"/>
    <mergeCell ref="T32:V32"/>
    <mergeCell ref="T34:V34"/>
    <mergeCell ref="T35:V35"/>
    <mergeCell ref="W34:Y34"/>
    <mergeCell ref="Z34:AB34"/>
    <mergeCell ref="AD34:AJ35"/>
    <mergeCell ref="AK34:AM35"/>
    <mergeCell ref="W32:Y32"/>
    <mergeCell ref="W35:Y35"/>
    <mergeCell ref="Z32:AB32"/>
    <mergeCell ref="AD32:AJ33"/>
    <mergeCell ref="AK32:AM33"/>
    <mergeCell ref="AN32:AP33"/>
    <mergeCell ref="AR32:AU35"/>
    <mergeCell ref="Z33:AB33"/>
    <mergeCell ref="AN34:AP35"/>
    <mergeCell ref="Z35:AB35"/>
    <mergeCell ref="A1:R1"/>
    <mergeCell ref="S1:AP1"/>
    <mergeCell ref="A2:R2"/>
    <mergeCell ref="A3:R3"/>
    <mergeCell ref="S3:AP3"/>
    <mergeCell ref="AQ3:BD4"/>
    <mergeCell ref="A4:R4"/>
    <mergeCell ref="AQ7:BD7"/>
    <mergeCell ref="AQ8:BD10"/>
    <mergeCell ref="S5:AP5"/>
    <mergeCell ref="AQ5:BD5"/>
    <mergeCell ref="A6:R6"/>
    <mergeCell ref="AR6:BD6"/>
    <mergeCell ref="A7:R7"/>
    <mergeCell ref="S7:AO7"/>
    <mergeCell ref="S8:AO8"/>
  </mergeCells>
  <pageMargins left="0.75" right="0.75" top="1" bottom="1" header="0" footer="0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1006"/>
  <sheetViews>
    <sheetView zoomScale="75" zoomScaleNormal="75" workbookViewId="0">
      <selection activeCell="N57" sqref="N57"/>
    </sheetView>
  </sheetViews>
  <sheetFormatPr defaultColWidth="14.42578125" defaultRowHeight="15" customHeight="1"/>
  <cols>
    <col min="1" max="1" width="11.28515625" customWidth="1"/>
    <col min="2" max="2" width="51.5703125" customWidth="1"/>
    <col min="3" max="3" width="6.7109375" customWidth="1"/>
    <col min="4" max="4" width="12" customWidth="1"/>
    <col min="5" max="5" width="7.28515625" customWidth="1"/>
    <col min="6" max="6" width="6.42578125" customWidth="1"/>
    <col min="7" max="7" width="7.42578125" customWidth="1"/>
    <col min="8" max="8" width="9.85546875" customWidth="1"/>
    <col min="9" max="9" width="8.7109375" customWidth="1"/>
    <col min="10" max="10" width="8" customWidth="1"/>
    <col min="11" max="11" width="7.42578125" customWidth="1"/>
    <col min="12" max="12" width="7.85546875" customWidth="1"/>
    <col min="13" max="13" width="8.85546875" customWidth="1"/>
    <col min="14" max="15" width="6.7109375" customWidth="1"/>
    <col min="16" max="16" width="5.85546875" hidden="1" customWidth="1"/>
    <col min="17" max="17" width="7.7109375" customWidth="1"/>
    <col min="18" max="18" width="8.42578125" customWidth="1"/>
    <col min="19" max="19" width="9.140625" customWidth="1"/>
    <col min="20" max="20" width="8.28515625" customWidth="1"/>
    <col min="21" max="21" width="5.85546875" hidden="1" customWidth="1"/>
    <col min="22" max="23" width="5.85546875" customWidth="1"/>
    <col min="24" max="28" width="8.7109375" hidden="1" customWidth="1"/>
    <col min="29" max="38" width="9.140625" customWidth="1"/>
  </cols>
  <sheetData>
    <row r="1" spans="1:38" ht="15.75" customHeight="1" thickBot="1">
      <c r="A1" s="1684" t="s">
        <v>369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1685"/>
      <c r="U1" s="640"/>
      <c r="V1" s="638"/>
      <c r="W1" s="638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38" ht="15.75" customHeight="1">
      <c r="A2" s="1621" t="s">
        <v>164</v>
      </c>
      <c r="B2" s="1677" t="s">
        <v>165</v>
      </c>
      <c r="C2" s="1678" t="s">
        <v>166</v>
      </c>
      <c r="D2" s="1556"/>
      <c r="E2" s="1556"/>
      <c r="F2" s="1557"/>
      <c r="G2" s="1709" t="s">
        <v>167</v>
      </c>
      <c r="H2" s="1678" t="s">
        <v>168</v>
      </c>
      <c r="I2" s="1556"/>
      <c r="J2" s="1556"/>
      <c r="K2" s="1556"/>
      <c r="L2" s="1556"/>
      <c r="M2" s="1557"/>
      <c r="N2" s="1690" t="s">
        <v>370</v>
      </c>
      <c r="O2" s="1691"/>
      <c r="P2" s="1691"/>
      <c r="Q2" s="1691"/>
      <c r="R2" s="1691"/>
      <c r="S2" s="1691"/>
      <c r="T2" s="1691"/>
      <c r="U2" s="386"/>
      <c r="V2" s="1365"/>
      <c r="W2" s="648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38" ht="15.75" customHeight="1" thickBot="1">
      <c r="A3" s="1582"/>
      <c r="B3" s="1582"/>
      <c r="C3" s="1708" t="s">
        <v>170</v>
      </c>
      <c r="D3" s="1680" t="s">
        <v>171</v>
      </c>
      <c r="E3" s="1679" t="s">
        <v>172</v>
      </c>
      <c r="F3" s="1615"/>
      <c r="G3" s="1582"/>
      <c r="H3" s="1708" t="s">
        <v>8</v>
      </c>
      <c r="I3" s="1695" t="s">
        <v>173</v>
      </c>
      <c r="J3" s="1530"/>
      <c r="K3" s="1530"/>
      <c r="L3" s="1531"/>
      <c r="M3" s="1696" t="s">
        <v>174</v>
      </c>
      <c r="N3" s="1692"/>
      <c r="O3" s="1693"/>
      <c r="P3" s="1693"/>
      <c r="Q3" s="1693"/>
      <c r="R3" s="1693"/>
      <c r="S3" s="1693"/>
      <c r="T3" s="1693"/>
      <c r="U3" s="387"/>
      <c r="V3" s="1365"/>
      <c r="W3" s="648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</row>
    <row r="4" spans="1:38" ht="15.75" customHeight="1" thickBot="1">
      <c r="A4" s="1582"/>
      <c r="B4" s="1582"/>
      <c r="C4" s="1573"/>
      <c r="D4" s="1526"/>
      <c r="E4" s="1680" t="s">
        <v>175</v>
      </c>
      <c r="F4" s="1696" t="s">
        <v>176</v>
      </c>
      <c r="G4" s="1582"/>
      <c r="H4" s="1573"/>
      <c r="I4" s="1680" t="s">
        <v>35</v>
      </c>
      <c r="J4" s="1680" t="s">
        <v>39</v>
      </c>
      <c r="K4" s="1680" t="s">
        <v>177</v>
      </c>
      <c r="L4" s="1680" t="s">
        <v>178</v>
      </c>
      <c r="M4" s="1561"/>
      <c r="N4" s="1697" t="s">
        <v>179</v>
      </c>
      <c r="O4" s="1609"/>
      <c r="P4" s="1610"/>
      <c r="Q4" s="1698" t="s">
        <v>180</v>
      </c>
      <c r="R4" s="1699"/>
      <c r="S4" s="1697" t="s">
        <v>371</v>
      </c>
      <c r="T4" s="1609"/>
      <c r="U4" s="1566"/>
      <c r="V4" s="1702"/>
      <c r="W4" s="1538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</row>
    <row r="5" spans="1:38" ht="15.75" customHeight="1" thickBot="1">
      <c r="A5" s="1582"/>
      <c r="B5" s="1582"/>
      <c r="C5" s="1573"/>
      <c r="D5" s="1526"/>
      <c r="E5" s="1526"/>
      <c r="F5" s="1561"/>
      <c r="G5" s="1582"/>
      <c r="H5" s="1573"/>
      <c r="I5" s="1526"/>
      <c r="J5" s="1526"/>
      <c r="K5" s="1526"/>
      <c r="L5" s="1526"/>
      <c r="M5" s="1561"/>
      <c r="N5" s="388">
        <v>1</v>
      </c>
      <c r="O5" s="389">
        <v>2</v>
      </c>
      <c r="P5" s="390" t="s">
        <v>182</v>
      </c>
      <c r="Q5" s="1408">
        <v>3</v>
      </c>
      <c r="R5" s="1409">
        <v>4</v>
      </c>
      <c r="S5" s="391">
        <v>5</v>
      </c>
      <c r="T5" s="389">
        <v>6</v>
      </c>
      <c r="U5" s="390" t="s">
        <v>372</v>
      </c>
      <c r="V5" s="1403"/>
      <c r="W5" s="1368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</row>
    <row r="6" spans="1:38" ht="15.75" customHeight="1" thickBot="1">
      <c r="A6" s="1582"/>
      <c r="B6" s="1582"/>
      <c r="C6" s="1573"/>
      <c r="D6" s="1526"/>
      <c r="E6" s="1526"/>
      <c r="F6" s="1561"/>
      <c r="G6" s="1582"/>
      <c r="H6" s="1573"/>
      <c r="I6" s="1526"/>
      <c r="J6" s="1526"/>
      <c r="K6" s="1526"/>
      <c r="L6" s="1526"/>
      <c r="M6" s="1561"/>
      <c r="N6" s="393"/>
      <c r="O6" s="394"/>
      <c r="P6" s="394"/>
      <c r="Q6" s="394"/>
      <c r="R6" s="1407"/>
      <c r="S6" s="394"/>
      <c r="T6" s="394"/>
      <c r="U6" s="1366"/>
      <c r="V6" s="1404"/>
      <c r="W6" s="1369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</row>
    <row r="7" spans="1:38" ht="25.5" customHeight="1" thickBot="1">
      <c r="A7" s="1583"/>
      <c r="B7" s="1583"/>
      <c r="C7" s="1574"/>
      <c r="D7" s="1559"/>
      <c r="E7" s="1559"/>
      <c r="F7" s="1562"/>
      <c r="G7" s="1583"/>
      <c r="H7" s="1574"/>
      <c r="I7" s="1559"/>
      <c r="J7" s="1559"/>
      <c r="K7" s="1559"/>
      <c r="L7" s="1559"/>
      <c r="M7" s="1562"/>
      <c r="N7" s="388"/>
      <c r="O7" s="389"/>
      <c r="P7" s="392"/>
      <c r="Q7" s="395"/>
      <c r="R7" s="1406"/>
      <c r="S7" s="391"/>
      <c r="T7" s="389"/>
      <c r="U7" s="390"/>
      <c r="V7" s="1403"/>
      <c r="W7" s="1368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</row>
    <row r="8" spans="1:38" ht="15.75" customHeight="1" thickBot="1">
      <c r="A8" s="396">
        <v>1</v>
      </c>
      <c r="B8" s="396">
        <v>2</v>
      </c>
      <c r="C8" s="396">
        <v>3</v>
      </c>
      <c r="D8" s="396">
        <v>4</v>
      </c>
      <c r="E8" s="396">
        <v>5</v>
      </c>
      <c r="F8" s="396">
        <v>6</v>
      </c>
      <c r="G8" s="396">
        <v>7</v>
      </c>
      <c r="H8" s="396">
        <v>8</v>
      </c>
      <c r="I8" s="396">
        <v>9</v>
      </c>
      <c r="J8" s="396">
        <v>10</v>
      </c>
      <c r="K8" s="396">
        <v>11</v>
      </c>
      <c r="L8" s="396">
        <v>12</v>
      </c>
      <c r="M8" s="396">
        <v>13</v>
      </c>
      <c r="N8" s="397">
        <v>14</v>
      </c>
      <c r="O8" s="398">
        <v>15</v>
      </c>
      <c r="P8" s="397">
        <v>16</v>
      </c>
      <c r="Q8" s="397">
        <v>17</v>
      </c>
      <c r="R8" s="397">
        <v>18</v>
      </c>
      <c r="S8" s="399">
        <v>19</v>
      </c>
      <c r="T8" s="398">
        <v>20</v>
      </c>
      <c r="U8" s="1367">
        <v>21</v>
      </c>
      <c r="V8" s="1403"/>
      <c r="W8" s="1368"/>
      <c r="X8" s="82">
        <v>25</v>
      </c>
      <c r="Y8" s="80">
        <v>26</v>
      </c>
      <c r="Z8" s="83">
        <v>27</v>
      </c>
      <c r="AA8" s="80">
        <v>28</v>
      </c>
      <c r="AB8" s="83">
        <v>29</v>
      </c>
      <c r="AC8" s="22"/>
      <c r="AD8" s="22"/>
      <c r="AE8" s="22"/>
      <c r="AF8" s="22"/>
      <c r="AG8" s="22"/>
      <c r="AH8" s="22"/>
      <c r="AI8" s="22"/>
      <c r="AJ8" s="22"/>
      <c r="AK8" s="22"/>
      <c r="AL8" s="22"/>
    </row>
    <row r="9" spans="1:38" ht="15.75" customHeight="1" thickBot="1">
      <c r="A9" s="1686" t="s">
        <v>184</v>
      </c>
      <c r="B9" s="1687"/>
      <c r="C9" s="1687"/>
      <c r="D9" s="1687"/>
      <c r="E9" s="1687"/>
      <c r="F9" s="1687"/>
      <c r="G9" s="1687"/>
      <c r="H9" s="1687"/>
      <c r="I9" s="1687"/>
      <c r="J9" s="1687"/>
      <c r="K9" s="1687"/>
      <c r="L9" s="1687"/>
      <c r="M9" s="1687"/>
      <c r="N9" s="1687"/>
      <c r="O9" s="1687"/>
      <c r="P9" s="1687"/>
      <c r="Q9" s="1687"/>
      <c r="R9" s="1687"/>
      <c r="S9" s="1687"/>
      <c r="T9" s="1687"/>
      <c r="U9" s="641"/>
      <c r="V9" s="1405"/>
      <c r="W9" s="638"/>
      <c r="X9" s="22"/>
      <c r="Y9" s="22"/>
      <c r="Z9" s="22"/>
      <c r="AA9" s="22"/>
      <c r="AB9" s="22"/>
      <c r="AC9" s="22"/>
      <c r="AD9" s="1347"/>
      <c r="AE9" s="22"/>
      <c r="AF9" s="22"/>
      <c r="AG9" s="22"/>
      <c r="AH9" s="22"/>
      <c r="AI9" s="22"/>
      <c r="AJ9" s="22"/>
      <c r="AK9" s="22"/>
      <c r="AL9" s="22"/>
    </row>
    <row r="10" spans="1:38" ht="15.75" customHeight="1" thickBot="1">
      <c r="A10" s="1688" t="s">
        <v>185</v>
      </c>
      <c r="B10" s="1689"/>
      <c r="C10" s="1689"/>
      <c r="D10" s="1689"/>
      <c r="E10" s="1689"/>
      <c r="F10" s="1689"/>
      <c r="G10" s="1689"/>
      <c r="H10" s="1689"/>
      <c r="I10" s="1689"/>
      <c r="J10" s="1689"/>
      <c r="K10" s="1689"/>
      <c r="L10" s="1689"/>
      <c r="M10" s="1689"/>
      <c r="N10" s="1689"/>
      <c r="O10" s="1689"/>
      <c r="P10" s="1689"/>
      <c r="Q10" s="1689"/>
      <c r="R10" s="1689"/>
      <c r="S10" s="1689"/>
      <c r="T10" s="1689"/>
      <c r="U10" s="639"/>
      <c r="V10" s="1405"/>
      <c r="W10" s="638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ht="32.25" customHeight="1" thickBot="1">
      <c r="A11" s="146" t="s">
        <v>186</v>
      </c>
      <c r="B11" s="400" t="s">
        <v>646</v>
      </c>
      <c r="C11" s="650"/>
      <c r="D11" s="651" t="s">
        <v>373</v>
      </c>
      <c r="E11" s="652"/>
      <c r="F11" s="653"/>
      <c r="G11" s="654">
        <v>4</v>
      </c>
      <c r="H11" s="655">
        <f t="shared" ref="H11:H13" si="0">G11*30</f>
        <v>120</v>
      </c>
      <c r="I11" s="656">
        <v>8</v>
      </c>
      <c r="J11" s="657" t="s">
        <v>374</v>
      </c>
      <c r="K11" s="657"/>
      <c r="L11" s="658" t="s">
        <v>374</v>
      </c>
      <c r="M11" s="659">
        <f t="shared" ref="M11:M12" si="1">H11-I11</f>
        <v>112</v>
      </c>
      <c r="N11" s="157"/>
      <c r="O11" s="158"/>
      <c r="P11" s="159"/>
      <c r="Q11" s="157"/>
      <c r="R11" s="159"/>
      <c r="S11" s="157" t="s">
        <v>375</v>
      </c>
      <c r="T11" s="158"/>
      <c r="U11" s="362"/>
      <c r="V11" s="1363"/>
      <c r="W11" s="22"/>
      <c r="X11" s="401"/>
      <c r="Y11" s="401"/>
      <c r="Z11" s="401"/>
      <c r="AA11" s="401"/>
      <c r="AB11" s="401"/>
      <c r="AC11" s="22">
        <f>SUM(N11:R11)</f>
        <v>0</v>
      </c>
      <c r="AD11" s="401"/>
      <c r="AE11" s="401"/>
      <c r="AF11" s="401"/>
      <c r="AG11" s="401"/>
      <c r="AH11" s="401"/>
      <c r="AI11" s="401"/>
      <c r="AJ11" s="401"/>
      <c r="AK11" s="401"/>
      <c r="AL11" s="401"/>
    </row>
    <row r="12" spans="1:38" ht="16.149999999999999" customHeight="1" thickBot="1">
      <c r="A12" s="660" t="s">
        <v>187</v>
      </c>
      <c r="B12" s="661" t="s">
        <v>647</v>
      </c>
      <c r="C12" s="402"/>
      <c r="D12" s="403" t="s">
        <v>204</v>
      </c>
      <c r="E12" s="404"/>
      <c r="F12" s="405"/>
      <c r="G12" s="406">
        <v>2</v>
      </c>
      <c r="H12" s="142">
        <f t="shared" si="0"/>
        <v>60</v>
      </c>
      <c r="I12" s="402">
        <v>4</v>
      </c>
      <c r="J12" s="407" t="s">
        <v>374</v>
      </c>
      <c r="K12" s="407"/>
      <c r="L12" s="408"/>
      <c r="M12" s="142">
        <f t="shared" si="1"/>
        <v>56</v>
      </c>
      <c r="N12" s="662" t="s">
        <v>374</v>
      </c>
      <c r="O12" s="663"/>
      <c r="P12" s="664"/>
      <c r="Q12" s="665"/>
      <c r="R12" s="664"/>
      <c r="S12" s="666"/>
      <c r="T12" s="667"/>
      <c r="U12" s="1358"/>
      <c r="V12" s="1363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</row>
    <row r="13" spans="1:38" ht="25.5" customHeight="1" thickBot="1">
      <c r="A13" s="1672" t="s">
        <v>194</v>
      </c>
      <c r="B13" s="400" t="s">
        <v>377</v>
      </c>
      <c r="C13" s="650"/>
      <c r="D13" s="651"/>
      <c r="E13" s="652"/>
      <c r="F13" s="653"/>
      <c r="G13" s="654">
        <v>4</v>
      </c>
      <c r="H13" s="655">
        <f t="shared" si="0"/>
        <v>120</v>
      </c>
      <c r="I13" s="650"/>
      <c r="J13" s="668"/>
      <c r="K13" s="668"/>
      <c r="L13" s="669"/>
      <c r="M13" s="655"/>
      <c r="N13" s="670"/>
      <c r="O13" s="158"/>
      <c r="P13" s="159"/>
      <c r="Q13" s="157"/>
      <c r="R13" s="159"/>
      <c r="S13" s="671"/>
      <c r="T13" s="672"/>
      <c r="U13" s="1358"/>
      <c r="V13" s="1363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</row>
    <row r="14" spans="1:38" ht="21.75" hidden="1" customHeight="1">
      <c r="A14" s="1673"/>
      <c r="B14" s="290" t="s">
        <v>378</v>
      </c>
      <c r="C14" s="673"/>
      <c r="D14" s="409"/>
      <c r="E14" s="674"/>
      <c r="F14" s="675"/>
      <c r="G14" s="676"/>
      <c r="H14" s="677"/>
      <c r="I14" s="673"/>
      <c r="J14" s="410"/>
      <c r="K14" s="410"/>
      <c r="L14" s="678"/>
      <c r="M14" s="677"/>
      <c r="N14" s="679"/>
      <c r="O14" s="184"/>
      <c r="P14" s="185"/>
      <c r="Q14" s="183"/>
      <c r="R14" s="185"/>
      <c r="S14" s="680"/>
      <c r="T14" s="681"/>
      <c r="U14" s="1358"/>
      <c r="V14" s="1363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</row>
    <row r="15" spans="1:38" ht="22.5" customHeight="1" thickBot="1">
      <c r="A15" s="1668"/>
      <c r="B15" s="682" t="s">
        <v>379</v>
      </c>
      <c r="C15" s="411"/>
      <c r="D15" s="412" t="s">
        <v>380</v>
      </c>
      <c r="E15" s="413"/>
      <c r="F15" s="414"/>
      <c r="G15" s="415">
        <v>4</v>
      </c>
      <c r="H15" s="683">
        <f t="shared" ref="H15:H24" si="2">G15*30</f>
        <v>120</v>
      </c>
      <c r="I15" s="411">
        <v>4</v>
      </c>
      <c r="J15" s="684" t="s">
        <v>374</v>
      </c>
      <c r="K15" s="684"/>
      <c r="L15" s="685"/>
      <c r="M15" s="686">
        <f>H15-I15</f>
        <v>116</v>
      </c>
      <c r="N15" s="687"/>
      <c r="O15" s="387"/>
      <c r="P15" s="688"/>
      <c r="Q15" s="689"/>
      <c r="R15" s="688"/>
      <c r="S15" s="687"/>
      <c r="T15" s="690" t="s">
        <v>374</v>
      </c>
      <c r="U15" s="1358"/>
      <c r="V15" s="1363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38" ht="21.75" customHeight="1" thickBot="1">
      <c r="A16" s="660" t="s">
        <v>197</v>
      </c>
      <c r="B16" s="691" t="s">
        <v>381</v>
      </c>
      <c r="C16" s="402"/>
      <c r="D16" s="403"/>
      <c r="E16" s="404"/>
      <c r="F16" s="692"/>
      <c r="G16" s="406">
        <v>12</v>
      </c>
      <c r="H16" s="142">
        <f t="shared" si="2"/>
        <v>360</v>
      </c>
      <c r="I16" s="665"/>
      <c r="J16" s="693"/>
      <c r="K16" s="693"/>
      <c r="L16" s="694"/>
      <c r="M16" s="695"/>
      <c r="N16" s="665"/>
      <c r="O16" s="663"/>
      <c r="P16" s="664"/>
      <c r="Q16" s="665"/>
      <c r="R16" s="664"/>
      <c r="S16" s="665"/>
      <c r="T16" s="663"/>
      <c r="U16" s="1358"/>
      <c r="V16" s="1363"/>
      <c r="W16" s="22"/>
      <c r="X16" s="401"/>
      <c r="Y16" s="401"/>
      <c r="Z16" s="401"/>
      <c r="AA16" s="401"/>
      <c r="AB16" s="401"/>
      <c r="AC16" s="22"/>
      <c r="AD16" s="401"/>
      <c r="AE16" s="401"/>
      <c r="AF16" s="401"/>
      <c r="AG16" s="401"/>
      <c r="AH16" s="401"/>
      <c r="AI16" s="401"/>
      <c r="AJ16" s="401"/>
      <c r="AK16" s="401"/>
      <c r="AL16" s="401"/>
    </row>
    <row r="17" spans="1:38" ht="21" customHeight="1">
      <c r="A17" s="1672" t="s">
        <v>198</v>
      </c>
      <c r="B17" s="400" t="s">
        <v>382</v>
      </c>
      <c r="C17" s="650"/>
      <c r="D17" s="651"/>
      <c r="E17" s="651"/>
      <c r="F17" s="653"/>
      <c r="G17" s="654">
        <f>G18+G19</f>
        <v>5</v>
      </c>
      <c r="H17" s="655">
        <f t="shared" si="2"/>
        <v>150</v>
      </c>
      <c r="I17" s="650"/>
      <c r="J17" s="668"/>
      <c r="K17" s="668"/>
      <c r="L17" s="669"/>
      <c r="M17" s="655"/>
      <c r="N17" s="157"/>
      <c r="O17" s="361"/>
      <c r="P17" s="159"/>
      <c r="Q17" s="157"/>
      <c r="R17" s="159"/>
      <c r="S17" s="157"/>
      <c r="T17" s="361"/>
      <c r="U17" s="362"/>
      <c r="V17" s="1363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ht="21" customHeight="1">
      <c r="A18" s="1673"/>
      <c r="B18" s="290" t="s">
        <v>378</v>
      </c>
      <c r="C18" s="696"/>
      <c r="D18" s="697"/>
      <c r="E18" s="697"/>
      <c r="F18" s="698"/>
      <c r="G18" s="699">
        <v>2</v>
      </c>
      <c r="H18" s="700">
        <f t="shared" si="2"/>
        <v>60</v>
      </c>
      <c r="I18" s="696"/>
      <c r="J18" s="701"/>
      <c r="K18" s="701"/>
      <c r="L18" s="702"/>
      <c r="M18" s="700"/>
      <c r="N18" s="703"/>
      <c r="O18" s="704"/>
      <c r="P18" s="705"/>
      <c r="Q18" s="703"/>
      <c r="R18" s="705"/>
      <c r="S18" s="703"/>
      <c r="T18" s="704"/>
      <c r="U18" s="1359"/>
      <c r="V18" s="1363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ht="21" customHeight="1" thickBot="1">
      <c r="A19" s="1668"/>
      <c r="B19" s="682" t="s">
        <v>379</v>
      </c>
      <c r="C19" s="411"/>
      <c r="D19" s="412" t="s">
        <v>204</v>
      </c>
      <c r="E19" s="412"/>
      <c r="F19" s="414"/>
      <c r="G19" s="415">
        <v>3</v>
      </c>
      <c r="H19" s="683">
        <f t="shared" si="2"/>
        <v>90</v>
      </c>
      <c r="I19" s="706">
        <v>12</v>
      </c>
      <c r="J19" s="707" t="s">
        <v>374</v>
      </c>
      <c r="K19" s="708" t="s">
        <v>383</v>
      </c>
      <c r="L19" s="22"/>
      <c r="M19" s="709">
        <f>H19-I19</f>
        <v>78</v>
      </c>
      <c r="N19" s="689" t="s">
        <v>384</v>
      </c>
      <c r="O19" s="387"/>
      <c r="P19" s="688"/>
      <c r="Q19" s="689"/>
      <c r="R19" s="688"/>
      <c r="S19" s="689"/>
      <c r="T19" s="387"/>
      <c r="U19" s="1360"/>
      <c r="V19" s="1363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ht="15.75" customHeight="1">
      <c r="A20" s="146" t="s">
        <v>385</v>
      </c>
      <c r="B20" s="710" t="s">
        <v>23</v>
      </c>
      <c r="C20" s="711"/>
      <c r="D20" s="712"/>
      <c r="E20" s="712"/>
      <c r="F20" s="713"/>
      <c r="G20" s="654">
        <v>7</v>
      </c>
      <c r="H20" s="655">
        <f t="shared" si="2"/>
        <v>210</v>
      </c>
      <c r="I20" s="711"/>
      <c r="J20" s="712"/>
      <c r="K20" s="712"/>
      <c r="L20" s="714"/>
      <c r="M20" s="715"/>
      <c r="N20" s="711"/>
      <c r="O20" s="712"/>
      <c r="P20" s="714"/>
      <c r="Q20" s="711"/>
      <c r="R20" s="714"/>
      <c r="S20" s="711"/>
      <c r="T20" s="712"/>
      <c r="U20" s="713"/>
      <c r="V20" s="1363"/>
      <c r="W20" s="22"/>
      <c r="X20" s="401"/>
      <c r="Y20" s="401"/>
      <c r="Z20" s="401"/>
      <c r="AA20" s="401"/>
      <c r="AB20" s="401"/>
      <c r="AC20" s="22"/>
      <c r="AD20" s="401"/>
      <c r="AE20" s="401"/>
      <c r="AF20" s="401"/>
      <c r="AG20" s="401"/>
      <c r="AH20" s="401"/>
      <c r="AI20" s="401"/>
      <c r="AJ20" s="401"/>
      <c r="AK20" s="401"/>
      <c r="AL20" s="401"/>
    </row>
    <row r="21" spans="1:38" ht="15.75" customHeight="1">
      <c r="A21" s="716" t="s">
        <v>386</v>
      </c>
      <c r="B21" s="717" t="s">
        <v>387</v>
      </c>
      <c r="C21" s="718"/>
      <c r="D21" s="719"/>
      <c r="E21" s="719"/>
      <c r="F21" s="720"/>
      <c r="G21" s="676">
        <v>4</v>
      </c>
      <c r="H21" s="677">
        <f t="shared" si="2"/>
        <v>120</v>
      </c>
      <c r="I21" s="718"/>
      <c r="J21" s="719"/>
      <c r="K21" s="719"/>
      <c r="L21" s="721"/>
      <c r="M21" s="716"/>
      <c r="N21" s="718"/>
      <c r="O21" s="719"/>
      <c r="P21" s="721"/>
      <c r="Q21" s="718"/>
      <c r="R21" s="721"/>
      <c r="S21" s="718"/>
      <c r="T21" s="719"/>
      <c r="U21" s="1361"/>
      <c r="V21" s="1363"/>
      <c r="W21" s="22"/>
      <c r="X21" s="401"/>
      <c r="Y21" s="401"/>
      <c r="Z21" s="401"/>
      <c r="AA21" s="401"/>
      <c r="AB21" s="401"/>
      <c r="AC21" s="22"/>
      <c r="AD21" s="401"/>
      <c r="AE21" s="401"/>
      <c r="AF21" s="401"/>
      <c r="AG21" s="401"/>
      <c r="AH21" s="401"/>
      <c r="AI21" s="401"/>
      <c r="AJ21" s="401"/>
      <c r="AK21" s="401"/>
      <c r="AL21" s="401"/>
    </row>
    <row r="22" spans="1:38" ht="15.75" customHeight="1">
      <c r="A22" s="1681" t="s">
        <v>388</v>
      </c>
      <c r="B22" s="722" t="s">
        <v>389</v>
      </c>
      <c r="C22" s="696"/>
      <c r="D22" s="697"/>
      <c r="E22" s="723"/>
      <c r="F22" s="724"/>
      <c r="G22" s="699">
        <v>3</v>
      </c>
      <c r="H22" s="677">
        <f t="shared" si="2"/>
        <v>90</v>
      </c>
      <c r="I22" s="725"/>
      <c r="J22" s="726"/>
      <c r="K22" s="726"/>
      <c r="L22" s="727"/>
      <c r="M22" s="728"/>
      <c r="N22" s="703"/>
      <c r="O22" s="729"/>
      <c r="P22" s="705"/>
      <c r="Q22" s="703"/>
      <c r="R22" s="185"/>
      <c r="S22" s="703"/>
      <c r="T22" s="729"/>
      <c r="U22" s="1359"/>
      <c r="V22" s="1363"/>
      <c r="W22" s="22"/>
      <c r="X22" s="401"/>
      <c r="Y22" s="401"/>
      <c r="Z22" s="401"/>
      <c r="AA22" s="401"/>
      <c r="AB22" s="401"/>
      <c r="AC22" s="22"/>
      <c r="AD22" s="401"/>
      <c r="AE22" s="401"/>
      <c r="AF22" s="401"/>
      <c r="AG22" s="401"/>
      <c r="AH22" s="401"/>
      <c r="AI22" s="401"/>
      <c r="AJ22" s="401"/>
      <c r="AK22" s="401"/>
      <c r="AL22" s="401"/>
    </row>
    <row r="23" spans="1:38" ht="15.75" customHeight="1">
      <c r="A23" s="1682"/>
      <c r="B23" s="290" t="s">
        <v>378</v>
      </c>
      <c r="C23" s="696"/>
      <c r="D23" s="697"/>
      <c r="E23" s="723"/>
      <c r="F23" s="724"/>
      <c r="G23" s="699">
        <v>1</v>
      </c>
      <c r="H23" s="677">
        <f t="shared" si="2"/>
        <v>30</v>
      </c>
      <c r="I23" s="725"/>
      <c r="J23" s="726"/>
      <c r="K23" s="726"/>
      <c r="L23" s="727"/>
      <c r="M23" s="728"/>
      <c r="N23" s="703"/>
      <c r="O23" s="729"/>
      <c r="P23" s="705"/>
      <c r="Q23" s="703"/>
      <c r="R23" s="185"/>
      <c r="S23" s="703"/>
      <c r="T23" s="729"/>
      <c r="U23" s="1359"/>
      <c r="V23" s="1363"/>
      <c r="W23" s="22"/>
      <c r="X23" s="401"/>
      <c r="Y23" s="401"/>
      <c r="Z23" s="401"/>
      <c r="AA23" s="401"/>
      <c r="AB23" s="401"/>
      <c r="AC23" s="22"/>
      <c r="AD23" s="401"/>
      <c r="AE23" s="401"/>
      <c r="AF23" s="401"/>
      <c r="AG23" s="401"/>
      <c r="AH23" s="401"/>
      <c r="AI23" s="401"/>
      <c r="AJ23" s="401"/>
      <c r="AK23" s="401"/>
      <c r="AL23" s="401"/>
    </row>
    <row r="24" spans="1:38" ht="15.75" customHeight="1" thickBot="1">
      <c r="A24" s="1683"/>
      <c r="B24" s="682" t="s">
        <v>379</v>
      </c>
      <c r="C24" s="411"/>
      <c r="D24" s="412" t="s">
        <v>204</v>
      </c>
      <c r="E24" s="413"/>
      <c r="F24" s="416"/>
      <c r="G24" s="415">
        <v>2</v>
      </c>
      <c r="H24" s="731">
        <f t="shared" si="2"/>
        <v>60</v>
      </c>
      <c r="I24" s="706">
        <v>4</v>
      </c>
      <c r="J24" s="707" t="s">
        <v>374</v>
      </c>
      <c r="K24" s="707"/>
      <c r="L24" s="732"/>
      <c r="M24" s="709">
        <f>H24-I24</f>
        <v>56</v>
      </c>
      <c r="N24" s="689" t="s">
        <v>374</v>
      </c>
      <c r="O24" s="387"/>
      <c r="P24" s="688"/>
      <c r="Q24" s="689"/>
      <c r="R24" s="365"/>
      <c r="S24" s="689"/>
      <c r="T24" s="387"/>
      <c r="U24" s="1360"/>
      <c r="V24" s="1363"/>
      <c r="W24" s="22"/>
      <c r="X24" s="401"/>
      <c r="Y24" s="401"/>
      <c r="Z24" s="401"/>
      <c r="AA24" s="401"/>
      <c r="AB24" s="401"/>
      <c r="AC24" s="22"/>
      <c r="AD24" s="401"/>
      <c r="AE24" s="401"/>
      <c r="AF24" s="401"/>
      <c r="AG24" s="401"/>
      <c r="AH24" s="401"/>
      <c r="AI24" s="401"/>
      <c r="AJ24" s="401"/>
      <c r="AK24" s="401"/>
      <c r="AL24" s="401"/>
    </row>
    <row r="25" spans="1:38" ht="18.75" customHeight="1" thickBot="1">
      <c r="A25" s="733" t="s">
        <v>390</v>
      </c>
      <c r="B25" s="734" t="s">
        <v>391</v>
      </c>
      <c r="C25" s="735"/>
      <c r="D25" s="736"/>
      <c r="E25" s="736"/>
      <c r="F25" s="737"/>
      <c r="G25" s="738">
        <f t="shared" ref="G25:H25" si="3">G26+G29</f>
        <v>12</v>
      </c>
      <c r="H25" s="739">
        <f t="shared" si="3"/>
        <v>360</v>
      </c>
      <c r="I25" s="735"/>
      <c r="J25" s="740"/>
      <c r="K25" s="740"/>
      <c r="L25" s="741"/>
      <c r="M25" s="686"/>
      <c r="N25" s="742"/>
      <c r="O25" s="743"/>
      <c r="P25" s="744"/>
      <c r="Q25" s="742"/>
      <c r="R25" s="744"/>
      <c r="S25" s="742"/>
      <c r="T25" s="743"/>
      <c r="U25" s="929"/>
      <c r="V25" s="1363"/>
      <c r="W25" s="22"/>
      <c r="X25" s="401"/>
      <c r="Y25" s="401"/>
      <c r="Z25" s="401"/>
      <c r="AA25" s="401"/>
      <c r="AB25" s="401"/>
      <c r="AC25" s="22"/>
      <c r="AD25" s="401"/>
      <c r="AE25" s="401"/>
      <c r="AF25" s="401"/>
      <c r="AG25" s="401"/>
      <c r="AH25" s="401"/>
      <c r="AI25" s="401"/>
      <c r="AJ25" s="401"/>
      <c r="AK25" s="401"/>
      <c r="AL25" s="401"/>
    </row>
    <row r="26" spans="1:38" ht="22.5" customHeight="1">
      <c r="A26" s="1672" t="s">
        <v>392</v>
      </c>
      <c r="B26" s="400" t="s">
        <v>393</v>
      </c>
      <c r="C26" s="650"/>
      <c r="D26" s="651"/>
      <c r="E26" s="651"/>
      <c r="F26" s="653"/>
      <c r="G26" s="654">
        <f>G27+G28</f>
        <v>6</v>
      </c>
      <c r="H26" s="655">
        <f t="shared" ref="H26:H28" si="4">G26*30</f>
        <v>180</v>
      </c>
      <c r="I26" s="650"/>
      <c r="J26" s="668"/>
      <c r="K26" s="668"/>
      <c r="L26" s="669"/>
      <c r="M26" s="655"/>
      <c r="N26" s="157"/>
      <c r="O26" s="361"/>
      <c r="P26" s="159"/>
      <c r="Q26" s="157"/>
      <c r="R26" s="159"/>
      <c r="S26" s="157"/>
      <c r="T26" s="361"/>
      <c r="U26" s="362"/>
      <c r="V26" s="1363"/>
      <c r="W26" s="22"/>
      <c r="X26" s="401"/>
      <c r="Y26" s="401"/>
      <c r="Z26" s="401"/>
      <c r="AA26" s="401"/>
      <c r="AB26" s="401"/>
      <c r="AC26" s="22"/>
      <c r="AD26" s="401"/>
      <c r="AE26" s="401"/>
      <c r="AF26" s="401"/>
      <c r="AG26" s="401"/>
      <c r="AH26" s="401"/>
      <c r="AI26" s="401"/>
      <c r="AJ26" s="401"/>
      <c r="AK26" s="401"/>
      <c r="AL26" s="401"/>
    </row>
    <row r="27" spans="1:38" ht="22.5" customHeight="1">
      <c r="A27" s="1673"/>
      <c r="B27" s="290" t="s">
        <v>378</v>
      </c>
      <c r="C27" s="673"/>
      <c r="D27" s="409"/>
      <c r="E27" s="409"/>
      <c r="F27" s="675"/>
      <c r="G27" s="676">
        <v>3</v>
      </c>
      <c r="H27" s="677">
        <f t="shared" si="4"/>
        <v>90</v>
      </c>
      <c r="I27" s="673"/>
      <c r="J27" s="410"/>
      <c r="K27" s="410"/>
      <c r="L27" s="678"/>
      <c r="M27" s="677"/>
      <c r="N27" s="183"/>
      <c r="O27" s="417"/>
      <c r="P27" s="185"/>
      <c r="Q27" s="183"/>
      <c r="R27" s="185"/>
      <c r="S27" s="183"/>
      <c r="T27" s="417"/>
      <c r="U27" s="1362"/>
      <c r="V27" s="1363"/>
      <c r="W27" s="22"/>
      <c r="X27" s="401"/>
      <c r="Y27" s="401"/>
      <c r="Z27" s="401"/>
      <c r="AA27" s="401"/>
      <c r="AB27" s="401"/>
      <c r="AC27" s="22"/>
      <c r="AD27" s="401"/>
      <c r="AE27" s="401"/>
      <c r="AF27" s="401"/>
      <c r="AG27" s="401"/>
      <c r="AH27" s="401"/>
      <c r="AI27" s="401"/>
      <c r="AJ27" s="401"/>
      <c r="AK27" s="401"/>
      <c r="AL27" s="401"/>
    </row>
    <row r="28" spans="1:38" ht="22.5" customHeight="1" thickBot="1">
      <c r="A28" s="1668"/>
      <c r="B28" s="682" t="s">
        <v>379</v>
      </c>
      <c r="C28" s="706"/>
      <c r="D28" s="418" t="s">
        <v>204</v>
      </c>
      <c r="E28" s="418"/>
      <c r="F28" s="419"/>
      <c r="G28" s="420">
        <v>3</v>
      </c>
      <c r="H28" s="731">
        <f t="shared" si="4"/>
        <v>90</v>
      </c>
      <c r="I28" s="706">
        <v>16</v>
      </c>
      <c r="J28" s="746" t="s">
        <v>384</v>
      </c>
      <c r="K28" s="708"/>
      <c r="L28" s="747" t="s">
        <v>394</v>
      </c>
      <c r="M28" s="709">
        <f>H28-I28</f>
        <v>74</v>
      </c>
      <c r="N28" s="748" t="s">
        <v>395</v>
      </c>
      <c r="O28" s="364"/>
      <c r="P28" s="365"/>
      <c r="Q28" s="318"/>
      <c r="R28" s="365"/>
      <c r="S28" s="318"/>
      <c r="T28" s="364"/>
      <c r="U28" s="366"/>
      <c r="V28" s="1363"/>
      <c r="W28" s="22"/>
      <c r="X28" s="22"/>
      <c r="Y28" s="22"/>
      <c r="Z28" s="22"/>
      <c r="AA28" s="22"/>
      <c r="AB28" s="22"/>
      <c r="AC28" s="22"/>
      <c r="AD28" s="401"/>
      <c r="AE28" s="401"/>
      <c r="AF28" s="401"/>
      <c r="AG28" s="401"/>
      <c r="AH28" s="401"/>
      <c r="AI28" s="401"/>
      <c r="AJ28" s="401"/>
      <c r="AK28" s="401"/>
      <c r="AL28" s="401"/>
    </row>
    <row r="29" spans="1:38" ht="21.75" customHeight="1">
      <c r="A29" s="1672" t="s">
        <v>396</v>
      </c>
      <c r="B29" s="749" t="s">
        <v>42</v>
      </c>
      <c r="C29" s="696"/>
      <c r="D29" s="697"/>
      <c r="E29" s="723"/>
      <c r="F29" s="698"/>
      <c r="G29" s="699">
        <f t="shared" ref="G29:H29" si="5">G30+G31</f>
        <v>6</v>
      </c>
      <c r="H29" s="750">
        <f t="shared" si="5"/>
        <v>180</v>
      </c>
      <c r="I29" s="650"/>
      <c r="J29" s="668"/>
      <c r="K29" s="668"/>
      <c r="L29" s="669"/>
      <c r="M29" s="700"/>
      <c r="N29" s="703"/>
      <c r="O29" s="729"/>
      <c r="P29" s="705"/>
      <c r="Q29" s="703"/>
      <c r="R29" s="705"/>
      <c r="S29" s="703"/>
      <c r="T29" s="729"/>
      <c r="U29" s="1359"/>
      <c r="V29" s="1363"/>
      <c r="W29" s="22"/>
      <c r="X29" s="22"/>
      <c r="Y29" s="22"/>
      <c r="Z29" s="22"/>
      <c r="AA29" s="22"/>
      <c r="AB29" s="22"/>
      <c r="AC29" s="22"/>
      <c r="AD29" s="401"/>
      <c r="AE29" s="401"/>
      <c r="AF29" s="401"/>
      <c r="AG29" s="401"/>
      <c r="AH29" s="401"/>
      <c r="AI29" s="401"/>
      <c r="AJ29" s="401"/>
      <c r="AK29" s="401"/>
      <c r="AL29" s="401"/>
    </row>
    <row r="30" spans="1:38" ht="18" customHeight="1">
      <c r="A30" s="1673"/>
      <c r="B30" s="290" t="s">
        <v>378</v>
      </c>
      <c r="C30" s="673"/>
      <c r="D30" s="409"/>
      <c r="E30" s="674"/>
      <c r="F30" s="675"/>
      <c r="G30" s="676">
        <v>2</v>
      </c>
      <c r="H30" s="677">
        <f t="shared" ref="H30:H35" si="6">G30*30</f>
        <v>60</v>
      </c>
      <c r="I30" s="673"/>
      <c r="J30" s="410"/>
      <c r="K30" s="410"/>
      <c r="L30" s="678"/>
      <c r="M30" s="751"/>
      <c r="N30" s="183"/>
      <c r="O30" s="184"/>
      <c r="P30" s="185"/>
      <c r="Q30" s="183"/>
      <c r="R30" s="185"/>
      <c r="S30" s="183"/>
      <c r="T30" s="184"/>
      <c r="U30" s="1362"/>
      <c r="V30" s="1363"/>
      <c r="W30" s="22"/>
      <c r="X30" s="22"/>
      <c r="Y30" s="22"/>
      <c r="Z30" s="22"/>
      <c r="AA30" s="22"/>
      <c r="AB30" s="22"/>
      <c r="AC30" s="22"/>
      <c r="AD30" s="401"/>
      <c r="AE30" s="401"/>
      <c r="AF30" s="401"/>
      <c r="AG30" s="401"/>
      <c r="AH30" s="401"/>
      <c r="AI30" s="401"/>
      <c r="AJ30" s="401"/>
      <c r="AK30" s="401"/>
      <c r="AL30" s="401"/>
    </row>
    <row r="31" spans="1:38" ht="22.5" customHeight="1" thickBot="1">
      <c r="A31" s="1668"/>
      <c r="B31" s="682" t="s">
        <v>379</v>
      </c>
      <c r="C31" s="706"/>
      <c r="D31" s="418" t="s">
        <v>251</v>
      </c>
      <c r="E31" s="421"/>
      <c r="F31" s="422"/>
      <c r="G31" s="420">
        <v>4</v>
      </c>
      <c r="H31" s="731">
        <f t="shared" si="6"/>
        <v>120</v>
      </c>
      <c r="I31" s="706">
        <v>12</v>
      </c>
      <c r="J31" s="423" t="s">
        <v>375</v>
      </c>
      <c r="K31" s="423"/>
      <c r="L31" s="424" t="s">
        <v>374</v>
      </c>
      <c r="M31" s="731">
        <f>H31-I31</f>
        <v>108</v>
      </c>
      <c r="N31" s="318"/>
      <c r="O31" s="364" t="s">
        <v>397</v>
      </c>
      <c r="P31" s="365" t="e">
        <f>#REF!</f>
        <v>#REF!</v>
      </c>
      <c r="Q31" s="752"/>
      <c r="R31" s="365"/>
      <c r="S31" s="318"/>
      <c r="T31" s="753"/>
      <c r="U31" s="185"/>
      <c r="V31" s="22"/>
      <c r="W31" s="22"/>
      <c r="X31" s="22"/>
      <c r="Y31" s="22"/>
      <c r="Z31" s="22"/>
      <c r="AA31" s="22"/>
      <c r="AB31" s="22"/>
      <c r="AC31" s="22"/>
      <c r="AD31" s="401"/>
      <c r="AE31" s="401"/>
      <c r="AF31" s="401"/>
      <c r="AG31" s="401"/>
      <c r="AH31" s="401"/>
      <c r="AI31" s="401"/>
      <c r="AJ31" s="401"/>
      <c r="AK31" s="401"/>
      <c r="AL31" s="401"/>
    </row>
    <row r="32" spans="1:38" ht="21.75" customHeight="1">
      <c r="A32" s="1672" t="s">
        <v>398</v>
      </c>
      <c r="B32" s="749" t="s">
        <v>43</v>
      </c>
      <c r="C32" s="696"/>
      <c r="D32" s="697"/>
      <c r="E32" s="723"/>
      <c r="F32" s="698"/>
      <c r="G32" s="699">
        <v>6</v>
      </c>
      <c r="H32" s="700">
        <f t="shared" si="6"/>
        <v>180</v>
      </c>
      <c r="I32" s="735"/>
      <c r="J32" s="740"/>
      <c r="K32" s="740"/>
      <c r="L32" s="741"/>
      <c r="M32" s="686"/>
      <c r="N32" s="703"/>
      <c r="O32" s="729"/>
      <c r="P32" s="705"/>
      <c r="Q32" s="703"/>
      <c r="R32" s="705"/>
      <c r="S32" s="703"/>
      <c r="T32" s="729"/>
      <c r="U32" s="1362"/>
      <c r="V32" s="1363"/>
      <c r="W32" s="22"/>
      <c r="X32" s="22"/>
      <c r="Y32" s="22"/>
      <c r="Z32" s="22"/>
      <c r="AA32" s="22"/>
      <c r="AB32" s="22"/>
      <c r="AC32" s="22"/>
      <c r="AD32" s="401"/>
      <c r="AE32" s="401"/>
      <c r="AF32" s="401"/>
      <c r="AG32" s="401"/>
      <c r="AH32" s="401"/>
      <c r="AI32" s="401"/>
      <c r="AJ32" s="401"/>
      <c r="AK32" s="401"/>
      <c r="AL32" s="401"/>
    </row>
    <row r="33" spans="1:38" ht="21.75" customHeight="1">
      <c r="A33" s="1673"/>
      <c r="B33" s="290" t="s">
        <v>378</v>
      </c>
      <c r="C33" s="673"/>
      <c r="D33" s="409"/>
      <c r="E33" s="674"/>
      <c r="F33" s="675"/>
      <c r="G33" s="676">
        <v>1</v>
      </c>
      <c r="H33" s="677">
        <f t="shared" si="6"/>
        <v>30</v>
      </c>
      <c r="I33" s="425"/>
      <c r="J33" s="754"/>
      <c r="K33" s="754"/>
      <c r="L33" s="755"/>
      <c r="M33" s="751"/>
      <c r="N33" s="183"/>
      <c r="O33" s="184"/>
      <c r="P33" s="185"/>
      <c r="Q33" s="183"/>
      <c r="R33" s="185"/>
      <c r="S33" s="183"/>
      <c r="T33" s="184"/>
      <c r="U33" s="1362"/>
      <c r="V33" s="1363"/>
      <c r="W33" s="22"/>
      <c r="X33" s="22"/>
      <c r="Y33" s="22"/>
      <c r="Z33" s="22"/>
      <c r="AA33" s="22"/>
      <c r="AB33" s="22"/>
      <c r="AC33" s="22"/>
      <c r="AD33" s="401"/>
      <c r="AE33" s="401"/>
      <c r="AF33" s="401"/>
      <c r="AG33" s="401"/>
      <c r="AH33" s="401"/>
      <c r="AI33" s="401"/>
      <c r="AJ33" s="401"/>
      <c r="AK33" s="401"/>
      <c r="AL33" s="401"/>
    </row>
    <row r="34" spans="1:38" ht="21.75" customHeight="1" thickBot="1">
      <c r="A34" s="1668"/>
      <c r="B34" s="756" t="s">
        <v>379</v>
      </c>
      <c r="C34" s="425"/>
      <c r="D34" s="426" t="s">
        <v>204</v>
      </c>
      <c r="E34" s="427"/>
      <c r="F34" s="428"/>
      <c r="G34" s="429">
        <v>5</v>
      </c>
      <c r="H34" s="751">
        <f t="shared" si="6"/>
        <v>150</v>
      </c>
      <c r="I34" s="425">
        <v>12</v>
      </c>
      <c r="J34" s="426" t="s">
        <v>399</v>
      </c>
      <c r="K34" s="754"/>
      <c r="L34" s="757" t="s">
        <v>394</v>
      </c>
      <c r="M34" s="751">
        <f>H34-I34</f>
        <v>138</v>
      </c>
      <c r="N34" s="758" t="s">
        <v>400</v>
      </c>
      <c r="O34" s="759"/>
      <c r="P34" s="760">
        <f>O34</f>
        <v>0</v>
      </c>
      <c r="Q34" s="761"/>
      <c r="R34" s="760"/>
      <c r="S34" s="761"/>
      <c r="T34" s="759"/>
      <c r="U34" s="853"/>
      <c r="V34" s="1363"/>
      <c r="W34" s="22"/>
      <c r="X34" s="22"/>
      <c r="Y34" s="22"/>
      <c r="Z34" s="22"/>
      <c r="AA34" s="22"/>
      <c r="AB34" s="22"/>
      <c r="AC34" s="22"/>
      <c r="AD34" s="401"/>
      <c r="AE34" s="401"/>
      <c r="AF34" s="401"/>
      <c r="AG34" s="401"/>
      <c r="AH34" s="401"/>
      <c r="AI34" s="401"/>
      <c r="AJ34" s="401"/>
      <c r="AK34" s="401"/>
      <c r="AL34" s="401"/>
    </row>
    <row r="35" spans="1:38" ht="31.5" customHeight="1">
      <c r="A35" s="1672" t="s">
        <v>401</v>
      </c>
      <c r="B35" s="400" t="s">
        <v>402</v>
      </c>
      <c r="C35" s="650"/>
      <c r="D35" s="651"/>
      <c r="E35" s="652"/>
      <c r="F35" s="653"/>
      <c r="G35" s="654">
        <f>G36+G37</f>
        <v>7</v>
      </c>
      <c r="H35" s="655">
        <f t="shared" si="6"/>
        <v>210</v>
      </c>
      <c r="I35" s="650"/>
      <c r="J35" s="668"/>
      <c r="K35" s="668"/>
      <c r="L35" s="669"/>
      <c r="M35" s="659"/>
      <c r="N35" s="157"/>
      <c r="O35" s="361"/>
      <c r="P35" s="159"/>
      <c r="Q35" s="157"/>
      <c r="R35" s="159"/>
      <c r="S35" s="157"/>
      <c r="T35" s="361"/>
      <c r="U35" s="362"/>
      <c r="V35" s="1363"/>
      <c r="W35" s="22"/>
      <c r="X35" s="22"/>
      <c r="Y35" s="22"/>
      <c r="Z35" s="22"/>
      <c r="AA35" s="22"/>
      <c r="AB35" s="22"/>
      <c r="AC35" s="22"/>
      <c r="AD35" s="401"/>
      <c r="AE35" s="401"/>
      <c r="AF35" s="401"/>
      <c r="AG35" s="401"/>
      <c r="AH35" s="401"/>
      <c r="AI35" s="401"/>
      <c r="AJ35" s="401"/>
      <c r="AK35" s="401"/>
      <c r="AL35" s="401"/>
    </row>
    <row r="36" spans="1:38" ht="22.5" hidden="1" customHeight="1">
      <c r="A36" s="1673"/>
      <c r="B36" s="290" t="s">
        <v>378</v>
      </c>
      <c r="C36" s="673"/>
      <c r="D36" s="409"/>
      <c r="E36" s="674"/>
      <c r="F36" s="675"/>
      <c r="G36" s="676"/>
      <c r="H36" s="677"/>
      <c r="I36" s="673"/>
      <c r="J36" s="410"/>
      <c r="K36" s="410"/>
      <c r="L36" s="678"/>
      <c r="M36" s="751"/>
      <c r="N36" s="183"/>
      <c r="O36" s="417"/>
      <c r="P36" s="185"/>
      <c r="Q36" s="183"/>
      <c r="R36" s="185"/>
      <c r="S36" s="183"/>
      <c r="T36" s="417"/>
      <c r="U36" s="1362"/>
      <c r="V36" s="1363"/>
      <c r="W36" s="22"/>
      <c r="X36" s="22"/>
      <c r="Y36" s="22"/>
      <c r="Z36" s="22"/>
      <c r="AA36" s="22"/>
      <c r="AB36" s="22"/>
      <c r="AC36" s="22"/>
      <c r="AD36" s="401"/>
      <c r="AE36" s="401"/>
      <c r="AF36" s="401"/>
      <c r="AG36" s="401"/>
      <c r="AH36" s="401"/>
      <c r="AI36" s="401"/>
      <c r="AJ36" s="401"/>
      <c r="AK36" s="401"/>
      <c r="AL36" s="401"/>
    </row>
    <row r="37" spans="1:38" ht="18.75" customHeight="1" thickBot="1">
      <c r="A37" s="1668"/>
      <c r="B37" s="682" t="s">
        <v>379</v>
      </c>
      <c r="C37" s="706">
        <v>1</v>
      </c>
      <c r="D37" s="418"/>
      <c r="E37" s="421"/>
      <c r="F37" s="419"/>
      <c r="G37" s="420">
        <v>7</v>
      </c>
      <c r="H37" s="731">
        <f t="shared" ref="H37:H48" si="7">G37*30</f>
        <v>210</v>
      </c>
      <c r="I37" s="706">
        <v>20</v>
      </c>
      <c r="J37" s="746" t="s">
        <v>384</v>
      </c>
      <c r="K37" s="762"/>
      <c r="L37" s="757" t="s">
        <v>383</v>
      </c>
      <c r="M37" s="763">
        <f>H37-I37</f>
        <v>190</v>
      </c>
      <c r="N37" s="764" t="s">
        <v>403</v>
      </c>
      <c r="O37" s="364"/>
      <c r="P37" s="365"/>
      <c r="Q37" s="318"/>
      <c r="R37" s="365"/>
      <c r="S37" s="765"/>
      <c r="T37" s="364"/>
      <c r="U37" s="366"/>
      <c r="V37" s="1365"/>
      <c r="W37" s="22"/>
      <c r="X37" s="401"/>
      <c r="Y37" s="401"/>
      <c r="Z37" s="401"/>
      <c r="AA37" s="401"/>
      <c r="AB37" s="401"/>
      <c r="AC37" s="22"/>
      <c r="AD37" s="401"/>
      <c r="AE37" s="401"/>
      <c r="AF37" s="401"/>
      <c r="AG37" s="401"/>
      <c r="AH37" s="401"/>
      <c r="AI37" s="401"/>
      <c r="AJ37" s="401"/>
      <c r="AK37" s="401"/>
      <c r="AL37" s="401"/>
    </row>
    <row r="38" spans="1:38" ht="21.75" customHeight="1" thickBot="1">
      <c r="A38" s="660" t="s">
        <v>404</v>
      </c>
      <c r="B38" s="766" t="s">
        <v>405</v>
      </c>
      <c r="C38" s="402"/>
      <c r="D38" s="407"/>
      <c r="E38" s="767"/>
      <c r="F38" s="768"/>
      <c r="G38" s="406">
        <v>4</v>
      </c>
      <c r="H38" s="142">
        <f t="shared" si="7"/>
        <v>120</v>
      </c>
      <c r="I38" s="402"/>
      <c r="J38" s="407"/>
      <c r="K38" s="407"/>
      <c r="L38" s="408"/>
      <c r="M38" s="142"/>
      <c r="N38" s="665"/>
      <c r="O38" s="663"/>
      <c r="P38" s="769"/>
      <c r="Q38" s="665"/>
      <c r="R38" s="664"/>
      <c r="S38" s="665"/>
      <c r="T38" s="663"/>
      <c r="U38" s="1364"/>
      <c r="V38" s="1363"/>
      <c r="W38" s="22"/>
      <c r="X38" s="34"/>
      <c r="Y38" s="34"/>
      <c r="Z38" s="34"/>
      <c r="AA38" s="34"/>
      <c r="AB38" s="34"/>
      <c r="AC38" s="22">
        <f t="shared" ref="AC38:AC40" si="8">SUM(N38:R38)</f>
        <v>0</v>
      </c>
      <c r="AD38" s="34"/>
      <c r="AE38" s="34"/>
      <c r="AF38" s="34"/>
      <c r="AG38" s="34"/>
      <c r="AH38" s="34"/>
      <c r="AI38" s="34"/>
      <c r="AJ38" s="34"/>
      <c r="AK38" s="34"/>
      <c r="AL38" s="34"/>
    </row>
    <row r="39" spans="1:38" ht="36" customHeight="1" thickBot="1">
      <c r="A39" s="660" t="s">
        <v>406</v>
      </c>
      <c r="B39" s="661" t="s">
        <v>407</v>
      </c>
      <c r="C39" s="402"/>
      <c r="D39" s="403"/>
      <c r="E39" s="404"/>
      <c r="F39" s="405"/>
      <c r="G39" s="406">
        <v>3</v>
      </c>
      <c r="H39" s="142">
        <f t="shared" si="7"/>
        <v>90</v>
      </c>
      <c r="I39" s="402"/>
      <c r="J39" s="407"/>
      <c r="K39" s="407"/>
      <c r="L39" s="408"/>
      <c r="M39" s="142"/>
      <c r="N39" s="665"/>
      <c r="O39" s="663"/>
      <c r="P39" s="664"/>
      <c r="Q39" s="665"/>
      <c r="R39" s="664"/>
      <c r="S39" s="665"/>
      <c r="T39" s="663"/>
      <c r="U39" s="1358"/>
      <c r="V39" s="1365"/>
      <c r="W39" s="22"/>
      <c r="X39" s="401"/>
      <c r="Y39" s="401"/>
      <c r="Z39" s="401"/>
      <c r="AA39" s="401"/>
      <c r="AB39" s="401"/>
      <c r="AC39" s="22">
        <f t="shared" si="8"/>
        <v>0</v>
      </c>
      <c r="AD39" s="401"/>
      <c r="AE39" s="401"/>
      <c r="AF39" s="401"/>
      <c r="AG39" s="401"/>
      <c r="AH39" s="401"/>
      <c r="AI39" s="401"/>
      <c r="AJ39" s="401"/>
      <c r="AK39" s="401"/>
      <c r="AL39" s="401"/>
    </row>
    <row r="40" spans="1:38" ht="24" customHeight="1">
      <c r="A40" s="1672" t="s">
        <v>408</v>
      </c>
      <c r="B40" s="749" t="s">
        <v>44</v>
      </c>
      <c r="C40" s="696"/>
      <c r="D40" s="697"/>
      <c r="E40" s="723"/>
      <c r="F40" s="698"/>
      <c r="G40" s="699">
        <v>3</v>
      </c>
      <c r="H40" s="700">
        <f t="shared" si="7"/>
        <v>90</v>
      </c>
      <c r="I40" s="696"/>
      <c r="J40" s="701"/>
      <c r="K40" s="701"/>
      <c r="L40" s="702"/>
      <c r="M40" s="700"/>
      <c r="N40" s="703"/>
      <c r="O40" s="729"/>
      <c r="P40" s="705"/>
      <c r="Q40" s="703"/>
      <c r="R40" s="705"/>
      <c r="S40" s="703"/>
      <c r="T40" s="729"/>
      <c r="U40" s="1359"/>
      <c r="V40" s="1363"/>
      <c r="W40" s="22"/>
      <c r="X40" s="22"/>
      <c r="Y40" s="22"/>
      <c r="Z40" s="22"/>
      <c r="AA40" s="22"/>
      <c r="AB40" s="22"/>
      <c r="AC40" s="22">
        <f t="shared" si="8"/>
        <v>0</v>
      </c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ht="24" customHeight="1">
      <c r="A41" s="1673"/>
      <c r="B41" s="290" t="s">
        <v>378</v>
      </c>
      <c r="C41" s="673"/>
      <c r="D41" s="409"/>
      <c r="E41" s="409"/>
      <c r="F41" s="675"/>
      <c r="G41" s="676">
        <v>1</v>
      </c>
      <c r="H41" s="677">
        <f t="shared" si="7"/>
        <v>30</v>
      </c>
      <c r="I41" s="673"/>
      <c r="J41" s="410"/>
      <c r="K41" s="410"/>
      <c r="L41" s="678"/>
      <c r="M41" s="677"/>
      <c r="N41" s="183"/>
      <c r="O41" s="417"/>
      <c r="P41" s="185"/>
      <c r="Q41" s="183"/>
      <c r="R41" s="185"/>
      <c r="S41" s="183"/>
      <c r="T41" s="417"/>
      <c r="U41" s="185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ht="24" customHeight="1" thickBot="1">
      <c r="A42" s="1668"/>
      <c r="B42" s="756" t="s">
        <v>379</v>
      </c>
      <c r="C42" s="425"/>
      <c r="D42" s="426" t="s">
        <v>204</v>
      </c>
      <c r="E42" s="426"/>
      <c r="F42" s="428"/>
      <c r="G42" s="429">
        <v>2</v>
      </c>
      <c r="H42" s="751">
        <f t="shared" si="7"/>
        <v>60</v>
      </c>
      <c r="I42" s="425">
        <v>4</v>
      </c>
      <c r="J42" s="754" t="s">
        <v>374</v>
      </c>
      <c r="K42" s="754"/>
      <c r="L42" s="755"/>
      <c r="M42" s="751">
        <f>H42-I42</f>
        <v>56</v>
      </c>
      <c r="N42" s="770" t="s">
        <v>374</v>
      </c>
      <c r="O42" s="22"/>
      <c r="P42" s="760" t="str">
        <f>N42</f>
        <v>4/0</v>
      </c>
      <c r="Q42" s="761"/>
      <c r="R42" s="760"/>
      <c r="S42" s="771"/>
      <c r="T42" s="770"/>
      <c r="U42" s="760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ht="33.75" hidden="1" customHeight="1">
      <c r="A43" s="772" t="s">
        <v>409</v>
      </c>
      <c r="B43" s="400"/>
      <c r="C43" s="650"/>
      <c r="D43" s="651"/>
      <c r="E43" s="651"/>
      <c r="F43" s="653"/>
      <c r="G43" s="773"/>
      <c r="H43" s="659"/>
      <c r="I43" s="656"/>
      <c r="J43" s="668"/>
      <c r="K43" s="668"/>
      <c r="L43" s="774"/>
      <c r="M43" s="659"/>
      <c r="N43" s="775"/>
      <c r="O43" s="361"/>
      <c r="P43" s="159"/>
      <c r="Q43" s="157"/>
      <c r="R43" s="159"/>
      <c r="S43" s="775"/>
      <c r="T43" s="361"/>
      <c r="U43" s="159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ht="24" hidden="1" customHeight="1">
      <c r="A44" s="776"/>
      <c r="B44" s="290"/>
      <c r="C44" s="696"/>
      <c r="D44" s="697"/>
      <c r="E44" s="697"/>
      <c r="F44" s="698"/>
      <c r="G44" s="777"/>
      <c r="H44" s="677"/>
      <c r="I44" s="425"/>
      <c r="J44" s="701"/>
      <c r="K44" s="701"/>
      <c r="L44" s="778"/>
      <c r="M44" s="751"/>
      <c r="N44" s="779"/>
      <c r="O44" s="704"/>
      <c r="P44" s="705"/>
      <c r="Q44" s="703"/>
      <c r="R44" s="365"/>
      <c r="S44" s="779"/>
      <c r="T44" s="704"/>
      <c r="U44" s="705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ht="24" hidden="1" customHeight="1">
      <c r="A45" s="780"/>
      <c r="B45" s="756"/>
      <c r="C45" s="781"/>
      <c r="D45" s="736"/>
      <c r="E45" s="736"/>
      <c r="F45" s="737"/>
      <c r="G45" s="782"/>
      <c r="H45" s="783"/>
      <c r="I45" s="784"/>
      <c r="J45" s="736"/>
      <c r="K45" s="740"/>
      <c r="L45" s="785"/>
      <c r="M45" s="751"/>
      <c r="N45" s="786"/>
      <c r="O45" s="787"/>
      <c r="P45" s="788"/>
      <c r="Q45" s="786"/>
      <c r="R45" s="789"/>
      <c r="S45" s="786"/>
      <c r="T45" s="790"/>
      <c r="U45" s="68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ht="24" customHeight="1">
      <c r="A46" s="1672" t="s">
        <v>648</v>
      </c>
      <c r="B46" s="791" t="str">
        <f>'Семестровка уск'!C49</f>
        <v>Історія економічної думки</v>
      </c>
      <c r="C46" s="792"/>
      <c r="D46" s="793"/>
      <c r="E46" s="793"/>
      <c r="F46" s="794"/>
      <c r="G46" s="795">
        <v>4.5</v>
      </c>
      <c r="H46" s="796">
        <f t="shared" si="7"/>
        <v>135</v>
      </c>
      <c r="I46" s="792"/>
      <c r="J46" s="793"/>
      <c r="K46" s="793"/>
      <c r="L46" s="794"/>
      <c r="M46" s="796"/>
      <c r="N46" s="792"/>
      <c r="O46" s="793"/>
      <c r="P46" s="794"/>
      <c r="Q46" s="792"/>
      <c r="R46" s="794"/>
      <c r="S46" s="792"/>
      <c r="T46" s="793"/>
      <c r="U46" s="70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ht="15.75" customHeight="1">
      <c r="A47" s="1673"/>
      <c r="B47" s="290" t="s">
        <v>378</v>
      </c>
      <c r="C47" s="673"/>
      <c r="D47" s="410"/>
      <c r="E47" s="410"/>
      <c r="F47" s="678"/>
      <c r="G47" s="797">
        <v>2.5</v>
      </c>
      <c r="H47" s="700">
        <f t="shared" si="7"/>
        <v>75</v>
      </c>
      <c r="I47" s="673"/>
      <c r="J47" s="410"/>
      <c r="K47" s="410"/>
      <c r="L47" s="678"/>
      <c r="M47" s="677"/>
      <c r="N47" s="673"/>
      <c r="O47" s="410"/>
      <c r="P47" s="678"/>
      <c r="Q47" s="673"/>
      <c r="R47" s="678"/>
      <c r="S47" s="673"/>
      <c r="T47" s="410"/>
      <c r="U47" s="678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ht="21.75" customHeight="1" thickBot="1">
      <c r="A48" s="1668" t="s">
        <v>137</v>
      </c>
      <c r="B48" s="798" t="s">
        <v>379</v>
      </c>
      <c r="C48" s="673">
        <v>2</v>
      </c>
      <c r="D48" s="410"/>
      <c r="E48" s="410"/>
      <c r="F48" s="678"/>
      <c r="G48" s="797">
        <v>2</v>
      </c>
      <c r="H48" s="700">
        <f t="shared" si="7"/>
        <v>60</v>
      </c>
      <c r="I48" s="706">
        <v>4</v>
      </c>
      <c r="J48" s="423" t="s">
        <v>374</v>
      </c>
      <c r="K48" s="423"/>
      <c r="L48" s="424"/>
      <c r="M48" s="700">
        <f>H48-I48</f>
        <v>56</v>
      </c>
      <c r="N48" s="34"/>
      <c r="O48" s="799" t="s">
        <v>374</v>
      </c>
      <c r="P48" s="800">
        <f>'Семестровка уск'!L49</f>
        <v>2</v>
      </c>
      <c r="Q48" s="673"/>
      <c r="R48" s="678"/>
      <c r="S48" s="183"/>
      <c r="T48" s="801"/>
      <c r="U48" s="800"/>
      <c r="V48" s="22"/>
      <c r="W48" s="22"/>
      <c r="X48" s="431"/>
      <c r="Y48" s="431"/>
      <c r="Z48" s="431"/>
      <c r="AA48" s="431"/>
      <c r="AB48" s="431"/>
      <c r="AC48" s="22"/>
      <c r="AD48" s="636"/>
      <c r="AE48" s="637"/>
      <c r="AF48" s="636"/>
      <c r="AG48" s="636"/>
      <c r="AH48" s="636"/>
      <c r="AI48" s="636"/>
      <c r="AJ48" s="636"/>
      <c r="AK48" s="636"/>
      <c r="AL48" s="636"/>
    </row>
    <row r="49" spans="1:38" ht="16.5" customHeight="1" thickBot="1">
      <c r="A49" s="1704" t="s">
        <v>411</v>
      </c>
      <c r="B49" s="1547"/>
      <c r="C49" s="1547"/>
      <c r="D49" s="1547"/>
      <c r="E49" s="1547"/>
      <c r="F49" s="1548"/>
      <c r="G49" s="802">
        <f>G14+G16+G18+G21+G23+G27+G30+G33+G36+G38+G39+G41+G44+G47</f>
        <v>35.5</v>
      </c>
      <c r="H49" s="142">
        <f>H16+H18+H21+H23+H27+H30+H33+H38+H39+H41+H47</f>
        <v>1065</v>
      </c>
      <c r="I49" s="142"/>
      <c r="J49" s="142"/>
      <c r="K49" s="142"/>
      <c r="L49" s="142"/>
      <c r="M49" s="142"/>
      <c r="N49" s="803"/>
      <c r="O49" s="803"/>
      <c r="P49" s="804"/>
      <c r="Q49" s="803"/>
      <c r="R49" s="805"/>
      <c r="S49" s="803"/>
      <c r="T49" s="803"/>
      <c r="U49" s="804"/>
      <c r="V49" s="22"/>
      <c r="W49" s="1347"/>
      <c r="X49" s="22"/>
      <c r="Y49" s="22"/>
      <c r="Z49" s="22"/>
      <c r="AA49" s="22"/>
      <c r="AB49" s="1347"/>
      <c r="AC49" s="1350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ht="16.5" customHeight="1">
      <c r="A50" s="1704" t="s">
        <v>412</v>
      </c>
      <c r="B50" s="1547"/>
      <c r="C50" s="1547"/>
      <c r="D50" s="1547"/>
      <c r="E50" s="1547"/>
      <c r="F50" s="1548"/>
      <c r="G50" s="802">
        <f t="shared" ref="G50:H50" si="9">G11+G12+G15+G19+G24+G28+G31+G34+G37+G42+G45+G48</f>
        <v>38</v>
      </c>
      <c r="H50" s="806">
        <f t="shared" si="9"/>
        <v>1140</v>
      </c>
      <c r="I50" s="806">
        <f>SUM(I11:I48)</f>
        <v>100</v>
      </c>
      <c r="J50" s="660"/>
      <c r="K50" s="660"/>
      <c r="L50" s="660"/>
      <c r="M50" s="806">
        <f>SUM(M11:M48)</f>
        <v>1040</v>
      </c>
      <c r="N50" s="807" t="s">
        <v>634</v>
      </c>
      <c r="O50" s="807" t="s">
        <v>454</v>
      </c>
      <c r="P50" s="808"/>
      <c r="Q50" s="807" t="s">
        <v>413</v>
      </c>
      <c r="R50" s="807" t="s">
        <v>413</v>
      </c>
      <c r="S50" s="807" t="s">
        <v>375</v>
      </c>
      <c r="T50" s="809" t="s">
        <v>374</v>
      </c>
      <c r="U50" s="664"/>
      <c r="V50" s="22"/>
      <c r="W50" s="1347"/>
      <c r="X50" s="22"/>
      <c r="Y50" s="22"/>
      <c r="Z50" s="22"/>
      <c r="AA50" s="22"/>
      <c r="AB50" s="1347"/>
      <c r="AC50" s="1347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ht="16.5" customHeight="1" thickBot="1">
      <c r="A51" s="1575" t="s">
        <v>414</v>
      </c>
      <c r="B51" s="1547"/>
      <c r="C51" s="1547"/>
      <c r="D51" s="1547"/>
      <c r="E51" s="1547"/>
      <c r="F51" s="1548"/>
      <c r="G51" s="143">
        <f t="shared" ref="G51:H51" si="10">G49+G50</f>
        <v>73.5</v>
      </c>
      <c r="H51" s="144">
        <f t="shared" si="10"/>
        <v>2205</v>
      </c>
      <c r="I51" s="143"/>
      <c r="J51" s="810"/>
      <c r="K51" s="810"/>
      <c r="L51" s="810"/>
      <c r="M51" s="143"/>
      <c r="N51" s="144"/>
      <c r="O51" s="144"/>
      <c r="P51" s="144"/>
      <c r="Q51" s="144"/>
      <c r="R51" s="144"/>
      <c r="S51" s="144"/>
      <c r="T51" s="665"/>
      <c r="U51" s="1358"/>
      <c r="V51" s="1347"/>
      <c r="W51" s="1347"/>
      <c r="X51" s="145">
        <f t="shared" ref="X51:AB51" si="11">SUM(X22:X42)</f>
        <v>0</v>
      </c>
      <c r="Y51" s="144">
        <f t="shared" si="11"/>
        <v>0</v>
      </c>
      <c r="Z51" s="144">
        <f t="shared" si="11"/>
        <v>0</v>
      </c>
      <c r="AA51" s="144">
        <f t="shared" si="11"/>
        <v>0</v>
      </c>
      <c r="AB51" s="1348">
        <f t="shared" si="11"/>
        <v>0</v>
      </c>
      <c r="AC51" s="1347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ht="16.5" customHeight="1" thickBot="1">
      <c r="A52" s="1575" t="s">
        <v>201</v>
      </c>
      <c r="B52" s="1694"/>
      <c r="C52" s="1694"/>
      <c r="D52" s="1694"/>
      <c r="E52" s="1694"/>
      <c r="F52" s="1694"/>
      <c r="G52" s="1694"/>
      <c r="H52" s="1694"/>
      <c r="I52" s="1694"/>
      <c r="J52" s="1694"/>
      <c r="K52" s="1694"/>
      <c r="L52" s="1694"/>
      <c r="M52" s="1694"/>
      <c r="N52" s="1694"/>
      <c r="O52" s="1694"/>
      <c r="P52" s="1694"/>
      <c r="Q52" s="1694"/>
      <c r="R52" s="1694"/>
      <c r="S52" s="1694"/>
      <c r="T52" s="1694"/>
      <c r="U52" s="640"/>
      <c r="V52" s="638"/>
      <c r="W52" s="638"/>
      <c r="X52" s="34"/>
      <c r="Y52" s="34"/>
      <c r="Z52" s="34"/>
      <c r="AA52" s="34"/>
      <c r="AB52" s="1349"/>
      <c r="AC52" s="1349"/>
      <c r="AD52" s="34"/>
      <c r="AE52" s="34"/>
      <c r="AF52" s="34"/>
      <c r="AG52" s="34"/>
      <c r="AH52" s="34"/>
      <c r="AI52" s="34"/>
      <c r="AJ52" s="34"/>
      <c r="AK52" s="34"/>
      <c r="AL52" s="34"/>
    </row>
    <row r="53" spans="1:38" ht="16.5" customHeight="1" thickBot="1">
      <c r="A53" s="811" t="s">
        <v>202</v>
      </c>
      <c r="B53" s="432" t="s">
        <v>53</v>
      </c>
      <c r="C53" s="650"/>
      <c r="D53" s="668"/>
      <c r="E53" s="657"/>
      <c r="F53" s="812"/>
      <c r="G53" s="813">
        <v>6</v>
      </c>
      <c r="H53" s="659">
        <f t="shared" ref="H53:H57" si="12">G53*30</f>
        <v>180</v>
      </c>
      <c r="I53" s="656"/>
      <c r="J53" s="657"/>
      <c r="K53" s="657"/>
      <c r="L53" s="812"/>
      <c r="M53" s="659"/>
      <c r="N53" s="656"/>
      <c r="O53" s="812"/>
      <c r="P53" s="659"/>
      <c r="Q53" s="656"/>
      <c r="R53" s="812"/>
      <c r="S53" s="650"/>
      <c r="T53" s="1521"/>
      <c r="U53" s="1351"/>
      <c r="V53" s="856"/>
      <c r="W53" s="856"/>
      <c r="X53" s="34"/>
      <c r="Y53" s="34"/>
      <c r="Z53" s="34"/>
      <c r="AA53" s="34"/>
      <c r="AB53" s="1349"/>
      <c r="AC53" s="1349"/>
      <c r="AD53" s="34"/>
      <c r="AE53" s="34"/>
      <c r="AF53" s="34"/>
      <c r="AG53" s="34"/>
      <c r="AH53" s="34"/>
      <c r="AI53" s="34"/>
      <c r="AJ53" s="34"/>
      <c r="AK53" s="34"/>
      <c r="AL53" s="34"/>
    </row>
    <row r="54" spans="1:38" ht="18.75" customHeight="1">
      <c r="A54" s="1705" t="s">
        <v>415</v>
      </c>
      <c r="B54" s="815" t="s">
        <v>53</v>
      </c>
      <c r="C54" s="673"/>
      <c r="D54" s="410"/>
      <c r="E54" s="410"/>
      <c r="F54" s="816"/>
      <c r="G54" s="817">
        <v>5</v>
      </c>
      <c r="H54" s="677">
        <f t="shared" si="12"/>
        <v>150</v>
      </c>
      <c r="I54" s="673"/>
      <c r="J54" s="410"/>
      <c r="K54" s="410"/>
      <c r="L54" s="818"/>
      <c r="M54" s="819"/>
      <c r="N54" s="183"/>
      <c r="O54" s="184"/>
      <c r="P54" s="820"/>
      <c r="Q54" s="183"/>
      <c r="R54" s="308"/>
      <c r="S54" s="183"/>
      <c r="T54" s="186"/>
      <c r="U54" s="1352"/>
      <c r="V54" s="1380"/>
      <c r="W54" s="856"/>
      <c r="X54" s="34"/>
      <c r="Y54" s="34"/>
      <c r="Z54" s="34"/>
      <c r="AA54" s="34"/>
      <c r="AB54" s="1349"/>
      <c r="AC54" s="1347"/>
      <c r="AD54" s="34"/>
      <c r="AE54" s="34"/>
      <c r="AF54" s="34"/>
      <c r="AG54" s="34"/>
      <c r="AH54" s="34"/>
      <c r="AI54" s="34"/>
      <c r="AJ54" s="34"/>
      <c r="AK54" s="34"/>
      <c r="AL54" s="34"/>
    </row>
    <row r="55" spans="1:38" ht="16.5" hidden="1" customHeight="1">
      <c r="A55" s="1706"/>
      <c r="B55" s="821" t="s">
        <v>378</v>
      </c>
      <c r="C55" s="696"/>
      <c r="D55" s="701"/>
      <c r="E55" s="778"/>
      <c r="F55" s="822"/>
      <c r="G55" s="823"/>
      <c r="H55" s="700">
        <f t="shared" si="12"/>
        <v>0</v>
      </c>
      <c r="I55" s="673"/>
      <c r="J55" s="410"/>
      <c r="K55" s="410"/>
      <c r="L55" s="824"/>
      <c r="M55" s="825"/>
      <c r="N55" s="183"/>
      <c r="O55" s="729"/>
      <c r="P55" s="826"/>
      <c r="Q55" s="703"/>
      <c r="R55" s="185"/>
      <c r="S55" s="827"/>
      <c r="T55" s="729"/>
      <c r="U55" s="1353"/>
      <c r="V55" s="1380"/>
      <c r="W55" s="856"/>
      <c r="X55" s="34"/>
      <c r="Y55" s="34"/>
      <c r="Z55" s="34"/>
      <c r="AA55" s="34"/>
      <c r="AB55" s="1349"/>
      <c r="AC55" s="1347"/>
      <c r="AD55" s="34"/>
      <c r="AE55" s="34"/>
      <c r="AF55" s="34"/>
      <c r="AG55" s="34"/>
      <c r="AH55" s="34"/>
      <c r="AI55" s="34"/>
      <c r="AJ55" s="34"/>
      <c r="AK55" s="34"/>
      <c r="AL55" s="34"/>
    </row>
    <row r="56" spans="1:38" ht="16.5" customHeight="1">
      <c r="A56" s="1707"/>
      <c r="B56" s="798" t="s">
        <v>379</v>
      </c>
      <c r="C56" s="673">
        <v>1</v>
      </c>
      <c r="D56" s="410"/>
      <c r="E56" s="828"/>
      <c r="F56" s="721"/>
      <c r="G56" s="829">
        <v>5</v>
      </c>
      <c r="H56" s="677">
        <f t="shared" si="12"/>
        <v>150</v>
      </c>
      <c r="I56" s="673">
        <v>6</v>
      </c>
      <c r="J56" s="1524" t="s">
        <v>416</v>
      </c>
      <c r="K56" s="1524"/>
      <c r="L56" s="1524" t="s">
        <v>422</v>
      </c>
      <c r="M56" s="677">
        <f t="shared" ref="M56:M57" si="13">H56-I56</f>
        <v>144</v>
      </c>
      <c r="N56" s="830" t="s">
        <v>383</v>
      </c>
      <c r="O56" s="681"/>
      <c r="P56" s="820"/>
      <c r="Q56" s="673"/>
      <c r="R56" s="678"/>
      <c r="S56" s="818"/>
      <c r="T56" s="1523"/>
      <c r="U56" s="1522"/>
      <c r="V56" s="1380"/>
      <c r="W56" s="856"/>
      <c r="X56" s="34"/>
      <c r="Y56" s="34"/>
      <c r="Z56" s="34"/>
      <c r="AA56" s="34"/>
      <c r="AB56" s="1349"/>
      <c r="AC56" s="1347"/>
      <c r="AD56" s="34"/>
      <c r="AE56" s="34"/>
      <c r="AF56" s="34"/>
      <c r="AG56" s="34"/>
      <c r="AH56" s="34"/>
      <c r="AI56" s="34"/>
      <c r="AJ56" s="34"/>
      <c r="AK56" s="34"/>
      <c r="AL56" s="34"/>
    </row>
    <row r="57" spans="1:38" ht="16.5" customHeight="1" thickBot="1">
      <c r="A57" s="831" t="s">
        <v>417</v>
      </c>
      <c r="B57" s="832" t="str">
        <f>'Семестровка уск'!C33</f>
        <v>Курсова робота "Економіка підприємства"</v>
      </c>
      <c r="C57" s="706"/>
      <c r="D57" s="423"/>
      <c r="E57" s="423"/>
      <c r="F57" s="833" t="s">
        <v>196</v>
      </c>
      <c r="G57" s="433">
        <f>'Семестровка уск'!E33</f>
        <v>1</v>
      </c>
      <c r="H57" s="731">
        <f t="shared" si="12"/>
        <v>30</v>
      </c>
      <c r="I57" s="411">
        <v>4</v>
      </c>
      <c r="J57" s="684"/>
      <c r="K57" s="684"/>
      <c r="L57" s="424" t="s">
        <v>374</v>
      </c>
      <c r="M57" s="834">
        <f t="shared" si="13"/>
        <v>26</v>
      </c>
      <c r="N57" s="689" t="s">
        <v>374</v>
      </c>
      <c r="O57" s="364"/>
      <c r="P57" s="835"/>
      <c r="Q57" s="318"/>
      <c r="R57" s="365"/>
      <c r="S57" s="318"/>
      <c r="T57" s="364"/>
      <c r="U57" s="835"/>
      <c r="V57" s="1380"/>
      <c r="W57" s="856"/>
      <c r="X57" s="34"/>
      <c r="Y57" s="34"/>
      <c r="Z57" s="34"/>
      <c r="AA57" s="34"/>
      <c r="AB57" s="1349"/>
      <c r="AC57" s="1347"/>
      <c r="AD57" s="34"/>
      <c r="AE57" s="34"/>
      <c r="AF57" s="34"/>
      <c r="AG57" s="34"/>
      <c r="AH57" s="34"/>
      <c r="AI57" s="34"/>
      <c r="AJ57" s="34"/>
      <c r="AK57" s="34"/>
      <c r="AL57" s="34"/>
    </row>
    <row r="58" spans="1:38" ht="41.25" hidden="1" customHeight="1">
      <c r="A58" s="836"/>
      <c r="B58" s="837"/>
      <c r="C58" s="838"/>
      <c r="D58" s="754"/>
      <c r="E58" s="754"/>
      <c r="F58" s="755"/>
      <c r="G58" s="839"/>
      <c r="H58" s="819"/>
      <c r="I58" s="186"/>
      <c r="J58" s="417"/>
      <c r="K58" s="417"/>
      <c r="L58" s="185"/>
      <c r="M58" s="308"/>
      <c r="N58" s="183"/>
      <c r="O58" s="417"/>
      <c r="P58" s="309"/>
      <c r="Q58" s="183"/>
      <c r="R58" s="185"/>
      <c r="S58" s="696"/>
      <c r="T58" s="840"/>
      <c r="U58" s="1354"/>
      <c r="V58" s="1380"/>
      <c r="W58" s="856"/>
      <c r="X58" s="34"/>
      <c r="Y58" s="34"/>
      <c r="Z58" s="34"/>
      <c r="AA58" s="34"/>
      <c r="AB58" s="1349"/>
      <c r="AC58" s="1347"/>
      <c r="AD58" s="34"/>
      <c r="AE58" s="34"/>
      <c r="AF58" s="34"/>
      <c r="AG58" s="34"/>
      <c r="AH58" s="34"/>
      <c r="AI58" s="34"/>
      <c r="AJ58" s="34"/>
      <c r="AK58" s="34"/>
      <c r="AL58" s="34"/>
    </row>
    <row r="59" spans="1:38" ht="19.149999999999999" customHeight="1">
      <c r="A59" s="1667" t="s">
        <v>205</v>
      </c>
      <c r="B59" s="842" t="s">
        <v>474</v>
      </c>
      <c r="C59" s="843"/>
      <c r="D59" s="844"/>
      <c r="E59" s="845"/>
      <c r="F59" s="846"/>
      <c r="G59" s="847">
        <v>4</v>
      </c>
      <c r="H59" s="848">
        <f>G59*30</f>
        <v>120</v>
      </c>
      <c r="I59" s="849"/>
      <c r="J59" s="850"/>
      <c r="K59" s="850"/>
      <c r="L59" s="851"/>
      <c r="M59" s="852"/>
      <c r="N59" s="849"/>
      <c r="O59" s="850"/>
      <c r="P59" s="853"/>
      <c r="Q59" s="854"/>
      <c r="R59" s="851"/>
      <c r="S59" s="855"/>
      <c r="T59" s="856"/>
      <c r="U59" s="930"/>
      <c r="V59" s="1380"/>
      <c r="W59" s="856"/>
      <c r="X59" s="34"/>
      <c r="Y59" s="34"/>
      <c r="Z59" s="34"/>
      <c r="AA59" s="34"/>
      <c r="AB59" s="1349"/>
      <c r="AC59" s="1347"/>
      <c r="AD59" s="34"/>
      <c r="AE59" s="34"/>
      <c r="AF59" s="34"/>
      <c r="AG59" s="34"/>
      <c r="AH59" s="34"/>
      <c r="AI59" s="34"/>
      <c r="AJ59" s="34"/>
      <c r="AK59" s="34"/>
      <c r="AL59" s="34"/>
    </row>
    <row r="60" spans="1:38" ht="20.45" customHeight="1" thickBot="1">
      <c r="A60" s="1668"/>
      <c r="B60" s="798" t="s">
        <v>379</v>
      </c>
      <c r="C60" s="425"/>
      <c r="D60" s="754">
        <v>5</v>
      </c>
      <c r="E60" s="646"/>
      <c r="F60" s="857"/>
      <c r="G60" s="829">
        <v>4</v>
      </c>
      <c r="H60" s="848">
        <f>G60*30</f>
        <v>120</v>
      </c>
      <c r="I60" s="858">
        <v>8</v>
      </c>
      <c r="J60" s="754" t="s">
        <v>420</v>
      </c>
      <c r="K60" s="754"/>
      <c r="L60" s="424" t="s">
        <v>422</v>
      </c>
      <c r="M60" s="751">
        <f>H60-I60</f>
        <v>112</v>
      </c>
      <c r="N60" s="858"/>
      <c r="O60" s="754"/>
      <c r="P60" s="646"/>
      <c r="Q60" s="706"/>
      <c r="R60" s="755"/>
      <c r="S60" s="859" t="s">
        <v>399</v>
      </c>
      <c r="T60" s="646"/>
      <c r="U60" s="1355"/>
      <c r="V60" s="1365"/>
      <c r="W60" s="648"/>
      <c r="X60" s="34"/>
      <c r="Y60" s="34"/>
      <c r="Z60" s="34"/>
      <c r="AA60" s="34"/>
      <c r="AB60" s="1349"/>
      <c r="AC60" s="1347"/>
      <c r="AD60" s="34"/>
      <c r="AE60" s="34"/>
      <c r="AF60" s="34"/>
      <c r="AG60" s="34"/>
      <c r="AH60" s="34"/>
      <c r="AI60" s="34"/>
      <c r="AJ60" s="34"/>
      <c r="AK60" s="34"/>
      <c r="AL60" s="34"/>
    </row>
    <row r="61" spans="1:38" ht="15.75" customHeight="1">
      <c r="A61" s="1700" t="s">
        <v>210</v>
      </c>
      <c r="B61" s="400" t="s">
        <v>62</v>
      </c>
      <c r="C61" s="650"/>
      <c r="D61" s="668"/>
      <c r="E61" s="774"/>
      <c r="F61" s="714"/>
      <c r="G61" s="861">
        <f>G62+G63</f>
        <v>5</v>
      </c>
      <c r="H61" s="655">
        <f t="shared" ref="H61:H73" si="14">G61*30</f>
        <v>150</v>
      </c>
      <c r="I61" s="157"/>
      <c r="J61" s="361"/>
      <c r="K61" s="361"/>
      <c r="L61" s="159"/>
      <c r="M61" s="655"/>
      <c r="N61" s="862"/>
      <c r="O61" s="668"/>
      <c r="P61" s="774"/>
      <c r="Q61" s="650"/>
      <c r="R61" s="863"/>
      <c r="S61" s="864"/>
      <c r="T61" s="158"/>
      <c r="U61" s="1352"/>
      <c r="V61" s="1365"/>
      <c r="W61" s="648"/>
      <c r="X61" s="34"/>
      <c r="Y61" s="34"/>
      <c r="Z61" s="34"/>
      <c r="AA61" s="34"/>
      <c r="AB61" s="1349"/>
      <c r="AC61" s="1347"/>
      <c r="AD61" s="34"/>
      <c r="AE61" s="34"/>
      <c r="AF61" s="34"/>
      <c r="AG61" s="34"/>
      <c r="AH61" s="34"/>
      <c r="AI61" s="34"/>
      <c r="AJ61" s="34"/>
      <c r="AK61" s="34"/>
      <c r="AL61" s="34"/>
    </row>
    <row r="62" spans="1:38" ht="15.75" hidden="1" customHeight="1">
      <c r="A62" s="1582"/>
      <c r="B62" s="290" t="s">
        <v>378</v>
      </c>
      <c r="C62" s="673"/>
      <c r="D62" s="410"/>
      <c r="E62" s="828"/>
      <c r="F62" s="721"/>
      <c r="G62" s="314"/>
      <c r="H62" s="700">
        <f t="shared" si="14"/>
        <v>0</v>
      </c>
      <c r="I62" s="183"/>
      <c r="J62" s="417"/>
      <c r="K62" s="417"/>
      <c r="L62" s="185"/>
      <c r="M62" s="677"/>
      <c r="N62" s="818"/>
      <c r="O62" s="410"/>
      <c r="P62" s="828"/>
      <c r="Q62" s="673"/>
      <c r="R62" s="824"/>
      <c r="S62" s="865"/>
      <c r="T62" s="184"/>
      <c r="U62" s="1353"/>
      <c r="V62" s="1365"/>
      <c r="W62" s="1357"/>
      <c r="X62" s="34"/>
      <c r="Y62" s="34"/>
      <c r="Z62" s="34"/>
      <c r="AA62" s="34"/>
      <c r="AB62" s="34"/>
      <c r="AC62" s="22"/>
      <c r="AD62" s="34"/>
      <c r="AE62" s="34"/>
      <c r="AF62" s="34"/>
      <c r="AG62" s="34"/>
      <c r="AH62" s="34"/>
      <c r="AI62" s="34"/>
      <c r="AJ62" s="34"/>
      <c r="AK62" s="34"/>
      <c r="AL62" s="34"/>
    </row>
    <row r="63" spans="1:38" ht="15.75" customHeight="1" thickBot="1">
      <c r="A63" s="1583"/>
      <c r="B63" s="682" t="s">
        <v>379</v>
      </c>
      <c r="C63" s="706"/>
      <c r="D63" s="423">
        <v>2</v>
      </c>
      <c r="E63" s="434"/>
      <c r="F63" s="833"/>
      <c r="G63" s="433">
        <v>5</v>
      </c>
      <c r="H63" s="731">
        <f t="shared" si="14"/>
        <v>150</v>
      </c>
      <c r="I63" s="673">
        <v>12</v>
      </c>
      <c r="J63" s="409" t="s">
        <v>375</v>
      </c>
      <c r="K63" s="410"/>
      <c r="L63" s="678" t="s">
        <v>374</v>
      </c>
      <c r="M63" s="731">
        <f>H63-I63</f>
        <v>138</v>
      </c>
      <c r="N63" s="866"/>
      <c r="O63" s="364" t="s">
        <v>397</v>
      </c>
      <c r="P63" s="366"/>
      <c r="Q63" s="318"/>
      <c r="R63" s="319"/>
      <c r="S63" s="867"/>
      <c r="T63" s="868"/>
      <c r="U63" s="1356"/>
      <c r="V63" s="1381"/>
      <c r="W63" s="1349"/>
      <c r="X63" s="34"/>
      <c r="Y63" s="34"/>
      <c r="Z63" s="34"/>
      <c r="AA63" s="34"/>
      <c r="AB63" s="34"/>
      <c r="AC63" s="22"/>
      <c r="AD63" s="34"/>
      <c r="AE63" s="34"/>
      <c r="AF63" s="34"/>
      <c r="AG63" s="34"/>
      <c r="AH63" s="34"/>
      <c r="AI63" s="34"/>
      <c r="AJ63" s="34"/>
      <c r="AK63" s="34"/>
      <c r="AL63" s="34"/>
    </row>
    <row r="64" spans="1:38" ht="33" customHeight="1">
      <c r="A64" s="1703" t="s">
        <v>212</v>
      </c>
      <c r="B64" s="869" t="s">
        <v>418</v>
      </c>
      <c r="C64" s="870"/>
      <c r="D64" s="743"/>
      <c r="E64" s="743"/>
      <c r="F64" s="705"/>
      <c r="G64" s="871">
        <f>G65+G66</f>
        <v>4</v>
      </c>
      <c r="H64" s="700">
        <f t="shared" si="14"/>
        <v>120</v>
      </c>
      <c r="I64" s="157"/>
      <c r="J64" s="361"/>
      <c r="K64" s="361"/>
      <c r="L64" s="159"/>
      <c r="M64" s="655"/>
      <c r="N64" s="862"/>
      <c r="O64" s="159"/>
      <c r="P64" s="158"/>
      <c r="Q64" s="160"/>
      <c r="R64" s="159"/>
      <c r="S64" s="864"/>
      <c r="T64" s="774"/>
      <c r="U64" s="1370"/>
      <c r="V64" s="1381"/>
      <c r="W64" s="34"/>
      <c r="X64" s="34"/>
      <c r="Y64" s="34"/>
      <c r="Z64" s="34"/>
      <c r="AA64" s="34"/>
      <c r="AB64" s="34"/>
      <c r="AC64" s="22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ht="16.5" customHeight="1">
      <c r="A65" s="1582"/>
      <c r="B65" s="290" t="s">
        <v>378</v>
      </c>
      <c r="C65" s="872"/>
      <c r="D65" s="754"/>
      <c r="E65" s="770"/>
      <c r="F65" s="185"/>
      <c r="G65" s="817">
        <v>2</v>
      </c>
      <c r="H65" s="700">
        <f t="shared" si="14"/>
        <v>60</v>
      </c>
      <c r="I65" s="873"/>
      <c r="J65" s="874"/>
      <c r="K65" s="417"/>
      <c r="L65" s="185"/>
      <c r="M65" s="677"/>
      <c r="N65" s="818"/>
      <c r="O65" s="185"/>
      <c r="P65" s="184"/>
      <c r="Q65" s="186"/>
      <c r="R65" s="185"/>
      <c r="S65" s="865"/>
      <c r="T65" s="828"/>
      <c r="U65" s="1371"/>
      <c r="V65" s="1381"/>
      <c r="W65" s="34"/>
      <c r="X65" s="34"/>
      <c r="Y65" s="34"/>
      <c r="Z65" s="34"/>
      <c r="AA65" s="34"/>
      <c r="AB65" s="34"/>
      <c r="AC65" s="22"/>
      <c r="AD65" s="34"/>
      <c r="AE65" s="34"/>
      <c r="AF65" s="34"/>
      <c r="AG65" s="34"/>
      <c r="AH65" s="34"/>
      <c r="AI65" s="34"/>
      <c r="AJ65" s="34"/>
      <c r="AK65" s="34"/>
      <c r="AL65" s="34"/>
    </row>
    <row r="66" spans="1:38" ht="16.5" customHeight="1" thickBot="1">
      <c r="A66" s="1583"/>
      <c r="B66" s="756" t="s">
        <v>379</v>
      </c>
      <c r="C66" s="425"/>
      <c r="D66" s="754">
        <v>5</v>
      </c>
      <c r="E66" s="754"/>
      <c r="F66" s="755"/>
      <c r="G66" s="875">
        <v>2</v>
      </c>
      <c r="H66" s="751">
        <f>G66*30</f>
        <v>60</v>
      </c>
      <c r="I66" s="673">
        <v>4</v>
      </c>
      <c r="J66" s="410" t="s">
        <v>374</v>
      </c>
      <c r="K66" s="410"/>
      <c r="L66" s="678"/>
      <c r="M66" s="731">
        <f>H66-I66</f>
        <v>56</v>
      </c>
      <c r="N66" s="866"/>
      <c r="O66" s="365"/>
      <c r="P66" s="876"/>
      <c r="Q66" s="753"/>
      <c r="R66" s="365"/>
      <c r="S66" s="867" t="s">
        <v>374</v>
      </c>
      <c r="T66" s="434"/>
      <c r="U66" s="1372"/>
      <c r="V66" s="1381"/>
      <c r="W66" s="34"/>
      <c r="X66" s="34"/>
      <c r="Y66" s="34"/>
      <c r="Z66" s="34"/>
      <c r="AA66" s="34"/>
      <c r="AB66" s="34"/>
      <c r="AC66" s="22"/>
      <c r="AD66" s="34"/>
      <c r="AE66" s="34"/>
      <c r="AF66" s="34"/>
      <c r="AG66" s="34"/>
      <c r="AH66" s="34"/>
      <c r="AI66" s="34"/>
      <c r="AJ66" s="34"/>
      <c r="AK66" s="34"/>
      <c r="AL66" s="34"/>
    </row>
    <row r="67" spans="1:38" ht="19.899999999999999" customHeight="1" thickBot="1">
      <c r="A67" s="1669" t="s">
        <v>214</v>
      </c>
      <c r="B67" s="661" t="s">
        <v>419</v>
      </c>
      <c r="C67" s="402"/>
      <c r="D67" s="407"/>
      <c r="E67" s="407"/>
      <c r="F67" s="408"/>
      <c r="G67" s="877">
        <v>5</v>
      </c>
      <c r="H67" s="142">
        <f t="shared" si="14"/>
        <v>150</v>
      </c>
      <c r="I67" s="878"/>
      <c r="J67" s="407"/>
      <c r="K67" s="407"/>
      <c r="L67" s="767"/>
      <c r="M67" s="142"/>
      <c r="N67" s="402"/>
      <c r="O67" s="879"/>
      <c r="P67" s="880"/>
      <c r="Q67" s="665"/>
      <c r="R67" s="664"/>
      <c r="S67" s="402"/>
      <c r="T67" s="881"/>
      <c r="U67" s="1373"/>
      <c r="V67" s="1381"/>
      <c r="W67" s="34"/>
      <c r="X67" s="34"/>
      <c r="Y67" s="34"/>
      <c r="Z67" s="34"/>
      <c r="AA67" s="34"/>
      <c r="AB67" s="34"/>
      <c r="AC67" s="22"/>
      <c r="AD67" s="34"/>
      <c r="AE67" s="34"/>
      <c r="AF67" s="34"/>
      <c r="AG67" s="34"/>
      <c r="AH67" s="34"/>
      <c r="AI67" s="34"/>
      <c r="AJ67" s="34"/>
      <c r="AK67" s="34"/>
      <c r="AL67" s="34"/>
    </row>
    <row r="68" spans="1:38" ht="19.899999999999999" customHeight="1" thickBot="1">
      <c r="A68" s="1670"/>
      <c r="B68" s="290" t="s">
        <v>378</v>
      </c>
      <c r="C68" s="656"/>
      <c r="D68" s="657"/>
      <c r="E68" s="882"/>
      <c r="F68" s="658"/>
      <c r="G68" s="883">
        <v>1</v>
      </c>
      <c r="H68" s="884">
        <f t="shared" si="14"/>
        <v>30</v>
      </c>
      <c r="I68" s="885"/>
      <c r="J68" s="657"/>
      <c r="K68" s="657"/>
      <c r="L68" s="882"/>
      <c r="M68" s="884"/>
      <c r="N68" s="656"/>
      <c r="O68" s="886"/>
      <c r="P68" s="887"/>
      <c r="Q68" s="786"/>
      <c r="R68" s="787"/>
      <c r="S68" s="656"/>
      <c r="T68" s="888"/>
      <c r="U68" s="1374"/>
      <c r="V68" s="1381"/>
      <c r="W68" s="34"/>
      <c r="X68" s="34"/>
      <c r="Y68" s="34"/>
      <c r="Z68" s="34"/>
      <c r="AA68" s="34"/>
      <c r="AB68" s="34"/>
      <c r="AC68" s="22"/>
      <c r="AD68" s="34"/>
      <c r="AE68" s="34"/>
      <c r="AF68" s="34"/>
      <c r="AG68" s="34"/>
      <c r="AH68" s="34"/>
      <c r="AI68" s="34"/>
      <c r="AJ68" s="34"/>
      <c r="AK68" s="34"/>
      <c r="AL68" s="34"/>
    </row>
    <row r="69" spans="1:38" ht="19.149999999999999" customHeight="1" thickBot="1">
      <c r="A69" s="1671"/>
      <c r="B69" s="798" t="s">
        <v>379</v>
      </c>
      <c r="C69" s="656">
        <v>3</v>
      </c>
      <c r="D69" s="657"/>
      <c r="E69" s="882"/>
      <c r="F69" s="658"/>
      <c r="G69" s="883">
        <v>4</v>
      </c>
      <c r="H69" s="884">
        <f t="shared" si="14"/>
        <v>120</v>
      </c>
      <c r="I69" s="885">
        <v>8</v>
      </c>
      <c r="J69" s="657" t="s">
        <v>374</v>
      </c>
      <c r="K69" s="657"/>
      <c r="L69" s="882" t="s">
        <v>374</v>
      </c>
      <c r="M69" s="884">
        <f>H69-I69</f>
        <v>112</v>
      </c>
      <c r="N69" s="656"/>
      <c r="O69" s="886"/>
      <c r="P69" s="887"/>
      <c r="Q69" s="786" t="s">
        <v>375</v>
      </c>
      <c r="R69" s="787"/>
      <c r="S69" s="656"/>
      <c r="T69" s="888"/>
      <c r="U69" s="1374"/>
      <c r="V69" s="1381"/>
      <c r="W69" s="34"/>
      <c r="X69" s="34"/>
      <c r="Y69" s="34"/>
      <c r="Z69" s="34"/>
      <c r="AA69" s="34"/>
      <c r="AB69" s="34"/>
      <c r="AC69" s="22"/>
      <c r="AD69" s="34"/>
      <c r="AE69" s="34"/>
      <c r="AF69" s="34"/>
      <c r="AG69" s="34"/>
      <c r="AH69" s="34"/>
      <c r="AI69" s="34"/>
      <c r="AJ69" s="34"/>
      <c r="AK69" s="34"/>
      <c r="AL69" s="34"/>
    </row>
    <row r="70" spans="1:38" ht="15.75" customHeight="1">
      <c r="A70" s="1703" t="s">
        <v>216</v>
      </c>
      <c r="B70" s="889" t="s">
        <v>421</v>
      </c>
      <c r="C70" s="890"/>
      <c r="D70" s="668"/>
      <c r="E70" s="774"/>
      <c r="F70" s="669"/>
      <c r="G70" s="861">
        <f>G71+G72</f>
        <v>5</v>
      </c>
      <c r="H70" s="655">
        <f t="shared" si="14"/>
        <v>150</v>
      </c>
      <c r="I70" s="862"/>
      <c r="J70" s="668"/>
      <c r="K70" s="668"/>
      <c r="L70" s="774"/>
      <c r="M70" s="655"/>
      <c r="N70" s="157"/>
      <c r="O70" s="891"/>
      <c r="P70" s="284"/>
      <c r="Q70" s="157"/>
      <c r="R70" s="159"/>
      <c r="S70" s="157"/>
      <c r="T70" s="891"/>
      <c r="U70" s="1294"/>
      <c r="V70" s="1381"/>
      <c r="W70" s="34"/>
      <c r="X70" s="34"/>
      <c r="Y70" s="34"/>
      <c r="Z70" s="34"/>
      <c r="AA70" s="34"/>
      <c r="AB70" s="34"/>
      <c r="AC70" s="22"/>
      <c r="AD70" s="34"/>
      <c r="AE70" s="34"/>
      <c r="AF70" s="34"/>
      <c r="AG70" s="34"/>
      <c r="AH70" s="34"/>
      <c r="AI70" s="34"/>
      <c r="AJ70" s="34"/>
      <c r="AK70" s="34"/>
      <c r="AL70" s="34"/>
    </row>
    <row r="71" spans="1:38" ht="15.75" hidden="1" customHeight="1">
      <c r="A71" s="1582"/>
      <c r="B71" s="290" t="s">
        <v>378</v>
      </c>
      <c r="C71" s="892"/>
      <c r="D71" s="410"/>
      <c r="E71" s="828"/>
      <c r="F71" s="678"/>
      <c r="G71" s="817"/>
      <c r="H71" s="700">
        <f t="shared" si="14"/>
        <v>0</v>
      </c>
      <c r="I71" s="818"/>
      <c r="J71" s="410"/>
      <c r="K71" s="410"/>
      <c r="L71" s="828"/>
      <c r="M71" s="677"/>
      <c r="N71" s="183"/>
      <c r="O71" s="893"/>
      <c r="P71" s="307"/>
      <c r="Q71" s="183"/>
      <c r="R71" s="185"/>
      <c r="S71" s="183"/>
      <c r="T71" s="893"/>
      <c r="U71" s="1371"/>
      <c r="V71" s="1381"/>
      <c r="W71" s="34"/>
      <c r="X71" s="34"/>
      <c r="Y71" s="34"/>
      <c r="Z71" s="34"/>
      <c r="AA71" s="34"/>
      <c r="AB71" s="34"/>
      <c r="AC71" s="22"/>
      <c r="AD71" s="34"/>
      <c r="AE71" s="34"/>
      <c r="AF71" s="34"/>
      <c r="AG71" s="34"/>
      <c r="AH71" s="34"/>
      <c r="AI71" s="34"/>
      <c r="AJ71" s="34"/>
      <c r="AK71" s="34"/>
      <c r="AL71" s="34"/>
    </row>
    <row r="72" spans="1:38" ht="15.75" customHeight="1" thickBot="1">
      <c r="A72" s="1583"/>
      <c r="B72" s="682" t="s">
        <v>379</v>
      </c>
      <c r="C72" s="435">
        <v>2</v>
      </c>
      <c r="D72" s="423"/>
      <c r="E72" s="434"/>
      <c r="F72" s="424"/>
      <c r="G72" s="433">
        <v>5</v>
      </c>
      <c r="H72" s="731">
        <f t="shared" si="14"/>
        <v>150</v>
      </c>
      <c r="I72" s="866">
        <v>8</v>
      </c>
      <c r="J72" s="418" t="s">
        <v>416</v>
      </c>
      <c r="K72" s="423"/>
      <c r="L72" s="434" t="s">
        <v>422</v>
      </c>
      <c r="M72" s="731">
        <f>H72-I72</f>
        <v>142</v>
      </c>
      <c r="N72" s="318"/>
      <c r="O72" s="894" t="s">
        <v>383</v>
      </c>
      <c r="P72" s="895"/>
      <c r="Q72" s="318"/>
      <c r="R72" s="365"/>
      <c r="S72" s="318"/>
      <c r="T72" s="896"/>
      <c r="U72" s="1375"/>
      <c r="V72" s="1381"/>
      <c r="W72" s="34"/>
      <c r="X72" s="34"/>
      <c r="Y72" s="34"/>
      <c r="Z72" s="34"/>
      <c r="AA72" s="34"/>
      <c r="AB72" s="34"/>
      <c r="AC72" s="22"/>
      <c r="AD72" s="34"/>
      <c r="AE72" s="34"/>
      <c r="AF72" s="34"/>
      <c r="AG72" s="34"/>
      <c r="AH72" s="34"/>
      <c r="AI72" s="34"/>
      <c r="AJ72" s="34"/>
      <c r="AK72" s="34"/>
      <c r="AL72" s="34"/>
    </row>
    <row r="73" spans="1:38" ht="20.25" customHeight="1" thickBot="1">
      <c r="A73" s="1672" t="s">
        <v>218</v>
      </c>
      <c r="B73" s="1445" t="s">
        <v>423</v>
      </c>
      <c r="C73" s="897"/>
      <c r="D73" s="657"/>
      <c r="E73" s="882"/>
      <c r="F73" s="658"/>
      <c r="G73" s="898">
        <v>5</v>
      </c>
      <c r="H73" s="659">
        <f t="shared" si="14"/>
        <v>150</v>
      </c>
      <c r="I73" s="885"/>
      <c r="J73" s="657"/>
      <c r="K73" s="657"/>
      <c r="L73" s="658"/>
      <c r="M73" s="812"/>
      <c r="N73" s="899"/>
      <c r="O73" s="887"/>
      <c r="P73" s="900"/>
      <c r="Q73" s="786"/>
      <c r="R73" s="787"/>
      <c r="S73" s="899"/>
      <c r="T73" s="901"/>
      <c r="U73" s="1376"/>
      <c r="V73" s="1381"/>
      <c r="W73" s="34"/>
      <c r="X73" s="34"/>
      <c r="Y73" s="34"/>
      <c r="Z73" s="34"/>
      <c r="AA73" s="34"/>
      <c r="AB73" s="34"/>
      <c r="AC73" s="22"/>
      <c r="AD73" s="34"/>
      <c r="AE73" s="34"/>
      <c r="AF73" s="34"/>
      <c r="AG73" s="34"/>
      <c r="AH73" s="34"/>
      <c r="AI73" s="34"/>
      <c r="AJ73" s="34"/>
      <c r="AK73" s="34"/>
      <c r="AL73" s="34"/>
    </row>
    <row r="74" spans="1:38" ht="17.25" hidden="1" customHeight="1">
      <c r="A74" s="1673"/>
      <c r="B74" s="1444" t="s">
        <v>378</v>
      </c>
      <c r="C74" s="436"/>
      <c r="D74" s="410"/>
      <c r="E74" s="410"/>
      <c r="F74" s="678"/>
      <c r="G74" s="902"/>
      <c r="H74" s="677"/>
      <c r="I74" s="818"/>
      <c r="J74" s="410"/>
      <c r="K74" s="410"/>
      <c r="L74" s="678"/>
      <c r="M74" s="824"/>
      <c r="N74" s="186"/>
      <c r="O74" s="307"/>
      <c r="P74" s="679"/>
      <c r="Q74" s="770"/>
      <c r="R74" s="185"/>
      <c r="S74" s="186"/>
      <c r="T74" s="903"/>
      <c r="U74" s="1377"/>
      <c r="V74" s="1381"/>
      <c r="W74" s="34"/>
      <c r="X74" s="34"/>
      <c r="Y74" s="34"/>
      <c r="Z74" s="34"/>
      <c r="AA74" s="34"/>
      <c r="AB74" s="34"/>
      <c r="AC74" s="22"/>
      <c r="AD74" s="34"/>
      <c r="AE74" s="34"/>
      <c r="AF74" s="34"/>
      <c r="AG74" s="34"/>
      <c r="AH74" s="34"/>
      <c r="AI74" s="34"/>
      <c r="AJ74" s="34"/>
      <c r="AK74" s="34"/>
      <c r="AL74" s="34"/>
    </row>
    <row r="75" spans="1:38" ht="20.25" customHeight="1" thickBot="1">
      <c r="A75" s="1674"/>
      <c r="B75" s="1443" t="s">
        <v>379</v>
      </c>
      <c r="C75" s="1430">
        <v>3</v>
      </c>
      <c r="D75" s="1431"/>
      <c r="E75" s="1431"/>
      <c r="F75" s="1432"/>
      <c r="G75" s="1433">
        <v>5</v>
      </c>
      <c r="H75" s="1434">
        <f t="shared" ref="H75:H85" si="15">G75*30</f>
        <v>150</v>
      </c>
      <c r="I75" s="1435">
        <v>10</v>
      </c>
      <c r="J75" s="1431" t="s">
        <v>375</v>
      </c>
      <c r="K75" s="1431"/>
      <c r="L75" s="1432" t="s">
        <v>422</v>
      </c>
      <c r="M75" s="1436">
        <f>H75-I75</f>
        <v>140</v>
      </c>
      <c r="N75" s="1437"/>
      <c r="O75" s="1438"/>
      <c r="P75" s="1439"/>
      <c r="Q75" s="1440" t="s">
        <v>424</v>
      </c>
      <c r="R75" s="1441"/>
      <c r="S75" s="1437"/>
      <c r="T75" s="1442"/>
      <c r="U75" s="1377"/>
      <c r="V75" s="1381"/>
      <c r="W75" s="34"/>
      <c r="X75" s="34"/>
      <c r="Y75" s="34"/>
      <c r="Z75" s="34"/>
      <c r="AA75" s="34"/>
      <c r="AB75" s="34"/>
      <c r="AC75" s="22"/>
      <c r="AD75" s="34"/>
      <c r="AE75" s="34"/>
      <c r="AF75" s="34"/>
      <c r="AG75" s="34"/>
      <c r="AH75" s="34"/>
      <c r="AI75" s="34"/>
      <c r="AJ75" s="34"/>
      <c r="AK75" s="34"/>
      <c r="AL75" s="34"/>
    </row>
    <row r="76" spans="1:38" ht="21" customHeight="1">
      <c r="A76" s="1703" t="s">
        <v>425</v>
      </c>
      <c r="B76" s="869" t="str">
        <f>'Семестровка уск'!C52</f>
        <v>Національна та мезоекономіка</v>
      </c>
      <c r="C76" s="696"/>
      <c r="D76" s="701"/>
      <c r="E76" s="701"/>
      <c r="F76" s="702"/>
      <c r="G76" s="905">
        <v>5</v>
      </c>
      <c r="H76" s="700">
        <f t="shared" si="15"/>
        <v>150</v>
      </c>
      <c r="I76" s="841"/>
      <c r="J76" s="701"/>
      <c r="K76" s="701"/>
      <c r="L76" s="778"/>
      <c r="M76" s="700"/>
      <c r="N76" s="703"/>
      <c r="O76" s="906"/>
      <c r="P76" s="907"/>
      <c r="Q76" s="696"/>
      <c r="R76" s="702"/>
      <c r="S76" s="703"/>
      <c r="T76" s="906"/>
      <c r="U76" s="1378"/>
      <c r="V76" s="1381"/>
      <c r="W76" s="34"/>
      <c r="X76" s="34"/>
      <c r="Y76" s="34"/>
      <c r="Z76" s="34"/>
      <c r="AA76" s="34"/>
      <c r="AB76" s="34"/>
      <c r="AC76" s="22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ht="20.25" customHeight="1">
      <c r="A77" s="1582"/>
      <c r="B77" s="290" t="s">
        <v>378</v>
      </c>
      <c r="C77" s="673"/>
      <c r="D77" s="410"/>
      <c r="E77" s="410"/>
      <c r="F77" s="678"/>
      <c r="G77" s="797">
        <v>1</v>
      </c>
      <c r="H77" s="700">
        <f t="shared" si="15"/>
        <v>30</v>
      </c>
      <c r="I77" s="841"/>
      <c r="J77" s="701"/>
      <c r="K77" s="701"/>
      <c r="L77" s="778"/>
      <c r="M77" s="700"/>
      <c r="N77" s="703"/>
      <c r="O77" s="906"/>
      <c r="P77" s="800"/>
      <c r="Q77" s="673"/>
      <c r="R77" s="678"/>
      <c r="S77" s="703"/>
      <c r="T77" s="906"/>
      <c r="U77" s="1379"/>
      <c r="V77" s="1381"/>
      <c r="W77" s="34"/>
      <c r="X77" s="34"/>
      <c r="Y77" s="34"/>
      <c r="Z77" s="34"/>
      <c r="AA77" s="34"/>
      <c r="AB77" s="34"/>
      <c r="AC77" s="22"/>
      <c r="AD77" s="34"/>
      <c r="AE77" s="34"/>
      <c r="AF77" s="34"/>
      <c r="AG77" s="34"/>
      <c r="AH77" s="34"/>
      <c r="AI77" s="34"/>
      <c r="AJ77" s="34"/>
      <c r="AK77" s="34"/>
      <c r="AL77" s="34"/>
    </row>
    <row r="78" spans="1:38" ht="16.5" customHeight="1" thickBot="1">
      <c r="A78" s="1589"/>
      <c r="B78" s="798" t="s">
        <v>379</v>
      </c>
      <c r="C78" s="908" t="s">
        <v>255</v>
      </c>
      <c r="D78" s="909"/>
      <c r="E78" s="910"/>
      <c r="F78" s="911"/>
      <c r="G78" s="912">
        <v>4</v>
      </c>
      <c r="H78" s="683">
        <f t="shared" si="15"/>
        <v>120</v>
      </c>
      <c r="I78" s="841">
        <v>8</v>
      </c>
      <c r="J78" s="726" t="s">
        <v>374</v>
      </c>
      <c r="K78" s="726"/>
      <c r="L78" s="913" t="s">
        <v>394</v>
      </c>
      <c r="M78" s="700">
        <f>H78-I78</f>
        <v>112</v>
      </c>
      <c r="N78" s="703"/>
      <c r="O78" s="307"/>
      <c r="P78" s="914"/>
      <c r="Q78" s="830" t="s">
        <v>383</v>
      </c>
      <c r="R78" s="34"/>
      <c r="S78" s="703"/>
      <c r="T78" s="915"/>
      <c r="U78" s="1370"/>
      <c r="V78" s="1381"/>
      <c r="W78" s="34"/>
      <c r="X78" s="34"/>
      <c r="Y78" s="34"/>
      <c r="Z78" s="34"/>
      <c r="AA78" s="34"/>
      <c r="AB78" s="34"/>
      <c r="AC78" s="22"/>
      <c r="AD78" s="34"/>
      <c r="AE78" s="34"/>
      <c r="AF78" s="34"/>
      <c r="AG78" s="34"/>
      <c r="AH78" s="34"/>
      <c r="AI78" s="34"/>
      <c r="AJ78" s="34"/>
      <c r="AK78" s="34"/>
      <c r="AL78" s="34"/>
    </row>
    <row r="79" spans="1:38" ht="36" hidden="1" customHeight="1">
      <c r="A79" s="916"/>
      <c r="B79" s="837"/>
      <c r="C79" s="872"/>
      <c r="D79" s="770"/>
      <c r="E79" s="770"/>
      <c r="F79" s="760"/>
      <c r="G79" s="839"/>
      <c r="H79" s="700">
        <f t="shared" si="15"/>
        <v>0</v>
      </c>
      <c r="I79" s="849"/>
      <c r="J79" s="770"/>
      <c r="K79" s="770"/>
      <c r="L79" s="917"/>
      <c r="M79" s="918"/>
      <c r="N79" s="761"/>
      <c r="O79" s="759"/>
      <c r="P79" s="760"/>
      <c r="Q79" s="761"/>
      <c r="R79" s="919"/>
      <c r="S79" s="761"/>
      <c r="T79" s="34"/>
      <c r="U79" s="1349"/>
      <c r="V79" s="1381"/>
      <c r="W79" s="34"/>
      <c r="X79" s="34"/>
      <c r="Y79" s="34"/>
      <c r="Z79" s="34"/>
      <c r="AA79" s="34"/>
      <c r="AB79" s="34"/>
      <c r="AC79" s="22"/>
      <c r="AD79" s="34"/>
      <c r="AE79" s="34"/>
      <c r="AF79" s="34"/>
      <c r="AG79" s="34"/>
      <c r="AH79" s="34"/>
      <c r="AI79" s="34"/>
      <c r="AJ79" s="34"/>
      <c r="AK79" s="34"/>
      <c r="AL79" s="34"/>
    </row>
    <row r="80" spans="1:38" ht="17.25" customHeight="1" thickBot="1">
      <c r="A80" s="860" t="s">
        <v>426</v>
      </c>
      <c r="B80" s="920" t="s">
        <v>410</v>
      </c>
      <c r="C80" s="921"/>
      <c r="D80" s="922"/>
      <c r="E80" s="923"/>
      <c r="F80" s="787"/>
      <c r="G80" s="924">
        <v>6</v>
      </c>
      <c r="H80" s="700">
        <f t="shared" si="15"/>
        <v>180</v>
      </c>
      <c r="I80" s="899"/>
      <c r="J80" s="923"/>
      <c r="K80" s="923"/>
      <c r="L80" s="923"/>
      <c r="M80" s="925"/>
      <c r="N80" s="1452"/>
      <c r="O80" s="899"/>
      <c r="P80" s="787"/>
      <c r="Q80" s="786"/>
      <c r="R80" s="926"/>
      <c r="S80" s="786"/>
      <c r="T80" s="386"/>
      <c r="U80" s="923"/>
      <c r="V80" s="1381"/>
      <c r="W80" s="34"/>
      <c r="X80" s="34"/>
      <c r="Y80" s="34"/>
      <c r="Z80" s="34"/>
      <c r="AA80" s="34"/>
      <c r="AB80" s="34"/>
      <c r="AC80" s="22"/>
      <c r="AD80" s="34"/>
      <c r="AE80" s="34"/>
      <c r="AF80" s="34"/>
      <c r="AG80" s="34"/>
      <c r="AH80" s="34"/>
      <c r="AI80" s="34"/>
      <c r="AJ80" s="34"/>
      <c r="AK80" s="34"/>
      <c r="AL80" s="34"/>
    </row>
    <row r="81" spans="1:38" ht="18" hidden="1" customHeight="1">
      <c r="A81" s="642"/>
      <c r="B81" s="290" t="s">
        <v>378</v>
      </c>
      <c r="C81" s="872"/>
      <c r="D81" s="770"/>
      <c r="E81" s="917"/>
      <c r="F81" s="760"/>
      <c r="G81" s="829"/>
      <c r="H81" s="700">
        <f t="shared" si="15"/>
        <v>0</v>
      </c>
      <c r="I81" s="849"/>
      <c r="J81" s="917"/>
      <c r="K81" s="917"/>
      <c r="L81" s="917"/>
      <c r="M81" s="918"/>
      <c r="N81" s="1453"/>
      <c r="O81" s="849"/>
      <c r="P81" s="760"/>
      <c r="Q81" s="183"/>
      <c r="R81" s="308"/>
      <c r="S81" s="761"/>
      <c r="T81" s="759"/>
      <c r="U81" s="853"/>
      <c r="V81" s="1381"/>
      <c r="W81" s="34"/>
      <c r="X81" s="34"/>
      <c r="Y81" s="34"/>
      <c r="Z81" s="34"/>
      <c r="AA81" s="34"/>
      <c r="AB81" s="34"/>
      <c r="AC81" s="22"/>
      <c r="AD81" s="34"/>
      <c r="AE81" s="34"/>
      <c r="AF81" s="34"/>
      <c r="AG81" s="34"/>
      <c r="AH81" s="34"/>
      <c r="AI81" s="34"/>
      <c r="AJ81" s="34"/>
      <c r="AK81" s="34"/>
      <c r="AL81" s="34"/>
    </row>
    <row r="82" spans="1:38" ht="21" customHeight="1" thickBot="1">
      <c r="A82" s="1675" t="s">
        <v>649</v>
      </c>
      <c r="B82" s="927" t="s">
        <v>410</v>
      </c>
      <c r="C82" s="990"/>
      <c r="D82" s="844"/>
      <c r="E82" s="853"/>
      <c r="F82" s="851"/>
      <c r="G82" s="829">
        <v>5</v>
      </c>
      <c r="H82" s="783">
        <f t="shared" si="15"/>
        <v>150</v>
      </c>
      <c r="I82" s="858"/>
      <c r="J82" s="995"/>
      <c r="K82" s="845"/>
      <c r="L82" s="845"/>
      <c r="M82" s="751"/>
      <c r="N82" s="1454"/>
      <c r="O82" s="1451"/>
      <c r="P82" s="931"/>
      <c r="Q82" s="993"/>
      <c r="R82" s="932"/>
      <c r="S82" s="1414"/>
      <c r="T82" s="759"/>
      <c r="U82" s="366"/>
      <c r="V82" s="1381"/>
      <c r="W82" s="34"/>
      <c r="X82" s="34"/>
      <c r="Y82" s="34"/>
      <c r="Z82" s="34"/>
      <c r="AA82" s="34"/>
      <c r="AB82" s="34"/>
      <c r="AC82" s="22"/>
      <c r="AD82" s="34"/>
      <c r="AE82" s="34"/>
      <c r="AF82" s="34"/>
      <c r="AG82" s="34"/>
      <c r="AH82" s="34"/>
      <c r="AI82" s="34"/>
      <c r="AJ82" s="34"/>
      <c r="AK82" s="34"/>
      <c r="AL82" s="34"/>
    </row>
    <row r="83" spans="1:38" ht="21" customHeight="1">
      <c r="A83" s="1676"/>
      <c r="B83" s="928" t="s">
        <v>470</v>
      </c>
      <c r="C83" s="1415">
        <v>2</v>
      </c>
      <c r="D83" s="1416"/>
      <c r="E83" s="1417"/>
      <c r="F83" s="1418"/>
      <c r="G83" s="1419">
        <v>5</v>
      </c>
      <c r="H83" s="1420">
        <f t="shared" si="15"/>
        <v>150</v>
      </c>
      <c r="I83" s="1421">
        <v>8</v>
      </c>
      <c r="J83" s="1422" t="s">
        <v>374</v>
      </c>
      <c r="K83" s="1423"/>
      <c r="L83" s="1423" t="s">
        <v>374</v>
      </c>
      <c r="M83" s="1420">
        <f>H83-I83</f>
        <v>142</v>
      </c>
      <c r="N83" s="1424"/>
      <c r="O83" s="1425" t="s">
        <v>375</v>
      </c>
      <c r="P83" s="1426"/>
      <c r="Q83" s="1427"/>
      <c r="R83" s="1428"/>
      <c r="S83" s="1424"/>
      <c r="T83" s="1429"/>
      <c r="U83" s="929"/>
      <c r="V83" s="1381"/>
      <c r="W83" s="34"/>
      <c r="X83" s="34"/>
      <c r="Y83" s="34"/>
      <c r="Z83" s="34"/>
      <c r="AA83" s="34"/>
      <c r="AB83" s="34"/>
      <c r="AC83" s="22"/>
      <c r="AD83" s="34"/>
      <c r="AE83" s="34"/>
      <c r="AF83" s="34"/>
      <c r="AG83" s="34"/>
      <c r="AH83" s="34"/>
      <c r="AI83" s="34"/>
      <c r="AJ83" s="34"/>
      <c r="AK83" s="34"/>
      <c r="AL83" s="34"/>
    </row>
    <row r="84" spans="1:38" ht="15.75" customHeight="1" thickBot="1">
      <c r="A84" s="814" t="s">
        <v>650</v>
      </c>
      <c r="B84" s="933" t="s">
        <v>618</v>
      </c>
      <c r="C84" s="792"/>
      <c r="D84" s="934"/>
      <c r="E84" s="935"/>
      <c r="F84" s="649" t="s">
        <v>199</v>
      </c>
      <c r="G84" s="936">
        <v>1</v>
      </c>
      <c r="H84" s="796">
        <f t="shared" si="15"/>
        <v>30</v>
      </c>
      <c r="I84" s="1410">
        <v>4</v>
      </c>
      <c r="J84" s="1411"/>
      <c r="K84" s="1412"/>
      <c r="L84" s="1413" t="s">
        <v>374</v>
      </c>
      <c r="M84" s="796">
        <f t="shared" ref="M84" si="16">H84-I84</f>
        <v>26</v>
      </c>
      <c r="N84" s="938"/>
      <c r="O84" s="939"/>
      <c r="P84" s="940"/>
      <c r="Q84" s="938" t="s">
        <v>374</v>
      </c>
      <c r="R84" s="941"/>
      <c r="S84" s="938"/>
      <c r="T84" s="942"/>
      <c r="U84" s="826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</row>
    <row r="85" spans="1:38" ht="33.75" customHeight="1" thickBot="1">
      <c r="A85" s="943" t="s">
        <v>428</v>
      </c>
      <c r="B85" s="944" t="s">
        <v>431</v>
      </c>
      <c r="C85" s="402"/>
      <c r="D85" s="945"/>
      <c r="E85" s="407"/>
      <c r="F85" s="408"/>
      <c r="G85" s="877">
        <v>6</v>
      </c>
      <c r="H85" s="142">
        <f t="shared" si="15"/>
        <v>180</v>
      </c>
      <c r="I85" s="855"/>
      <c r="J85" s="740"/>
      <c r="K85" s="740"/>
      <c r="L85" s="740"/>
      <c r="M85" s="142"/>
      <c r="N85" s="402"/>
      <c r="O85" s="407"/>
      <c r="P85" s="408"/>
      <c r="Q85" s="402"/>
      <c r="R85" s="408"/>
      <c r="S85" s="946"/>
      <c r="T85" s="947"/>
      <c r="U85" s="408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8" ht="16.5" hidden="1" customHeight="1">
      <c r="A86" s="948"/>
      <c r="B86" s="821"/>
      <c r="C86" s="735"/>
      <c r="D86" s="740"/>
      <c r="E86" s="740"/>
      <c r="F86" s="741"/>
      <c r="G86" s="949"/>
      <c r="H86" s="700"/>
      <c r="I86" s="841"/>
      <c r="J86" s="740"/>
      <c r="K86" s="740"/>
      <c r="L86" s="930"/>
      <c r="M86" s="700"/>
      <c r="N86" s="696"/>
      <c r="O86" s="701"/>
      <c r="P86" s="702"/>
      <c r="Q86" s="696"/>
      <c r="R86" s="702"/>
      <c r="S86" s="696"/>
      <c r="T86" s="701"/>
      <c r="U86" s="702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</row>
    <row r="87" spans="1:38" ht="16.5" hidden="1" customHeight="1">
      <c r="A87" s="950"/>
      <c r="B87" s="756"/>
      <c r="C87" s="425"/>
      <c r="D87" s="754"/>
      <c r="E87" s="754"/>
      <c r="F87" s="755"/>
      <c r="G87" s="643"/>
      <c r="H87" s="751"/>
      <c r="I87" s="858"/>
      <c r="J87" s="754"/>
      <c r="K87" s="754"/>
      <c r="L87" s="646"/>
      <c r="M87" s="686"/>
      <c r="N87" s="425"/>
      <c r="O87" s="754"/>
      <c r="P87" s="755"/>
      <c r="Q87" s="425"/>
      <c r="R87" s="755"/>
      <c r="S87" s="425"/>
      <c r="T87" s="754"/>
      <c r="U87" s="755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</row>
    <row r="88" spans="1:38" ht="15.75" customHeight="1">
      <c r="A88" s="1672" t="s">
        <v>430</v>
      </c>
      <c r="B88" s="951" t="str">
        <f>'Семестровка уск'!C30</f>
        <v>Фінанси</v>
      </c>
      <c r="C88" s="890"/>
      <c r="D88" s="668"/>
      <c r="E88" s="774"/>
      <c r="F88" s="669"/>
      <c r="G88" s="924">
        <f>G89+G90</f>
        <v>5</v>
      </c>
      <c r="H88" s="655">
        <f t="shared" ref="H88:H90" si="17">G88*30</f>
        <v>150</v>
      </c>
      <c r="I88" s="862"/>
      <c r="J88" s="668"/>
      <c r="K88" s="668"/>
      <c r="L88" s="774"/>
      <c r="M88" s="655"/>
      <c r="N88" s="157"/>
      <c r="O88" s="952"/>
      <c r="P88" s="953"/>
      <c r="Q88" s="157"/>
      <c r="R88" s="159"/>
      <c r="S88" s="157"/>
      <c r="T88" s="952"/>
      <c r="U88" s="1382"/>
      <c r="V88" s="1381"/>
      <c r="W88" s="1349"/>
      <c r="X88" s="34"/>
      <c r="Y88" s="34"/>
      <c r="Z88" s="34"/>
      <c r="AA88" s="34"/>
      <c r="AB88" s="34"/>
      <c r="AC88" s="34"/>
      <c r="AD88" s="34"/>
      <c r="AE88" s="22"/>
      <c r="AF88" s="22"/>
      <c r="AG88" s="22"/>
      <c r="AH88" s="22"/>
      <c r="AI88" s="22"/>
      <c r="AJ88" s="22"/>
      <c r="AK88" s="22"/>
      <c r="AL88" s="22"/>
    </row>
    <row r="89" spans="1:38" ht="15.75" hidden="1" customHeight="1">
      <c r="A89" s="1673"/>
      <c r="B89" s="290" t="s">
        <v>378</v>
      </c>
      <c r="C89" s="892"/>
      <c r="D89" s="410"/>
      <c r="E89" s="828"/>
      <c r="F89" s="678"/>
      <c r="G89" s="829"/>
      <c r="H89" s="677">
        <f t="shared" si="17"/>
        <v>0</v>
      </c>
      <c r="I89" s="818"/>
      <c r="J89" s="410"/>
      <c r="K89" s="410"/>
      <c r="L89" s="828"/>
      <c r="M89" s="677"/>
      <c r="N89" s="183"/>
      <c r="O89" s="954"/>
      <c r="P89" s="955"/>
      <c r="Q89" s="183"/>
      <c r="R89" s="185"/>
      <c r="S89" s="183"/>
      <c r="T89" s="954"/>
      <c r="U89" s="1383"/>
      <c r="V89" s="1381"/>
      <c r="W89" s="1349"/>
      <c r="X89" s="34"/>
      <c r="Y89" s="34"/>
      <c r="Z89" s="34"/>
      <c r="AA89" s="34"/>
      <c r="AB89" s="34"/>
      <c r="AC89" s="34"/>
      <c r="AD89" s="34"/>
      <c r="AE89" s="22"/>
      <c r="AF89" s="22"/>
      <c r="AG89" s="22"/>
      <c r="AH89" s="22"/>
      <c r="AI89" s="22"/>
      <c r="AJ89" s="22"/>
      <c r="AK89" s="22"/>
      <c r="AL89" s="22"/>
    </row>
    <row r="90" spans="1:38" ht="15.75" customHeight="1" thickBot="1">
      <c r="A90" s="1668"/>
      <c r="B90" s="682" t="s">
        <v>379</v>
      </c>
      <c r="C90" s="435"/>
      <c r="D90" s="423">
        <v>2</v>
      </c>
      <c r="E90" s="434"/>
      <c r="F90" s="424"/>
      <c r="G90" s="433">
        <v>5</v>
      </c>
      <c r="H90" s="731">
        <f t="shared" si="17"/>
        <v>150</v>
      </c>
      <c r="I90" s="866">
        <v>8</v>
      </c>
      <c r="J90" s="423" t="s">
        <v>375</v>
      </c>
      <c r="K90" s="423"/>
      <c r="L90" s="434" t="s">
        <v>413</v>
      </c>
      <c r="M90" s="731">
        <f>H90-I90</f>
        <v>142</v>
      </c>
      <c r="N90" s="318"/>
      <c r="O90" s="956" t="s">
        <v>375</v>
      </c>
      <c r="P90" s="366"/>
      <c r="Q90" s="318"/>
      <c r="R90" s="365"/>
      <c r="S90" s="318"/>
      <c r="T90" s="1456"/>
      <c r="U90" s="366"/>
      <c r="V90" s="1381"/>
      <c r="W90" s="1349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</row>
    <row r="91" spans="1:38" ht="15.75" customHeight="1" thickBot="1">
      <c r="A91" s="1672" t="s">
        <v>432</v>
      </c>
      <c r="B91" s="957" t="s">
        <v>625</v>
      </c>
      <c r="C91" s="958"/>
      <c r="D91" s="740"/>
      <c r="E91" s="930"/>
      <c r="F91" s="741"/>
      <c r="G91" s="823">
        <v>6</v>
      </c>
      <c r="H91" s="783">
        <f>G91*30</f>
        <v>180</v>
      </c>
      <c r="I91" s="855"/>
      <c r="J91" s="740"/>
      <c r="K91" s="740"/>
      <c r="L91" s="930"/>
      <c r="M91" s="783"/>
      <c r="N91" s="959"/>
      <c r="O91" s="960"/>
      <c r="P91" s="929"/>
      <c r="Q91" s="959"/>
      <c r="R91" s="744"/>
      <c r="S91" s="959"/>
      <c r="T91" s="1455"/>
      <c r="U91" s="929"/>
      <c r="V91" s="1381"/>
      <c r="W91" s="1349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</row>
    <row r="92" spans="1:38" ht="15.75" customHeight="1" thickBot="1">
      <c r="A92" s="1673"/>
      <c r="B92" s="682" t="s">
        <v>379</v>
      </c>
      <c r="C92" s="792">
        <v>4</v>
      </c>
      <c r="D92" s="793"/>
      <c r="E92" s="937"/>
      <c r="F92" s="961"/>
      <c r="G92" s="962">
        <v>6</v>
      </c>
      <c r="H92" s="963">
        <f>G92*30</f>
        <v>180</v>
      </c>
      <c r="I92" s="964">
        <v>8</v>
      </c>
      <c r="J92" s="965" t="s">
        <v>374</v>
      </c>
      <c r="K92" s="965" t="s">
        <v>374</v>
      </c>
      <c r="L92" s="966"/>
      <c r="M92" s="967">
        <f>H92-I92</f>
        <v>172</v>
      </c>
      <c r="N92" s="968"/>
      <c r="O92" s="935"/>
      <c r="P92" s="969"/>
      <c r="Q92" s="968"/>
      <c r="R92" s="970" t="s">
        <v>375</v>
      </c>
      <c r="S92" s="968"/>
      <c r="T92" s="942"/>
      <c r="U92" s="1384"/>
      <c r="V92" s="1381"/>
      <c r="W92" s="1349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</row>
    <row r="93" spans="1:38" ht="15.75" customHeight="1">
      <c r="A93" s="1710" t="s">
        <v>433</v>
      </c>
      <c r="B93" s="933" t="s">
        <v>79</v>
      </c>
      <c r="C93" s="696"/>
      <c r="D93" s="701"/>
      <c r="E93" s="778"/>
      <c r="F93" s="971"/>
      <c r="G93" s="823">
        <v>6</v>
      </c>
      <c r="H93" s="967">
        <f t="shared" ref="H93:H98" si="18">G93*30</f>
        <v>180</v>
      </c>
      <c r="I93" s="972"/>
      <c r="J93" s="973"/>
      <c r="K93" s="973"/>
      <c r="L93" s="974"/>
      <c r="M93" s="750"/>
      <c r="N93" s="703"/>
      <c r="O93" s="729"/>
      <c r="P93" s="975"/>
      <c r="Q93" s="703"/>
      <c r="R93" s="705"/>
      <c r="S93" s="703"/>
      <c r="T93" s="729"/>
      <c r="U93" s="1385"/>
      <c r="V93" s="1381"/>
      <c r="W93" s="1349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</row>
    <row r="94" spans="1:38" ht="15.75" hidden="1" customHeight="1">
      <c r="A94" s="1711"/>
      <c r="B94" s="290" t="s">
        <v>378</v>
      </c>
      <c r="C94" s="673"/>
      <c r="D94" s="410"/>
      <c r="E94" s="828"/>
      <c r="F94" s="976"/>
      <c r="G94" s="829"/>
      <c r="H94" s="677">
        <f t="shared" si="18"/>
        <v>0</v>
      </c>
      <c r="I94" s="977"/>
      <c r="J94" s="719"/>
      <c r="K94" s="719"/>
      <c r="L94" s="720"/>
      <c r="M94" s="716"/>
      <c r="N94" s="183"/>
      <c r="O94" s="184"/>
      <c r="P94" s="978"/>
      <c r="Q94" s="183"/>
      <c r="R94" s="185"/>
      <c r="S94" s="183"/>
      <c r="T94" s="184"/>
      <c r="U94" s="1386"/>
      <c r="V94" s="1381"/>
      <c r="W94" s="1349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</row>
    <row r="95" spans="1:38" ht="15.75" customHeight="1">
      <c r="A95" s="1711"/>
      <c r="B95" s="290" t="s">
        <v>378</v>
      </c>
      <c r="C95" s="179"/>
      <c r="D95" s="180"/>
      <c r="E95" s="180"/>
      <c r="F95" s="181"/>
      <c r="G95" s="829">
        <v>2</v>
      </c>
      <c r="H95" s="677">
        <f t="shared" si="18"/>
        <v>60</v>
      </c>
      <c r="I95" s="818"/>
      <c r="J95" s="410"/>
      <c r="K95" s="410"/>
      <c r="L95" s="674"/>
      <c r="M95" s="677"/>
      <c r="N95" s="183"/>
      <c r="O95" s="417"/>
      <c r="P95" s="955"/>
      <c r="Q95" s="979"/>
      <c r="R95" s="980"/>
      <c r="S95" s="681"/>
      <c r="T95" s="184"/>
      <c r="U95" s="1362"/>
      <c r="V95" s="1381"/>
      <c r="W95" s="1349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</row>
    <row r="96" spans="1:38" ht="18.600000000000001" customHeight="1" thickBot="1">
      <c r="A96" s="1712"/>
      <c r="B96" s="682" t="s">
        <v>379</v>
      </c>
      <c r="C96" s="435">
        <v>4</v>
      </c>
      <c r="D96" s="423"/>
      <c r="E96" s="434"/>
      <c r="F96" s="424"/>
      <c r="G96" s="433">
        <v>4</v>
      </c>
      <c r="H96" s="731">
        <f t="shared" si="18"/>
        <v>120</v>
      </c>
      <c r="I96" s="866">
        <v>8</v>
      </c>
      <c r="J96" s="423" t="s">
        <v>374</v>
      </c>
      <c r="K96" s="423"/>
      <c r="L96" s="981" t="s">
        <v>374</v>
      </c>
      <c r="M96" s="731">
        <f>H96-I96</f>
        <v>112</v>
      </c>
      <c r="N96" s="318"/>
      <c r="O96" s="896"/>
      <c r="P96" s="895"/>
      <c r="Q96" s="318"/>
      <c r="R96" s="365" t="s">
        <v>375</v>
      </c>
      <c r="S96" s="318"/>
      <c r="T96" s="896"/>
      <c r="U96" s="1375"/>
      <c r="V96" s="1381"/>
      <c r="W96" s="1349"/>
      <c r="X96" s="34"/>
      <c r="Y96" s="34"/>
      <c r="Z96" s="34"/>
      <c r="AA96" s="34"/>
      <c r="AB96" s="34"/>
      <c r="AC96" s="34"/>
      <c r="AD96" s="34"/>
      <c r="AE96" s="22"/>
      <c r="AF96" s="34"/>
      <c r="AG96" s="22"/>
      <c r="AH96" s="22"/>
      <c r="AI96" s="22"/>
      <c r="AJ96" s="22"/>
      <c r="AK96" s="22"/>
      <c r="AL96" s="22"/>
    </row>
    <row r="97" spans="1:38" ht="15.75" customHeight="1">
      <c r="A97" s="982" t="s">
        <v>435</v>
      </c>
      <c r="B97" s="734" t="s">
        <v>626</v>
      </c>
      <c r="C97" s="983"/>
      <c r="D97" s="984"/>
      <c r="E97" s="984"/>
      <c r="F97" s="985"/>
      <c r="G97" s="823">
        <v>7</v>
      </c>
      <c r="H97" s="700">
        <f t="shared" si="18"/>
        <v>210</v>
      </c>
      <c r="I97" s="827"/>
      <c r="J97" s="743"/>
      <c r="K97" s="743"/>
      <c r="L97" s="929"/>
      <c r="M97" s="825"/>
      <c r="N97" s="742"/>
      <c r="O97" s="369"/>
      <c r="P97" s="744"/>
      <c r="Q97" s="742"/>
      <c r="R97" s="705"/>
      <c r="S97" s="742"/>
      <c r="T97" s="369"/>
      <c r="U97" s="929"/>
      <c r="V97" s="1381"/>
      <c r="W97" s="1349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</row>
    <row r="98" spans="1:38" ht="19.5" customHeight="1">
      <c r="A98" s="1713" t="s">
        <v>437</v>
      </c>
      <c r="B98" s="987" t="s">
        <v>626</v>
      </c>
      <c r="C98" s="872"/>
      <c r="D98" s="770"/>
      <c r="E98" s="770"/>
      <c r="F98" s="760"/>
      <c r="G98" s="829">
        <v>6</v>
      </c>
      <c r="H98" s="677">
        <f t="shared" si="18"/>
        <v>180</v>
      </c>
      <c r="I98" s="186"/>
      <c r="J98" s="988"/>
      <c r="K98" s="770"/>
      <c r="L98" s="989"/>
      <c r="M98" s="819"/>
      <c r="N98" s="761"/>
      <c r="O98" s="759"/>
      <c r="P98" s="760"/>
      <c r="Q98" s="761"/>
      <c r="R98" s="185"/>
      <c r="S98" s="758"/>
      <c r="T98" s="759"/>
      <c r="U98" s="853"/>
      <c r="V98" s="1381"/>
      <c r="W98" s="1349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</row>
    <row r="99" spans="1:38" ht="19.5" hidden="1" customHeight="1">
      <c r="A99" s="1714"/>
      <c r="B99" s="290" t="s">
        <v>378</v>
      </c>
      <c r="C99" s="872"/>
      <c r="D99" s="770"/>
      <c r="E99" s="770"/>
      <c r="F99" s="760"/>
      <c r="G99" s="829"/>
      <c r="H99" s="677"/>
      <c r="I99" s="186"/>
      <c r="J99" s="988"/>
      <c r="K99" s="770"/>
      <c r="L99" s="989"/>
      <c r="M99" s="819"/>
      <c r="N99" s="761"/>
      <c r="O99" s="759"/>
      <c r="P99" s="760"/>
      <c r="Q99" s="761"/>
      <c r="R99" s="185"/>
      <c r="S99" s="758"/>
      <c r="T99" s="759"/>
      <c r="U99" s="853"/>
      <c r="V99" s="1381"/>
      <c r="W99" s="1349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</row>
    <row r="100" spans="1:38" ht="19.5" customHeight="1">
      <c r="A100" s="1714"/>
      <c r="B100" s="290" t="s">
        <v>378</v>
      </c>
      <c r="C100" s="990"/>
      <c r="D100" s="850"/>
      <c r="E100" s="850"/>
      <c r="F100" s="851"/>
      <c r="G100" s="829">
        <v>2</v>
      </c>
      <c r="H100" s="751">
        <f>G100*30</f>
        <v>60</v>
      </c>
      <c r="I100" s="849"/>
      <c r="J100" s="991"/>
      <c r="K100" s="850"/>
      <c r="L100" s="992"/>
      <c r="M100" s="918"/>
      <c r="N100" s="854"/>
      <c r="O100" s="759"/>
      <c r="P100" s="851"/>
      <c r="Q100" s="854"/>
      <c r="R100" s="851"/>
      <c r="S100" s="993"/>
      <c r="T100" s="759"/>
      <c r="U100" s="853"/>
      <c r="V100" s="1381"/>
      <c r="W100" s="1349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</row>
    <row r="101" spans="1:38" ht="19.5" customHeight="1">
      <c r="A101" s="1715"/>
      <c r="B101" s="756" t="s">
        <v>379</v>
      </c>
      <c r="C101" s="843">
        <v>5</v>
      </c>
      <c r="D101" s="844"/>
      <c r="E101" s="844"/>
      <c r="F101" s="846"/>
      <c r="G101" s="829">
        <v>4</v>
      </c>
      <c r="H101" s="751">
        <f t="shared" ref="H101:H103" si="19">G101*30</f>
        <v>120</v>
      </c>
      <c r="I101" s="858">
        <v>8</v>
      </c>
      <c r="J101" s="994" t="s">
        <v>374</v>
      </c>
      <c r="K101" s="844"/>
      <c r="L101" s="995" t="s">
        <v>374</v>
      </c>
      <c r="M101" s="751">
        <f>H101-I101</f>
        <v>112</v>
      </c>
      <c r="N101" s="854"/>
      <c r="O101" s="759"/>
      <c r="P101" s="851"/>
      <c r="Q101" s="854"/>
      <c r="R101" s="851"/>
      <c r="S101" s="993" t="s">
        <v>375</v>
      </c>
      <c r="T101" s="759"/>
      <c r="U101" s="853"/>
      <c r="V101" s="1381"/>
      <c r="W101" s="1349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</row>
    <row r="102" spans="1:38" ht="19.5" customHeight="1" thickBot="1">
      <c r="A102" s="986" t="s">
        <v>438</v>
      </c>
      <c r="B102" s="996" t="s">
        <v>627</v>
      </c>
      <c r="C102" s="997"/>
      <c r="D102" s="998"/>
      <c r="E102" s="998"/>
      <c r="F102" s="999" t="s">
        <v>441</v>
      </c>
      <c r="G102" s="1000">
        <v>1</v>
      </c>
      <c r="H102" s="1001">
        <f t="shared" si="19"/>
        <v>30</v>
      </c>
      <c r="I102" s="1002">
        <v>4</v>
      </c>
      <c r="J102" s="1003"/>
      <c r="K102" s="998"/>
      <c r="L102" s="1004" t="s">
        <v>374</v>
      </c>
      <c r="M102" s="1001">
        <f>H102-I102</f>
        <v>26</v>
      </c>
      <c r="N102" s="938"/>
      <c r="O102" s="1005"/>
      <c r="P102" s="1006"/>
      <c r="Q102" s="938"/>
      <c r="R102" s="1006"/>
      <c r="S102" s="1007"/>
      <c r="T102" s="1008" t="s">
        <v>374</v>
      </c>
      <c r="U102" s="929"/>
      <c r="V102" s="1381"/>
      <c r="W102" s="1349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</row>
    <row r="103" spans="1:38" ht="27" customHeight="1">
      <c r="A103" s="1722" t="s">
        <v>651</v>
      </c>
      <c r="B103" s="1009" t="s">
        <v>633</v>
      </c>
      <c r="C103" s="897"/>
      <c r="D103" s="657"/>
      <c r="E103" s="657"/>
      <c r="F103" s="658"/>
      <c r="G103" s="924">
        <v>5</v>
      </c>
      <c r="H103" s="655">
        <f t="shared" si="19"/>
        <v>150</v>
      </c>
      <c r="I103" s="160"/>
      <c r="J103" s="922"/>
      <c r="K103" s="1010"/>
      <c r="L103" s="922"/>
      <c r="M103" s="1011"/>
      <c r="N103" s="786"/>
      <c r="O103" s="386"/>
      <c r="P103" s="787"/>
      <c r="Q103" s="786"/>
      <c r="R103" s="159"/>
      <c r="S103" s="786"/>
      <c r="T103" s="1012"/>
      <c r="U103" s="923"/>
      <c r="V103" s="1381"/>
      <c r="W103" s="1349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</row>
    <row r="104" spans="1:38" ht="18" hidden="1" customHeight="1">
      <c r="A104" s="1723"/>
      <c r="B104" s="290" t="s">
        <v>378</v>
      </c>
      <c r="C104" s="838"/>
      <c r="D104" s="754"/>
      <c r="E104" s="754"/>
      <c r="F104" s="755"/>
      <c r="G104" s="829"/>
      <c r="H104" s="751"/>
      <c r="I104" s="849"/>
      <c r="J104" s="770"/>
      <c r="K104" s="1013"/>
      <c r="L104" s="917"/>
      <c r="M104" s="918"/>
      <c r="N104" s="761"/>
      <c r="O104" s="759"/>
      <c r="P104" s="760"/>
      <c r="Q104" s="761"/>
      <c r="R104" s="760"/>
      <c r="S104" s="761"/>
      <c r="T104" s="764"/>
      <c r="U104" s="853"/>
      <c r="V104" s="1381"/>
      <c r="W104" s="1349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</row>
    <row r="105" spans="1:38" ht="16.5" customHeight="1" thickBot="1">
      <c r="A105" s="1724"/>
      <c r="B105" s="798" t="s">
        <v>379</v>
      </c>
      <c r="C105" s="838">
        <v>6</v>
      </c>
      <c r="D105" s="754"/>
      <c r="E105" s="754"/>
      <c r="F105" s="755"/>
      <c r="G105" s="1446">
        <v>5</v>
      </c>
      <c r="H105" s="1434">
        <f t="shared" ref="H105" si="20">G105*30</f>
        <v>150</v>
      </c>
      <c r="I105" s="1410">
        <v>8</v>
      </c>
      <c r="J105" s="1447" t="s">
        <v>374</v>
      </c>
      <c r="K105" s="1411" t="s">
        <v>374</v>
      </c>
      <c r="L105" s="1413"/>
      <c r="M105" s="1434">
        <f t="shared" ref="M105" si="21">H105-I105</f>
        <v>142</v>
      </c>
      <c r="N105" s="1448"/>
      <c r="O105" s="1449"/>
      <c r="P105" s="1441"/>
      <c r="Q105" s="1448"/>
      <c r="R105" s="1441"/>
      <c r="S105" s="1448"/>
      <c r="T105" s="1450" t="s">
        <v>375</v>
      </c>
      <c r="U105" s="853"/>
      <c r="V105" s="1381"/>
      <c r="W105" s="1349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</row>
    <row r="106" spans="1:38" ht="19.5" hidden="1" customHeight="1">
      <c r="A106" s="1014" t="s">
        <v>440</v>
      </c>
      <c r="B106" s="987"/>
      <c r="C106" s="838"/>
      <c r="D106" s="754"/>
      <c r="E106" s="754"/>
      <c r="F106" s="755"/>
      <c r="G106" s="823"/>
      <c r="H106" s="783"/>
      <c r="I106" s="855"/>
      <c r="J106" s="740"/>
      <c r="K106" s="740"/>
      <c r="L106" s="930"/>
      <c r="M106" s="783"/>
      <c r="N106" s="959"/>
      <c r="O106" s="648"/>
      <c r="P106" s="744"/>
      <c r="Q106" s="959"/>
      <c r="R106" s="744"/>
      <c r="S106" s="959"/>
      <c r="T106" s="648"/>
      <c r="U106" s="853"/>
      <c r="V106" s="1349"/>
      <c r="W106" s="1349"/>
      <c r="X106" s="34"/>
      <c r="Y106" s="34"/>
      <c r="Z106" s="34"/>
      <c r="AA106" s="34"/>
      <c r="AB106" s="34"/>
      <c r="AC106" s="34"/>
      <c r="AD106" s="34"/>
      <c r="AE106" s="34"/>
      <c r="AF106" s="34"/>
      <c r="AG106" s="22"/>
      <c r="AH106" s="22"/>
      <c r="AI106" s="22"/>
      <c r="AJ106" s="22"/>
      <c r="AK106" s="22"/>
      <c r="AL106" s="22"/>
    </row>
    <row r="107" spans="1:38" ht="19.5" hidden="1" customHeight="1" thickBot="1">
      <c r="A107" s="772"/>
      <c r="B107" s="1015"/>
      <c r="C107" s="921"/>
      <c r="D107" s="922"/>
      <c r="E107" s="922"/>
      <c r="F107" s="787"/>
      <c r="G107" s="1016"/>
      <c r="H107" s="931"/>
      <c r="I107" s="899"/>
      <c r="J107" s="922"/>
      <c r="K107" s="922"/>
      <c r="L107" s="923"/>
      <c r="M107" s="931"/>
      <c r="N107" s="786"/>
      <c r="O107" s="922"/>
      <c r="P107" s="787"/>
      <c r="Q107" s="786"/>
      <c r="R107" s="787"/>
      <c r="S107" s="786"/>
      <c r="T107" s="922"/>
      <c r="U107" s="1358"/>
      <c r="V107" s="1349"/>
      <c r="W107" s="1349"/>
      <c r="X107" s="34"/>
      <c r="Y107" s="34"/>
      <c r="Z107" s="34"/>
      <c r="AA107" s="34"/>
      <c r="AB107" s="34"/>
      <c r="AC107" s="34"/>
      <c r="AD107" s="34"/>
      <c r="AE107" s="34"/>
      <c r="AF107" s="34"/>
      <c r="AG107" s="22"/>
      <c r="AH107" s="22"/>
      <c r="AI107" s="22"/>
      <c r="AJ107" s="22"/>
      <c r="AK107" s="22"/>
      <c r="AL107" s="22"/>
    </row>
    <row r="108" spans="1:38" ht="19.5" customHeight="1" thickBot="1">
      <c r="A108" s="1725" t="s">
        <v>411</v>
      </c>
      <c r="B108" s="1726"/>
      <c r="C108" s="1726"/>
      <c r="D108" s="1726"/>
      <c r="E108" s="1726"/>
      <c r="F108" s="1726"/>
      <c r="G108" s="1017">
        <f>G65+G68+G77+G85+G95+G100</f>
        <v>14</v>
      </c>
      <c r="H108" s="1017">
        <f>H65+H68+H77+H85+H95+H100</f>
        <v>420</v>
      </c>
      <c r="I108" s="1018"/>
      <c r="J108" s="1018"/>
      <c r="K108" s="1018"/>
      <c r="L108" s="1018"/>
      <c r="M108" s="1018"/>
      <c r="N108" s="1018"/>
      <c r="O108" s="1018"/>
      <c r="P108" s="1018"/>
      <c r="Q108" s="1018"/>
      <c r="R108" s="1018"/>
      <c r="S108" s="1018"/>
      <c r="T108" s="1018"/>
      <c r="U108" s="1387"/>
      <c r="V108" s="1349"/>
      <c r="W108" s="1349"/>
      <c r="X108" s="34"/>
      <c r="Y108" s="34"/>
      <c r="Z108" s="34"/>
      <c r="AA108" s="34"/>
      <c r="AB108" s="34"/>
      <c r="AC108" s="34"/>
      <c r="AD108" s="34"/>
      <c r="AE108" s="22"/>
      <c r="AF108" s="34"/>
      <c r="AG108" s="34"/>
      <c r="AH108" s="34"/>
      <c r="AI108" s="34"/>
      <c r="AJ108" s="34"/>
      <c r="AK108" s="34"/>
      <c r="AL108" s="34"/>
    </row>
    <row r="109" spans="1:38" ht="19.5" customHeight="1" thickBot="1">
      <c r="A109" s="1727" t="s">
        <v>412</v>
      </c>
      <c r="B109" s="1530"/>
      <c r="C109" s="1530"/>
      <c r="D109" s="1530"/>
      <c r="E109" s="1530"/>
      <c r="F109" s="1530"/>
      <c r="G109" s="1019">
        <f>G53+G60+G63+G66+G69+G72+G75+G78+G80+G90+G92+G96+G101+G102+G105</f>
        <v>66</v>
      </c>
      <c r="H109" s="806">
        <f>H53+H60+H63+H66+H69+H72+H75+H78+H80+H90+H92+H96+H101+H102+H105</f>
        <v>1980</v>
      </c>
      <c r="I109" s="806">
        <f>SUM(I53:I106)</f>
        <v>124</v>
      </c>
      <c r="J109" s="660"/>
      <c r="K109" s="660"/>
      <c r="L109" s="660"/>
      <c r="M109" s="806">
        <f>SUM(M53:M106)</f>
        <v>1856</v>
      </c>
      <c r="N109" s="807" t="s">
        <v>652</v>
      </c>
      <c r="O109" s="807" t="s">
        <v>635</v>
      </c>
      <c r="P109" s="807">
        <f>SUM(P54:P108)</f>
        <v>0</v>
      </c>
      <c r="Q109" s="807" t="s">
        <v>636</v>
      </c>
      <c r="R109" s="807" t="s">
        <v>454</v>
      </c>
      <c r="S109" s="807" t="s">
        <v>637</v>
      </c>
      <c r="T109" s="807" t="s">
        <v>397</v>
      </c>
      <c r="U109" s="1388"/>
      <c r="V109" s="1349"/>
      <c r="W109" s="1349"/>
      <c r="X109" s="34"/>
      <c r="Y109" s="34"/>
      <c r="Z109" s="34"/>
      <c r="AA109" s="34"/>
      <c r="AB109" s="34"/>
      <c r="AC109" s="34"/>
      <c r="AD109" s="34"/>
      <c r="AE109" s="22"/>
      <c r="AF109" s="34"/>
      <c r="AG109" s="34"/>
      <c r="AH109" s="34"/>
      <c r="AI109" s="34"/>
      <c r="AJ109" s="34"/>
      <c r="AK109" s="34"/>
      <c r="AL109" s="34"/>
    </row>
    <row r="110" spans="1:38" ht="15.75" customHeight="1" thickBot="1">
      <c r="A110" s="1717" t="s">
        <v>224</v>
      </c>
      <c r="B110" s="1535"/>
      <c r="C110" s="1535"/>
      <c r="D110" s="1535"/>
      <c r="E110" s="1535"/>
      <c r="F110" s="1535"/>
      <c r="G110" s="813">
        <f t="shared" ref="G110:H110" si="22">G108+G109</f>
        <v>80</v>
      </c>
      <c r="H110" s="813">
        <f t="shared" si="22"/>
        <v>2400</v>
      </c>
      <c r="I110" s="813"/>
      <c r="J110" s="811"/>
      <c r="K110" s="811"/>
      <c r="L110" s="811"/>
      <c r="M110" s="813"/>
      <c r="N110" s="1020"/>
      <c r="O110" s="1020"/>
      <c r="P110" s="1020"/>
      <c r="Q110" s="1020"/>
      <c r="R110" s="1020"/>
      <c r="S110" s="813"/>
      <c r="T110" s="1020"/>
      <c r="U110" s="1389"/>
      <c r="V110" s="1349"/>
      <c r="W110" s="1349"/>
      <c r="X110" s="34">
        <f>SUM(X78:X98)</f>
        <v>0</v>
      </c>
      <c r="Y110" s="34">
        <f>SUM(Y78:Y98)</f>
        <v>0</v>
      </c>
      <c r="Z110" s="34">
        <f>SUM(Z78:Z98)</f>
        <v>0</v>
      </c>
      <c r="AA110" s="34">
        <f>SUM(AA78:AA98)</f>
        <v>0</v>
      </c>
      <c r="AB110" s="34">
        <f>SUM(AB78:AB98)</f>
        <v>0</v>
      </c>
      <c r="AC110" s="34"/>
      <c r="AD110" s="34"/>
      <c r="AE110" s="22"/>
      <c r="AF110" s="34"/>
      <c r="AG110" s="34"/>
      <c r="AH110" s="34"/>
      <c r="AI110" s="34"/>
      <c r="AJ110" s="34"/>
      <c r="AK110" s="34"/>
      <c r="AL110" s="34"/>
    </row>
    <row r="111" spans="1:38" ht="15.75" customHeight="1" thickBot="1">
      <c r="A111" s="1728" t="s">
        <v>225</v>
      </c>
      <c r="B111" s="1609"/>
      <c r="C111" s="1609"/>
      <c r="D111" s="1609"/>
      <c r="E111" s="1609"/>
      <c r="F111" s="1609"/>
      <c r="G111" s="1609"/>
      <c r="H111" s="1609"/>
      <c r="I111" s="1609"/>
      <c r="J111" s="1609"/>
      <c r="K111" s="1609"/>
      <c r="L111" s="1609"/>
      <c r="M111" s="1609"/>
      <c r="N111" s="1609"/>
      <c r="O111" s="1609"/>
      <c r="P111" s="1609"/>
      <c r="Q111" s="1609"/>
      <c r="R111" s="1609"/>
      <c r="S111" s="1609"/>
      <c r="T111" s="1609"/>
      <c r="U111" s="1609"/>
      <c r="V111" s="1538"/>
      <c r="W111" s="1706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</row>
    <row r="112" spans="1:38" ht="15.75" hidden="1" customHeight="1">
      <c r="A112" s="1021"/>
      <c r="B112" s="661"/>
      <c r="C112" s="1022"/>
      <c r="D112" s="1023"/>
      <c r="E112" s="1023"/>
      <c r="F112" s="1024"/>
      <c r="G112" s="406"/>
      <c r="H112" s="1025">
        <f t="shared" ref="H112:H116" si="23">G112*30</f>
        <v>0</v>
      </c>
      <c r="I112" s="1026"/>
      <c r="J112" s="1027"/>
      <c r="K112" s="1027"/>
      <c r="L112" s="1028"/>
      <c r="M112" s="406"/>
      <c r="N112" s="1029"/>
      <c r="O112" s="1027"/>
      <c r="P112" s="1030"/>
      <c r="Q112" s="1029"/>
      <c r="R112" s="1030"/>
      <c r="S112" s="1462"/>
      <c r="T112" s="1463"/>
      <c r="U112" s="1030"/>
      <c r="V112" s="1392"/>
      <c r="W112" s="1393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</row>
    <row r="113" spans="1:38" ht="15.75" customHeight="1">
      <c r="A113" s="146" t="s">
        <v>443</v>
      </c>
      <c r="B113" s="400" t="s">
        <v>444</v>
      </c>
      <c r="C113" s="149"/>
      <c r="D113" s="149"/>
      <c r="E113" s="149"/>
      <c r="F113" s="1031"/>
      <c r="G113" s="654">
        <v>4.5</v>
      </c>
      <c r="H113" s="1032">
        <f t="shared" si="23"/>
        <v>135</v>
      </c>
      <c r="I113" s="1033"/>
      <c r="J113" s="1034"/>
      <c r="K113" s="1034"/>
      <c r="L113" s="1035"/>
      <c r="M113" s="1036">
        <v>135</v>
      </c>
      <c r="N113" s="1033"/>
      <c r="O113" s="1034"/>
      <c r="P113" s="1037"/>
      <c r="Q113" s="1038"/>
      <c r="R113" s="1037"/>
      <c r="S113" s="1464"/>
      <c r="T113" s="1465"/>
      <c r="U113" s="1457"/>
      <c r="V113" s="1394"/>
      <c r="W113" s="139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</row>
    <row r="114" spans="1:38" ht="15.75" customHeight="1">
      <c r="A114" s="982" t="s">
        <v>445</v>
      </c>
      <c r="B114" s="815" t="s">
        <v>446</v>
      </c>
      <c r="C114" s="1039"/>
      <c r="D114" s="1040"/>
      <c r="E114" s="1040"/>
      <c r="F114" s="1041"/>
      <c r="G114" s="676">
        <v>3</v>
      </c>
      <c r="H114" s="1042">
        <f t="shared" si="23"/>
        <v>90</v>
      </c>
      <c r="I114" s="1043"/>
      <c r="J114" s="437"/>
      <c r="K114" s="437"/>
      <c r="L114" s="1044"/>
      <c r="M114" s="1045">
        <v>135</v>
      </c>
      <c r="N114" s="1046"/>
      <c r="O114" s="437"/>
      <c r="P114" s="1047"/>
      <c r="Q114" s="1046"/>
      <c r="R114" s="1390"/>
      <c r="S114" s="1466"/>
      <c r="T114" s="1467"/>
      <c r="U114" s="1459"/>
      <c r="V114" s="1394"/>
      <c r="W114" s="139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</row>
    <row r="115" spans="1:38" ht="15.75" customHeight="1">
      <c r="A115" s="1049" t="s">
        <v>447</v>
      </c>
      <c r="B115" s="815" t="s">
        <v>448</v>
      </c>
      <c r="C115" s="1039"/>
      <c r="D115" s="1040"/>
      <c r="E115" s="1040"/>
      <c r="F115" s="1041"/>
      <c r="G115" s="676">
        <v>3</v>
      </c>
      <c r="H115" s="1042">
        <f t="shared" si="23"/>
        <v>90</v>
      </c>
      <c r="I115" s="1043"/>
      <c r="J115" s="437"/>
      <c r="K115" s="437"/>
      <c r="L115" s="1044"/>
      <c r="M115" s="1045">
        <v>135</v>
      </c>
      <c r="N115" s="1046"/>
      <c r="O115" s="437"/>
      <c r="P115" s="1047"/>
      <c r="Q115" s="1046"/>
      <c r="R115" s="1390"/>
      <c r="S115" s="1466"/>
      <c r="T115" s="1467"/>
      <c r="U115" s="1459"/>
      <c r="V115" s="1394"/>
      <c r="W115" s="139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</row>
    <row r="116" spans="1:38" ht="15.75" customHeight="1" thickBot="1">
      <c r="A116" s="780" t="s">
        <v>449</v>
      </c>
      <c r="B116" s="1050" t="s">
        <v>94</v>
      </c>
      <c r="C116" s="753"/>
      <c r="D116" s="423" t="s">
        <v>441</v>
      </c>
      <c r="E116" s="364"/>
      <c r="F116" s="1051"/>
      <c r="G116" s="420">
        <f>'Семестровка уск'!E108</f>
        <v>6</v>
      </c>
      <c r="H116" s="1052">
        <f t="shared" si="23"/>
        <v>180</v>
      </c>
      <c r="I116" s="866"/>
      <c r="J116" s="423"/>
      <c r="K116" s="423"/>
      <c r="L116" s="434"/>
      <c r="M116" s="1053">
        <f>H116-I116</f>
        <v>180</v>
      </c>
      <c r="N116" s="1054"/>
      <c r="O116" s="1055"/>
      <c r="P116" s="747"/>
      <c r="Q116" s="1054"/>
      <c r="R116" s="1055"/>
      <c r="S116" s="1468"/>
      <c r="T116" s="1469"/>
      <c r="U116" s="1460"/>
      <c r="V116" s="1395"/>
      <c r="W116" s="1396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ht="15.75" customHeight="1">
      <c r="A117" s="1729" t="s">
        <v>411</v>
      </c>
      <c r="B117" s="1630"/>
      <c r="C117" s="1630"/>
      <c r="D117" s="1630"/>
      <c r="E117" s="1630"/>
      <c r="F117" s="1630"/>
      <c r="G117" s="699">
        <f t="shared" ref="G117:H117" si="24">G113+G114+G115</f>
        <v>10.5</v>
      </c>
      <c r="H117" s="728">
        <f t="shared" si="24"/>
        <v>315</v>
      </c>
      <c r="I117" s="655"/>
      <c r="J117" s="655"/>
      <c r="K117" s="655"/>
      <c r="L117" s="840"/>
      <c r="M117" s="700"/>
      <c r="N117" s="654"/>
      <c r="O117" s="1056"/>
      <c r="P117" s="727"/>
      <c r="Q117" s="654"/>
      <c r="R117" s="1457"/>
      <c r="S117" s="1473"/>
      <c r="T117" s="1470"/>
      <c r="U117" s="1457"/>
      <c r="V117" s="1395"/>
      <c r="W117" s="1396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ht="15.75" customHeight="1">
      <c r="A118" s="1727" t="s">
        <v>412</v>
      </c>
      <c r="B118" s="1530"/>
      <c r="C118" s="1530"/>
      <c r="D118" s="1530"/>
      <c r="E118" s="1530"/>
      <c r="F118" s="1530"/>
      <c r="G118" s="676">
        <f t="shared" ref="G118:R118" si="25">G116</f>
        <v>6</v>
      </c>
      <c r="H118" s="1045">
        <f t="shared" si="25"/>
        <v>180</v>
      </c>
      <c r="I118" s="1045">
        <f t="shared" si="25"/>
        <v>0</v>
      </c>
      <c r="J118" s="1045">
        <f t="shared" si="25"/>
        <v>0</v>
      </c>
      <c r="K118" s="1045">
        <f t="shared" si="25"/>
        <v>0</v>
      </c>
      <c r="L118" s="1058">
        <f t="shared" si="25"/>
        <v>0</v>
      </c>
      <c r="M118" s="1045">
        <f t="shared" si="25"/>
        <v>180</v>
      </c>
      <c r="N118" s="1045">
        <f t="shared" si="25"/>
        <v>0</v>
      </c>
      <c r="O118" s="1059">
        <f t="shared" si="25"/>
        <v>0</v>
      </c>
      <c r="P118" s="1057">
        <f t="shared" si="25"/>
        <v>0</v>
      </c>
      <c r="Q118" s="1045">
        <f t="shared" si="25"/>
        <v>0</v>
      </c>
      <c r="R118" s="1458">
        <f t="shared" si="25"/>
        <v>0</v>
      </c>
      <c r="S118" s="1474"/>
      <c r="T118" s="1471"/>
      <c r="U118" s="1458"/>
      <c r="V118" s="1395"/>
      <c r="W118" s="1395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ht="15.75" customHeight="1" thickBot="1">
      <c r="A119" s="1730" t="s">
        <v>229</v>
      </c>
      <c r="B119" s="1535"/>
      <c r="C119" s="1535"/>
      <c r="D119" s="1535"/>
      <c r="E119" s="1535"/>
      <c r="F119" s="1535"/>
      <c r="G119" s="415">
        <f t="shared" ref="G119:H119" si="26">G117+G118</f>
        <v>16.5</v>
      </c>
      <c r="H119" s="1060">
        <f t="shared" si="26"/>
        <v>495</v>
      </c>
      <c r="I119" s="1061"/>
      <c r="J119" s="1062"/>
      <c r="K119" s="1062"/>
      <c r="L119" s="1063"/>
      <c r="M119" s="1060"/>
      <c r="N119" s="1060"/>
      <c r="O119" s="1060"/>
      <c r="P119" s="1060"/>
      <c r="Q119" s="1060"/>
      <c r="R119" s="1391"/>
      <c r="S119" s="1475"/>
      <c r="T119" s="1472"/>
      <c r="U119" s="1461"/>
      <c r="V119" s="1396"/>
      <c r="W119" s="1396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 ht="15.75" customHeight="1">
      <c r="A120" s="1728" t="s">
        <v>450</v>
      </c>
      <c r="B120" s="1609"/>
      <c r="C120" s="1609"/>
      <c r="D120" s="1609"/>
      <c r="E120" s="1609"/>
      <c r="F120" s="1609"/>
      <c r="G120" s="1609"/>
      <c r="H120" s="1609"/>
      <c r="I120" s="1609"/>
      <c r="J120" s="1609"/>
      <c r="K120" s="1609"/>
      <c r="L120" s="1609"/>
      <c r="M120" s="1609"/>
      <c r="N120" s="1609"/>
      <c r="O120" s="1609"/>
      <c r="P120" s="1609"/>
      <c r="Q120" s="1609"/>
      <c r="R120" s="1609"/>
      <c r="S120" s="1538"/>
      <c r="T120" s="1538"/>
      <c r="U120" s="1609"/>
      <c r="V120" s="1538"/>
      <c r="W120" s="1706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</row>
    <row r="121" spans="1:38" ht="15.75" hidden="1" customHeight="1">
      <c r="A121" s="146"/>
      <c r="B121" s="1064"/>
      <c r="C121" s="1065"/>
      <c r="D121" s="1066"/>
      <c r="E121" s="1066"/>
      <c r="F121" s="1067"/>
      <c r="G121" s="773"/>
      <c r="H121" s="715"/>
      <c r="I121" s="862"/>
      <c r="J121" s="1068"/>
      <c r="K121" s="1068"/>
      <c r="L121" s="1068"/>
      <c r="M121" s="774"/>
      <c r="N121" s="1069"/>
      <c r="O121" s="1070"/>
      <c r="P121" s="1071"/>
      <c r="Q121" s="1069"/>
      <c r="R121" s="1072"/>
      <c r="S121" s="1069"/>
      <c r="T121" s="1070"/>
      <c r="U121" s="1071"/>
      <c r="V121" s="1398"/>
      <c r="W121" s="1399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ht="15.75" customHeight="1" thickBot="1">
      <c r="A122" s="745" t="s">
        <v>451</v>
      </c>
      <c r="B122" s="1073" t="s">
        <v>368</v>
      </c>
      <c r="C122" s="1074">
        <v>6</v>
      </c>
      <c r="D122" s="1075"/>
      <c r="E122" s="1075"/>
      <c r="F122" s="1076"/>
      <c r="G122" s="1077">
        <v>6</v>
      </c>
      <c r="H122" s="1078">
        <f>G122*30</f>
        <v>180</v>
      </c>
      <c r="I122" s="866">
        <f>J122+K122+L122</f>
        <v>0</v>
      </c>
      <c r="J122" s="1079"/>
      <c r="K122" s="1079"/>
      <c r="L122" s="1079"/>
      <c r="M122" s="1080">
        <f>H122-I122</f>
        <v>180</v>
      </c>
      <c r="N122" s="1081"/>
      <c r="O122" s="1082"/>
      <c r="P122" s="1083"/>
      <c r="Q122" s="1081"/>
      <c r="R122" s="1084"/>
      <c r="S122" s="1480"/>
      <c r="T122" s="1481"/>
      <c r="U122" s="1082"/>
      <c r="V122" s="1400"/>
      <c r="W122" s="1400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 ht="15.75" customHeight="1" thickBot="1">
      <c r="A123" s="1716" t="s">
        <v>234</v>
      </c>
      <c r="B123" s="1547"/>
      <c r="C123" s="1547"/>
      <c r="D123" s="1547"/>
      <c r="E123" s="1547"/>
      <c r="F123" s="1547"/>
      <c r="G123" s="406">
        <f t="shared" ref="G123:H123" si="27">SUM(G121:G122)</f>
        <v>6</v>
      </c>
      <c r="H123" s="695">
        <f t="shared" si="27"/>
        <v>180</v>
      </c>
      <c r="I123" s="1085">
        <f t="shared" ref="I123:L123" si="28">I121</f>
        <v>0</v>
      </c>
      <c r="J123" s="695">
        <f t="shared" si="28"/>
        <v>0</v>
      </c>
      <c r="K123" s="695">
        <f t="shared" si="28"/>
        <v>0</v>
      </c>
      <c r="L123" s="695">
        <f t="shared" si="28"/>
        <v>0</v>
      </c>
      <c r="M123" s="1086">
        <f>SUM(M121:M122)</f>
        <v>180</v>
      </c>
      <c r="N123" s="695">
        <f t="shared" ref="N123:Q123" si="29">N121</f>
        <v>0</v>
      </c>
      <c r="O123" s="695">
        <f t="shared" si="29"/>
        <v>0</v>
      </c>
      <c r="P123" s="695">
        <f t="shared" si="29"/>
        <v>0</v>
      </c>
      <c r="Q123" s="695">
        <f t="shared" si="29"/>
        <v>0</v>
      </c>
      <c r="R123" s="1086"/>
      <c r="S123" s="1482"/>
      <c r="T123" s="1483"/>
      <c r="U123" s="1477"/>
      <c r="V123" s="1396"/>
      <c r="W123" s="1396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</row>
    <row r="124" spans="1:38" ht="15.75" customHeight="1" thickBot="1">
      <c r="A124" s="1717" t="s">
        <v>452</v>
      </c>
      <c r="B124" s="1535"/>
      <c r="C124" s="1535"/>
      <c r="D124" s="1535"/>
      <c r="E124" s="1535"/>
      <c r="F124" s="1535"/>
      <c r="G124" s="1087">
        <f>G108+G117+G49</f>
        <v>60</v>
      </c>
      <c r="H124" s="1088">
        <f>H108+H117+H49</f>
        <v>1800</v>
      </c>
      <c r="I124" s="1089"/>
      <c r="J124" s="1090"/>
      <c r="K124" s="1090"/>
      <c r="L124" s="1090"/>
      <c r="M124" s="1091"/>
      <c r="N124" s="983"/>
      <c r="O124" s="1090"/>
      <c r="P124" s="1088"/>
      <c r="Q124" s="983"/>
      <c r="R124" s="1091"/>
      <c r="S124" s="1484"/>
      <c r="T124" s="1485"/>
      <c r="U124" s="1396"/>
      <c r="V124" s="1396"/>
      <c r="W124" s="1396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1:38" ht="16.5" customHeight="1" thickBot="1">
      <c r="A125" s="1718" t="s">
        <v>453</v>
      </c>
      <c r="B125" s="1609"/>
      <c r="C125" s="1609"/>
      <c r="D125" s="1609"/>
      <c r="E125" s="1609"/>
      <c r="F125" s="1609"/>
      <c r="G125" s="1038">
        <f>G109+G118+G50+G123</f>
        <v>116</v>
      </c>
      <c r="H125" s="1092">
        <f>H109+H118+H50+H123</f>
        <v>3480</v>
      </c>
      <c r="I125" s="1092">
        <f>I109+I118+I50+I123</f>
        <v>224</v>
      </c>
      <c r="J125" s="148"/>
      <c r="K125" s="148"/>
      <c r="L125" s="148"/>
      <c r="M125" s="1092">
        <f>M50+M109+M118+M123</f>
        <v>3256</v>
      </c>
      <c r="N125" s="148" t="s">
        <v>653</v>
      </c>
      <c r="O125" s="148" t="s">
        <v>638</v>
      </c>
      <c r="P125" s="148"/>
      <c r="Q125" s="148" t="s">
        <v>636</v>
      </c>
      <c r="R125" s="1476" t="s">
        <v>454</v>
      </c>
      <c r="S125" s="1486" t="s">
        <v>639</v>
      </c>
      <c r="T125" s="1487" t="s">
        <v>454</v>
      </c>
      <c r="U125" s="1478"/>
      <c r="V125" s="1396"/>
      <c r="W125" s="1396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</row>
    <row r="126" spans="1:38" ht="15.75" customHeight="1" thickBot="1">
      <c r="A126" s="1575" t="s">
        <v>235</v>
      </c>
      <c r="B126" s="1547"/>
      <c r="C126" s="1547"/>
      <c r="D126" s="1547"/>
      <c r="E126" s="1547"/>
      <c r="F126" s="1547"/>
      <c r="G126" s="1093">
        <f t="shared" ref="G126:H126" si="30">G124+G125</f>
        <v>176</v>
      </c>
      <c r="H126" s="1094">
        <f t="shared" si="30"/>
        <v>5280</v>
      </c>
      <c r="I126" s="1095"/>
      <c r="J126" s="1094"/>
      <c r="K126" s="1094"/>
      <c r="L126" s="1094"/>
      <c r="M126" s="1096"/>
      <c r="N126" s="1094"/>
      <c r="O126" s="1094"/>
      <c r="P126" s="1094"/>
      <c r="Q126" s="1094"/>
      <c r="R126" s="1397"/>
      <c r="S126" s="1488"/>
      <c r="T126" s="1489"/>
      <c r="U126" s="1479"/>
      <c r="V126" s="1401"/>
      <c r="W126" s="1401"/>
      <c r="X126" s="22">
        <f>30*G126</f>
        <v>5280</v>
      </c>
      <c r="Y126" s="34"/>
      <c r="Z126" s="34"/>
      <c r="AA126" s="34"/>
      <c r="AB126" s="34"/>
      <c r="AC126" s="34"/>
      <c r="AD126" s="34"/>
      <c r="AE126" s="22"/>
      <c r="AF126" s="34"/>
      <c r="AG126" s="34"/>
      <c r="AH126" s="34"/>
      <c r="AI126" s="34"/>
      <c r="AJ126" s="34"/>
      <c r="AK126" s="34"/>
      <c r="AL126" s="34"/>
    </row>
    <row r="127" spans="1:38" ht="15.75" customHeight="1">
      <c r="A127" s="1719" t="s">
        <v>236</v>
      </c>
      <c r="B127" s="1609"/>
      <c r="C127" s="1609"/>
      <c r="D127" s="1609"/>
      <c r="E127" s="1609"/>
      <c r="F127" s="1609"/>
      <c r="G127" s="1609"/>
      <c r="H127" s="1609"/>
      <c r="I127" s="1609"/>
      <c r="J127" s="1609"/>
      <c r="K127" s="1609"/>
      <c r="L127" s="1609"/>
      <c r="M127" s="1609"/>
      <c r="N127" s="1609"/>
      <c r="O127" s="1609"/>
      <c r="P127" s="1609"/>
      <c r="Q127" s="1609"/>
      <c r="R127" s="1609"/>
      <c r="S127" s="1538"/>
      <c r="T127" s="1538"/>
      <c r="U127" s="1609"/>
      <c r="V127" s="1538"/>
      <c r="W127" s="1706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</row>
    <row r="128" spans="1:38" ht="36.75" customHeight="1" thickBot="1">
      <c r="A128" s="1720" t="s">
        <v>455</v>
      </c>
      <c r="B128" s="1570"/>
      <c r="C128" s="1570"/>
      <c r="D128" s="1570"/>
      <c r="E128" s="1570"/>
      <c r="F128" s="1570"/>
      <c r="G128" s="1570"/>
      <c r="H128" s="1570"/>
      <c r="I128" s="1570"/>
      <c r="J128" s="1570"/>
      <c r="K128" s="1570"/>
      <c r="L128" s="1570"/>
      <c r="M128" s="1570"/>
      <c r="N128" s="1570"/>
      <c r="O128" s="1570"/>
      <c r="P128" s="1570"/>
      <c r="Q128" s="1570"/>
      <c r="R128" s="1570"/>
      <c r="S128" s="1570"/>
      <c r="T128" s="1721"/>
      <c r="U128" s="1098"/>
      <c r="V128" s="1402"/>
      <c r="W128" s="1402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</row>
    <row r="129" spans="1:38" ht="15.75" customHeight="1">
      <c r="A129" s="860" t="s">
        <v>238</v>
      </c>
      <c r="B129" s="1099" t="s">
        <v>456</v>
      </c>
      <c r="C129" s="285"/>
      <c r="D129" s="1100">
        <v>3</v>
      </c>
      <c r="E129" s="1101"/>
      <c r="F129" s="1102"/>
      <c r="G129" s="1103">
        <v>4</v>
      </c>
      <c r="H129" s="715">
        <f t="shared" ref="H129:H150" si="31">G129*30</f>
        <v>120</v>
      </c>
      <c r="I129" s="1104">
        <v>4</v>
      </c>
      <c r="J129" s="1105" t="s">
        <v>374</v>
      </c>
      <c r="K129" s="1105"/>
      <c r="L129" s="1106"/>
      <c r="M129" s="1107">
        <f t="shared" ref="M129:M130" si="32">H129-I129</f>
        <v>116</v>
      </c>
      <c r="N129" s="285"/>
      <c r="O129" s="1108"/>
      <c r="P129" s="287"/>
      <c r="Q129" s="282" t="s">
        <v>374</v>
      </c>
      <c r="R129" s="287"/>
      <c r="S129" s="285"/>
      <c r="T129" s="1101"/>
      <c r="U129" s="287"/>
      <c r="V129" s="34"/>
      <c r="W129" s="34"/>
      <c r="X129" s="34"/>
      <c r="Y129" s="34"/>
      <c r="Z129" s="34"/>
      <c r="AA129" s="34"/>
      <c r="AB129" s="34"/>
      <c r="AC129" s="22">
        <f t="shared" ref="AC129:AC131" si="33">SUM(N129:R129)</f>
        <v>0</v>
      </c>
      <c r="AD129" s="34"/>
      <c r="AE129" s="34"/>
      <c r="AF129" s="34"/>
      <c r="AG129" s="34"/>
      <c r="AH129" s="34"/>
      <c r="AI129" s="34"/>
      <c r="AJ129" s="34"/>
      <c r="AK129" s="34"/>
      <c r="AL129" s="34"/>
    </row>
    <row r="130" spans="1:38" ht="15.75" customHeight="1">
      <c r="A130" s="730"/>
      <c r="B130" s="1109" t="s">
        <v>457</v>
      </c>
      <c r="C130" s="399"/>
      <c r="D130" s="1110">
        <v>3</v>
      </c>
      <c r="E130" s="1111"/>
      <c r="F130" s="1112"/>
      <c r="G130" s="1113">
        <f>G129</f>
        <v>4</v>
      </c>
      <c r="H130" s="750">
        <f t="shared" si="31"/>
        <v>120</v>
      </c>
      <c r="I130" s="1114">
        <v>4</v>
      </c>
      <c r="J130" s="1075" t="s">
        <v>374</v>
      </c>
      <c r="K130" s="1075"/>
      <c r="L130" s="1076"/>
      <c r="M130" s="1115">
        <f t="shared" si="32"/>
        <v>116</v>
      </c>
      <c r="N130" s="1116"/>
      <c r="O130" s="1117"/>
      <c r="P130" s="1118"/>
      <c r="Q130" s="1119" t="s">
        <v>374</v>
      </c>
      <c r="R130" s="1118"/>
      <c r="S130" s="1116"/>
      <c r="T130" s="1120"/>
      <c r="U130" s="1118"/>
      <c r="V130" s="34"/>
      <c r="W130" s="34"/>
      <c r="X130" s="34"/>
      <c r="Y130" s="34"/>
      <c r="Z130" s="34"/>
      <c r="AA130" s="34"/>
      <c r="AB130" s="34"/>
      <c r="AC130" s="22">
        <f t="shared" si="33"/>
        <v>0</v>
      </c>
      <c r="AD130" s="34"/>
      <c r="AE130" s="34"/>
      <c r="AF130" s="34"/>
      <c r="AG130" s="34"/>
      <c r="AH130" s="34"/>
      <c r="AI130" s="34"/>
      <c r="AJ130" s="34"/>
      <c r="AK130" s="34"/>
      <c r="AL130" s="34"/>
    </row>
    <row r="131" spans="1:38" ht="21.75" customHeight="1">
      <c r="A131" s="1700" t="s">
        <v>458</v>
      </c>
      <c r="B131" s="1121" t="s">
        <v>459</v>
      </c>
      <c r="C131" s="285"/>
      <c r="D131" s="1100">
        <v>3</v>
      </c>
      <c r="E131" s="1101"/>
      <c r="F131" s="1102"/>
      <c r="G131" s="1103">
        <f>'Семестровка уск'!D31</f>
        <v>4</v>
      </c>
      <c r="H131" s="715">
        <f t="shared" si="31"/>
        <v>120</v>
      </c>
      <c r="I131" s="1104">
        <v>4</v>
      </c>
      <c r="J131" s="1105" t="s">
        <v>374</v>
      </c>
      <c r="K131" s="1105"/>
      <c r="L131" s="1106"/>
      <c r="M131" s="1122">
        <v>116</v>
      </c>
      <c r="N131" s="285"/>
      <c r="O131" s="1101"/>
      <c r="P131" s="287"/>
      <c r="Q131" s="289" t="s">
        <v>374</v>
      </c>
      <c r="R131" s="287"/>
      <c r="S131" s="285"/>
      <c r="T131" s="1101"/>
      <c r="U131" s="287"/>
      <c r="V131" s="34"/>
      <c r="W131" s="34"/>
      <c r="X131" s="34"/>
      <c r="Y131" s="34"/>
      <c r="Z131" s="34"/>
      <c r="AA131" s="34"/>
      <c r="AB131" s="34"/>
      <c r="AC131" s="22">
        <f t="shared" si="33"/>
        <v>0</v>
      </c>
      <c r="AD131" s="34"/>
      <c r="AE131" s="34"/>
      <c r="AF131" s="34"/>
      <c r="AG131" s="34"/>
      <c r="AH131" s="34"/>
      <c r="AI131" s="34"/>
      <c r="AJ131" s="34"/>
      <c r="AK131" s="34"/>
      <c r="AL131" s="34"/>
    </row>
    <row r="132" spans="1:38" ht="15.75" customHeight="1">
      <c r="A132" s="1583"/>
      <c r="B132" s="1123" t="s">
        <v>460</v>
      </c>
      <c r="C132" s="1124"/>
      <c r="D132" s="1125">
        <v>3</v>
      </c>
      <c r="E132" s="1126"/>
      <c r="F132" s="1127"/>
      <c r="G132" s="1128">
        <v>4</v>
      </c>
      <c r="H132" s="739">
        <f t="shared" si="31"/>
        <v>120</v>
      </c>
      <c r="I132" s="1129">
        <v>4</v>
      </c>
      <c r="J132" s="1130" t="s">
        <v>374</v>
      </c>
      <c r="K132" s="1130"/>
      <c r="L132" s="1131"/>
      <c r="M132" s="1122">
        <v>116</v>
      </c>
      <c r="N132" s="1124"/>
      <c r="O132" s="1126"/>
      <c r="P132" s="1132"/>
      <c r="Q132" s="1133" t="s">
        <v>374</v>
      </c>
      <c r="R132" s="1132"/>
      <c r="S132" s="1124"/>
      <c r="T132" s="1126"/>
      <c r="U132" s="1132"/>
      <c r="V132" s="34"/>
      <c r="W132" s="34"/>
      <c r="X132" s="34"/>
      <c r="Y132" s="34"/>
      <c r="Z132" s="34"/>
      <c r="AA132" s="34"/>
      <c r="AB132" s="34"/>
      <c r="AC132" s="22"/>
      <c r="AD132" s="34"/>
      <c r="AE132" s="34"/>
      <c r="AF132" s="34"/>
      <c r="AG132" s="34"/>
      <c r="AH132" s="34"/>
      <c r="AI132" s="34"/>
      <c r="AJ132" s="34"/>
      <c r="AK132" s="34"/>
      <c r="AL132" s="34"/>
    </row>
    <row r="133" spans="1:38" ht="15.75" customHeight="1">
      <c r="A133" s="1700" t="s">
        <v>461</v>
      </c>
      <c r="B133" s="1134" t="s">
        <v>462</v>
      </c>
      <c r="C133" s="282"/>
      <c r="D133" s="1135"/>
      <c r="E133" s="283"/>
      <c r="F133" s="1136"/>
      <c r="G133" s="1103">
        <v>4</v>
      </c>
      <c r="H133" s="715">
        <f t="shared" si="31"/>
        <v>120</v>
      </c>
      <c r="I133" s="1137">
        <f t="shared" ref="I133:I134" si="34">J133+K133+L133</f>
        <v>0</v>
      </c>
      <c r="J133" s="1066"/>
      <c r="K133" s="1066"/>
      <c r="L133" s="1067"/>
      <c r="M133" s="1107"/>
      <c r="N133" s="1138"/>
      <c r="O133" s="283"/>
      <c r="P133" s="1139"/>
      <c r="Q133" s="282"/>
      <c r="R133" s="1139"/>
      <c r="S133" s="1138"/>
      <c r="T133" s="283"/>
      <c r="U133" s="1139"/>
      <c r="V133" s="34"/>
      <c r="W133" s="34"/>
      <c r="X133" s="34"/>
      <c r="Y133" s="34"/>
      <c r="Z133" s="34"/>
      <c r="AA133" s="34"/>
      <c r="AB133" s="34"/>
      <c r="AC133" s="22">
        <f>SUM(N133:R133)</f>
        <v>0</v>
      </c>
      <c r="AD133" s="34"/>
      <c r="AE133" s="34"/>
      <c r="AF133" s="34"/>
      <c r="AG133" s="34"/>
      <c r="AH133" s="34"/>
      <c r="AI133" s="34"/>
      <c r="AJ133" s="34"/>
      <c r="AK133" s="34"/>
      <c r="AL133" s="34"/>
    </row>
    <row r="134" spans="1:38" ht="15.75" hidden="1" customHeight="1">
      <c r="A134" s="1582"/>
      <c r="B134" s="1140" t="s">
        <v>378</v>
      </c>
      <c r="C134" s="302"/>
      <c r="D134" s="1141"/>
      <c r="E134" s="279"/>
      <c r="F134" s="301"/>
      <c r="G134" s="1142"/>
      <c r="H134" s="1143">
        <f t="shared" si="31"/>
        <v>0</v>
      </c>
      <c r="I134" s="1144">
        <f t="shared" si="34"/>
        <v>0</v>
      </c>
      <c r="J134" s="297"/>
      <c r="K134" s="297"/>
      <c r="L134" s="1145"/>
      <c r="M134" s="1143"/>
      <c r="N134" s="299"/>
      <c r="O134" s="279"/>
      <c r="P134" s="301"/>
      <c r="Q134" s="302"/>
      <c r="R134" s="301"/>
      <c r="S134" s="299"/>
      <c r="T134" s="279"/>
      <c r="U134" s="301"/>
      <c r="V134" s="34"/>
      <c r="W134" s="34"/>
      <c r="X134" s="34"/>
      <c r="Y134" s="34"/>
      <c r="Z134" s="34"/>
      <c r="AA134" s="34"/>
      <c r="AB134" s="34"/>
      <c r="AC134" s="22"/>
      <c r="AD134" s="34"/>
      <c r="AE134" s="34"/>
      <c r="AF134" s="34"/>
      <c r="AG134" s="34"/>
      <c r="AH134" s="34"/>
      <c r="AI134" s="34"/>
      <c r="AJ134" s="34"/>
      <c r="AK134" s="34"/>
      <c r="AL134" s="34"/>
    </row>
    <row r="135" spans="1:38" ht="15.75" customHeight="1">
      <c r="A135" s="1582"/>
      <c r="B135" s="1146" t="s">
        <v>379</v>
      </c>
      <c r="C135" s="302"/>
      <c r="D135" s="1141">
        <v>2</v>
      </c>
      <c r="E135" s="279"/>
      <c r="F135" s="301"/>
      <c r="G135" s="1142">
        <v>4</v>
      </c>
      <c r="H135" s="1147">
        <f t="shared" si="31"/>
        <v>120</v>
      </c>
      <c r="I135" s="1144">
        <v>4</v>
      </c>
      <c r="J135" s="297">
        <f>'Семестровка уск'!H11</f>
        <v>0</v>
      </c>
      <c r="K135" s="297">
        <f>'Семестровка уск'!I11</f>
        <v>0</v>
      </c>
      <c r="L135" s="181" t="s">
        <v>374</v>
      </c>
      <c r="M135" s="1147">
        <f>H135-I135</f>
        <v>116</v>
      </c>
      <c r="N135" s="1141"/>
      <c r="O135" s="301" t="s">
        <v>374</v>
      </c>
      <c r="P135" s="299"/>
      <c r="Q135" s="180"/>
      <c r="R135" s="301"/>
      <c r="S135" s="1141"/>
      <c r="T135" s="279"/>
      <c r="U135" s="358"/>
      <c r="V135" s="34"/>
      <c r="W135" s="34"/>
      <c r="X135" s="34"/>
      <c r="Y135" s="34"/>
      <c r="Z135" s="34"/>
      <c r="AA135" s="34"/>
      <c r="AB135" s="34"/>
      <c r="AC135" s="22"/>
      <c r="AD135" s="34"/>
      <c r="AE135" s="34"/>
      <c r="AF135" s="34"/>
      <c r="AG135" s="34"/>
      <c r="AH135" s="34"/>
      <c r="AI135" s="34"/>
      <c r="AJ135" s="34"/>
      <c r="AK135" s="34"/>
      <c r="AL135" s="34"/>
    </row>
    <row r="136" spans="1:38" ht="15.75" customHeight="1">
      <c r="A136" s="1582"/>
      <c r="B136" s="1148" t="s">
        <v>463</v>
      </c>
      <c r="C136" s="302"/>
      <c r="D136" s="1141"/>
      <c r="E136" s="279"/>
      <c r="F136" s="301"/>
      <c r="G136" s="1149">
        <f>G137+G138</f>
        <v>4</v>
      </c>
      <c r="H136" s="816">
        <f t="shared" si="31"/>
        <v>120</v>
      </c>
      <c r="I136" s="1144"/>
      <c r="J136" s="297"/>
      <c r="K136" s="297"/>
      <c r="L136" s="298"/>
      <c r="M136" s="1147"/>
      <c r="N136" s="299"/>
      <c r="O136" s="301"/>
      <c r="P136" s="299"/>
      <c r="Q136" s="279"/>
      <c r="R136" s="301"/>
      <c r="S136" s="299"/>
      <c r="T136" s="279"/>
      <c r="U136" s="287"/>
      <c r="V136" s="34"/>
      <c r="W136" s="34"/>
      <c r="X136" s="34"/>
      <c r="Y136" s="34"/>
      <c r="Z136" s="34"/>
      <c r="AA136" s="34"/>
      <c r="AB136" s="34"/>
      <c r="AC136" s="22"/>
      <c r="AD136" s="34"/>
      <c r="AE136" s="34"/>
      <c r="AF136" s="34"/>
      <c r="AG136" s="34"/>
      <c r="AH136" s="34"/>
      <c r="AI136" s="34"/>
      <c r="AJ136" s="34"/>
      <c r="AK136" s="34"/>
      <c r="AL136" s="34"/>
    </row>
    <row r="137" spans="1:38" ht="15.75" hidden="1" customHeight="1">
      <c r="A137" s="1582"/>
      <c r="B137" s="1140" t="s">
        <v>378</v>
      </c>
      <c r="C137" s="302"/>
      <c r="D137" s="1141"/>
      <c r="E137" s="279"/>
      <c r="F137" s="293"/>
      <c r="G137" s="294">
        <f>G134</f>
        <v>0</v>
      </c>
      <c r="H137" s="1143">
        <f t="shared" si="31"/>
        <v>0</v>
      </c>
      <c r="I137" s="1144"/>
      <c r="J137" s="297"/>
      <c r="K137" s="297"/>
      <c r="L137" s="1145"/>
      <c r="M137" s="1143"/>
      <c r="N137" s="299"/>
      <c r="O137" s="279"/>
      <c r="P137" s="301"/>
      <c r="Q137" s="302"/>
      <c r="R137" s="301"/>
      <c r="S137" s="299"/>
      <c r="T137" s="279"/>
      <c r="U137" s="301"/>
      <c r="V137" s="34"/>
      <c r="W137" s="34"/>
      <c r="X137" s="34"/>
      <c r="Y137" s="34"/>
      <c r="Z137" s="34"/>
      <c r="AA137" s="34"/>
      <c r="AB137" s="34"/>
      <c r="AC137" s="22"/>
      <c r="AD137" s="34"/>
      <c r="AE137" s="34"/>
      <c r="AF137" s="34"/>
      <c r="AG137" s="34"/>
      <c r="AH137" s="34"/>
      <c r="AI137" s="34"/>
      <c r="AJ137" s="34"/>
      <c r="AK137" s="34"/>
      <c r="AL137" s="34"/>
    </row>
    <row r="138" spans="1:38" ht="15.75" customHeight="1" thickBot="1">
      <c r="A138" s="1583"/>
      <c r="B138" s="1146" t="s">
        <v>379</v>
      </c>
      <c r="C138" s="1119"/>
      <c r="D138" s="1150">
        <v>2</v>
      </c>
      <c r="E138" s="1120"/>
      <c r="F138" s="1151"/>
      <c r="G138" s="1152">
        <v>4</v>
      </c>
      <c r="H138" s="1153">
        <f t="shared" si="31"/>
        <v>120</v>
      </c>
      <c r="I138" s="1114">
        <v>4</v>
      </c>
      <c r="J138" s="1154" t="s">
        <v>374</v>
      </c>
      <c r="K138" s="1075"/>
      <c r="L138" s="1076"/>
      <c r="M138" s="1153">
        <f>H138-I138</f>
        <v>116</v>
      </c>
      <c r="N138" s="1116"/>
      <c r="O138" s="1120" t="s">
        <v>374</v>
      </c>
      <c r="P138" s="1118"/>
      <c r="Q138" s="1155"/>
      <c r="R138" s="1118"/>
      <c r="S138" s="1116"/>
      <c r="T138" s="1120"/>
      <c r="U138" s="1118"/>
      <c r="V138" s="34"/>
      <c r="W138" s="34"/>
      <c r="X138" s="34"/>
      <c r="Y138" s="34"/>
      <c r="Z138" s="34"/>
      <c r="AA138" s="34"/>
      <c r="AB138" s="34"/>
      <c r="AC138" s="22"/>
      <c r="AD138" s="34"/>
      <c r="AE138" s="34"/>
      <c r="AF138" s="34"/>
      <c r="AG138" s="34"/>
      <c r="AH138" s="34"/>
      <c r="AI138" s="34"/>
      <c r="AJ138" s="34"/>
      <c r="AK138" s="34"/>
      <c r="AL138" s="34"/>
    </row>
    <row r="139" spans="1:38" ht="15.75" customHeight="1">
      <c r="A139" s="1700" t="s">
        <v>464</v>
      </c>
      <c r="B139" s="1148" t="s">
        <v>50</v>
      </c>
      <c r="C139" s="289"/>
      <c r="D139" s="1156"/>
      <c r="E139" s="1101"/>
      <c r="F139" s="1102"/>
      <c r="G139" s="1103">
        <f>G140+G141</f>
        <v>4</v>
      </c>
      <c r="H139" s="715">
        <f t="shared" si="31"/>
        <v>120</v>
      </c>
      <c r="I139" s="1104"/>
      <c r="J139" s="1105"/>
      <c r="K139" s="1105"/>
      <c r="L139" s="1106"/>
      <c r="M139" s="1122"/>
      <c r="N139" s="285"/>
      <c r="O139" s="1101"/>
      <c r="P139" s="287"/>
      <c r="Q139" s="289"/>
      <c r="R139" s="287"/>
      <c r="S139" s="285"/>
      <c r="T139" s="1101"/>
      <c r="U139" s="287"/>
      <c r="V139" s="34"/>
      <c r="W139" s="34"/>
      <c r="X139" s="34"/>
      <c r="Y139" s="34"/>
      <c r="Z139" s="34"/>
      <c r="AA139" s="34"/>
      <c r="AB139" s="34"/>
      <c r="AC139" s="22"/>
      <c r="AD139" s="34"/>
      <c r="AE139" s="34"/>
      <c r="AF139" s="34"/>
      <c r="AG139" s="34"/>
      <c r="AH139" s="34"/>
      <c r="AI139" s="34"/>
      <c r="AJ139" s="34"/>
      <c r="AK139" s="34"/>
      <c r="AL139" s="34"/>
    </row>
    <row r="140" spans="1:38" ht="15.75" hidden="1" customHeight="1">
      <c r="A140" s="1582"/>
      <c r="B140" s="1140" t="s">
        <v>378</v>
      </c>
      <c r="C140" s="302"/>
      <c r="D140" s="1141"/>
      <c r="E140" s="279"/>
      <c r="F140" s="293"/>
      <c r="G140" s="294"/>
      <c r="H140" s="1143">
        <f t="shared" si="31"/>
        <v>0</v>
      </c>
      <c r="I140" s="1144"/>
      <c r="J140" s="297"/>
      <c r="K140" s="297"/>
      <c r="L140" s="298"/>
      <c r="M140" s="1147"/>
      <c r="N140" s="299"/>
      <c r="O140" s="279"/>
      <c r="P140" s="293"/>
      <c r="Q140" s="302"/>
      <c r="R140" s="301"/>
      <c r="S140" s="299"/>
      <c r="T140" s="279"/>
      <c r="U140" s="301"/>
      <c r="V140" s="34"/>
      <c r="W140" s="34"/>
      <c r="X140" s="34"/>
      <c r="Y140" s="34"/>
      <c r="Z140" s="34"/>
      <c r="AA140" s="34"/>
      <c r="AB140" s="34"/>
      <c r="AC140" s="22"/>
      <c r="AD140" s="34"/>
      <c r="AE140" s="34"/>
      <c r="AF140" s="34"/>
      <c r="AG140" s="34"/>
      <c r="AH140" s="34"/>
      <c r="AI140" s="34"/>
      <c r="AJ140" s="34"/>
      <c r="AK140" s="34"/>
      <c r="AL140" s="34"/>
    </row>
    <row r="141" spans="1:38" ht="15.75" customHeight="1">
      <c r="A141" s="1582"/>
      <c r="B141" s="1146" t="s">
        <v>379</v>
      </c>
      <c r="C141" s="302"/>
      <c r="D141" s="1141">
        <v>4</v>
      </c>
      <c r="E141" s="279"/>
      <c r="F141" s="301"/>
      <c r="G141" s="1142">
        <v>4</v>
      </c>
      <c r="H141" s="1147">
        <f t="shared" si="31"/>
        <v>120</v>
      </c>
      <c r="I141" s="1144">
        <v>4</v>
      </c>
      <c r="J141" s="297"/>
      <c r="K141" s="297"/>
      <c r="L141" s="181" t="s">
        <v>374</v>
      </c>
      <c r="M141" s="1143">
        <f>H141-I141</f>
        <v>116</v>
      </c>
      <c r="N141" s="299"/>
      <c r="O141" s="279"/>
      <c r="P141" s="293">
        <f>O141</f>
        <v>0</v>
      </c>
      <c r="Q141" s="979"/>
      <c r="R141" s="301" t="s">
        <v>374</v>
      </c>
      <c r="S141" s="299"/>
      <c r="T141" s="279"/>
      <c r="U141" s="358"/>
      <c r="V141" s="34"/>
      <c r="W141" s="34"/>
      <c r="X141" s="34"/>
      <c r="Y141" s="34"/>
      <c r="Z141" s="34"/>
      <c r="AA141" s="34"/>
      <c r="AB141" s="34"/>
      <c r="AC141" s="22"/>
      <c r="AD141" s="34"/>
      <c r="AE141" s="34"/>
      <c r="AF141" s="34"/>
      <c r="AG141" s="34"/>
      <c r="AH141" s="34"/>
      <c r="AI141" s="34"/>
      <c r="AJ141" s="34"/>
      <c r="AK141" s="34"/>
      <c r="AL141" s="34"/>
    </row>
    <row r="142" spans="1:38" ht="15.75" customHeight="1">
      <c r="A142" s="1582"/>
      <c r="B142" s="1148" t="s">
        <v>465</v>
      </c>
      <c r="C142" s="302"/>
      <c r="D142" s="1141"/>
      <c r="E142" s="279"/>
      <c r="F142" s="301"/>
      <c r="G142" s="1149">
        <f>G143+G144</f>
        <v>4</v>
      </c>
      <c r="H142" s="816">
        <f t="shared" si="31"/>
        <v>120</v>
      </c>
      <c r="I142" s="1144"/>
      <c r="J142" s="297"/>
      <c r="K142" s="297"/>
      <c r="L142" s="298"/>
      <c r="M142" s="1143"/>
      <c r="N142" s="299"/>
      <c r="O142" s="279"/>
      <c r="P142" s="293"/>
      <c r="Q142" s="979"/>
      <c r="R142" s="301"/>
      <c r="S142" s="299"/>
      <c r="T142" s="279"/>
      <c r="U142" s="287"/>
      <c r="V142" s="34"/>
      <c r="W142" s="34"/>
      <c r="X142" s="34"/>
      <c r="Y142" s="34"/>
      <c r="Z142" s="34"/>
      <c r="AA142" s="34"/>
      <c r="AB142" s="34"/>
      <c r="AC142" s="22"/>
      <c r="AD142" s="34"/>
      <c r="AE142" s="34"/>
      <c r="AF142" s="34"/>
      <c r="AG142" s="34"/>
      <c r="AH142" s="34"/>
      <c r="AI142" s="34"/>
      <c r="AJ142" s="34"/>
      <c r="AK142" s="34"/>
      <c r="AL142" s="34"/>
    </row>
    <row r="143" spans="1:38" ht="15.75" hidden="1" customHeight="1">
      <c r="A143" s="1582"/>
      <c r="B143" s="1140" t="s">
        <v>378</v>
      </c>
      <c r="C143" s="302"/>
      <c r="D143" s="1141"/>
      <c r="E143" s="279"/>
      <c r="F143" s="293"/>
      <c r="G143" s="294">
        <f t="shared" ref="G143:G144" si="35">G140</f>
        <v>0</v>
      </c>
      <c r="H143" s="1143">
        <f t="shared" si="31"/>
        <v>0</v>
      </c>
      <c r="I143" s="1144"/>
      <c r="J143" s="297"/>
      <c r="K143" s="297"/>
      <c r="L143" s="1145"/>
      <c r="M143" s="1143"/>
      <c r="N143" s="299"/>
      <c r="O143" s="279"/>
      <c r="P143" s="293"/>
      <c r="Q143" s="979"/>
      <c r="R143" s="301"/>
      <c r="S143" s="299"/>
      <c r="T143" s="279"/>
      <c r="U143" s="301"/>
      <c r="V143" s="34"/>
      <c r="W143" s="34"/>
      <c r="X143" s="34"/>
      <c r="Y143" s="34"/>
      <c r="Z143" s="34"/>
      <c r="AA143" s="34"/>
      <c r="AB143" s="34"/>
      <c r="AC143" s="22"/>
      <c r="AD143" s="34"/>
      <c r="AE143" s="34"/>
      <c r="AF143" s="34"/>
      <c r="AG143" s="34"/>
      <c r="AH143" s="34"/>
      <c r="AI143" s="34"/>
      <c r="AJ143" s="34"/>
      <c r="AK143" s="34"/>
      <c r="AL143" s="34"/>
    </row>
    <row r="144" spans="1:38" ht="15.75" customHeight="1" thickBot="1">
      <c r="A144" s="1583"/>
      <c r="B144" s="1157" t="s">
        <v>379</v>
      </c>
      <c r="C144" s="1119"/>
      <c r="D144" s="1150">
        <v>4</v>
      </c>
      <c r="E144" s="1120"/>
      <c r="F144" s="1151"/>
      <c r="G144" s="1152">
        <f t="shared" si="35"/>
        <v>4</v>
      </c>
      <c r="H144" s="1153">
        <f t="shared" si="31"/>
        <v>120</v>
      </c>
      <c r="I144" s="1114">
        <v>4</v>
      </c>
      <c r="J144" s="1154" t="s">
        <v>374</v>
      </c>
      <c r="K144" s="1075"/>
      <c r="L144" s="1076"/>
      <c r="M144" s="1153">
        <f>H144-I144</f>
        <v>116</v>
      </c>
      <c r="N144" s="1116"/>
      <c r="O144" s="1120"/>
      <c r="P144" s="1151"/>
      <c r="Q144" s="1158"/>
      <c r="R144" s="1118" t="s">
        <v>374</v>
      </c>
      <c r="S144" s="1116"/>
      <c r="T144" s="1120"/>
      <c r="U144" s="1118"/>
      <c r="V144" s="34"/>
      <c r="W144" s="34"/>
      <c r="X144" s="34"/>
      <c r="Y144" s="34"/>
      <c r="Z144" s="34"/>
      <c r="AA144" s="34"/>
      <c r="AB144" s="34"/>
      <c r="AC144" s="22"/>
      <c r="AD144" s="34"/>
      <c r="AE144" s="34"/>
      <c r="AF144" s="34"/>
      <c r="AG144" s="34"/>
      <c r="AH144" s="34"/>
      <c r="AI144" s="34"/>
      <c r="AJ144" s="34"/>
      <c r="AK144" s="34"/>
      <c r="AL144" s="34"/>
    </row>
    <row r="145" spans="1:38" ht="15.75" customHeight="1">
      <c r="A145" s="1700" t="s">
        <v>466</v>
      </c>
      <c r="B145" s="1134" t="s">
        <v>18</v>
      </c>
      <c r="C145" s="282"/>
      <c r="D145" s="1135"/>
      <c r="E145" s="283"/>
      <c r="F145" s="1136"/>
      <c r="G145" s="1103">
        <v>4</v>
      </c>
      <c r="H145" s="715">
        <f t="shared" si="31"/>
        <v>120</v>
      </c>
      <c r="I145" s="1137"/>
      <c r="J145" s="1066"/>
      <c r="K145" s="1066"/>
      <c r="L145" s="1067"/>
      <c r="M145" s="1107"/>
      <c r="N145" s="1138"/>
      <c r="O145" s="283"/>
      <c r="P145" s="1139"/>
      <c r="Q145" s="289"/>
      <c r="R145" s="1139"/>
      <c r="S145" s="1138"/>
      <c r="T145" s="283"/>
      <c r="U145" s="1139"/>
      <c r="V145" s="34"/>
      <c r="W145" s="34"/>
      <c r="X145" s="34"/>
      <c r="Y145" s="34"/>
      <c r="Z145" s="34"/>
      <c r="AA145" s="34"/>
      <c r="AB145" s="34"/>
      <c r="AC145" s="22"/>
      <c r="AD145" s="34"/>
      <c r="AE145" s="34"/>
      <c r="AF145" s="34"/>
      <c r="AG145" s="34"/>
      <c r="AH145" s="34"/>
      <c r="AI145" s="34"/>
      <c r="AJ145" s="34"/>
      <c r="AK145" s="34"/>
      <c r="AL145" s="34"/>
    </row>
    <row r="146" spans="1:38" ht="15.75" hidden="1" customHeight="1">
      <c r="A146" s="1582"/>
      <c r="B146" s="1140" t="s">
        <v>378</v>
      </c>
      <c r="C146" s="302"/>
      <c r="D146" s="1141"/>
      <c r="E146" s="279"/>
      <c r="F146" s="301"/>
      <c r="G146" s="294"/>
      <c r="H146" s="1143">
        <f t="shared" si="31"/>
        <v>0</v>
      </c>
      <c r="I146" s="1144"/>
      <c r="J146" s="297"/>
      <c r="K146" s="297"/>
      <c r="L146" s="1145"/>
      <c r="M146" s="1143"/>
      <c r="N146" s="299"/>
      <c r="O146" s="279"/>
      <c r="P146" s="293"/>
      <c r="Q146" s="302"/>
      <c r="R146" s="301"/>
      <c r="S146" s="299"/>
      <c r="T146" s="279"/>
      <c r="U146" s="301"/>
      <c r="V146" s="34"/>
      <c r="W146" s="34"/>
      <c r="X146" s="34"/>
      <c r="Y146" s="34"/>
      <c r="Z146" s="34"/>
      <c r="AA146" s="34"/>
      <c r="AB146" s="34"/>
      <c r="AC146" s="22"/>
      <c r="AD146" s="34"/>
      <c r="AE146" s="34"/>
      <c r="AF146" s="34"/>
      <c r="AG146" s="34"/>
      <c r="AH146" s="34"/>
      <c r="AI146" s="34"/>
      <c r="AJ146" s="34"/>
      <c r="AK146" s="34"/>
      <c r="AL146" s="34"/>
    </row>
    <row r="147" spans="1:38" ht="15.75" customHeight="1">
      <c r="A147" s="1582"/>
      <c r="B147" s="1146" t="s">
        <v>379</v>
      </c>
      <c r="C147" s="302"/>
      <c r="D147" s="1141">
        <v>5</v>
      </c>
      <c r="E147" s="279"/>
      <c r="F147" s="301"/>
      <c r="G147" s="294">
        <v>4</v>
      </c>
      <c r="H147" s="1143">
        <f t="shared" si="31"/>
        <v>120</v>
      </c>
      <c r="I147" s="1144">
        <v>4</v>
      </c>
      <c r="J147" s="297"/>
      <c r="K147" s="297"/>
      <c r="L147" s="181" t="s">
        <v>374</v>
      </c>
      <c r="M147" s="1147">
        <f>H147-I147</f>
        <v>116</v>
      </c>
      <c r="N147" s="299"/>
      <c r="O147" s="279"/>
      <c r="P147" s="293"/>
      <c r="Q147" s="302"/>
      <c r="R147" s="301"/>
      <c r="S147" s="1159" t="s">
        <v>374</v>
      </c>
      <c r="T147" s="279"/>
      <c r="U147" s="358"/>
      <c r="V147" s="34"/>
      <c r="W147" s="34"/>
      <c r="X147" s="34"/>
      <c r="Y147" s="34"/>
      <c r="Z147" s="34"/>
      <c r="AA147" s="34"/>
      <c r="AB147" s="34"/>
      <c r="AC147" s="22"/>
      <c r="AD147" s="34"/>
      <c r="AE147" s="34"/>
      <c r="AF147" s="34"/>
      <c r="AG147" s="34"/>
      <c r="AH147" s="34"/>
      <c r="AI147" s="34"/>
      <c r="AJ147" s="34"/>
      <c r="AK147" s="34"/>
      <c r="AL147" s="34"/>
    </row>
    <row r="148" spans="1:38" ht="15.75" customHeight="1">
      <c r="A148" s="1582"/>
      <c r="B148" s="1134" t="s">
        <v>467</v>
      </c>
      <c r="C148" s="302"/>
      <c r="D148" s="1141"/>
      <c r="E148" s="279"/>
      <c r="F148" s="301"/>
      <c r="G148" s="902">
        <f>G145</f>
        <v>4</v>
      </c>
      <c r="H148" s="716">
        <f t="shared" si="31"/>
        <v>120</v>
      </c>
      <c r="I148" s="1144"/>
      <c r="J148" s="297"/>
      <c r="K148" s="297"/>
      <c r="L148" s="298"/>
      <c r="M148" s="1147"/>
      <c r="N148" s="299"/>
      <c r="O148" s="279"/>
      <c r="P148" s="293"/>
      <c r="Q148" s="302"/>
      <c r="R148" s="301"/>
      <c r="S148" s="299"/>
      <c r="T148" s="279"/>
      <c r="U148" s="287"/>
      <c r="V148" s="34"/>
      <c r="W148" s="34"/>
      <c r="X148" s="34"/>
      <c r="Y148" s="34"/>
      <c r="Z148" s="34"/>
      <c r="AA148" s="34"/>
      <c r="AB148" s="34"/>
      <c r="AC148" s="22"/>
      <c r="AD148" s="34"/>
      <c r="AE148" s="34"/>
      <c r="AF148" s="34"/>
      <c r="AG148" s="34"/>
      <c r="AH148" s="34"/>
      <c r="AI148" s="34"/>
      <c r="AJ148" s="34"/>
      <c r="AK148" s="34"/>
      <c r="AL148" s="34"/>
    </row>
    <row r="149" spans="1:38" ht="15.75" hidden="1" customHeight="1">
      <c r="A149" s="1582"/>
      <c r="B149" s="1140" t="s">
        <v>378</v>
      </c>
      <c r="C149" s="302"/>
      <c r="D149" s="1141"/>
      <c r="E149" s="279"/>
      <c r="F149" s="293"/>
      <c r="G149" s="294"/>
      <c r="H149" s="1143">
        <f t="shared" si="31"/>
        <v>0</v>
      </c>
      <c r="I149" s="1144"/>
      <c r="J149" s="297"/>
      <c r="K149" s="297"/>
      <c r="L149" s="298"/>
      <c r="M149" s="1147"/>
      <c r="N149" s="299"/>
      <c r="O149" s="279"/>
      <c r="P149" s="301"/>
      <c r="Q149" s="302"/>
      <c r="R149" s="301"/>
      <c r="S149" s="299"/>
      <c r="T149" s="279"/>
      <c r="U149" s="301"/>
      <c r="V149" s="34"/>
      <c r="W149" s="34"/>
      <c r="X149" s="34"/>
      <c r="Y149" s="34"/>
      <c r="Z149" s="34"/>
      <c r="AA149" s="34"/>
      <c r="AB149" s="34"/>
      <c r="AC149" s="22"/>
      <c r="AD149" s="34"/>
      <c r="AE149" s="34"/>
      <c r="AF149" s="34"/>
      <c r="AG149" s="34"/>
      <c r="AH149" s="34"/>
      <c r="AI149" s="34"/>
      <c r="AJ149" s="34"/>
      <c r="AK149" s="34"/>
      <c r="AL149" s="34"/>
    </row>
    <row r="150" spans="1:38" ht="15.75" customHeight="1" thickBot="1">
      <c r="A150" s="1583"/>
      <c r="B150" s="1146" t="s">
        <v>379</v>
      </c>
      <c r="C150" s="1119"/>
      <c r="D150" s="1150">
        <v>5</v>
      </c>
      <c r="E150" s="1120"/>
      <c r="F150" s="1151"/>
      <c r="G150" s="1152">
        <v>4</v>
      </c>
      <c r="H150" s="1153">
        <f t="shared" si="31"/>
        <v>120</v>
      </c>
      <c r="I150" s="1114">
        <v>4</v>
      </c>
      <c r="J150" s="1154" t="s">
        <v>374</v>
      </c>
      <c r="K150" s="1075"/>
      <c r="L150" s="1076"/>
      <c r="M150" s="1153">
        <f>H150-I150</f>
        <v>116</v>
      </c>
      <c r="N150" s="1116"/>
      <c r="O150" s="1120"/>
      <c r="P150" s="1118"/>
      <c r="Q150" s="1119"/>
      <c r="R150" s="1118"/>
      <c r="S150" s="1160" t="s">
        <v>374</v>
      </c>
      <c r="T150" s="1120"/>
      <c r="U150" s="1118"/>
      <c r="V150" s="34"/>
      <c r="W150" s="34"/>
      <c r="X150" s="34"/>
      <c r="Y150" s="34"/>
      <c r="Z150" s="34"/>
      <c r="AA150" s="34"/>
      <c r="AB150" s="34"/>
      <c r="AC150" s="22"/>
      <c r="AD150" s="34"/>
      <c r="AE150" s="34"/>
      <c r="AF150" s="34"/>
      <c r="AG150" s="34"/>
      <c r="AH150" s="34"/>
      <c r="AI150" s="34"/>
      <c r="AJ150" s="34"/>
      <c r="AK150" s="34"/>
      <c r="AL150" s="34"/>
    </row>
    <row r="151" spans="1:38" ht="33.75" hidden="1" customHeight="1">
      <c r="A151" s="1701"/>
      <c r="B151" s="734"/>
      <c r="C151" s="282"/>
      <c r="D151" s="283"/>
      <c r="E151" s="283"/>
      <c r="F151" s="1136"/>
      <c r="G151" s="1161"/>
      <c r="H151" s="1107"/>
      <c r="I151" s="1065"/>
      <c r="J151" s="1066"/>
      <c r="K151" s="1066"/>
      <c r="L151" s="1162"/>
      <c r="M151" s="1107"/>
      <c r="N151" s="282"/>
      <c r="O151" s="283"/>
      <c r="P151" s="1139"/>
      <c r="Q151" s="1138"/>
      <c r="R151" s="1139"/>
      <c r="S151" s="282"/>
      <c r="T151" s="283"/>
      <c r="U151" s="1139"/>
      <c r="V151" s="34"/>
      <c r="W151" s="34"/>
      <c r="X151" s="34"/>
      <c r="Y151" s="34"/>
      <c r="Z151" s="34"/>
      <c r="AA151" s="34"/>
      <c r="AB151" s="34"/>
      <c r="AC151" s="22"/>
      <c r="AD151" s="34"/>
      <c r="AE151" s="34"/>
      <c r="AF151" s="34"/>
      <c r="AG151" s="34"/>
      <c r="AH151" s="34"/>
      <c r="AI151" s="34"/>
      <c r="AJ151" s="34"/>
      <c r="AK151" s="34"/>
      <c r="AL151" s="34"/>
    </row>
    <row r="152" spans="1:38" ht="15.75" hidden="1" customHeight="1">
      <c r="A152" s="1582"/>
      <c r="B152" s="290"/>
      <c r="C152" s="302"/>
      <c r="D152" s="279"/>
      <c r="E152" s="279"/>
      <c r="F152" s="293"/>
      <c r="G152" s="294"/>
      <c r="H152" s="1143"/>
      <c r="I152" s="296"/>
      <c r="J152" s="297"/>
      <c r="K152" s="297"/>
      <c r="L152" s="298"/>
      <c r="M152" s="1143"/>
      <c r="N152" s="302"/>
      <c r="O152" s="279"/>
      <c r="P152" s="301"/>
      <c r="Q152" s="299"/>
      <c r="R152" s="301"/>
      <c r="S152" s="302"/>
      <c r="T152" s="279"/>
      <c r="U152" s="301"/>
      <c r="V152" s="34"/>
      <c r="W152" s="34"/>
      <c r="X152" s="34"/>
      <c r="Y152" s="34"/>
      <c r="Z152" s="34"/>
      <c r="AA152" s="34"/>
      <c r="AB152" s="34"/>
      <c r="AC152" s="22"/>
      <c r="AD152" s="34"/>
      <c r="AE152" s="34"/>
      <c r="AF152" s="34"/>
      <c r="AG152" s="34"/>
      <c r="AH152" s="34"/>
      <c r="AI152" s="34"/>
      <c r="AJ152" s="34"/>
      <c r="AK152" s="34"/>
      <c r="AL152" s="34"/>
    </row>
    <row r="153" spans="1:38" ht="15.75" hidden="1" customHeight="1">
      <c r="A153" s="1582"/>
      <c r="B153" s="756"/>
      <c r="C153" s="356"/>
      <c r="D153" s="357"/>
      <c r="E153" s="357"/>
      <c r="F153" s="359"/>
      <c r="G153" s="1163"/>
      <c r="H153" s="1164"/>
      <c r="I153" s="1165"/>
      <c r="J153" s="1075"/>
      <c r="K153" s="1075"/>
      <c r="L153" s="439"/>
      <c r="M153" s="1164"/>
      <c r="N153" s="356"/>
      <c r="O153" s="357"/>
      <c r="P153" s="358"/>
      <c r="Q153" s="1166"/>
      <c r="R153" s="358"/>
      <c r="S153" s="356"/>
      <c r="T153" s="357"/>
      <c r="U153" s="358"/>
      <c r="V153" s="34"/>
      <c r="W153" s="34"/>
      <c r="X153" s="34"/>
      <c r="Y153" s="34"/>
      <c r="Z153" s="34"/>
      <c r="AA153" s="34"/>
      <c r="AB153" s="34"/>
      <c r="AC153" s="22"/>
      <c r="AD153" s="34"/>
      <c r="AE153" s="34"/>
      <c r="AF153" s="34"/>
      <c r="AG153" s="34"/>
      <c r="AH153" s="34"/>
      <c r="AI153" s="34"/>
      <c r="AJ153" s="34"/>
      <c r="AK153" s="34"/>
      <c r="AL153" s="34"/>
    </row>
    <row r="154" spans="1:38" ht="15.75" hidden="1" customHeight="1">
      <c r="A154" s="1582"/>
      <c r="B154" s="432"/>
      <c r="C154" s="282"/>
      <c r="D154" s="283"/>
      <c r="E154" s="283"/>
      <c r="F154" s="1136"/>
      <c r="G154" s="1161"/>
      <c r="H154" s="1107"/>
      <c r="I154" s="1137"/>
      <c r="J154" s="1066"/>
      <c r="K154" s="1066"/>
      <c r="L154" s="1067"/>
      <c r="M154" s="1107"/>
      <c r="N154" s="282"/>
      <c r="O154" s="283"/>
      <c r="P154" s="1139"/>
      <c r="Q154" s="1138"/>
      <c r="R154" s="1139"/>
      <c r="S154" s="282"/>
      <c r="T154" s="283"/>
      <c r="U154" s="1139"/>
      <c r="V154" s="34"/>
      <c r="W154" s="34"/>
      <c r="X154" s="34"/>
      <c r="Y154" s="34"/>
      <c r="Z154" s="34"/>
      <c r="AA154" s="34"/>
      <c r="AB154" s="34"/>
      <c r="AC154" s="22"/>
      <c r="AD154" s="34"/>
      <c r="AE154" s="34"/>
      <c r="AF154" s="34"/>
      <c r="AG154" s="34"/>
      <c r="AH154" s="34"/>
      <c r="AI154" s="34"/>
      <c r="AJ154" s="34"/>
      <c r="AK154" s="34"/>
      <c r="AL154" s="34"/>
    </row>
    <row r="155" spans="1:38" ht="15.75" hidden="1" customHeight="1">
      <c r="A155" s="1582"/>
      <c r="B155" s="290"/>
      <c r="C155" s="302"/>
      <c r="D155" s="279"/>
      <c r="E155" s="279"/>
      <c r="F155" s="293"/>
      <c r="G155" s="294"/>
      <c r="H155" s="1143"/>
      <c r="I155" s="1144"/>
      <c r="J155" s="297"/>
      <c r="K155" s="297"/>
      <c r="L155" s="1145"/>
      <c r="M155" s="1143"/>
      <c r="N155" s="302"/>
      <c r="O155" s="279"/>
      <c r="P155" s="301"/>
      <c r="Q155" s="299"/>
      <c r="R155" s="301"/>
      <c r="S155" s="302"/>
      <c r="T155" s="279"/>
      <c r="U155" s="301"/>
      <c r="V155" s="34"/>
      <c r="W155" s="34"/>
      <c r="X155" s="34"/>
      <c r="Y155" s="34"/>
      <c r="Z155" s="34"/>
      <c r="AA155" s="34"/>
      <c r="AB155" s="34"/>
      <c r="AC155" s="22"/>
      <c r="AD155" s="34"/>
      <c r="AE155" s="34"/>
      <c r="AF155" s="34"/>
      <c r="AG155" s="34"/>
      <c r="AH155" s="34"/>
      <c r="AI155" s="34"/>
      <c r="AJ155" s="34"/>
      <c r="AK155" s="34"/>
      <c r="AL155" s="34"/>
    </row>
    <row r="156" spans="1:38" ht="15.75" hidden="1" customHeight="1">
      <c r="A156" s="1582"/>
      <c r="B156" s="682"/>
      <c r="C156" s="1119"/>
      <c r="D156" s="1120"/>
      <c r="E156" s="1120"/>
      <c r="F156" s="1151"/>
      <c r="G156" s="1152"/>
      <c r="H156" s="1152"/>
      <c r="I156" s="1152"/>
      <c r="J156" s="1152"/>
      <c r="K156" s="1152"/>
      <c r="L156" s="1152"/>
      <c r="M156" s="1152"/>
      <c r="N156" s="1119"/>
      <c r="O156" s="1120"/>
      <c r="P156" s="1118"/>
      <c r="Q156" s="1116"/>
      <c r="R156" s="1118"/>
      <c r="S156" s="1119"/>
      <c r="T156" s="1120"/>
      <c r="U156" s="1118"/>
      <c r="V156" s="34"/>
      <c r="W156" s="34"/>
      <c r="X156" s="34"/>
      <c r="Y156" s="34"/>
      <c r="Z156" s="34"/>
      <c r="AA156" s="34"/>
      <c r="AB156" s="34"/>
      <c r="AC156" s="22"/>
      <c r="AD156" s="34"/>
      <c r="AE156" s="34"/>
      <c r="AF156" s="34"/>
      <c r="AG156" s="34"/>
      <c r="AH156" s="34"/>
      <c r="AI156" s="34"/>
      <c r="AJ156" s="34"/>
      <c r="AK156" s="34"/>
      <c r="AL156" s="34"/>
    </row>
    <row r="157" spans="1:38" ht="15.75" hidden="1" customHeight="1">
      <c r="A157" s="1583"/>
      <c r="B157" s="1167"/>
      <c r="C157" s="1133"/>
      <c r="D157" s="1126"/>
      <c r="E157" s="1126"/>
      <c r="F157" s="1127"/>
      <c r="G157" s="1168"/>
      <c r="H157" s="1169"/>
      <c r="I157" s="1129"/>
      <c r="J157" s="1130"/>
      <c r="K157" s="1130"/>
      <c r="L157" s="1131"/>
      <c r="M157" s="1169"/>
      <c r="N157" s="1133"/>
      <c r="O157" s="1126"/>
      <c r="P157" s="1132"/>
      <c r="Q157" s="1124"/>
      <c r="R157" s="1132"/>
      <c r="S157" s="1133"/>
      <c r="T157" s="1126"/>
      <c r="U157" s="1132"/>
      <c r="V157" s="34"/>
      <c r="W157" s="34"/>
      <c r="X157" s="34"/>
      <c r="Y157" s="34"/>
      <c r="Z157" s="34"/>
      <c r="AA157" s="34"/>
      <c r="AB157" s="34"/>
      <c r="AC157" s="22"/>
      <c r="AD157" s="34"/>
      <c r="AE157" s="34"/>
      <c r="AF157" s="34"/>
      <c r="AG157" s="34"/>
      <c r="AH157" s="34"/>
      <c r="AI157" s="34"/>
      <c r="AJ157" s="34"/>
      <c r="AK157" s="34"/>
      <c r="AL157" s="34"/>
    </row>
    <row r="158" spans="1:38" ht="32.25" hidden="1" customHeight="1">
      <c r="A158" s="1701"/>
      <c r="B158" s="1170"/>
      <c r="C158" s="282"/>
      <c r="D158" s="283"/>
      <c r="E158" s="283"/>
      <c r="F158" s="1136"/>
      <c r="G158" s="1171"/>
      <c r="H158" s="1171"/>
      <c r="I158" s="282"/>
      <c r="J158" s="283"/>
      <c r="K158" s="283"/>
      <c r="L158" s="1136"/>
      <c r="M158" s="282"/>
      <c r="N158" s="282"/>
      <c r="O158" s="283"/>
      <c r="P158" s="283"/>
      <c r="Q158" s="282"/>
      <c r="R158" s="283"/>
      <c r="S158" s="282"/>
      <c r="T158" s="283"/>
      <c r="U158" s="283"/>
      <c r="V158" s="34"/>
      <c r="W158" s="34"/>
      <c r="X158" s="34"/>
      <c r="Y158" s="34"/>
      <c r="Z158" s="34"/>
      <c r="AA158" s="34"/>
      <c r="AB158" s="34"/>
      <c r="AC158" s="22"/>
      <c r="AD158" s="34"/>
      <c r="AE158" s="34"/>
      <c r="AF158" s="34"/>
      <c r="AG158" s="34"/>
      <c r="AH158" s="34"/>
      <c r="AI158" s="34"/>
      <c r="AJ158" s="34"/>
      <c r="AK158" s="34"/>
      <c r="AL158" s="34"/>
    </row>
    <row r="159" spans="1:38" ht="15.75" hidden="1" customHeight="1">
      <c r="A159" s="1582"/>
      <c r="B159" s="290"/>
      <c r="C159" s="302"/>
      <c r="D159" s="279"/>
      <c r="E159" s="279"/>
      <c r="F159" s="293"/>
      <c r="G159" s="302"/>
      <c r="H159" s="302"/>
      <c r="I159" s="302"/>
      <c r="J159" s="279"/>
      <c r="K159" s="279"/>
      <c r="L159" s="293"/>
      <c r="M159" s="302"/>
      <c r="N159" s="302"/>
      <c r="O159" s="279"/>
      <c r="P159" s="279"/>
      <c r="Q159" s="302"/>
      <c r="R159" s="279"/>
      <c r="S159" s="302"/>
      <c r="T159" s="279"/>
      <c r="U159" s="279"/>
      <c r="V159" s="34"/>
      <c r="W159" s="34"/>
      <c r="X159" s="34"/>
      <c r="Y159" s="34"/>
      <c r="Z159" s="34"/>
      <c r="AA159" s="34"/>
      <c r="AB159" s="34"/>
      <c r="AC159" s="22"/>
      <c r="AD159" s="34"/>
      <c r="AE159" s="34"/>
      <c r="AF159" s="34"/>
      <c r="AG159" s="34"/>
      <c r="AH159" s="34"/>
      <c r="AI159" s="34"/>
      <c r="AJ159" s="34"/>
      <c r="AK159" s="34"/>
      <c r="AL159" s="34"/>
    </row>
    <row r="160" spans="1:38" ht="15.75" hidden="1" customHeight="1">
      <c r="A160" s="1582"/>
      <c r="B160" s="756"/>
      <c r="C160" s="1119"/>
      <c r="D160" s="1120"/>
      <c r="E160" s="1120"/>
      <c r="F160" s="1151"/>
      <c r="G160" s="1172"/>
      <c r="H160" s="1172"/>
      <c r="I160" s="1172"/>
      <c r="J160" s="1172"/>
      <c r="K160" s="1172"/>
      <c r="L160" s="1172"/>
      <c r="M160" s="1172"/>
      <c r="N160" s="1119"/>
      <c r="O160" s="1120"/>
      <c r="P160" s="1120"/>
      <c r="Q160" s="1119"/>
      <c r="R160" s="1120"/>
      <c r="S160" s="1119"/>
      <c r="T160" s="1120"/>
      <c r="U160" s="1120"/>
      <c r="V160" s="34"/>
      <c r="W160" s="34"/>
      <c r="X160" s="34"/>
      <c r="Y160" s="34"/>
      <c r="Z160" s="34"/>
      <c r="AA160" s="34"/>
      <c r="AB160" s="34"/>
      <c r="AC160" s="22"/>
      <c r="AD160" s="34"/>
      <c r="AE160" s="34"/>
      <c r="AF160" s="34"/>
      <c r="AG160" s="34"/>
      <c r="AH160" s="34"/>
      <c r="AI160" s="34"/>
      <c r="AJ160" s="34"/>
      <c r="AK160" s="34"/>
      <c r="AL160" s="34"/>
    </row>
    <row r="161" spans="1:38" ht="29.25" hidden="1" customHeight="1">
      <c r="A161" s="1582"/>
      <c r="B161" s="1173"/>
      <c r="C161" s="282"/>
      <c r="D161" s="283"/>
      <c r="E161" s="283"/>
      <c r="F161" s="1136"/>
      <c r="G161" s="282"/>
      <c r="H161" s="1174"/>
      <c r="I161" s="1137"/>
      <c r="J161" s="1066"/>
      <c r="K161" s="1066"/>
      <c r="L161" s="1066"/>
      <c r="M161" s="282"/>
      <c r="N161" s="282"/>
      <c r="O161" s="283"/>
      <c r="P161" s="283"/>
      <c r="Q161" s="283"/>
      <c r="R161" s="1139"/>
      <c r="S161" s="282"/>
      <c r="T161" s="283"/>
      <c r="U161" s="283"/>
      <c r="V161" s="34"/>
      <c r="W161" s="34"/>
      <c r="X161" s="34"/>
      <c r="Y161" s="34"/>
      <c r="Z161" s="34"/>
      <c r="AA161" s="34"/>
      <c r="AB161" s="34"/>
      <c r="AC161" s="22"/>
      <c r="AD161" s="34"/>
      <c r="AE161" s="34"/>
      <c r="AF161" s="34"/>
      <c r="AG161" s="34"/>
      <c r="AH161" s="34"/>
      <c r="AI161" s="34"/>
      <c r="AJ161" s="34"/>
      <c r="AK161" s="34"/>
      <c r="AL161" s="34"/>
    </row>
    <row r="162" spans="1:38" ht="15.75" hidden="1" customHeight="1">
      <c r="A162" s="1582"/>
      <c r="B162" s="1175"/>
      <c r="C162" s="302"/>
      <c r="D162" s="279"/>
      <c r="E162" s="279"/>
      <c r="F162" s="293"/>
      <c r="G162" s="302"/>
      <c r="H162" s="1176"/>
      <c r="I162" s="1144"/>
      <c r="J162" s="297"/>
      <c r="K162" s="297"/>
      <c r="L162" s="297"/>
      <c r="M162" s="302"/>
      <c r="N162" s="302"/>
      <c r="O162" s="279"/>
      <c r="P162" s="279"/>
      <c r="Q162" s="279"/>
      <c r="R162" s="301"/>
      <c r="S162" s="302"/>
      <c r="T162" s="279"/>
      <c r="U162" s="279"/>
      <c r="V162" s="34"/>
      <c r="W162" s="34"/>
      <c r="X162" s="34"/>
      <c r="Y162" s="34"/>
      <c r="Z162" s="34"/>
      <c r="AA162" s="34"/>
      <c r="AB162" s="34"/>
      <c r="AC162" s="22"/>
      <c r="AD162" s="34"/>
      <c r="AE162" s="34"/>
      <c r="AF162" s="34"/>
      <c r="AG162" s="34"/>
      <c r="AH162" s="34"/>
      <c r="AI162" s="34"/>
      <c r="AJ162" s="34"/>
      <c r="AK162" s="34"/>
      <c r="AL162" s="34"/>
    </row>
    <row r="163" spans="1:38" ht="15.75" hidden="1" customHeight="1">
      <c r="A163" s="1582"/>
      <c r="B163" s="1177"/>
      <c r="C163" s="1119"/>
      <c r="D163" s="1120"/>
      <c r="E163" s="1120"/>
      <c r="F163" s="1151"/>
      <c r="G163" s="1119"/>
      <c r="H163" s="1178"/>
      <c r="I163" s="1178"/>
      <c r="J163" s="1178"/>
      <c r="K163" s="1178"/>
      <c r="L163" s="1178"/>
      <c r="M163" s="1178"/>
      <c r="N163" s="1119"/>
      <c r="O163" s="1120"/>
      <c r="P163" s="1120"/>
      <c r="Q163" s="1120"/>
      <c r="R163" s="1118"/>
      <c r="S163" s="1119"/>
      <c r="T163" s="1120"/>
      <c r="U163" s="1120"/>
      <c r="V163" s="34"/>
      <c r="W163" s="34"/>
      <c r="X163" s="34"/>
      <c r="Y163" s="34"/>
      <c r="Z163" s="34"/>
      <c r="AA163" s="34"/>
      <c r="AB163" s="34"/>
      <c r="AC163" s="22"/>
      <c r="AD163" s="34"/>
      <c r="AE163" s="34"/>
      <c r="AF163" s="34"/>
      <c r="AG163" s="34"/>
      <c r="AH163" s="34"/>
      <c r="AI163" s="34"/>
      <c r="AJ163" s="34"/>
      <c r="AK163" s="34"/>
      <c r="AL163" s="34"/>
    </row>
    <row r="164" spans="1:38" ht="15.75" hidden="1" customHeight="1">
      <c r="A164" s="1583"/>
      <c r="B164" s="1179"/>
      <c r="C164" s="397"/>
      <c r="D164" s="1111"/>
      <c r="E164" s="1111"/>
      <c r="F164" s="1112"/>
      <c r="G164" s="1180"/>
      <c r="H164" s="1115"/>
      <c r="I164" s="1181"/>
      <c r="J164" s="1182"/>
      <c r="K164" s="1182"/>
      <c r="L164" s="1183"/>
      <c r="M164" s="1115"/>
      <c r="N164" s="397"/>
      <c r="O164" s="1111"/>
      <c r="P164" s="1184"/>
      <c r="Q164" s="399"/>
      <c r="R164" s="1184"/>
      <c r="S164" s="397"/>
      <c r="T164" s="1111"/>
      <c r="U164" s="1184"/>
      <c r="V164" s="34"/>
      <c r="W164" s="34"/>
      <c r="X164" s="34"/>
      <c r="Y164" s="34"/>
      <c r="Z164" s="34"/>
      <c r="AA164" s="34"/>
      <c r="AB164" s="34"/>
      <c r="AC164" s="22"/>
      <c r="AD164" s="34"/>
      <c r="AE164" s="34"/>
      <c r="AF164" s="34"/>
      <c r="AG164" s="34"/>
      <c r="AH164" s="34"/>
      <c r="AI164" s="34"/>
      <c r="AJ164" s="34"/>
      <c r="AK164" s="34"/>
      <c r="AL164" s="34"/>
    </row>
    <row r="165" spans="1:38" ht="15.75" hidden="1" customHeight="1">
      <c r="A165" s="1701"/>
      <c r="B165" s="889"/>
      <c r="C165" s="282"/>
      <c r="D165" s="283"/>
      <c r="E165" s="283"/>
      <c r="F165" s="1139"/>
      <c r="G165" s="1185"/>
      <c r="H165" s="1185"/>
      <c r="I165" s="1186"/>
      <c r="J165" s="1010"/>
      <c r="K165" s="1010"/>
      <c r="L165" s="1187"/>
      <c r="M165" s="1185"/>
      <c r="N165" s="1186"/>
      <c r="O165" s="1010"/>
      <c r="P165" s="1188"/>
      <c r="Q165" s="1189"/>
      <c r="R165" s="1188"/>
      <c r="S165" s="1186"/>
      <c r="T165" s="1010"/>
      <c r="U165" s="1188"/>
      <c r="V165" s="34"/>
      <c r="W165" s="34"/>
      <c r="X165" s="34"/>
      <c r="Y165" s="34"/>
      <c r="Z165" s="34"/>
      <c r="AA165" s="34"/>
      <c r="AB165" s="34"/>
      <c r="AC165" s="22"/>
      <c r="AD165" s="34"/>
      <c r="AE165" s="34"/>
      <c r="AF165" s="34"/>
      <c r="AG165" s="34"/>
      <c r="AH165" s="34"/>
      <c r="AI165" s="34"/>
      <c r="AJ165" s="34"/>
      <c r="AK165" s="34"/>
      <c r="AL165" s="34"/>
    </row>
    <row r="166" spans="1:38" ht="15.75" hidden="1" customHeight="1">
      <c r="A166" s="1582"/>
      <c r="B166" s="290"/>
      <c r="C166" s="302"/>
      <c r="D166" s="279"/>
      <c r="E166" s="279"/>
      <c r="F166" s="301"/>
      <c r="G166" s="294"/>
      <c r="H166" s="1143"/>
      <c r="I166" s="296"/>
      <c r="J166" s="297"/>
      <c r="K166" s="297"/>
      <c r="L166" s="1145"/>
      <c r="M166" s="1143"/>
      <c r="N166" s="302"/>
      <c r="O166" s="279"/>
      <c r="P166" s="301"/>
      <c r="Q166" s="299"/>
      <c r="R166" s="301"/>
      <c r="S166" s="302"/>
      <c r="T166" s="279"/>
      <c r="U166" s="301"/>
      <c r="V166" s="34"/>
      <c r="W166" s="34"/>
      <c r="X166" s="34"/>
      <c r="Y166" s="34"/>
      <c r="Z166" s="34"/>
      <c r="AA166" s="34"/>
      <c r="AB166" s="34"/>
      <c r="AC166" s="22"/>
      <c r="AD166" s="34"/>
      <c r="AE166" s="34"/>
      <c r="AF166" s="34"/>
      <c r="AG166" s="34"/>
      <c r="AH166" s="34"/>
      <c r="AI166" s="34"/>
      <c r="AJ166" s="34"/>
      <c r="AK166" s="34"/>
      <c r="AL166" s="34"/>
    </row>
    <row r="167" spans="1:38" ht="15.75" hidden="1" customHeight="1">
      <c r="A167" s="1582"/>
      <c r="B167" s="756"/>
      <c r="C167" s="356"/>
      <c r="D167" s="357"/>
      <c r="E167" s="357"/>
      <c r="F167" s="358"/>
      <c r="G167" s="1163"/>
      <c r="H167" s="1164"/>
      <c r="I167" s="1190"/>
      <c r="J167" s="1191"/>
      <c r="K167" s="1191"/>
      <c r="L167" s="1192"/>
      <c r="M167" s="1164"/>
      <c r="N167" s="356"/>
      <c r="O167" s="357"/>
      <c r="P167" s="358"/>
      <c r="Q167" s="1166"/>
      <c r="R167" s="358"/>
      <c r="S167" s="356"/>
      <c r="T167" s="357"/>
      <c r="U167" s="358"/>
      <c r="V167" s="34"/>
      <c r="W167" s="34"/>
      <c r="X167" s="34"/>
      <c r="Y167" s="34"/>
      <c r="Z167" s="34"/>
      <c r="AA167" s="34"/>
      <c r="AB167" s="34"/>
      <c r="AC167" s="22"/>
      <c r="AD167" s="34"/>
      <c r="AE167" s="34"/>
      <c r="AF167" s="34"/>
      <c r="AG167" s="34"/>
      <c r="AH167" s="34"/>
      <c r="AI167" s="34"/>
      <c r="AJ167" s="34"/>
      <c r="AK167" s="34"/>
      <c r="AL167" s="34"/>
    </row>
    <row r="168" spans="1:38" ht="15.75" hidden="1" customHeight="1">
      <c r="A168" s="1582"/>
      <c r="B168" s="1193"/>
      <c r="C168" s="388"/>
      <c r="D168" s="1194"/>
      <c r="E168" s="1194"/>
      <c r="F168" s="392"/>
      <c r="G168" s="1195"/>
      <c r="H168" s="1196"/>
      <c r="I168" s="1197"/>
      <c r="J168" s="1198"/>
      <c r="K168" s="1198"/>
      <c r="L168" s="1199"/>
      <c r="M168" s="1196"/>
      <c r="N168" s="388"/>
      <c r="O168" s="1194"/>
      <c r="P168" s="392"/>
      <c r="Q168" s="391"/>
      <c r="R168" s="392"/>
      <c r="S168" s="388"/>
      <c r="T168" s="1194"/>
      <c r="U168" s="392"/>
      <c r="V168" s="34"/>
      <c r="W168" s="34"/>
      <c r="X168" s="34"/>
      <c r="Y168" s="34"/>
      <c r="Z168" s="34"/>
      <c r="AA168" s="34"/>
      <c r="AB168" s="34"/>
      <c r="AC168" s="22"/>
      <c r="AD168" s="34"/>
      <c r="AE168" s="34"/>
      <c r="AF168" s="34"/>
      <c r="AG168" s="34"/>
      <c r="AH168" s="34"/>
      <c r="AI168" s="34"/>
      <c r="AJ168" s="34"/>
      <c r="AK168" s="34"/>
      <c r="AL168" s="34"/>
    </row>
    <row r="169" spans="1:38" ht="15.75" hidden="1" customHeight="1">
      <c r="A169" s="1583"/>
      <c r="B169" s="1200"/>
      <c r="C169" s="397"/>
      <c r="D169" s="1111"/>
      <c r="E169" s="1111"/>
      <c r="F169" s="1184"/>
      <c r="G169" s="1180"/>
      <c r="H169" s="1115"/>
      <c r="I169" s="1201"/>
      <c r="J169" s="1182"/>
      <c r="K169" s="1182"/>
      <c r="L169" s="1183"/>
      <c r="M169" s="1115"/>
      <c r="N169" s="397"/>
      <c r="O169" s="1111"/>
      <c r="P169" s="1184"/>
      <c r="Q169" s="399"/>
      <c r="R169" s="1184"/>
      <c r="S169" s="397"/>
      <c r="T169" s="1111"/>
      <c r="U169" s="1184"/>
      <c r="V169" s="34"/>
      <c r="W169" s="34"/>
      <c r="X169" s="34"/>
      <c r="Y169" s="34"/>
      <c r="Z169" s="34"/>
      <c r="AA169" s="34"/>
      <c r="AB169" s="34"/>
      <c r="AC169" s="22"/>
      <c r="AD169" s="34"/>
      <c r="AE169" s="34"/>
      <c r="AF169" s="34"/>
      <c r="AG169" s="34"/>
      <c r="AH169" s="34"/>
      <c r="AI169" s="34"/>
      <c r="AJ169" s="34"/>
      <c r="AK169" s="34"/>
      <c r="AL169" s="34"/>
    </row>
    <row r="170" spans="1:38" ht="15.75" customHeight="1" thickBot="1">
      <c r="A170" s="1743" t="s">
        <v>411</v>
      </c>
      <c r="B170" s="1556"/>
      <c r="C170" s="1556"/>
      <c r="D170" s="1556"/>
      <c r="E170" s="1556"/>
      <c r="F170" s="1556"/>
      <c r="G170" s="1195"/>
      <c r="H170" s="1196">
        <f>G170*30</f>
        <v>0</v>
      </c>
      <c r="I170" s="1137"/>
      <c r="J170" s="1066"/>
      <c r="K170" s="1066"/>
      <c r="L170" s="1067"/>
      <c r="M170" s="1107"/>
      <c r="N170" s="282"/>
      <c r="O170" s="283"/>
      <c r="P170" s="1139"/>
      <c r="Q170" s="1138"/>
      <c r="R170" s="1139"/>
      <c r="S170" s="282"/>
      <c r="T170" s="283"/>
      <c r="U170" s="1139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</row>
    <row r="171" spans="1:38" ht="15.75" customHeight="1" thickBot="1">
      <c r="A171" s="1727" t="s">
        <v>412</v>
      </c>
      <c r="B171" s="1530"/>
      <c r="C171" s="1530"/>
      <c r="D171" s="1530"/>
      <c r="E171" s="1530"/>
      <c r="F171" s="1530"/>
      <c r="G171" s="1019">
        <f>G129+G133+G139+G145+G131</f>
        <v>20</v>
      </c>
      <c r="H171" s="1202">
        <f>H130+H133+H139+H145+H131</f>
        <v>600</v>
      </c>
      <c r="I171" s="1202">
        <f>I129+I131+I135+I141+I147</f>
        <v>20</v>
      </c>
      <c r="J171" s="660"/>
      <c r="K171" s="1202"/>
      <c r="L171" s="660"/>
      <c r="M171" s="1202">
        <f>M129+M135+M141+M147+M131</f>
        <v>580</v>
      </c>
      <c r="N171" s="1203">
        <f>N135+N141+N147+N153+N160+N167</f>
        <v>0</v>
      </c>
      <c r="O171" s="1204" t="s">
        <v>374</v>
      </c>
      <c r="P171" s="1203">
        <f>P135+P141+P147+P153+P160+P167</f>
        <v>0</v>
      </c>
      <c r="Q171" s="1204" t="s">
        <v>375</v>
      </c>
      <c r="R171" s="1204" t="s">
        <v>374</v>
      </c>
      <c r="S171" s="1204" t="s">
        <v>374</v>
      </c>
      <c r="T171" s="1203">
        <v>0</v>
      </c>
      <c r="U171" s="1205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</row>
    <row r="172" spans="1:38" ht="15.75" customHeight="1">
      <c r="A172" s="1720" t="s">
        <v>241</v>
      </c>
      <c r="B172" s="1570"/>
      <c r="C172" s="1570"/>
      <c r="D172" s="1570"/>
      <c r="E172" s="1570"/>
      <c r="F172" s="1571"/>
      <c r="G172" s="1206">
        <f>G170+G171</f>
        <v>20</v>
      </c>
      <c r="H172" s="1025">
        <v>600</v>
      </c>
      <c r="I172" s="1025"/>
      <c r="J172" s="1207"/>
      <c r="K172" s="1025"/>
      <c r="L172" s="943"/>
      <c r="M172" s="1025"/>
      <c r="N172" s="1025"/>
      <c r="O172" s="1207"/>
      <c r="P172" s="1025"/>
      <c r="Q172" s="1208"/>
      <c r="R172" s="1207"/>
      <c r="S172" s="943"/>
      <c r="T172" s="1025"/>
      <c r="U172" s="1025"/>
      <c r="V172" s="34"/>
      <c r="W172" s="34"/>
      <c r="X172" s="277">
        <f t="shared" ref="X172:AB172" si="36">SUM(X129:X130)</f>
        <v>0</v>
      </c>
      <c r="Y172" s="276">
        <f t="shared" si="36"/>
        <v>0</v>
      </c>
      <c r="Z172" s="276">
        <f t="shared" si="36"/>
        <v>0</v>
      </c>
      <c r="AA172" s="276">
        <f t="shared" si="36"/>
        <v>0</v>
      </c>
      <c r="AB172" s="276">
        <f t="shared" si="36"/>
        <v>0</v>
      </c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</row>
    <row r="173" spans="1:38" ht="0.75" customHeight="1">
      <c r="A173" s="1617"/>
      <c r="B173" s="1209"/>
      <c r="C173" s="1210"/>
      <c r="D173" s="1211"/>
      <c r="E173" s="1212"/>
      <c r="F173" s="1136"/>
      <c r="G173" s="1213"/>
      <c r="H173" s="1011"/>
      <c r="I173" s="1137"/>
      <c r="J173" s="1066"/>
      <c r="K173" s="1066"/>
      <c r="L173" s="1067"/>
      <c r="M173" s="1011"/>
      <c r="N173" s="282"/>
      <c r="O173" s="1214"/>
      <c r="P173" s="1139"/>
      <c r="Q173" s="647"/>
      <c r="R173" s="1139"/>
      <c r="S173" s="1214"/>
      <c r="T173" s="1215"/>
      <c r="U173" s="34"/>
      <c r="V173" s="34"/>
      <c r="W173" s="34"/>
      <c r="X173" s="34"/>
      <c r="Y173" s="34"/>
      <c r="Z173" s="34"/>
      <c r="AA173" s="34"/>
      <c r="AB173" s="34"/>
      <c r="AC173" s="22"/>
      <c r="AD173" s="34"/>
      <c r="AE173" s="34"/>
      <c r="AF173" s="34"/>
      <c r="AG173" s="34"/>
      <c r="AH173" s="34"/>
      <c r="AI173" s="34"/>
      <c r="AJ173" s="34"/>
      <c r="AK173" s="34"/>
      <c r="AL173" s="34"/>
    </row>
    <row r="174" spans="1:38" ht="16.5" hidden="1" customHeight="1">
      <c r="A174" s="1582"/>
      <c r="B174" s="290"/>
      <c r="C174" s="291"/>
      <c r="D174" s="1216"/>
      <c r="E174" s="292"/>
      <c r="F174" s="293"/>
      <c r="G174" s="314"/>
      <c r="H174" s="825"/>
      <c r="I174" s="1144"/>
      <c r="J174" s="297"/>
      <c r="K174" s="297"/>
      <c r="L174" s="1145"/>
      <c r="M174" s="825"/>
      <c r="N174" s="302"/>
      <c r="O174" s="300"/>
      <c r="P174" s="301"/>
      <c r="Q174" s="310"/>
      <c r="R174" s="301"/>
      <c r="S174" s="300"/>
      <c r="T174" s="1217"/>
      <c r="U174" s="34"/>
      <c r="V174" s="34"/>
      <c r="W174" s="34"/>
      <c r="X174" s="34"/>
      <c r="Y174" s="34"/>
      <c r="Z174" s="34"/>
      <c r="AA174" s="34"/>
      <c r="AB174" s="34"/>
      <c r="AC174" s="22"/>
      <c r="AD174" s="34"/>
      <c r="AE174" s="34"/>
      <c r="AF174" s="34"/>
      <c r="AG174" s="34"/>
      <c r="AH174" s="34"/>
      <c r="AI174" s="34"/>
      <c r="AJ174" s="34"/>
      <c r="AK174" s="34"/>
      <c r="AL174" s="34"/>
    </row>
    <row r="175" spans="1:38" ht="16.5" hidden="1" customHeight="1">
      <c r="A175" s="1582"/>
      <c r="B175" s="756"/>
      <c r="C175" s="1218"/>
      <c r="D175" s="357"/>
      <c r="E175" s="1219"/>
      <c r="F175" s="359"/>
      <c r="G175" s="839"/>
      <c r="H175" s="1220"/>
      <c r="I175" s="1218"/>
      <c r="J175" s="1191"/>
      <c r="K175" s="1191"/>
      <c r="L175" s="1192"/>
      <c r="M175" s="1221"/>
      <c r="N175" s="356"/>
      <c r="O175" s="1222"/>
      <c r="P175" s="358"/>
      <c r="Q175" s="1223"/>
      <c r="R175" s="358"/>
      <c r="S175" s="1222"/>
      <c r="T175" s="122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</row>
    <row r="176" spans="1:38" ht="38.25" customHeight="1" thickBot="1">
      <c r="A176" s="1744" t="s">
        <v>468</v>
      </c>
      <c r="B176" s="1612"/>
      <c r="C176" s="1612"/>
      <c r="D176" s="1612"/>
      <c r="E176" s="1612"/>
      <c r="F176" s="1612"/>
      <c r="G176" s="1612"/>
      <c r="H176" s="1612"/>
      <c r="I176" s="1612"/>
      <c r="J176" s="1612"/>
      <c r="K176" s="1612"/>
      <c r="L176" s="1612"/>
      <c r="M176" s="1612"/>
      <c r="N176" s="1612"/>
      <c r="O176" s="1612"/>
      <c r="P176" s="1612"/>
      <c r="Q176" s="1612"/>
      <c r="R176" s="1612"/>
      <c r="S176" s="1612"/>
      <c r="T176" s="1613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</row>
    <row r="177" spans="1:38" ht="16.5" customHeight="1">
      <c r="A177" s="980"/>
      <c r="B177" s="749" t="s">
        <v>469</v>
      </c>
      <c r="C177" s="1225"/>
      <c r="D177" s="1226"/>
      <c r="E177" s="909"/>
      <c r="F177" s="1227"/>
      <c r="G177" s="1113">
        <v>8</v>
      </c>
      <c r="H177" s="700">
        <f t="shared" ref="H177:H185" si="37">G177*30</f>
        <v>240</v>
      </c>
      <c r="I177" s="1228"/>
      <c r="J177" s="973"/>
      <c r="K177" s="973"/>
      <c r="L177" s="974"/>
      <c r="M177" s="1042"/>
      <c r="N177" s="1156"/>
      <c r="O177" s="911"/>
      <c r="P177" s="1156"/>
      <c r="Q177" s="1100"/>
      <c r="R177" s="911"/>
      <c r="S177" s="1156"/>
      <c r="T177" s="1108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</row>
    <row r="178" spans="1:38" ht="16.5" customHeight="1">
      <c r="A178" s="1229"/>
      <c r="B178" s="815" t="s">
        <v>470</v>
      </c>
      <c r="C178" s="291"/>
      <c r="D178" s="1230" t="s">
        <v>471</v>
      </c>
      <c r="E178" s="1040"/>
      <c r="F178" s="1231"/>
      <c r="G178" s="902">
        <v>8</v>
      </c>
      <c r="H178" s="677">
        <f t="shared" si="37"/>
        <v>240</v>
      </c>
      <c r="I178" s="1059">
        <v>12</v>
      </c>
      <c r="J178" s="719" t="s">
        <v>375</v>
      </c>
      <c r="K178" s="719"/>
      <c r="L178" s="720" t="s">
        <v>394</v>
      </c>
      <c r="M178" s="1232">
        <f>H178-I178</f>
        <v>228</v>
      </c>
      <c r="N178" s="1141"/>
      <c r="O178" s="1233"/>
      <c r="P178" s="1141"/>
      <c r="Q178" s="1040" t="s">
        <v>384</v>
      </c>
      <c r="R178" s="1233"/>
      <c r="S178" s="1141"/>
      <c r="T178" s="12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</row>
    <row r="179" spans="1:38" ht="16.5" customHeight="1">
      <c r="A179" s="1229" t="s">
        <v>243</v>
      </c>
      <c r="B179" s="178" t="s">
        <v>473</v>
      </c>
      <c r="C179" s="291"/>
      <c r="D179" s="279">
        <v>3</v>
      </c>
      <c r="E179" s="180"/>
      <c r="F179" s="293"/>
      <c r="G179" s="294">
        <v>4</v>
      </c>
      <c r="H179" s="819">
        <f t="shared" si="37"/>
        <v>120</v>
      </c>
      <c r="I179" s="291">
        <v>6</v>
      </c>
      <c r="J179" s="297" t="s">
        <v>374</v>
      </c>
      <c r="K179" s="297"/>
      <c r="L179" s="1145" t="s">
        <v>422</v>
      </c>
      <c r="M179" s="1235">
        <f t="shared" ref="M179:M182" si="38">H179-I179</f>
        <v>114</v>
      </c>
      <c r="N179" s="299"/>
      <c r="O179" s="301"/>
      <c r="P179" s="299"/>
      <c r="Q179" s="180" t="s">
        <v>416</v>
      </c>
      <c r="R179" s="301"/>
      <c r="S179" s="299"/>
      <c r="T179" s="12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</row>
    <row r="180" spans="1:38" ht="16.5" customHeight="1">
      <c r="A180" s="1229" t="s">
        <v>246</v>
      </c>
      <c r="B180" s="178" t="s">
        <v>619</v>
      </c>
      <c r="C180" s="291"/>
      <c r="D180" s="279">
        <v>3</v>
      </c>
      <c r="E180" s="180"/>
      <c r="F180" s="293"/>
      <c r="G180" s="294">
        <v>4</v>
      </c>
      <c r="H180" s="819">
        <f t="shared" si="37"/>
        <v>120</v>
      </c>
      <c r="I180" s="291">
        <v>6</v>
      </c>
      <c r="J180" s="297" t="s">
        <v>374</v>
      </c>
      <c r="K180" s="297"/>
      <c r="L180" s="1145" t="s">
        <v>422</v>
      </c>
      <c r="M180" s="1235">
        <f t="shared" si="38"/>
        <v>114</v>
      </c>
      <c r="N180" s="299"/>
      <c r="O180" s="301"/>
      <c r="P180" s="299"/>
      <c r="Q180" s="180" t="s">
        <v>416</v>
      </c>
      <c r="R180" s="301"/>
      <c r="S180" s="299"/>
      <c r="T180" s="12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</row>
    <row r="181" spans="1:38" ht="16.5" customHeight="1">
      <c r="A181" s="1229" t="s">
        <v>249</v>
      </c>
      <c r="B181" s="798" t="s">
        <v>63</v>
      </c>
      <c r="C181" s="291"/>
      <c r="D181" s="279">
        <v>3</v>
      </c>
      <c r="E181" s="180"/>
      <c r="F181" s="293"/>
      <c r="G181" s="294">
        <v>4</v>
      </c>
      <c r="H181" s="1236">
        <f t="shared" si="37"/>
        <v>120</v>
      </c>
      <c r="I181" s="1144">
        <v>6</v>
      </c>
      <c r="J181" s="297" t="s">
        <v>374</v>
      </c>
      <c r="K181" s="297"/>
      <c r="L181" s="1145" t="s">
        <v>422</v>
      </c>
      <c r="M181" s="1235">
        <f t="shared" si="38"/>
        <v>114</v>
      </c>
      <c r="N181" s="186"/>
      <c r="O181" s="185"/>
      <c r="P181" s="186"/>
      <c r="Q181" s="180" t="s">
        <v>416</v>
      </c>
      <c r="R181" s="301"/>
      <c r="S181" s="299"/>
      <c r="T181" s="12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</row>
    <row r="182" spans="1:38" ht="16.5" customHeight="1" thickBot="1">
      <c r="A182" s="1237" t="s">
        <v>253</v>
      </c>
      <c r="B182" s="682" t="s">
        <v>620</v>
      </c>
      <c r="C182" s="1238"/>
      <c r="D182" s="1120">
        <v>3</v>
      </c>
      <c r="E182" s="1154"/>
      <c r="F182" s="1151"/>
      <c r="G182" s="1152">
        <v>4</v>
      </c>
      <c r="H182" s="1239">
        <f t="shared" si="37"/>
        <v>120</v>
      </c>
      <c r="I182" s="1238">
        <v>6</v>
      </c>
      <c r="J182" s="1075" t="s">
        <v>374</v>
      </c>
      <c r="K182" s="1075"/>
      <c r="L182" s="1076" t="s">
        <v>422</v>
      </c>
      <c r="M182" s="1490">
        <f t="shared" si="38"/>
        <v>114</v>
      </c>
      <c r="N182" s="1491"/>
      <c r="O182" s="1492"/>
      <c r="P182" s="1491"/>
      <c r="Q182" s="1493" t="s">
        <v>416</v>
      </c>
      <c r="R182" s="1118"/>
      <c r="S182" s="1116"/>
      <c r="T182" s="1117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</row>
    <row r="183" spans="1:38" ht="16.5" customHeight="1">
      <c r="A183" s="980"/>
      <c r="B183" s="749" t="s">
        <v>475</v>
      </c>
      <c r="C183" s="1225"/>
      <c r="D183" s="1100"/>
      <c r="E183" s="909"/>
      <c r="F183" s="1227"/>
      <c r="G183" s="1113">
        <v>16</v>
      </c>
      <c r="H183" s="728">
        <f t="shared" si="37"/>
        <v>480</v>
      </c>
      <c r="I183" s="1228"/>
      <c r="J183" s="973"/>
      <c r="K183" s="973"/>
      <c r="L183" s="974"/>
      <c r="M183" s="1042"/>
      <c r="N183" s="1156"/>
      <c r="O183" s="911"/>
      <c r="P183" s="1156"/>
      <c r="Q183" s="909"/>
      <c r="R183" s="911"/>
      <c r="S183" s="285"/>
      <c r="T183" s="1108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</row>
    <row r="184" spans="1:38" ht="16.5" customHeight="1" thickBot="1">
      <c r="A184" s="1229"/>
      <c r="B184" s="815" t="s">
        <v>470</v>
      </c>
      <c r="C184" s="291"/>
      <c r="D184" s="1230" t="s">
        <v>623</v>
      </c>
      <c r="E184" s="1040"/>
      <c r="F184" s="1231"/>
      <c r="G184" s="902">
        <v>16</v>
      </c>
      <c r="H184" s="1045">
        <f t="shared" si="37"/>
        <v>480</v>
      </c>
      <c r="I184" s="1059">
        <v>24</v>
      </c>
      <c r="J184" s="719" t="s">
        <v>454</v>
      </c>
      <c r="K184" s="719"/>
      <c r="L184" s="720" t="s">
        <v>476</v>
      </c>
      <c r="M184" s="1232">
        <f>H184-I184</f>
        <v>456</v>
      </c>
      <c r="N184" s="1141"/>
      <c r="O184" s="1233"/>
      <c r="P184" s="1141"/>
      <c r="Q184" s="1040"/>
      <c r="R184" s="1048" t="s">
        <v>624</v>
      </c>
      <c r="S184" s="299"/>
      <c r="T184" s="12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</row>
    <row r="185" spans="1:38" ht="18" customHeight="1">
      <c r="A185" s="1240" t="s">
        <v>257</v>
      </c>
      <c r="B185" s="178" t="s">
        <v>494</v>
      </c>
      <c r="C185" s="291"/>
      <c r="D185" s="180" t="s">
        <v>477</v>
      </c>
      <c r="E185" s="180"/>
      <c r="F185" s="292"/>
      <c r="G185" s="294">
        <v>4</v>
      </c>
      <c r="H185" s="1236">
        <f t="shared" si="37"/>
        <v>120</v>
      </c>
      <c r="I185" s="186">
        <v>6</v>
      </c>
      <c r="J185" s="904" t="s">
        <v>374</v>
      </c>
      <c r="K185" s="1234"/>
      <c r="L185" s="1241" t="s">
        <v>422</v>
      </c>
      <c r="M185" s="1242">
        <f>H185-I185</f>
        <v>114</v>
      </c>
      <c r="N185" s="1243"/>
      <c r="O185" s="1244"/>
      <c r="P185" s="1243"/>
      <c r="Q185" s="1234"/>
      <c r="R185" s="1229" t="s">
        <v>416</v>
      </c>
      <c r="S185" s="1243"/>
      <c r="T185" s="1234"/>
      <c r="U185" s="1245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</row>
    <row r="186" spans="1:38" ht="15.75" hidden="1" customHeight="1">
      <c r="A186" s="644"/>
      <c r="B186" s="290" t="s">
        <v>378</v>
      </c>
      <c r="C186" s="291"/>
      <c r="D186" s="180"/>
      <c r="E186" s="180"/>
      <c r="F186" s="292"/>
      <c r="G186" s="294"/>
      <c r="H186" s="1236"/>
      <c r="I186" s="1243"/>
      <c r="J186" s="1234"/>
      <c r="K186" s="1234"/>
      <c r="L186" s="1246"/>
      <c r="M186" s="1242">
        <f t="shared" ref="M186:M193" si="39">H186-I186</f>
        <v>0</v>
      </c>
      <c r="N186" s="1243"/>
      <c r="O186" s="1244"/>
      <c r="P186" s="1243"/>
      <c r="Q186" s="1234"/>
      <c r="R186" s="185"/>
      <c r="S186" s="1243"/>
      <c r="T186" s="1234"/>
      <c r="U186" s="1247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</row>
    <row r="187" spans="1:38" ht="15.75" customHeight="1" thickBot="1">
      <c r="A187" s="1229" t="s">
        <v>260</v>
      </c>
      <c r="B187" s="798" t="s">
        <v>478</v>
      </c>
      <c r="C187" s="291"/>
      <c r="D187" s="180" t="s">
        <v>477</v>
      </c>
      <c r="E187" s="180"/>
      <c r="F187" s="292"/>
      <c r="G187" s="294">
        <v>4</v>
      </c>
      <c r="H187" s="1236">
        <f t="shared" ref="H187:H188" si="40">G187*30</f>
        <v>120</v>
      </c>
      <c r="I187" s="186">
        <v>6</v>
      </c>
      <c r="J187" s="904" t="s">
        <v>374</v>
      </c>
      <c r="K187" s="417"/>
      <c r="L187" s="1241" t="s">
        <v>422</v>
      </c>
      <c r="M187" s="1242">
        <f t="shared" si="39"/>
        <v>114</v>
      </c>
      <c r="N187" s="1243"/>
      <c r="O187" s="1244"/>
      <c r="P187" s="1243"/>
      <c r="Q187" s="1234"/>
      <c r="R187" s="1229" t="s">
        <v>416</v>
      </c>
      <c r="S187" s="681"/>
      <c r="T187" s="1234"/>
      <c r="U187" s="1248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</row>
    <row r="188" spans="1:38" ht="15.75" customHeight="1">
      <c r="A188" s="1240" t="s">
        <v>263</v>
      </c>
      <c r="B188" s="798" t="s">
        <v>74</v>
      </c>
      <c r="C188" s="291"/>
      <c r="D188" s="180" t="s">
        <v>477</v>
      </c>
      <c r="E188" s="180"/>
      <c r="F188" s="292"/>
      <c r="G188" s="294">
        <v>4</v>
      </c>
      <c r="H188" s="1236">
        <f t="shared" si="40"/>
        <v>120</v>
      </c>
      <c r="I188" s="186">
        <v>6</v>
      </c>
      <c r="J188" s="904" t="s">
        <v>374</v>
      </c>
      <c r="K188" s="417"/>
      <c r="L188" s="1241" t="s">
        <v>422</v>
      </c>
      <c r="M188" s="1242">
        <f t="shared" si="39"/>
        <v>114</v>
      </c>
      <c r="N188" s="1243"/>
      <c r="O188" s="1244"/>
      <c r="P188" s="1243"/>
      <c r="Q188" s="1234"/>
      <c r="R188" s="1229" t="s">
        <v>416</v>
      </c>
      <c r="S188" s="681"/>
      <c r="T188" s="1234"/>
      <c r="U188" s="1249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</row>
    <row r="189" spans="1:38" ht="15.75" hidden="1" customHeight="1">
      <c r="A189" s="644"/>
      <c r="B189" s="290" t="s">
        <v>378</v>
      </c>
      <c r="C189" s="291"/>
      <c r="D189" s="180"/>
      <c r="E189" s="180"/>
      <c r="F189" s="292"/>
      <c r="G189" s="294"/>
      <c r="H189" s="1236"/>
      <c r="I189" s="186"/>
      <c r="J189" s="904"/>
      <c r="K189" s="417"/>
      <c r="L189" s="1241"/>
      <c r="M189" s="1242">
        <f t="shared" si="39"/>
        <v>0</v>
      </c>
      <c r="N189" s="1243"/>
      <c r="O189" s="1244"/>
      <c r="P189" s="1243"/>
      <c r="Q189" s="1234"/>
      <c r="R189" s="185"/>
      <c r="S189" s="681"/>
      <c r="T189" s="1234"/>
      <c r="U189" s="1249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</row>
    <row r="190" spans="1:38" ht="15.75" customHeight="1">
      <c r="A190" s="1240" t="s">
        <v>266</v>
      </c>
      <c r="B190" s="798" t="s">
        <v>427</v>
      </c>
      <c r="C190" s="291"/>
      <c r="D190" s="180" t="s">
        <v>477</v>
      </c>
      <c r="E190" s="180"/>
      <c r="F190" s="292"/>
      <c r="G190" s="294">
        <v>4</v>
      </c>
      <c r="H190" s="1236">
        <f t="shared" ref="H190:H191" si="41">G190*30</f>
        <v>120</v>
      </c>
      <c r="I190" s="186">
        <v>6</v>
      </c>
      <c r="J190" s="904" t="s">
        <v>374</v>
      </c>
      <c r="K190" s="417"/>
      <c r="L190" s="1241" t="s">
        <v>422</v>
      </c>
      <c r="M190" s="1242">
        <f t="shared" si="39"/>
        <v>114</v>
      </c>
      <c r="N190" s="1243"/>
      <c r="O190" s="1244"/>
      <c r="P190" s="1243"/>
      <c r="Q190" s="1234"/>
      <c r="R190" s="1229" t="s">
        <v>416</v>
      </c>
      <c r="S190" s="681"/>
      <c r="T190" s="1234"/>
      <c r="U190" s="1249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</row>
    <row r="191" spans="1:38" ht="17.25" customHeight="1">
      <c r="A191" s="1240" t="s">
        <v>269</v>
      </c>
      <c r="B191" s="178" t="s">
        <v>621</v>
      </c>
      <c r="C191" s="291"/>
      <c r="D191" s="279">
        <v>4</v>
      </c>
      <c r="E191" s="279"/>
      <c r="F191" s="292"/>
      <c r="G191" s="294">
        <v>4</v>
      </c>
      <c r="H191" s="1236">
        <f t="shared" si="41"/>
        <v>120</v>
      </c>
      <c r="I191" s="1144">
        <v>6</v>
      </c>
      <c r="J191" s="904" t="s">
        <v>374</v>
      </c>
      <c r="K191" s="316"/>
      <c r="L191" s="1241" t="s">
        <v>422</v>
      </c>
      <c r="M191" s="1242">
        <f t="shared" si="39"/>
        <v>114</v>
      </c>
      <c r="N191" s="186"/>
      <c r="O191" s="185"/>
      <c r="P191" s="186"/>
      <c r="Q191" s="417"/>
      <c r="R191" s="1229" t="s">
        <v>416</v>
      </c>
      <c r="S191" s="186"/>
      <c r="T191" s="417"/>
      <c r="U191" s="308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</row>
    <row r="192" spans="1:38" ht="15.75" hidden="1" customHeight="1">
      <c r="A192" s="644"/>
      <c r="B192" s="290" t="s">
        <v>378</v>
      </c>
      <c r="C192" s="291"/>
      <c r="D192" s="279"/>
      <c r="E192" s="279"/>
      <c r="F192" s="292"/>
      <c r="G192" s="294">
        <f>'Семестровка уск'!D81</f>
        <v>0</v>
      </c>
      <c r="H192" s="1236"/>
      <c r="I192" s="1250"/>
      <c r="J192" s="316"/>
      <c r="K192" s="316"/>
      <c r="L192" s="1251"/>
      <c r="M192" s="1242">
        <f t="shared" si="39"/>
        <v>0</v>
      </c>
      <c r="N192" s="186"/>
      <c r="O192" s="185"/>
      <c r="P192" s="186"/>
      <c r="Q192" s="417"/>
      <c r="R192" s="185"/>
      <c r="S192" s="186"/>
      <c r="T192" s="417"/>
      <c r="U192" s="308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</row>
    <row r="193" spans="1:38" ht="13.9" customHeight="1" thickBot="1">
      <c r="A193" s="1503" t="s">
        <v>272</v>
      </c>
      <c r="B193" s="1504" t="s">
        <v>622</v>
      </c>
      <c r="C193" s="1505"/>
      <c r="D193" s="1506">
        <v>4</v>
      </c>
      <c r="E193" s="1506"/>
      <c r="F193" s="1507"/>
      <c r="G193" s="1508">
        <v>4</v>
      </c>
      <c r="H193" s="1509">
        <f t="shared" ref="H193" si="42">G193*30</f>
        <v>120</v>
      </c>
      <c r="I193" s="1437">
        <v>6</v>
      </c>
      <c r="J193" s="1440" t="s">
        <v>374</v>
      </c>
      <c r="K193" s="1510"/>
      <c r="L193" s="1511" t="s">
        <v>422</v>
      </c>
      <c r="M193" s="1512">
        <f t="shared" si="39"/>
        <v>114</v>
      </c>
      <c r="N193" s="1437"/>
      <c r="O193" s="1441"/>
      <c r="P193" s="1437"/>
      <c r="Q193" s="1510"/>
      <c r="R193" s="1503" t="s">
        <v>416</v>
      </c>
      <c r="S193" s="1513"/>
      <c r="T193" s="1456"/>
      <c r="U193" s="919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</row>
    <row r="194" spans="1:38" ht="15.75" hidden="1" customHeight="1">
      <c r="A194" s="1494" t="s">
        <v>266</v>
      </c>
      <c r="B194" s="1495"/>
      <c r="C194" s="1225"/>
      <c r="D194" s="1101"/>
      <c r="E194" s="1101"/>
      <c r="F194" s="1496"/>
      <c r="G194" s="1497"/>
      <c r="H194" s="1498"/>
      <c r="I194" s="827"/>
      <c r="J194" s="1499"/>
      <c r="K194" s="704"/>
      <c r="L194" s="1500"/>
      <c r="M194" s="1501"/>
      <c r="N194" s="827"/>
      <c r="O194" s="705"/>
      <c r="P194" s="827"/>
      <c r="Q194" s="704"/>
      <c r="R194" s="705"/>
      <c r="S194" s="1502"/>
      <c r="T194" s="1108"/>
      <c r="U194" s="1253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</row>
    <row r="195" spans="1:38" ht="15.75" hidden="1" customHeight="1">
      <c r="A195" s="644"/>
      <c r="B195" s="290"/>
      <c r="C195" s="291"/>
      <c r="D195" s="279"/>
      <c r="E195" s="279"/>
      <c r="F195" s="292"/>
      <c r="G195" s="294"/>
      <c r="H195" s="1252"/>
      <c r="I195" s="186"/>
      <c r="J195" s="904"/>
      <c r="K195" s="417"/>
      <c r="L195" s="1241"/>
      <c r="M195" s="1242"/>
      <c r="N195" s="186"/>
      <c r="O195" s="185"/>
      <c r="P195" s="186"/>
      <c r="Q195" s="417"/>
      <c r="R195" s="185"/>
      <c r="S195" s="681"/>
      <c r="T195" s="1234"/>
      <c r="U195" s="1253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</row>
    <row r="196" spans="1:38" ht="15.75" hidden="1" customHeight="1" thickBot="1">
      <c r="A196" s="644"/>
      <c r="B196" s="682"/>
      <c r="C196" s="1238"/>
      <c r="D196" s="1120"/>
      <c r="E196" s="1120"/>
      <c r="F196" s="1254"/>
      <c r="G196" s="1152"/>
      <c r="H196" s="1255"/>
      <c r="I196" s="753"/>
      <c r="J196" s="956"/>
      <c r="K196" s="364"/>
      <c r="L196" s="1256"/>
      <c r="M196" s="1257"/>
      <c r="N196" s="753"/>
      <c r="O196" s="365"/>
      <c r="P196" s="753"/>
      <c r="Q196" s="364"/>
      <c r="R196" s="1237"/>
      <c r="S196" s="1258"/>
      <c r="T196" s="1117"/>
      <c r="U196" s="1253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</row>
    <row r="197" spans="1:38" ht="15.75" customHeight="1">
      <c r="A197" s="1259"/>
      <c r="B197" s="749" t="s">
        <v>629</v>
      </c>
      <c r="C197" s="1228"/>
      <c r="D197" s="1100"/>
      <c r="E197" s="1100"/>
      <c r="F197" s="910"/>
      <c r="G197" s="1113">
        <v>12</v>
      </c>
      <c r="H197" s="728">
        <f t="shared" ref="H197:H202" si="43">G197*30</f>
        <v>360</v>
      </c>
      <c r="I197" s="841"/>
      <c r="J197" s="697"/>
      <c r="K197" s="701"/>
      <c r="L197" s="723"/>
      <c r="M197" s="1042"/>
      <c r="N197" s="841"/>
      <c r="O197" s="702"/>
      <c r="P197" s="841"/>
      <c r="Q197" s="701"/>
      <c r="R197" s="1260"/>
      <c r="S197" s="1261"/>
      <c r="T197" s="1108"/>
      <c r="U197" s="1253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</row>
    <row r="198" spans="1:38" ht="15.75" customHeight="1">
      <c r="A198" s="1229"/>
      <c r="B198" s="815" t="s">
        <v>379</v>
      </c>
      <c r="C198" s="1059"/>
      <c r="D198" s="1230" t="s">
        <v>479</v>
      </c>
      <c r="E198" s="1230"/>
      <c r="F198" s="1041"/>
      <c r="G198" s="902">
        <v>12</v>
      </c>
      <c r="H198" s="1045">
        <f t="shared" si="43"/>
        <v>360</v>
      </c>
      <c r="I198" s="818">
        <v>12</v>
      </c>
      <c r="J198" s="409" t="s">
        <v>397</v>
      </c>
      <c r="K198" s="410"/>
      <c r="L198" s="674" t="s">
        <v>630</v>
      </c>
      <c r="M198" s="1232">
        <f>H198-I198</f>
        <v>348</v>
      </c>
      <c r="N198" s="818"/>
      <c r="O198" s="678"/>
      <c r="P198" s="818"/>
      <c r="Q198" s="410"/>
      <c r="R198" s="1262"/>
      <c r="S198" s="1263" t="s">
        <v>631</v>
      </c>
      <c r="T198" s="1234"/>
      <c r="U198" s="1253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</row>
    <row r="199" spans="1:38" ht="15.75" customHeight="1">
      <c r="A199" s="1240" t="s">
        <v>480</v>
      </c>
      <c r="B199" s="1264" t="s">
        <v>628</v>
      </c>
      <c r="C199" s="291"/>
      <c r="D199" s="279">
        <v>5</v>
      </c>
      <c r="E199" s="279"/>
      <c r="F199" s="292"/>
      <c r="G199" s="294">
        <v>4</v>
      </c>
      <c r="H199" s="1236">
        <f t="shared" si="43"/>
        <v>120</v>
      </c>
      <c r="I199" s="865">
        <v>6</v>
      </c>
      <c r="J199" s="859" t="s">
        <v>374</v>
      </c>
      <c r="K199" s="1265"/>
      <c r="L199" s="1266" t="s">
        <v>422</v>
      </c>
      <c r="M199" s="1242">
        <f>H199-I199</f>
        <v>114</v>
      </c>
      <c r="N199" s="186"/>
      <c r="O199" s="185"/>
      <c r="P199" s="186"/>
      <c r="Q199" s="417"/>
      <c r="R199" s="185"/>
      <c r="S199" s="681" t="s">
        <v>416</v>
      </c>
      <c r="T199" s="1234"/>
      <c r="U199" s="1253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</row>
    <row r="200" spans="1:38" ht="15.75" customHeight="1">
      <c r="A200" s="1240" t="s">
        <v>482</v>
      </c>
      <c r="B200" s="290" t="s">
        <v>483</v>
      </c>
      <c r="C200" s="291"/>
      <c r="D200" s="279">
        <v>5</v>
      </c>
      <c r="E200" s="279"/>
      <c r="F200" s="292"/>
      <c r="G200" s="294">
        <v>4</v>
      </c>
      <c r="H200" s="1236">
        <f t="shared" si="43"/>
        <v>120</v>
      </c>
      <c r="I200" s="865">
        <v>6</v>
      </c>
      <c r="J200" s="859" t="s">
        <v>374</v>
      </c>
      <c r="K200" s="1265"/>
      <c r="L200" s="1266" t="s">
        <v>422</v>
      </c>
      <c r="M200" s="1242">
        <f>H200-I200</f>
        <v>114</v>
      </c>
      <c r="N200" s="186"/>
      <c r="O200" s="185"/>
      <c r="P200" s="186"/>
      <c r="Q200" s="417"/>
      <c r="R200" s="185"/>
      <c r="S200" s="681" t="s">
        <v>416</v>
      </c>
      <c r="T200" s="1234"/>
      <c r="U200" s="1253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</row>
    <row r="201" spans="1:38" ht="15.75" customHeight="1">
      <c r="A201" s="1240" t="s">
        <v>484</v>
      </c>
      <c r="B201" s="798" t="s">
        <v>485</v>
      </c>
      <c r="C201" s="291"/>
      <c r="D201" s="279">
        <v>5</v>
      </c>
      <c r="E201" s="279"/>
      <c r="F201" s="292"/>
      <c r="G201" s="294">
        <v>4</v>
      </c>
      <c r="H201" s="1236">
        <f t="shared" si="43"/>
        <v>120</v>
      </c>
      <c r="I201" s="865">
        <v>6</v>
      </c>
      <c r="J201" s="859" t="s">
        <v>374</v>
      </c>
      <c r="K201" s="1265"/>
      <c r="L201" s="1266" t="s">
        <v>422</v>
      </c>
      <c r="M201" s="1242">
        <f>H201-I201</f>
        <v>114</v>
      </c>
      <c r="N201" s="186"/>
      <c r="O201" s="185"/>
      <c r="P201" s="186"/>
      <c r="Q201" s="417"/>
      <c r="R201" s="185"/>
      <c r="S201" s="681" t="s">
        <v>416</v>
      </c>
      <c r="T201" s="1234"/>
      <c r="U201" s="1253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</row>
    <row r="202" spans="1:38" ht="15.75" customHeight="1" thickBot="1">
      <c r="A202" s="1503" t="s">
        <v>486</v>
      </c>
      <c r="B202" s="1504" t="s">
        <v>90</v>
      </c>
      <c r="C202" s="1505"/>
      <c r="D202" s="1506">
        <v>5</v>
      </c>
      <c r="E202" s="1506"/>
      <c r="F202" s="1507"/>
      <c r="G202" s="1508">
        <v>4</v>
      </c>
      <c r="H202" s="1509">
        <f t="shared" si="43"/>
        <v>120</v>
      </c>
      <c r="I202" s="1517">
        <v>6</v>
      </c>
      <c r="J202" s="1518" t="s">
        <v>374</v>
      </c>
      <c r="K202" s="1519"/>
      <c r="L202" s="1520" t="s">
        <v>422</v>
      </c>
      <c r="M202" s="1512">
        <f>H202-I202</f>
        <v>114</v>
      </c>
      <c r="N202" s="1437"/>
      <c r="O202" s="1441"/>
      <c r="P202" s="1437"/>
      <c r="Q202" s="1510"/>
      <c r="R202" s="1441"/>
      <c r="S202" s="1450" t="s">
        <v>416</v>
      </c>
      <c r="T202" s="1456"/>
      <c r="U202" s="1253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</row>
    <row r="203" spans="1:38" ht="15.75" hidden="1" customHeight="1">
      <c r="A203" s="644"/>
      <c r="B203" s="1514"/>
      <c r="C203" s="1225"/>
      <c r="D203" s="1101"/>
      <c r="E203" s="1101"/>
      <c r="F203" s="1496"/>
      <c r="G203" s="1497"/>
      <c r="H203" s="1515"/>
      <c r="I203" s="841"/>
      <c r="J203" s="697"/>
      <c r="K203" s="701"/>
      <c r="L203" s="1516"/>
      <c r="M203" s="1501"/>
      <c r="N203" s="827"/>
      <c r="O203" s="705"/>
      <c r="P203" s="827"/>
      <c r="Q203" s="704"/>
      <c r="R203" s="705"/>
      <c r="S203" s="1502"/>
      <c r="T203" s="1108"/>
      <c r="U203" s="1253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</row>
    <row r="204" spans="1:38" ht="15.75" hidden="1" customHeight="1" thickBot="1">
      <c r="A204" s="645"/>
      <c r="B204" s="682"/>
      <c r="C204" s="1238"/>
      <c r="D204" s="1120"/>
      <c r="E204" s="1120"/>
      <c r="F204" s="1254"/>
      <c r="G204" s="1152"/>
      <c r="H204" s="1239"/>
      <c r="I204" s="866"/>
      <c r="J204" s="418"/>
      <c r="K204" s="423"/>
      <c r="L204" s="421"/>
      <c r="M204" s="1257"/>
      <c r="N204" s="753"/>
      <c r="O204" s="365"/>
      <c r="P204" s="753"/>
      <c r="Q204" s="364"/>
      <c r="R204" s="365"/>
      <c r="S204" s="1258"/>
      <c r="T204" s="1117"/>
      <c r="U204" s="1253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</row>
    <row r="205" spans="1:38" ht="22.5" hidden="1" customHeight="1">
      <c r="A205" s="980"/>
      <c r="B205" s="749"/>
      <c r="C205" s="1225"/>
      <c r="D205" s="1100"/>
      <c r="E205" s="1100"/>
      <c r="F205" s="910"/>
      <c r="G205" s="1113"/>
      <c r="H205" s="728"/>
      <c r="I205" s="841"/>
      <c r="J205" s="697"/>
      <c r="K205" s="701"/>
      <c r="L205" s="723"/>
      <c r="M205" s="1042"/>
      <c r="N205" s="841"/>
      <c r="O205" s="702"/>
      <c r="P205" s="841"/>
      <c r="Q205" s="701"/>
      <c r="R205" s="702"/>
      <c r="S205" s="1261"/>
      <c r="T205" s="1108"/>
      <c r="U205" s="1253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</row>
    <row r="206" spans="1:38" ht="15.75" hidden="1" customHeight="1">
      <c r="A206" s="1229"/>
      <c r="B206" s="815"/>
      <c r="C206" s="291"/>
      <c r="D206" s="1230"/>
      <c r="E206" s="1230"/>
      <c r="F206" s="1041"/>
      <c r="G206" s="902"/>
      <c r="H206" s="1045"/>
      <c r="I206" s="818"/>
      <c r="J206" s="409"/>
      <c r="K206" s="410"/>
      <c r="L206" s="674"/>
      <c r="M206" s="1232"/>
      <c r="N206" s="818"/>
      <c r="O206" s="678"/>
      <c r="P206" s="818"/>
      <c r="Q206" s="410"/>
      <c r="R206" s="678"/>
      <c r="S206" s="1263"/>
      <c r="T206" s="1234"/>
      <c r="U206" s="1253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</row>
    <row r="207" spans="1:38" ht="15.75" hidden="1" customHeight="1">
      <c r="A207" s="1747"/>
      <c r="B207" s="798"/>
      <c r="C207" s="291"/>
      <c r="D207" s="279"/>
      <c r="E207" s="279"/>
      <c r="F207" s="292"/>
      <c r="G207" s="294"/>
      <c r="H207" s="1236"/>
      <c r="I207" s="1243"/>
      <c r="J207" s="1234"/>
      <c r="K207" s="1234"/>
      <c r="L207" s="1246"/>
      <c r="M207" s="1242"/>
      <c r="N207" s="186"/>
      <c r="O207" s="185"/>
      <c r="P207" s="186"/>
      <c r="Q207" s="417"/>
      <c r="R207" s="185"/>
      <c r="S207" s="681"/>
      <c r="T207" s="1234"/>
      <c r="U207" s="1253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</row>
    <row r="208" spans="1:38" ht="15.75" hidden="1" customHeight="1">
      <c r="A208" s="1561"/>
      <c r="B208" s="290"/>
      <c r="C208" s="291"/>
      <c r="D208" s="279"/>
      <c r="E208" s="279"/>
      <c r="F208" s="292"/>
      <c r="G208" s="294"/>
      <c r="H208" s="1236"/>
      <c r="I208" s="818"/>
      <c r="J208" s="409"/>
      <c r="K208" s="410"/>
      <c r="L208" s="674"/>
      <c r="M208" s="1242"/>
      <c r="N208" s="186"/>
      <c r="O208" s="185"/>
      <c r="P208" s="186"/>
      <c r="Q208" s="417"/>
      <c r="R208" s="185"/>
      <c r="S208" s="681"/>
      <c r="T208" s="1234"/>
      <c r="U208" s="1253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</row>
    <row r="209" spans="1:38" ht="15.75" hidden="1" customHeight="1">
      <c r="A209" s="1748"/>
      <c r="B209" s="798"/>
      <c r="C209" s="291"/>
      <c r="D209" s="279"/>
      <c r="E209" s="279"/>
      <c r="F209" s="292"/>
      <c r="G209" s="294"/>
      <c r="H209" s="1236"/>
      <c r="I209" s="186"/>
      <c r="J209" s="904"/>
      <c r="K209" s="417"/>
      <c r="L209" s="1241"/>
      <c r="M209" s="1242"/>
      <c r="N209" s="186"/>
      <c r="O209" s="185"/>
      <c r="P209" s="186"/>
      <c r="Q209" s="417"/>
      <c r="R209" s="185"/>
      <c r="S209" s="681"/>
      <c r="T209" s="1234"/>
      <c r="U209" s="1253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</row>
    <row r="210" spans="1:38" ht="15.75" hidden="1" customHeight="1">
      <c r="A210" s="1747"/>
      <c r="B210" s="178"/>
      <c r="C210" s="291"/>
      <c r="D210" s="279"/>
      <c r="E210" s="279"/>
      <c r="F210" s="292"/>
      <c r="G210" s="294"/>
      <c r="H210" s="1236"/>
      <c r="I210" s="818"/>
      <c r="J210" s="409"/>
      <c r="K210" s="410"/>
      <c r="L210" s="674"/>
      <c r="M210" s="1242"/>
      <c r="N210" s="186"/>
      <c r="O210" s="185"/>
      <c r="P210" s="186"/>
      <c r="Q210" s="417"/>
      <c r="R210" s="185"/>
      <c r="S210" s="681"/>
      <c r="T210" s="1234"/>
      <c r="U210" s="1253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</row>
    <row r="211" spans="1:38" ht="15.75" hidden="1" customHeight="1">
      <c r="A211" s="1561"/>
      <c r="B211" s="290"/>
      <c r="C211" s="291"/>
      <c r="D211" s="279"/>
      <c r="E211" s="279"/>
      <c r="F211" s="292"/>
      <c r="G211" s="294"/>
      <c r="H211" s="1236"/>
      <c r="I211" s="818"/>
      <c r="J211" s="409"/>
      <c r="K211" s="410"/>
      <c r="L211" s="674"/>
      <c r="M211" s="1242"/>
      <c r="N211" s="186"/>
      <c r="O211" s="185"/>
      <c r="P211" s="186"/>
      <c r="Q211" s="417"/>
      <c r="R211" s="185"/>
      <c r="S211" s="681"/>
      <c r="T211" s="1234"/>
      <c r="U211" s="1253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</row>
    <row r="212" spans="1:38" ht="15.75" hidden="1" customHeight="1">
      <c r="A212" s="1748"/>
      <c r="B212" s="798"/>
      <c r="C212" s="291"/>
      <c r="D212" s="279"/>
      <c r="E212" s="279"/>
      <c r="F212" s="292"/>
      <c r="G212" s="294"/>
      <c r="H212" s="1236"/>
      <c r="I212" s="1267"/>
      <c r="J212" s="316"/>
      <c r="K212" s="1268"/>
      <c r="L212" s="1251"/>
      <c r="M212" s="1252"/>
      <c r="N212" s="1243"/>
      <c r="O212" s="1244"/>
      <c r="P212" s="1243"/>
      <c r="Q212" s="1234"/>
      <c r="R212" s="185"/>
      <c r="S212" s="681"/>
      <c r="T212" s="1234"/>
      <c r="U212" s="1253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</row>
    <row r="213" spans="1:38" ht="15.75" hidden="1" customHeight="1">
      <c r="A213" s="1747"/>
      <c r="B213" s="178"/>
      <c r="C213" s="291"/>
      <c r="D213" s="279"/>
      <c r="E213" s="279"/>
      <c r="F213" s="292"/>
      <c r="G213" s="294"/>
      <c r="H213" s="1236"/>
      <c r="I213" s="818"/>
      <c r="J213" s="409"/>
      <c r="K213" s="410"/>
      <c r="L213" s="674"/>
      <c r="M213" s="1242"/>
      <c r="N213" s="186"/>
      <c r="O213" s="185"/>
      <c r="P213" s="186"/>
      <c r="Q213" s="417"/>
      <c r="R213" s="185"/>
      <c r="S213" s="681"/>
      <c r="T213" s="1234"/>
      <c r="U213" s="1253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</row>
    <row r="214" spans="1:38" ht="15.75" hidden="1" customHeight="1">
      <c r="A214" s="1561"/>
      <c r="B214" s="290"/>
      <c r="C214" s="291"/>
      <c r="D214" s="279"/>
      <c r="E214" s="279"/>
      <c r="F214" s="292"/>
      <c r="G214" s="294"/>
      <c r="H214" s="1236"/>
      <c r="I214" s="818"/>
      <c r="J214" s="409"/>
      <c r="K214" s="410"/>
      <c r="L214" s="674"/>
      <c r="M214" s="1242"/>
      <c r="N214" s="186"/>
      <c r="O214" s="185"/>
      <c r="P214" s="186"/>
      <c r="Q214" s="417"/>
      <c r="R214" s="185"/>
      <c r="S214" s="681"/>
      <c r="T214" s="1234"/>
      <c r="U214" s="1253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</row>
    <row r="215" spans="1:38" ht="15.75" hidden="1" customHeight="1">
      <c r="A215" s="1748"/>
      <c r="B215" s="798"/>
      <c r="C215" s="291"/>
      <c r="D215" s="279"/>
      <c r="E215" s="279"/>
      <c r="F215" s="292"/>
      <c r="G215" s="294"/>
      <c r="H215" s="1236"/>
      <c r="I215" s="818"/>
      <c r="J215" s="409"/>
      <c r="K215" s="410"/>
      <c r="L215" s="674"/>
      <c r="M215" s="1242"/>
      <c r="N215" s="186"/>
      <c r="O215" s="185"/>
      <c r="P215" s="186"/>
      <c r="Q215" s="417"/>
      <c r="R215" s="185"/>
      <c r="S215" s="681"/>
      <c r="T215" s="1234"/>
      <c r="U215" s="1253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</row>
    <row r="216" spans="1:38" ht="21.75" hidden="1" customHeight="1">
      <c r="A216" s="1747"/>
      <c r="B216" s="798"/>
      <c r="C216" s="291"/>
      <c r="D216" s="279"/>
      <c r="E216" s="279"/>
      <c r="F216" s="292"/>
      <c r="G216" s="294"/>
      <c r="H216" s="1236"/>
      <c r="I216" s="291"/>
      <c r="J216" s="306"/>
      <c r="K216" s="306"/>
      <c r="L216" s="1269"/>
      <c r="M216" s="1242"/>
      <c r="N216" s="186"/>
      <c r="O216" s="185"/>
      <c r="P216" s="186"/>
      <c r="Q216" s="417"/>
      <c r="R216" s="185"/>
      <c r="S216" s="186"/>
      <c r="T216" s="417"/>
      <c r="U216" s="1270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</row>
    <row r="217" spans="1:38" ht="19.5" hidden="1" customHeight="1">
      <c r="A217" s="1561"/>
      <c r="B217" s="290"/>
      <c r="C217" s="291"/>
      <c r="D217" s="279"/>
      <c r="E217" s="279"/>
      <c r="F217" s="292"/>
      <c r="G217" s="294"/>
      <c r="H217" s="1236"/>
      <c r="I217" s="291"/>
      <c r="J217" s="306"/>
      <c r="K217" s="306"/>
      <c r="L217" s="1269"/>
      <c r="M217" s="1242"/>
      <c r="N217" s="186"/>
      <c r="O217" s="185"/>
      <c r="P217" s="186"/>
      <c r="Q217" s="417"/>
      <c r="R217" s="185"/>
      <c r="S217" s="186"/>
      <c r="T217" s="417"/>
      <c r="U217" s="1270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</row>
    <row r="218" spans="1:38" ht="18.75" hidden="1" customHeight="1">
      <c r="A218" s="1748"/>
      <c r="B218" s="798"/>
      <c r="C218" s="291"/>
      <c r="D218" s="279"/>
      <c r="E218" s="279"/>
      <c r="F218" s="292"/>
      <c r="G218" s="294"/>
      <c r="H218" s="1236"/>
      <c r="I218" s="291"/>
      <c r="J218" s="180"/>
      <c r="K218" s="306"/>
      <c r="L218" s="1269"/>
      <c r="M218" s="1242"/>
      <c r="N218" s="186"/>
      <c r="O218" s="185"/>
      <c r="P218" s="186"/>
      <c r="Q218" s="417"/>
      <c r="R218" s="185"/>
      <c r="S218" s="681"/>
      <c r="T218" s="1271"/>
      <c r="U218" s="1270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</row>
    <row r="219" spans="1:38" ht="34.5" hidden="1" customHeight="1">
      <c r="A219" s="1747"/>
      <c r="B219" s="178"/>
      <c r="C219" s="291"/>
      <c r="D219" s="279"/>
      <c r="E219" s="279"/>
      <c r="F219" s="292"/>
      <c r="G219" s="294"/>
      <c r="H219" s="1236"/>
      <c r="I219" s="291"/>
      <c r="J219" s="180"/>
      <c r="K219" s="306"/>
      <c r="L219" s="1269"/>
      <c r="M219" s="1242"/>
      <c r="N219" s="186"/>
      <c r="O219" s="185"/>
      <c r="P219" s="184"/>
      <c r="Q219" s="183"/>
      <c r="R219" s="185"/>
      <c r="S219" s="681"/>
      <c r="T219" s="1271"/>
      <c r="U219" s="1270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</row>
    <row r="220" spans="1:38" ht="19.5" hidden="1" customHeight="1">
      <c r="A220" s="1561"/>
      <c r="B220" s="290"/>
      <c r="C220" s="291"/>
      <c r="D220" s="279"/>
      <c r="E220" s="279"/>
      <c r="F220" s="292"/>
      <c r="G220" s="294"/>
      <c r="H220" s="1236"/>
      <c r="I220" s="291"/>
      <c r="J220" s="180"/>
      <c r="K220" s="306"/>
      <c r="L220" s="1269"/>
      <c r="M220" s="1242"/>
      <c r="N220" s="186"/>
      <c r="O220" s="417"/>
      <c r="P220" s="309"/>
      <c r="Q220" s="183"/>
      <c r="R220" s="185"/>
      <c r="S220" s="681"/>
      <c r="T220" s="1271"/>
      <c r="U220" s="1270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</row>
    <row r="221" spans="1:38" ht="15.75" hidden="1" customHeight="1">
      <c r="A221" s="1748"/>
      <c r="B221" s="798"/>
      <c r="C221" s="291"/>
      <c r="D221" s="279"/>
      <c r="E221" s="279"/>
      <c r="F221" s="292"/>
      <c r="G221" s="294"/>
      <c r="H221" s="1236"/>
      <c r="I221" s="1250"/>
      <c r="J221" s="316"/>
      <c r="K221" s="316"/>
      <c r="L221" s="1251"/>
      <c r="M221" s="1236"/>
      <c r="N221" s="186"/>
      <c r="O221" s="417"/>
      <c r="P221" s="309"/>
      <c r="Q221" s="183"/>
      <c r="R221" s="185"/>
      <c r="S221" s="681"/>
      <c r="T221" s="417"/>
      <c r="U221" s="926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</row>
    <row r="222" spans="1:38" ht="15.75" hidden="1" customHeight="1">
      <c r="A222" s="1747"/>
      <c r="B222" s="798"/>
      <c r="C222" s="291"/>
      <c r="D222" s="279"/>
      <c r="E222" s="279"/>
      <c r="F222" s="292"/>
      <c r="G222" s="294"/>
      <c r="H222" s="1236"/>
      <c r="I222" s="1250"/>
      <c r="J222" s="316"/>
      <c r="K222" s="316"/>
      <c r="L222" s="1251"/>
      <c r="M222" s="1236"/>
      <c r="N222" s="186"/>
      <c r="O222" s="417"/>
      <c r="P222" s="309"/>
      <c r="Q222" s="183"/>
      <c r="R222" s="185"/>
      <c r="S222" s="681"/>
      <c r="T222" s="417"/>
      <c r="U222" s="158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</row>
    <row r="223" spans="1:38" ht="15.75" hidden="1" customHeight="1">
      <c r="A223" s="1561"/>
      <c r="B223" s="290"/>
      <c r="C223" s="291"/>
      <c r="D223" s="279"/>
      <c r="E223" s="279"/>
      <c r="F223" s="292"/>
      <c r="G223" s="294"/>
      <c r="H223" s="1236"/>
      <c r="I223" s="1250"/>
      <c r="J223" s="316"/>
      <c r="K223" s="316"/>
      <c r="L223" s="1251"/>
      <c r="M223" s="1236"/>
      <c r="N223" s="186"/>
      <c r="O223" s="417"/>
      <c r="P223" s="309"/>
      <c r="Q223" s="183"/>
      <c r="R223" s="185"/>
      <c r="S223" s="681"/>
      <c r="T223" s="417"/>
      <c r="U223" s="158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</row>
    <row r="224" spans="1:38" ht="15.75" hidden="1" customHeight="1" thickBot="1">
      <c r="A224" s="1561"/>
      <c r="B224" s="682"/>
      <c r="C224" s="1238"/>
      <c r="D224" s="1120"/>
      <c r="E224" s="1120"/>
      <c r="F224" s="1254"/>
      <c r="G224" s="1152"/>
      <c r="H224" s="1239"/>
      <c r="I224" s="1272"/>
      <c r="J224" s="1273"/>
      <c r="K224" s="1273"/>
      <c r="L224" s="1274"/>
      <c r="M224" s="1239"/>
      <c r="N224" s="753"/>
      <c r="O224" s="364"/>
      <c r="P224" s="366"/>
      <c r="Q224" s="318"/>
      <c r="R224" s="365"/>
      <c r="S224" s="1258"/>
      <c r="T224" s="364"/>
      <c r="U224" s="158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</row>
    <row r="225" spans="1:38" ht="15.75" customHeight="1" thickBot="1">
      <c r="A225" s="1259"/>
      <c r="B225" s="749" t="s">
        <v>490</v>
      </c>
      <c r="C225" s="1228"/>
      <c r="D225" s="1100"/>
      <c r="E225" s="1100"/>
      <c r="F225" s="910"/>
      <c r="G225" s="1113">
        <v>8</v>
      </c>
      <c r="H225" s="728">
        <f t="shared" ref="H225:H229" si="44">G225*30</f>
        <v>240</v>
      </c>
      <c r="I225" s="1275"/>
      <c r="J225" s="1276"/>
      <c r="K225" s="1276"/>
      <c r="L225" s="1277"/>
      <c r="M225" s="728"/>
      <c r="N225" s="841"/>
      <c r="O225" s="701"/>
      <c r="P225" s="778"/>
      <c r="Q225" s="696"/>
      <c r="R225" s="702"/>
      <c r="S225" s="1261"/>
      <c r="T225" s="701"/>
      <c r="U225" s="158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</row>
    <row r="226" spans="1:38" ht="15.75" customHeight="1" thickBot="1">
      <c r="A226" s="1229"/>
      <c r="B226" s="815" t="s">
        <v>379</v>
      </c>
      <c r="C226" s="1059"/>
      <c r="D226" s="1230" t="s">
        <v>491</v>
      </c>
      <c r="E226" s="1230"/>
      <c r="F226" s="1041"/>
      <c r="G226" s="902">
        <v>8</v>
      </c>
      <c r="H226" s="1045">
        <f t="shared" si="44"/>
        <v>240</v>
      </c>
      <c r="I226" s="977">
        <v>12</v>
      </c>
      <c r="J226" s="440" t="s">
        <v>375</v>
      </c>
      <c r="K226" s="440"/>
      <c r="L226" s="1278" t="s">
        <v>394</v>
      </c>
      <c r="M226" s="1045">
        <f t="shared" ref="M226:M229" si="45">H226-I226</f>
        <v>228</v>
      </c>
      <c r="N226" s="818"/>
      <c r="O226" s="410"/>
      <c r="P226" s="828"/>
      <c r="Q226" s="673"/>
      <c r="R226" s="678"/>
      <c r="S226" s="1263"/>
      <c r="T226" s="409" t="s">
        <v>384</v>
      </c>
      <c r="U226" s="158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</row>
    <row r="227" spans="1:38" ht="15.75" customHeight="1">
      <c r="A227" s="1229" t="s">
        <v>487</v>
      </c>
      <c r="B227" s="798" t="s">
        <v>493</v>
      </c>
      <c r="C227" s="291"/>
      <c r="D227" s="279">
        <v>6</v>
      </c>
      <c r="E227" s="279"/>
      <c r="F227" s="292"/>
      <c r="G227" s="294">
        <v>4</v>
      </c>
      <c r="H227" s="1236">
        <f t="shared" si="44"/>
        <v>120</v>
      </c>
      <c r="I227" s="1144">
        <v>6</v>
      </c>
      <c r="J227" s="316" t="s">
        <v>374</v>
      </c>
      <c r="K227" s="316"/>
      <c r="L227" s="1251" t="s">
        <v>422</v>
      </c>
      <c r="M227" s="1236">
        <f t="shared" si="45"/>
        <v>114</v>
      </c>
      <c r="N227" s="186"/>
      <c r="O227" s="417"/>
      <c r="P227" s="309"/>
      <c r="Q227" s="302"/>
      <c r="R227" s="181"/>
      <c r="S227" s="186"/>
      <c r="T227" s="681" t="s">
        <v>416</v>
      </c>
      <c r="U227" s="1138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</row>
    <row r="228" spans="1:38" ht="22.5" customHeight="1">
      <c r="A228" s="1229" t="s">
        <v>488</v>
      </c>
      <c r="B228" s="798" t="s">
        <v>481</v>
      </c>
      <c r="C228" s="291"/>
      <c r="D228" s="279">
        <v>6</v>
      </c>
      <c r="E228" s="279"/>
      <c r="F228" s="292"/>
      <c r="G228" s="294">
        <v>4</v>
      </c>
      <c r="H228" s="1236">
        <f t="shared" si="44"/>
        <v>120</v>
      </c>
      <c r="I228" s="1144">
        <v>6</v>
      </c>
      <c r="J228" s="316" t="s">
        <v>374</v>
      </c>
      <c r="K228" s="316"/>
      <c r="L228" s="1251" t="s">
        <v>422</v>
      </c>
      <c r="M228" s="1236">
        <f t="shared" si="45"/>
        <v>114</v>
      </c>
      <c r="N228" s="186"/>
      <c r="O228" s="417"/>
      <c r="P228" s="309"/>
      <c r="Q228" s="302"/>
      <c r="R228" s="181"/>
      <c r="S228" s="186"/>
      <c r="T228" s="681" t="s">
        <v>416</v>
      </c>
      <c r="U228" s="1138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</row>
    <row r="229" spans="1:38" ht="29.45" customHeight="1" thickBot="1">
      <c r="A229" s="1229" t="s">
        <v>492</v>
      </c>
      <c r="B229" s="798" t="s">
        <v>632</v>
      </c>
      <c r="C229" s="291"/>
      <c r="D229" s="279">
        <v>6</v>
      </c>
      <c r="E229" s="279"/>
      <c r="F229" s="292"/>
      <c r="G229" s="294">
        <v>4</v>
      </c>
      <c r="H229" s="1236">
        <f t="shared" si="44"/>
        <v>120</v>
      </c>
      <c r="I229" s="1144">
        <v>6</v>
      </c>
      <c r="J229" s="316" t="s">
        <v>374</v>
      </c>
      <c r="K229" s="316"/>
      <c r="L229" s="1251" t="s">
        <v>422</v>
      </c>
      <c r="M229" s="1236">
        <f t="shared" si="45"/>
        <v>114</v>
      </c>
      <c r="N229" s="1159"/>
      <c r="O229" s="279"/>
      <c r="P229" s="292"/>
      <c r="Q229" s="302"/>
      <c r="R229" s="181"/>
      <c r="S229" s="186"/>
      <c r="T229" s="681" t="s">
        <v>416</v>
      </c>
      <c r="U229" s="1138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</row>
    <row r="230" spans="1:38" ht="33" hidden="1" customHeight="1">
      <c r="A230" s="1229" t="s">
        <v>495</v>
      </c>
      <c r="B230" s="798"/>
      <c r="C230" s="291"/>
      <c r="D230" s="279"/>
      <c r="E230" s="279"/>
      <c r="F230" s="292"/>
      <c r="G230" s="1152"/>
      <c r="H230" s="1252"/>
      <c r="I230" s="1250"/>
      <c r="J230" s="316"/>
      <c r="K230" s="316"/>
      <c r="L230" s="1251"/>
      <c r="M230" s="1239"/>
      <c r="N230" s="186"/>
      <c r="O230" s="417"/>
      <c r="P230" s="309"/>
      <c r="Q230" s="302"/>
      <c r="R230" s="181"/>
      <c r="S230" s="186"/>
      <c r="T230" s="417"/>
      <c r="U230" s="926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</row>
    <row r="231" spans="1:38" ht="15.75" hidden="1" customHeight="1">
      <c r="A231" s="1749"/>
      <c r="B231" s="1279"/>
      <c r="C231" s="1225"/>
      <c r="D231" s="1101"/>
      <c r="E231" s="1102"/>
      <c r="F231" s="1280"/>
      <c r="G231" s="280"/>
      <c r="H231" s="1281"/>
      <c r="I231" s="1282"/>
      <c r="J231" s="1283"/>
      <c r="K231" s="1101"/>
      <c r="L231" s="1101"/>
      <c r="M231" s="1284"/>
      <c r="N231" s="703"/>
      <c r="O231" s="729"/>
      <c r="P231" s="705"/>
      <c r="Q231" s="281"/>
      <c r="R231" s="705"/>
      <c r="S231" s="827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</row>
    <row r="232" spans="1:38" ht="15.75" hidden="1" customHeight="1">
      <c r="A232" s="1706"/>
      <c r="B232" s="1285"/>
      <c r="C232" s="1218"/>
      <c r="D232" s="357"/>
      <c r="E232" s="359"/>
      <c r="F232" s="1219"/>
      <c r="G232" s="1163"/>
      <c r="H232" s="304"/>
      <c r="I232" s="1286"/>
      <c r="J232" s="1287"/>
      <c r="K232" s="357"/>
      <c r="L232" s="357"/>
      <c r="M232" s="1288"/>
      <c r="N232" s="761"/>
      <c r="O232" s="759"/>
      <c r="P232" s="760"/>
      <c r="Q232" s="1289"/>
      <c r="R232" s="760"/>
      <c r="S232" s="849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</row>
    <row r="233" spans="1:38" ht="15.75" hidden="1" customHeight="1">
      <c r="A233" s="1706"/>
      <c r="B233" s="290"/>
      <c r="C233" s="306"/>
      <c r="D233" s="279"/>
      <c r="E233" s="279"/>
      <c r="F233" s="180"/>
      <c r="G233" s="316"/>
      <c r="H233" s="304"/>
      <c r="I233" s="306"/>
      <c r="J233" s="306"/>
      <c r="K233" s="279"/>
      <c r="L233" s="279"/>
      <c r="M233" s="1290"/>
      <c r="N233" s="183"/>
      <c r="O233" s="417"/>
      <c r="P233" s="185"/>
      <c r="Q233" s="183"/>
      <c r="R233" s="185"/>
      <c r="S233" s="186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</row>
    <row r="234" spans="1:38" ht="15.75" hidden="1" customHeight="1">
      <c r="A234" s="1706"/>
      <c r="B234" s="756"/>
      <c r="C234" s="1287"/>
      <c r="D234" s="357"/>
      <c r="E234" s="357"/>
      <c r="F234" s="1291"/>
      <c r="G234" s="1163"/>
      <c r="H234" s="1292"/>
      <c r="I234" s="1286"/>
      <c r="J234" s="1287"/>
      <c r="K234" s="1287"/>
      <c r="L234" s="1287"/>
      <c r="M234" s="1288"/>
      <c r="N234" s="761"/>
      <c r="O234" s="759"/>
      <c r="P234" s="760"/>
      <c r="Q234" s="1289"/>
      <c r="R234" s="760"/>
      <c r="S234" s="849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</row>
    <row r="235" spans="1:38" ht="15.75" customHeight="1">
      <c r="A235" s="1743" t="s">
        <v>411</v>
      </c>
      <c r="B235" s="1556"/>
      <c r="C235" s="1556"/>
      <c r="D235" s="1556"/>
      <c r="E235" s="1556"/>
      <c r="F235" s="1556"/>
      <c r="G235" s="1103"/>
      <c r="H235" s="1036"/>
      <c r="I235" s="1210"/>
      <c r="J235" s="1293"/>
      <c r="K235" s="1293"/>
      <c r="L235" s="1293"/>
      <c r="M235" s="1294"/>
      <c r="N235" s="157"/>
      <c r="O235" s="361"/>
      <c r="P235" s="159"/>
      <c r="Q235" s="157"/>
      <c r="R235" s="159"/>
      <c r="S235" s="157"/>
      <c r="T235" s="361"/>
      <c r="U235" s="159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</row>
    <row r="236" spans="1:38" ht="15.75" customHeight="1" thickBot="1">
      <c r="A236" s="1745" t="s">
        <v>412</v>
      </c>
      <c r="B236" s="1570"/>
      <c r="C236" s="1570"/>
      <c r="D236" s="1570"/>
      <c r="E236" s="1570"/>
      <c r="F236" s="1570"/>
      <c r="G236" s="1295">
        <f>G178+G184+G198+G226</f>
        <v>44</v>
      </c>
      <c r="H236" s="1078">
        <f>H178+H184+H198+H226</f>
        <v>1320</v>
      </c>
      <c r="I236" s="1078">
        <f>I178+I184+I198+I226</f>
        <v>60</v>
      </c>
      <c r="J236" s="745"/>
      <c r="K236" s="1295"/>
      <c r="L236" s="745"/>
      <c r="M236" s="1078">
        <f>M178+M184+M198+M226</f>
        <v>1260</v>
      </c>
      <c r="N236" s="745">
        <v>0</v>
      </c>
      <c r="O236" s="745" t="s">
        <v>496</v>
      </c>
      <c r="P236" s="1295" t="e">
        <f>P187+P193+#REF!+#REF!+#REF!+#REF!+#REF!+#REF!+#REF!</f>
        <v>#REF!</v>
      </c>
      <c r="Q236" s="745" t="s">
        <v>384</v>
      </c>
      <c r="R236" s="745" t="s">
        <v>624</v>
      </c>
      <c r="S236" s="745" t="s">
        <v>641</v>
      </c>
      <c r="T236" s="745" t="s">
        <v>384</v>
      </c>
      <c r="U236" s="1295">
        <f>SUMIF($AC173:$AC234,"&gt;0",U173:U234)</f>
        <v>0</v>
      </c>
      <c r="V236" s="34">
        <f>SUMIF($AC173:$AC234,"&gt;0",V173:V234)</f>
        <v>0</v>
      </c>
      <c r="W236" s="34">
        <f>SUMIF($AC173:$AC234,"&gt;0",W173:W234)</f>
        <v>0</v>
      </c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</row>
    <row r="237" spans="1:38" ht="15.75" customHeight="1">
      <c r="A237" s="1746" t="s">
        <v>275</v>
      </c>
      <c r="B237" s="1612"/>
      <c r="C237" s="1612"/>
      <c r="D237" s="1612"/>
      <c r="E237" s="1612"/>
      <c r="F237" s="1612"/>
      <c r="G237" s="1296">
        <f t="shared" ref="G237:I237" si="46">G235+G236</f>
        <v>44</v>
      </c>
      <c r="H237" s="1297">
        <f t="shared" si="46"/>
        <v>1320</v>
      </c>
      <c r="I237" s="1097">
        <f t="shared" si="46"/>
        <v>60</v>
      </c>
      <c r="J237" s="1298"/>
      <c r="K237" s="1298"/>
      <c r="L237" s="1298"/>
      <c r="M237" s="1097">
        <f>M235+M236</f>
        <v>1260</v>
      </c>
      <c r="N237" s="1097"/>
      <c r="O237" s="1298"/>
      <c r="P237" s="1097"/>
      <c r="Q237" s="1298"/>
      <c r="R237" s="1298"/>
      <c r="S237" s="1298"/>
      <c r="T237" s="1298"/>
      <c r="U237" s="1097"/>
      <c r="V237" s="34"/>
      <c r="W237" s="34"/>
      <c r="X237" s="34">
        <f>SUM(X173:X232)</f>
        <v>0</v>
      </c>
      <c r="Y237" s="34">
        <f>SUM(Y173:Y232)</f>
        <v>0</v>
      </c>
      <c r="Z237" s="34">
        <f>SUM(Z173:Z232)</f>
        <v>0</v>
      </c>
      <c r="AA237" s="34">
        <f>SUM(AA173:AA232)</f>
        <v>0</v>
      </c>
      <c r="AB237" s="34">
        <f>SUM(AB173:AB232)</f>
        <v>0</v>
      </c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</row>
    <row r="238" spans="1:38" ht="15.75" customHeight="1">
      <c r="A238" s="1688" t="s">
        <v>497</v>
      </c>
      <c r="B238" s="1547"/>
      <c r="C238" s="1547"/>
      <c r="D238" s="1547"/>
      <c r="E238" s="1547"/>
      <c r="F238" s="1547"/>
      <c r="G238" s="1299">
        <f>G235+G170</f>
        <v>0</v>
      </c>
      <c r="H238" s="1052">
        <f>G238*30</f>
        <v>0</v>
      </c>
      <c r="I238" s="1300"/>
      <c r="J238" s="1300"/>
      <c r="K238" s="1300"/>
      <c r="L238" s="1300"/>
      <c r="M238" s="1301"/>
      <c r="N238" s="1300"/>
      <c r="O238" s="1300"/>
      <c r="P238" s="1300"/>
      <c r="Q238" s="1300"/>
      <c r="R238" s="1300"/>
      <c r="S238" s="1302"/>
      <c r="T238" s="1300"/>
      <c r="U238" s="109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</row>
    <row r="239" spans="1:38" ht="15.75" customHeight="1">
      <c r="A239" s="1733" t="s">
        <v>498</v>
      </c>
      <c r="B239" s="1612"/>
      <c r="C239" s="1612"/>
      <c r="D239" s="1612"/>
      <c r="E239" s="1612"/>
      <c r="F239" s="1612"/>
      <c r="G239" s="1303">
        <f>G236+G171</f>
        <v>64</v>
      </c>
      <c r="H239" s="1042">
        <f>H236+H171</f>
        <v>1920</v>
      </c>
      <c r="I239" s="1304"/>
      <c r="J239" s="1304"/>
      <c r="K239" s="1304"/>
      <c r="L239" s="1304"/>
      <c r="M239" s="1305"/>
      <c r="N239" s="1306" t="s">
        <v>496</v>
      </c>
      <c r="O239" s="697" t="s">
        <v>374</v>
      </c>
      <c r="P239" s="1260"/>
      <c r="Q239" s="1306" t="s">
        <v>472</v>
      </c>
      <c r="R239" s="1260" t="s">
        <v>640</v>
      </c>
      <c r="S239" s="1307" t="s">
        <v>499</v>
      </c>
      <c r="T239" s="1306" t="s">
        <v>384</v>
      </c>
      <c r="U239" s="1308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</row>
    <row r="240" spans="1:38" ht="15.75" customHeight="1">
      <c r="A240" s="1688" t="s">
        <v>276</v>
      </c>
      <c r="B240" s="1547"/>
      <c r="C240" s="1547"/>
      <c r="D240" s="1547"/>
      <c r="E240" s="1547"/>
      <c r="F240" s="1547"/>
      <c r="G240" s="415">
        <f>G237+G172</f>
        <v>64</v>
      </c>
      <c r="H240" s="1060">
        <f>H237+H172</f>
        <v>1920</v>
      </c>
      <c r="I240" s="1085"/>
      <c r="J240" s="660"/>
      <c r="K240" s="660"/>
      <c r="L240" s="660"/>
      <c r="M240" s="1086"/>
      <c r="N240" s="1025"/>
      <c r="O240" s="1025"/>
      <c r="P240" s="1025"/>
      <c r="Q240" s="1025"/>
      <c r="R240" s="1025"/>
      <c r="S240" s="1309"/>
      <c r="T240" s="1025"/>
      <c r="U240" s="1025"/>
      <c r="V240" s="34"/>
      <c r="W240" s="34"/>
      <c r="X240" s="34">
        <f>X237+X172</f>
        <v>0</v>
      </c>
      <c r="Y240" s="34">
        <f>Y237+Y172</f>
        <v>0</v>
      </c>
      <c r="Z240" s="34">
        <f>Z237+Z172</f>
        <v>0</v>
      </c>
      <c r="AA240" s="34">
        <f>AA237+AA172</f>
        <v>0</v>
      </c>
      <c r="AB240" s="34">
        <f>AB237+AB172</f>
        <v>0</v>
      </c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</row>
    <row r="241" spans="1:38" ht="15.75" customHeight="1">
      <c r="A241" s="1733" t="s">
        <v>500</v>
      </c>
      <c r="B241" s="1612"/>
      <c r="C241" s="1612"/>
      <c r="D241" s="1612"/>
      <c r="E241" s="1612"/>
      <c r="F241" s="1613"/>
      <c r="G241" s="415">
        <f t="shared" ref="G241:H243" si="47">G238+G124</f>
        <v>60</v>
      </c>
      <c r="H241" s="1060">
        <f t="shared" si="47"/>
        <v>1800</v>
      </c>
      <c r="I241" s="1085"/>
      <c r="J241" s="660"/>
      <c r="K241" s="660"/>
      <c r="L241" s="660"/>
      <c r="M241" s="1086"/>
      <c r="N241" s="148"/>
      <c r="O241" s="148"/>
      <c r="P241" s="148"/>
      <c r="Q241" s="148"/>
      <c r="R241" s="146"/>
      <c r="S241" s="148"/>
      <c r="T241" s="148"/>
      <c r="U241" s="1025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</row>
    <row r="242" spans="1:38" ht="15.75" customHeight="1">
      <c r="A242" s="1733" t="s">
        <v>501</v>
      </c>
      <c r="B242" s="1612"/>
      <c r="C242" s="1612"/>
      <c r="D242" s="1612"/>
      <c r="E242" s="1612"/>
      <c r="F242" s="1613"/>
      <c r="G242" s="415">
        <f t="shared" si="47"/>
        <v>180</v>
      </c>
      <c r="H242" s="1060">
        <f t="shared" si="47"/>
        <v>5400</v>
      </c>
      <c r="I242" s="1310"/>
      <c r="J242" s="1310"/>
      <c r="K242" s="1310"/>
      <c r="L242" s="1310"/>
      <c r="M242" s="430"/>
      <c r="N242" s="730"/>
      <c r="O242" s="730"/>
      <c r="P242" s="730"/>
      <c r="Q242" s="730"/>
      <c r="R242" s="730"/>
      <c r="S242" s="1208"/>
      <c r="T242" s="730"/>
      <c r="U242" s="415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</row>
    <row r="243" spans="1:38" ht="15.75" customHeight="1">
      <c r="A243" s="1733" t="s">
        <v>277</v>
      </c>
      <c r="B243" s="1612"/>
      <c r="C243" s="1612"/>
      <c r="D243" s="1612"/>
      <c r="E243" s="1612"/>
      <c r="F243" s="1613"/>
      <c r="G243" s="406">
        <f t="shared" si="47"/>
        <v>240</v>
      </c>
      <c r="H243" s="695">
        <f t="shared" si="47"/>
        <v>7200</v>
      </c>
      <c r="I243" s="1085"/>
      <c r="J243" s="695"/>
      <c r="K243" s="695"/>
      <c r="L243" s="695"/>
      <c r="M243" s="1086"/>
      <c r="N243" s="1025"/>
      <c r="O243" s="1025"/>
      <c r="P243" s="1025"/>
      <c r="Q243" s="1025"/>
      <c r="R243" s="1025"/>
      <c r="S243" s="1309"/>
      <c r="T243" s="1025"/>
      <c r="U243" s="1025"/>
      <c r="V243" s="34"/>
      <c r="W243" s="34"/>
      <c r="X243" s="34"/>
      <c r="Y243" s="34"/>
      <c r="Z243" s="34">
        <v>22</v>
      </c>
      <c r="AA243" s="34">
        <v>22</v>
      </c>
      <c r="AB243" s="34">
        <v>22</v>
      </c>
      <c r="AC243" s="34"/>
      <c r="AD243" s="34"/>
      <c r="AE243" s="22"/>
      <c r="AF243" s="22"/>
      <c r="AG243" s="22"/>
      <c r="AH243" s="22"/>
      <c r="AI243" s="22"/>
      <c r="AJ243" s="22"/>
      <c r="AK243" s="22"/>
      <c r="AL243" s="22"/>
    </row>
    <row r="244" spans="1:38" ht="15.75" customHeight="1">
      <c r="A244" s="1734" t="s">
        <v>278</v>
      </c>
      <c r="B244" s="1547"/>
      <c r="C244" s="1547"/>
      <c r="D244" s="1547"/>
      <c r="E244" s="1547"/>
      <c r="F244" s="1547"/>
      <c r="G244" s="1547"/>
      <c r="H244" s="1547"/>
      <c r="I244" s="1547"/>
      <c r="J244" s="1547"/>
      <c r="K244" s="1547"/>
      <c r="L244" s="1547"/>
      <c r="M244" s="1548"/>
      <c r="N244" s="1207" t="s">
        <v>653</v>
      </c>
      <c r="O244" s="1207" t="s">
        <v>642</v>
      </c>
      <c r="P244" s="1207">
        <f>P242</f>
        <v>0</v>
      </c>
      <c r="Q244" s="1207" t="s">
        <v>643</v>
      </c>
      <c r="R244" s="1207" t="s">
        <v>644</v>
      </c>
      <c r="S244" s="1208" t="s">
        <v>645</v>
      </c>
      <c r="T244" s="1207" t="s">
        <v>442</v>
      </c>
      <c r="U244" s="1206"/>
      <c r="V244" s="34"/>
      <c r="W244" s="34"/>
      <c r="X244" s="34">
        <f t="shared" ref="X244:AB244" si="48">X243</f>
        <v>0</v>
      </c>
      <c r="Y244" s="34">
        <f t="shared" si="48"/>
        <v>0</v>
      </c>
      <c r="Z244" s="34">
        <f t="shared" si="48"/>
        <v>22</v>
      </c>
      <c r="AA244" s="34">
        <f t="shared" si="48"/>
        <v>22</v>
      </c>
      <c r="AB244" s="34">
        <f t="shared" si="48"/>
        <v>22</v>
      </c>
      <c r="AC244" s="34"/>
      <c r="AD244" s="34"/>
      <c r="AE244" s="22"/>
      <c r="AF244" s="22"/>
      <c r="AG244" s="22"/>
      <c r="AH244" s="22"/>
      <c r="AI244" s="22"/>
      <c r="AJ244" s="22"/>
      <c r="AK244" s="22"/>
      <c r="AL244" s="22"/>
    </row>
    <row r="245" spans="1:38" ht="15.75" customHeight="1">
      <c r="A245" s="1734" t="s">
        <v>279</v>
      </c>
      <c r="B245" s="1547"/>
      <c r="C245" s="1547"/>
      <c r="D245" s="1547"/>
      <c r="E245" s="1547"/>
      <c r="F245" s="1547"/>
      <c r="G245" s="1547"/>
      <c r="H245" s="1547"/>
      <c r="I245" s="1547"/>
      <c r="J245" s="1547"/>
      <c r="K245" s="1547"/>
      <c r="L245" s="1547"/>
      <c r="M245" s="1548"/>
      <c r="N245" s="1025">
        <v>2</v>
      </c>
      <c r="O245" s="1025">
        <v>3</v>
      </c>
      <c r="P245" s="142">
        <v>3</v>
      </c>
      <c r="Q245" s="142">
        <v>3</v>
      </c>
      <c r="R245" s="142">
        <v>2</v>
      </c>
      <c r="S245" s="142">
        <v>1</v>
      </c>
      <c r="T245" s="1025">
        <v>1</v>
      </c>
      <c r="U245" s="1025"/>
      <c r="V245" s="34"/>
      <c r="W245" s="34"/>
      <c r="X245" s="34"/>
      <c r="Y245" s="34"/>
      <c r="Z245" s="34"/>
      <c r="AA245" s="34"/>
      <c r="AB245" s="34"/>
      <c r="AC245" s="34"/>
      <c r="AD245" s="34"/>
      <c r="AE245" s="22"/>
      <c r="AF245" s="22"/>
      <c r="AG245" s="22"/>
      <c r="AH245" s="22"/>
      <c r="AI245" s="22"/>
      <c r="AJ245" s="22"/>
      <c r="AK245" s="22"/>
      <c r="AL245" s="22"/>
    </row>
    <row r="246" spans="1:38" ht="15.75" customHeight="1">
      <c r="A246" s="1734" t="s">
        <v>280</v>
      </c>
      <c r="B246" s="1547"/>
      <c r="C246" s="1547"/>
      <c r="D246" s="1547"/>
      <c r="E246" s="1547"/>
      <c r="F246" s="1547"/>
      <c r="G246" s="1547"/>
      <c r="H246" s="1547"/>
      <c r="I246" s="1547"/>
      <c r="J246" s="1547"/>
      <c r="K246" s="1547"/>
      <c r="L246" s="1547"/>
      <c r="M246" s="1548"/>
      <c r="N246" s="1025">
        <v>6</v>
      </c>
      <c r="O246" s="1025">
        <v>4</v>
      </c>
      <c r="P246" s="142">
        <v>6</v>
      </c>
      <c r="Q246" s="142">
        <v>4</v>
      </c>
      <c r="R246" s="142">
        <v>5</v>
      </c>
      <c r="S246" s="142">
        <v>6</v>
      </c>
      <c r="T246" s="1025">
        <v>3</v>
      </c>
      <c r="U246" s="1025"/>
      <c r="V246" s="34"/>
      <c r="W246" s="34"/>
      <c r="X246" s="34"/>
      <c r="Y246" s="34"/>
      <c r="Z246" s="34"/>
      <c r="AA246" s="34"/>
      <c r="AB246" s="34"/>
      <c r="AC246" s="34"/>
      <c r="AD246" s="34"/>
      <c r="AE246" s="22"/>
      <c r="AF246" s="22"/>
      <c r="AG246" s="22"/>
      <c r="AH246" s="22"/>
      <c r="AI246" s="22"/>
      <c r="AJ246" s="22"/>
      <c r="AK246" s="22"/>
      <c r="AL246" s="22"/>
    </row>
    <row r="247" spans="1:38" ht="15.75" customHeight="1">
      <c r="A247" s="1734" t="s">
        <v>281</v>
      </c>
      <c r="B247" s="1547"/>
      <c r="C247" s="1547"/>
      <c r="D247" s="1547"/>
      <c r="E247" s="1547"/>
      <c r="F247" s="1547"/>
      <c r="G247" s="1547"/>
      <c r="H247" s="1547"/>
      <c r="I247" s="1547"/>
      <c r="J247" s="1547"/>
      <c r="K247" s="1547"/>
      <c r="L247" s="1547"/>
      <c r="M247" s="1548"/>
      <c r="N247" s="803"/>
      <c r="O247" s="803"/>
      <c r="P247" s="803"/>
      <c r="Q247" s="803"/>
      <c r="R247" s="803"/>
      <c r="S247" s="803"/>
      <c r="T247" s="803"/>
      <c r="U247" s="803"/>
      <c r="V247" s="34"/>
      <c r="W247" s="34"/>
      <c r="X247" s="34"/>
      <c r="Y247" s="34"/>
      <c r="Z247" s="34"/>
      <c r="AA247" s="34"/>
      <c r="AB247" s="34"/>
      <c r="AC247" s="34"/>
      <c r="AD247" s="34"/>
      <c r="AE247" s="22"/>
      <c r="AF247" s="22"/>
      <c r="AG247" s="22"/>
      <c r="AH247" s="22"/>
      <c r="AI247" s="22"/>
      <c r="AJ247" s="22"/>
      <c r="AK247" s="22"/>
      <c r="AL247" s="22"/>
    </row>
    <row r="248" spans="1:38" ht="15.75" customHeight="1">
      <c r="A248" s="1735" t="s">
        <v>282</v>
      </c>
      <c r="B248" s="1609"/>
      <c r="C248" s="1609"/>
      <c r="D248" s="1609"/>
      <c r="E248" s="1609"/>
      <c r="F248" s="1609"/>
      <c r="G248" s="1609"/>
      <c r="H248" s="1609"/>
      <c r="I248" s="1609"/>
      <c r="J248" s="1609"/>
      <c r="K248" s="1609"/>
      <c r="L248" s="1609"/>
      <c r="M248" s="1610"/>
      <c r="N248" s="1311">
        <v>1</v>
      </c>
      <c r="O248" s="142"/>
      <c r="P248" s="142"/>
      <c r="Q248" s="1311">
        <v>1</v>
      </c>
      <c r="R248" s="1311"/>
      <c r="S248" s="1311"/>
      <c r="T248" s="1311">
        <v>1</v>
      </c>
      <c r="U248" s="142"/>
      <c r="V248" s="34"/>
      <c r="W248" s="34"/>
      <c r="X248" s="34"/>
      <c r="Y248" s="34"/>
      <c r="Z248" s="34"/>
      <c r="AA248" s="34"/>
      <c r="AB248" s="34"/>
      <c r="AC248" s="34"/>
      <c r="AD248" s="34"/>
      <c r="AE248" s="22"/>
      <c r="AF248" s="22"/>
      <c r="AG248" s="22"/>
      <c r="AH248" s="22"/>
      <c r="AI248" s="22"/>
      <c r="AJ248" s="22"/>
      <c r="AK248" s="22"/>
      <c r="AL248" s="22"/>
    </row>
    <row r="249" spans="1:38" ht="15.75" customHeight="1">
      <c r="A249" s="1736" t="s">
        <v>283</v>
      </c>
      <c r="B249" s="1547"/>
      <c r="C249" s="1547"/>
      <c r="D249" s="1547"/>
      <c r="E249" s="1547"/>
      <c r="F249" s="1547"/>
      <c r="G249" s="1547"/>
      <c r="H249" s="1547"/>
      <c r="I249" s="1547"/>
      <c r="J249" s="1547"/>
      <c r="K249" s="1547"/>
      <c r="L249" s="1547"/>
      <c r="M249" s="1548"/>
      <c r="N249" s="1737" t="s">
        <v>284</v>
      </c>
      <c r="O249" s="1612"/>
      <c r="P249" s="1613"/>
      <c r="Q249" s="1738">
        <f>G125/G242*100</f>
        <v>64.444444444444443</v>
      </c>
      <c r="R249" s="1612"/>
      <c r="S249" s="1312"/>
      <c r="T249" s="1313">
        <f>Q249+Q250</f>
        <v>100</v>
      </c>
      <c r="U249" s="34"/>
      <c r="V249" s="34"/>
      <c r="W249" s="34"/>
      <c r="X249" s="34">
        <f>SUM(N249:W249)</f>
        <v>164.44444444444446</v>
      </c>
      <c r="Y249" s="34"/>
      <c r="Z249" s="34"/>
      <c r="AA249" s="34"/>
      <c r="AB249" s="34"/>
      <c r="AC249" s="34"/>
      <c r="AD249" s="34"/>
      <c r="AE249" s="22"/>
      <c r="AF249" s="22"/>
      <c r="AG249" s="22"/>
      <c r="AH249" s="22"/>
      <c r="AI249" s="22"/>
      <c r="AJ249" s="22"/>
      <c r="AK249" s="22"/>
      <c r="AL249" s="22"/>
    </row>
    <row r="250" spans="1:38" ht="15.75" customHeight="1" thickBot="1">
      <c r="A250" s="1314"/>
      <c r="B250" s="1314"/>
      <c r="C250" s="1314"/>
      <c r="D250" s="1314"/>
      <c r="E250" s="1314"/>
      <c r="F250" s="1314"/>
      <c r="G250" s="1314"/>
      <c r="H250" s="1314"/>
      <c r="I250" s="1314"/>
      <c r="J250" s="1314"/>
      <c r="K250" s="1314"/>
      <c r="L250" s="1314"/>
      <c r="M250" s="1314"/>
      <c r="N250" s="1731" t="s">
        <v>109</v>
      </c>
      <c r="O250" s="1612"/>
      <c r="P250" s="1613"/>
      <c r="Q250" s="1732">
        <f>G239/G242*100</f>
        <v>35.555555555555557</v>
      </c>
      <c r="R250" s="1547"/>
      <c r="S250" s="1315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22"/>
      <c r="AF250" s="22"/>
      <c r="AG250" s="22"/>
      <c r="AH250" s="22"/>
      <c r="AI250" s="22"/>
      <c r="AJ250" s="22"/>
      <c r="AK250" s="22"/>
      <c r="AL250" s="22"/>
    </row>
    <row r="251" spans="1:38" ht="15.75" hidden="1" customHeight="1">
      <c r="A251" s="148" t="s">
        <v>204</v>
      </c>
      <c r="B251" s="1316" t="s">
        <v>21</v>
      </c>
      <c r="C251" s="668"/>
      <c r="D251" s="651"/>
      <c r="E251" s="651"/>
      <c r="F251" s="1317"/>
      <c r="G251" s="773">
        <f t="shared" ref="G251:J251" si="49">G252+G253</f>
        <v>13.5</v>
      </c>
      <c r="H251" s="654">
        <f t="shared" si="49"/>
        <v>405</v>
      </c>
      <c r="I251" s="1033">
        <f t="shared" si="49"/>
        <v>264</v>
      </c>
      <c r="J251" s="1034">
        <f t="shared" si="49"/>
        <v>4</v>
      </c>
      <c r="K251" s="1034"/>
      <c r="L251" s="1037">
        <f t="shared" ref="L251:M251" si="50">L252+L253</f>
        <v>260</v>
      </c>
      <c r="M251" s="654">
        <f t="shared" si="50"/>
        <v>141</v>
      </c>
      <c r="N251" s="160"/>
      <c r="O251" s="361"/>
      <c r="P251" s="362"/>
      <c r="Q251" s="157"/>
      <c r="R251" s="159"/>
      <c r="S251" s="160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22"/>
      <c r="AF251" s="22"/>
      <c r="AG251" s="22"/>
      <c r="AH251" s="22"/>
      <c r="AI251" s="22"/>
      <c r="AJ251" s="22"/>
      <c r="AK251" s="22"/>
      <c r="AL251" s="22"/>
    </row>
    <row r="252" spans="1:38" ht="15.75" hidden="1" customHeight="1">
      <c r="A252" s="1318" t="s">
        <v>502</v>
      </c>
      <c r="B252" s="1319" t="s">
        <v>21</v>
      </c>
      <c r="C252" s="410"/>
      <c r="D252" s="410" t="s">
        <v>503</v>
      </c>
      <c r="E252" s="1320"/>
      <c r="F252" s="1321"/>
      <c r="G252" s="1322">
        <v>6.5</v>
      </c>
      <c r="H252" s="819">
        <f t="shared" ref="H252:H253" si="51">G252*30</f>
        <v>195</v>
      </c>
      <c r="I252" s="186">
        <f t="shared" ref="I252:I253" si="52">J252+K252+L252</f>
        <v>132</v>
      </c>
      <c r="J252" s="417">
        <v>4</v>
      </c>
      <c r="K252" s="417"/>
      <c r="L252" s="309">
        <v>128</v>
      </c>
      <c r="M252" s="1323">
        <f t="shared" ref="M252:M254" si="53">H252-I252</f>
        <v>63</v>
      </c>
      <c r="N252" s="186">
        <v>4</v>
      </c>
      <c r="O252" s="417">
        <v>4</v>
      </c>
      <c r="P252" s="309">
        <v>4</v>
      </c>
      <c r="Q252" s="183"/>
      <c r="R252" s="185"/>
      <c r="S252" s="186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22"/>
      <c r="AF252" s="22"/>
      <c r="AG252" s="22"/>
      <c r="AH252" s="22"/>
      <c r="AI252" s="22"/>
      <c r="AJ252" s="22"/>
      <c r="AK252" s="22"/>
      <c r="AL252" s="22"/>
    </row>
    <row r="253" spans="1:38" ht="15.75" hidden="1" customHeight="1">
      <c r="A253" s="1318" t="s">
        <v>504</v>
      </c>
      <c r="B253" s="1319" t="s">
        <v>21</v>
      </c>
      <c r="C253" s="410"/>
      <c r="D253" s="410" t="s">
        <v>505</v>
      </c>
      <c r="E253" s="1320"/>
      <c r="F253" s="1321"/>
      <c r="G253" s="1322">
        <v>7</v>
      </c>
      <c r="H253" s="819">
        <f t="shared" si="51"/>
        <v>210</v>
      </c>
      <c r="I253" s="186">
        <f t="shared" si="52"/>
        <v>132</v>
      </c>
      <c r="J253" s="417"/>
      <c r="K253" s="417"/>
      <c r="L253" s="309">
        <v>132</v>
      </c>
      <c r="M253" s="1323">
        <f t="shared" si="53"/>
        <v>78</v>
      </c>
      <c r="N253" s="186"/>
      <c r="O253" s="417"/>
      <c r="P253" s="309"/>
      <c r="Q253" s="183">
        <v>4</v>
      </c>
      <c r="R253" s="185">
        <v>4</v>
      </c>
      <c r="S253" s="186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22"/>
      <c r="AF253" s="22"/>
      <c r="AG253" s="22"/>
      <c r="AH253" s="22"/>
      <c r="AI253" s="22"/>
      <c r="AJ253" s="22"/>
      <c r="AK253" s="22"/>
      <c r="AL253" s="22"/>
    </row>
    <row r="254" spans="1:38" ht="15.75" hidden="1" customHeight="1">
      <c r="A254" s="1324" t="s">
        <v>506</v>
      </c>
      <c r="B254" s="1325" t="s">
        <v>21</v>
      </c>
      <c r="C254" s="754"/>
      <c r="D254" s="1326" t="s">
        <v>507</v>
      </c>
      <c r="E254" s="426"/>
      <c r="F254" s="1327"/>
      <c r="G254" s="1328"/>
      <c r="H254" s="918"/>
      <c r="I254" s="1329"/>
      <c r="J254" s="770"/>
      <c r="K254" s="770"/>
      <c r="L254" s="917"/>
      <c r="M254" s="1330">
        <f t="shared" si="53"/>
        <v>0</v>
      </c>
      <c r="N254" s="849"/>
      <c r="O254" s="770"/>
      <c r="P254" s="917"/>
      <c r="Q254" s="761"/>
      <c r="R254" s="760"/>
      <c r="S254" s="186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22"/>
      <c r="AF254" s="22"/>
      <c r="AG254" s="22"/>
      <c r="AH254" s="22"/>
      <c r="AI254" s="22"/>
      <c r="AJ254" s="22"/>
      <c r="AK254" s="22"/>
      <c r="AL254" s="22"/>
    </row>
    <row r="255" spans="1:38" ht="32.25" customHeight="1">
      <c r="A255" s="148" t="s">
        <v>508</v>
      </c>
      <c r="B255" s="1331" t="s">
        <v>509</v>
      </c>
      <c r="C255" s="668"/>
      <c r="D255" s="1332"/>
      <c r="E255" s="651"/>
      <c r="F255" s="1333"/>
      <c r="G255" s="773">
        <f t="shared" ref="G255:M255" si="54">SUM(G256:G259)</f>
        <v>18</v>
      </c>
      <c r="H255" s="654">
        <f t="shared" si="54"/>
        <v>540</v>
      </c>
      <c r="I255" s="1033">
        <f t="shared" si="54"/>
        <v>60</v>
      </c>
      <c r="J255" s="1034">
        <f t="shared" si="54"/>
        <v>0</v>
      </c>
      <c r="K255" s="1034">
        <f t="shared" si="54"/>
        <v>0</v>
      </c>
      <c r="L255" s="1037">
        <f t="shared" si="54"/>
        <v>60</v>
      </c>
      <c r="M255" s="654">
        <f t="shared" si="54"/>
        <v>480</v>
      </c>
      <c r="N255" s="160"/>
      <c r="O255" s="361"/>
      <c r="P255" s="362"/>
      <c r="Q255" s="157"/>
      <c r="R255" s="159"/>
      <c r="S255" s="186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22"/>
      <c r="AF255" s="22"/>
      <c r="AG255" s="22"/>
      <c r="AH255" s="22"/>
      <c r="AI255" s="22"/>
      <c r="AJ255" s="22"/>
      <c r="AK255" s="22"/>
      <c r="AL255" s="22"/>
    </row>
    <row r="256" spans="1:38" ht="15.75" customHeight="1">
      <c r="A256" s="1318"/>
      <c r="B256" s="1319" t="s">
        <v>510</v>
      </c>
      <c r="C256" s="306">
        <v>2</v>
      </c>
      <c r="D256" s="306" t="s">
        <v>204</v>
      </c>
      <c r="E256" s="409"/>
      <c r="F256" s="1321"/>
      <c r="G256" s="1322">
        <v>7</v>
      </c>
      <c r="H256" s="819">
        <f t="shared" ref="H256:H258" si="55">G256*30</f>
        <v>210</v>
      </c>
      <c r="I256" s="186">
        <f t="shared" ref="I256:I257" si="56">J256+K256+L256</f>
        <v>24</v>
      </c>
      <c r="J256" s="417"/>
      <c r="K256" s="417"/>
      <c r="L256" s="309">
        <v>24</v>
      </c>
      <c r="M256" s="1323">
        <f t="shared" ref="M256:M258" si="57">H256-I256</f>
        <v>186</v>
      </c>
      <c r="N256" s="830" t="s">
        <v>511</v>
      </c>
      <c r="O256" s="830" t="s">
        <v>511</v>
      </c>
      <c r="P256" s="309">
        <v>3</v>
      </c>
      <c r="Q256" s="183"/>
      <c r="R256" s="185"/>
      <c r="S256" s="186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22"/>
      <c r="AF256" s="22"/>
      <c r="AG256" s="22"/>
      <c r="AH256" s="22"/>
      <c r="AI256" s="22"/>
      <c r="AJ256" s="22"/>
      <c r="AK256" s="22"/>
      <c r="AL256" s="22"/>
    </row>
    <row r="257" spans="1:38" ht="15.75" customHeight="1">
      <c r="A257" s="1155"/>
      <c r="B257" s="1334" t="s">
        <v>510</v>
      </c>
      <c r="C257" s="1335">
        <v>4</v>
      </c>
      <c r="D257" s="1335" t="s">
        <v>255</v>
      </c>
      <c r="E257" s="418"/>
      <c r="F257" s="1336"/>
      <c r="G257" s="1337">
        <v>6</v>
      </c>
      <c r="H257" s="819">
        <f t="shared" si="55"/>
        <v>180</v>
      </c>
      <c r="I257" s="753">
        <f t="shared" si="56"/>
        <v>24</v>
      </c>
      <c r="J257" s="364"/>
      <c r="K257" s="364"/>
      <c r="L257" s="366">
        <v>24</v>
      </c>
      <c r="M257" s="1323">
        <f t="shared" si="57"/>
        <v>156</v>
      </c>
      <c r="N257" s="753"/>
      <c r="O257" s="364"/>
      <c r="P257" s="366"/>
      <c r="Q257" s="830" t="s">
        <v>511</v>
      </c>
      <c r="R257" s="830" t="s">
        <v>511</v>
      </c>
      <c r="S257" s="186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22"/>
      <c r="AF257" s="22"/>
      <c r="AG257" s="22"/>
      <c r="AH257" s="22"/>
      <c r="AI257" s="22"/>
      <c r="AJ257" s="22"/>
      <c r="AK257" s="22"/>
      <c r="AL257" s="22"/>
    </row>
    <row r="258" spans="1:38" ht="15.75" customHeight="1">
      <c r="A258" s="1742"/>
      <c r="B258" s="1334" t="s">
        <v>510</v>
      </c>
      <c r="C258" s="1293">
        <v>5</v>
      </c>
      <c r="D258" s="1293"/>
      <c r="E258" s="651"/>
      <c r="F258" s="1338"/>
      <c r="G258" s="1339">
        <v>5</v>
      </c>
      <c r="H258" s="819">
        <f t="shared" si="55"/>
        <v>150</v>
      </c>
      <c r="I258" s="361">
        <v>12</v>
      </c>
      <c r="J258" s="361"/>
      <c r="K258" s="361"/>
      <c r="L258" s="361">
        <v>12</v>
      </c>
      <c r="M258" s="1323">
        <f t="shared" si="57"/>
        <v>138</v>
      </c>
      <c r="N258" s="361"/>
      <c r="O258" s="361"/>
      <c r="P258" s="361"/>
      <c r="Q258" s="361"/>
      <c r="R258" s="159"/>
      <c r="S258" s="681" t="s">
        <v>511</v>
      </c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22"/>
      <c r="AF258" s="22"/>
      <c r="AG258" s="22"/>
      <c r="AH258" s="22"/>
      <c r="AI258" s="22"/>
      <c r="AJ258" s="22"/>
      <c r="AK258" s="22"/>
      <c r="AL258" s="22"/>
    </row>
    <row r="259" spans="1:38" ht="3" customHeight="1">
      <c r="A259" s="1574"/>
      <c r="B259" s="1340"/>
      <c r="C259" s="1341"/>
      <c r="D259" s="1341"/>
      <c r="E259" s="418"/>
      <c r="F259" s="1342"/>
      <c r="G259" s="1343"/>
      <c r="H259" s="364"/>
      <c r="I259" s="364"/>
      <c r="J259" s="364"/>
      <c r="K259" s="364"/>
      <c r="L259" s="364"/>
      <c r="M259" s="1344"/>
      <c r="N259" s="364"/>
      <c r="O259" s="364"/>
      <c r="P259" s="364"/>
      <c r="Q259" s="364"/>
      <c r="R259" s="365"/>
      <c r="S259" s="753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</row>
    <row r="260" spans="1:38" ht="9.75" customHeight="1">
      <c r="A260" s="22"/>
      <c r="B260" s="34"/>
      <c r="C260" s="1345"/>
      <c r="D260" s="1345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</row>
    <row r="261" spans="1:38" ht="11.25" hidden="1" customHeight="1">
      <c r="A261" s="22"/>
      <c r="B261" s="1346"/>
      <c r="C261" s="1346"/>
      <c r="D261" s="1739"/>
      <c r="E261" s="1630"/>
      <c r="F261" s="1630"/>
      <c r="G261" s="1630"/>
      <c r="H261" s="1346"/>
      <c r="I261" s="1740"/>
      <c r="J261" s="1535"/>
      <c r="K261" s="1535"/>
      <c r="L261" s="22"/>
      <c r="M261" s="22"/>
      <c r="N261" s="22"/>
      <c r="O261" s="22"/>
      <c r="P261" s="22"/>
      <c r="Q261" s="22"/>
      <c r="R261" s="22"/>
      <c r="S261" s="22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</row>
    <row r="262" spans="1:38" ht="7.5" customHeight="1">
      <c r="A262" s="22"/>
      <c r="B262" s="1346"/>
      <c r="C262" s="1346"/>
      <c r="D262" s="1346"/>
      <c r="E262" s="1346"/>
      <c r="F262" s="1346"/>
      <c r="G262" s="1346"/>
      <c r="H262" s="1346"/>
      <c r="I262" s="1346"/>
      <c r="J262" s="1346"/>
      <c r="K262" s="1346"/>
      <c r="L262" s="22"/>
      <c r="M262" s="22"/>
      <c r="N262" s="22"/>
      <c r="O262" s="22"/>
      <c r="P262" s="22"/>
      <c r="Q262" s="22"/>
      <c r="R262" s="22"/>
      <c r="S262" s="22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</row>
    <row r="263" spans="1:38" ht="12.75" customHeight="1">
      <c r="A263" s="22"/>
      <c r="B263" s="1346" t="s">
        <v>512</v>
      </c>
      <c r="C263" s="1346"/>
      <c r="D263" s="1739"/>
      <c r="E263" s="1630"/>
      <c r="F263" s="1630"/>
      <c r="G263" s="1630"/>
      <c r="H263" s="1346"/>
      <c r="I263" s="1740" t="s">
        <v>513</v>
      </c>
      <c r="J263" s="1535"/>
      <c r="K263" s="1535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</row>
    <row r="264" spans="1:38" ht="6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</row>
    <row r="265" spans="1:38" ht="12.75" customHeight="1">
      <c r="A265" s="22"/>
      <c r="B265" s="1346" t="s">
        <v>514</v>
      </c>
      <c r="C265" s="1346"/>
      <c r="D265" s="1739"/>
      <c r="E265" s="1630"/>
      <c r="F265" s="1630"/>
      <c r="G265" s="1630"/>
      <c r="H265" s="1346"/>
      <c r="I265" s="1740" t="s">
        <v>515</v>
      </c>
      <c r="J265" s="1535"/>
      <c r="K265" s="1535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</row>
    <row r="266" spans="1:38" ht="7.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</row>
    <row r="267" spans="1:38" ht="15.75" customHeight="1">
      <c r="A267" s="22"/>
      <c r="B267" s="1346" t="s">
        <v>516</v>
      </c>
      <c r="C267" s="1346"/>
      <c r="D267" s="1739"/>
      <c r="E267" s="1630"/>
      <c r="F267" s="1630"/>
      <c r="G267" s="1630"/>
      <c r="H267" s="1346"/>
      <c r="I267" s="1740" t="s">
        <v>515</v>
      </c>
      <c r="J267" s="1535"/>
      <c r="K267" s="1535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</row>
    <row r="268" spans="1:38" ht="15.75" customHeight="1">
      <c r="A268" s="371"/>
      <c r="B268" s="441"/>
      <c r="C268" s="1741" t="s">
        <v>137</v>
      </c>
      <c r="D268" s="1535"/>
      <c r="E268" s="1535"/>
      <c r="F268" s="1535"/>
      <c r="G268" s="1535"/>
      <c r="H268" s="1535"/>
      <c r="I268" s="1535"/>
      <c r="J268" s="1535"/>
      <c r="K268" s="1535"/>
      <c r="L268" s="442"/>
      <c r="M268" s="44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</row>
    <row r="269" spans="1:38" ht="15.75" customHeight="1">
      <c r="A269" s="371"/>
      <c r="B269" s="34"/>
      <c r="C269" s="443"/>
      <c r="D269" s="444"/>
      <c r="E269" s="444"/>
      <c r="F269" s="443"/>
      <c r="G269" s="443"/>
      <c r="H269" s="443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</row>
    <row r="270" spans="1:38" ht="15.75" customHeight="1">
      <c r="A270" s="371"/>
      <c r="B270" s="34"/>
      <c r="C270" s="443"/>
      <c r="D270" s="444"/>
      <c r="E270" s="444"/>
      <c r="F270" s="443"/>
      <c r="G270" s="443"/>
      <c r="H270" s="443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</row>
    <row r="271" spans="1:38" ht="15.75" customHeight="1">
      <c r="A271" s="371"/>
      <c r="B271" s="34"/>
      <c r="C271" s="443"/>
      <c r="D271" s="444"/>
      <c r="E271" s="444"/>
      <c r="F271" s="443"/>
      <c r="G271" s="443"/>
      <c r="H271" s="443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</row>
    <row r="272" spans="1:38" ht="15.75" customHeight="1">
      <c r="A272" s="371"/>
      <c r="B272" s="34"/>
      <c r="C272" s="443"/>
      <c r="D272" s="444"/>
      <c r="E272" s="444"/>
      <c r="F272" s="443"/>
      <c r="G272" s="443"/>
      <c r="H272" s="443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</row>
    <row r="273" spans="1:38" ht="15.75" customHeight="1">
      <c r="A273" s="371"/>
      <c r="B273" s="34"/>
      <c r="C273" s="443"/>
      <c r="D273" s="444"/>
      <c r="E273" s="444"/>
      <c r="F273" s="443"/>
      <c r="G273" s="443"/>
      <c r="H273" s="443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</row>
    <row r="274" spans="1:38" ht="15.75" customHeight="1">
      <c r="A274" s="371"/>
      <c r="B274" s="34"/>
      <c r="C274" s="443"/>
      <c r="D274" s="444"/>
      <c r="E274" s="444"/>
      <c r="F274" s="443"/>
      <c r="G274" s="443"/>
      <c r="H274" s="443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</row>
    <row r="275" spans="1:38" ht="15.75" customHeight="1">
      <c r="A275" s="371"/>
      <c r="B275" s="34"/>
      <c r="C275" s="443"/>
      <c r="D275" s="444"/>
      <c r="E275" s="444"/>
      <c r="F275" s="443"/>
      <c r="G275" s="443"/>
      <c r="H275" s="443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</row>
    <row r="276" spans="1:38" ht="15.75" customHeight="1">
      <c r="A276" s="371"/>
      <c r="B276" s="34"/>
      <c r="C276" s="443"/>
      <c r="D276" s="444"/>
      <c r="E276" s="444"/>
      <c r="F276" s="443"/>
      <c r="G276" s="443"/>
      <c r="H276" s="443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</row>
    <row r="277" spans="1:38" ht="15.75" customHeight="1">
      <c r="A277" s="371"/>
      <c r="B277" s="34"/>
      <c r="C277" s="443"/>
      <c r="D277" s="444"/>
      <c r="E277" s="444"/>
      <c r="F277" s="443"/>
      <c r="G277" s="443"/>
      <c r="H277" s="443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</row>
    <row r="278" spans="1:38" ht="15.75" customHeight="1">
      <c r="A278" s="371"/>
      <c r="B278" s="34"/>
      <c r="C278" s="443"/>
      <c r="D278" s="444"/>
      <c r="E278" s="444"/>
      <c r="F278" s="443"/>
      <c r="G278" s="443"/>
      <c r="H278" s="443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</row>
    <row r="279" spans="1:38" ht="15.75" customHeight="1">
      <c r="A279" s="371"/>
      <c r="B279" s="34"/>
      <c r="C279" s="443"/>
      <c r="D279" s="444"/>
      <c r="E279" s="444"/>
      <c r="F279" s="443"/>
      <c r="G279" s="443"/>
      <c r="H279" s="443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</row>
    <row r="280" spans="1:38" ht="15.75" customHeight="1">
      <c r="A280" s="371"/>
      <c r="B280" s="34"/>
      <c r="C280" s="443"/>
      <c r="D280" s="444"/>
      <c r="E280" s="444"/>
      <c r="F280" s="443"/>
      <c r="G280" s="443"/>
      <c r="H280" s="443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</row>
    <row r="281" spans="1:38" ht="15.75" customHeight="1">
      <c r="A281" s="371"/>
      <c r="B281" s="34"/>
      <c r="C281" s="443"/>
      <c r="D281" s="444"/>
      <c r="E281" s="444"/>
      <c r="F281" s="443"/>
      <c r="G281" s="443"/>
      <c r="H281" s="443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</row>
    <row r="282" spans="1:38" ht="15.75" customHeight="1">
      <c r="A282" s="371"/>
      <c r="B282" s="34"/>
      <c r="C282" s="443"/>
      <c r="D282" s="444"/>
      <c r="E282" s="444"/>
      <c r="F282" s="443"/>
      <c r="G282" s="443"/>
      <c r="H282" s="443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</row>
    <row r="283" spans="1:38" ht="15.75" customHeight="1">
      <c r="A283" s="371"/>
      <c r="B283" s="34"/>
      <c r="C283" s="443"/>
      <c r="D283" s="444"/>
      <c r="E283" s="444"/>
      <c r="F283" s="443"/>
      <c r="G283" s="443"/>
      <c r="H283" s="443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</row>
    <row r="284" spans="1:38" ht="15.75" customHeight="1">
      <c r="A284" s="371"/>
      <c r="B284" s="34"/>
      <c r="C284" s="443"/>
      <c r="D284" s="444"/>
      <c r="E284" s="444"/>
      <c r="F284" s="443"/>
      <c r="G284" s="443"/>
      <c r="H284" s="443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</row>
    <row r="285" spans="1:38" ht="15.75" customHeight="1">
      <c r="A285" s="371"/>
      <c r="B285" s="34"/>
      <c r="C285" s="443"/>
      <c r="D285" s="444"/>
      <c r="E285" s="444"/>
      <c r="F285" s="443"/>
      <c r="G285" s="443"/>
      <c r="H285" s="443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</row>
    <row r="286" spans="1:38" ht="15.75" customHeight="1">
      <c r="A286" s="371"/>
      <c r="B286" s="34"/>
      <c r="C286" s="443"/>
      <c r="D286" s="444"/>
      <c r="E286" s="444"/>
      <c r="F286" s="443"/>
      <c r="G286" s="443"/>
      <c r="H286" s="443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</row>
    <row r="287" spans="1:38" ht="15.75" customHeight="1">
      <c r="A287" s="371"/>
      <c r="B287" s="34"/>
      <c r="C287" s="443"/>
      <c r="D287" s="444"/>
      <c r="E287" s="444"/>
      <c r="F287" s="443"/>
      <c r="G287" s="443"/>
      <c r="H287" s="443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</row>
    <row r="288" spans="1:38" ht="15.75" customHeight="1">
      <c r="A288" s="371"/>
      <c r="B288" s="34"/>
      <c r="C288" s="443"/>
      <c r="D288" s="444"/>
      <c r="E288" s="444"/>
      <c r="F288" s="443"/>
      <c r="G288" s="443"/>
      <c r="H288" s="443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</row>
    <row r="289" spans="1:38" ht="15.75" customHeight="1">
      <c r="A289" s="371"/>
      <c r="B289" s="34"/>
      <c r="C289" s="443"/>
      <c r="D289" s="444"/>
      <c r="E289" s="444"/>
      <c r="F289" s="443"/>
      <c r="G289" s="443"/>
      <c r="H289" s="443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</row>
    <row r="290" spans="1:38" ht="15.75" customHeight="1">
      <c r="A290" s="371"/>
      <c r="B290" s="34"/>
      <c r="C290" s="443"/>
      <c r="D290" s="444"/>
      <c r="E290" s="444"/>
      <c r="F290" s="443"/>
      <c r="G290" s="443"/>
      <c r="H290" s="443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</row>
    <row r="291" spans="1:38" ht="15.75" customHeight="1">
      <c r="A291" s="371"/>
      <c r="B291" s="34"/>
      <c r="C291" s="443"/>
      <c r="D291" s="444"/>
      <c r="E291" s="444"/>
      <c r="F291" s="443"/>
      <c r="G291" s="443"/>
      <c r="H291" s="443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</row>
    <row r="292" spans="1:38" ht="15.75" customHeight="1">
      <c r="A292" s="371"/>
      <c r="B292" s="34"/>
      <c r="C292" s="443"/>
      <c r="D292" s="444"/>
      <c r="E292" s="444"/>
      <c r="F292" s="443"/>
      <c r="G292" s="443"/>
      <c r="H292" s="443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</row>
    <row r="293" spans="1:38" ht="15.75" customHeight="1">
      <c r="A293" s="371"/>
      <c r="B293" s="34"/>
      <c r="C293" s="443"/>
      <c r="D293" s="444"/>
      <c r="E293" s="444"/>
      <c r="F293" s="443"/>
      <c r="G293" s="443"/>
      <c r="H293" s="443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</row>
    <row r="294" spans="1:38" ht="15.75" customHeight="1">
      <c r="A294" s="371"/>
      <c r="B294" s="34"/>
      <c r="C294" s="443"/>
      <c r="D294" s="444"/>
      <c r="E294" s="444"/>
      <c r="F294" s="443"/>
      <c r="G294" s="443"/>
      <c r="H294" s="443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</row>
    <row r="295" spans="1:38" ht="15.75" customHeight="1">
      <c r="A295" s="371"/>
      <c r="B295" s="34"/>
      <c r="C295" s="443"/>
      <c r="D295" s="444"/>
      <c r="E295" s="444"/>
      <c r="F295" s="443"/>
      <c r="G295" s="443"/>
      <c r="H295" s="443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</row>
    <row r="296" spans="1:38" ht="15.75" customHeight="1">
      <c r="A296" s="371"/>
      <c r="B296" s="34"/>
      <c r="C296" s="443"/>
      <c r="D296" s="444"/>
      <c r="E296" s="444"/>
      <c r="F296" s="443"/>
      <c r="G296" s="443"/>
      <c r="H296" s="443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</row>
    <row r="297" spans="1:38" ht="15.75" customHeight="1">
      <c r="A297" s="371"/>
      <c r="B297" s="34"/>
      <c r="C297" s="443"/>
      <c r="D297" s="444"/>
      <c r="E297" s="444"/>
      <c r="F297" s="443"/>
      <c r="G297" s="443"/>
      <c r="H297" s="443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</row>
    <row r="298" spans="1:38" ht="15.75" customHeight="1">
      <c r="A298" s="371"/>
      <c r="B298" s="34"/>
      <c r="C298" s="443"/>
      <c r="D298" s="444"/>
      <c r="E298" s="444"/>
      <c r="F298" s="443"/>
      <c r="G298" s="443"/>
      <c r="H298" s="443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</row>
    <row r="299" spans="1:38" ht="15.75" customHeight="1">
      <c r="A299" s="371"/>
      <c r="B299" s="34"/>
      <c r="C299" s="443"/>
      <c r="D299" s="444"/>
      <c r="E299" s="444"/>
      <c r="F299" s="443"/>
      <c r="G299" s="443"/>
      <c r="H299" s="443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</row>
    <row r="300" spans="1:38" ht="15.75" customHeight="1">
      <c r="A300" s="371"/>
      <c r="B300" s="34"/>
      <c r="C300" s="443"/>
      <c r="D300" s="444"/>
      <c r="E300" s="444"/>
      <c r="F300" s="443"/>
      <c r="G300" s="443"/>
      <c r="H300" s="443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</row>
    <row r="301" spans="1:38" ht="15.75" customHeight="1">
      <c r="A301" s="371"/>
      <c r="B301" s="34"/>
      <c r="C301" s="443"/>
      <c r="D301" s="444"/>
      <c r="E301" s="444"/>
      <c r="F301" s="443"/>
      <c r="G301" s="443"/>
      <c r="H301" s="443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</row>
    <row r="302" spans="1:38" ht="15.75" customHeight="1">
      <c r="A302" s="371"/>
      <c r="B302" s="34"/>
      <c r="C302" s="443"/>
      <c r="D302" s="444"/>
      <c r="E302" s="444"/>
      <c r="F302" s="443"/>
      <c r="G302" s="443"/>
      <c r="H302" s="443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</row>
    <row r="303" spans="1:38" ht="15.75" customHeight="1">
      <c r="A303" s="371"/>
      <c r="B303" s="34"/>
      <c r="C303" s="443"/>
      <c r="D303" s="444"/>
      <c r="E303" s="444"/>
      <c r="F303" s="443"/>
      <c r="G303" s="443"/>
      <c r="H303" s="443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</row>
    <row r="304" spans="1:38" ht="15.75" customHeight="1">
      <c r="A304" s="371"/>
      <c r="B304" s="34"/>
      <c r="C304" s="443"/>
      <c r="D304" s="444"/>
      <c r="E304" s="444"/>
      <c r="F304" s="443"/>
      <c r="G304" s="443"/>
      <c r="H304" s="443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</row>
    <row r="305" spans="1:38" ht="15.75" customHeight="1">
      <c r="A305" s="371"/>
      <c r="B305" s="34"/>
      <c r="C305" s="443"/>
      <c r="D305" s="444"/>
      <c r="E305" s="444"/>
      <c r="F305" s="443"/>
      <c r="G305" s="443"/>
      <c r="H305" s="443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</row>
    <row r="306" spans="1:38" ht="15.75" customHeight="1">
      <c r="A306" s="371"/>
      <c r="B306" s="34"/>
      <c r="C306" s="443"/>
      <c r="D306" s="444"/>
      <c r="E306" s="444"/>
      <c r="F306" s="443"/>
      <c r="G306" s="443"/>
      <c r="H306" s="443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</row>
    <row r="307" spans="1:38" ht="15.75" customHeight="1">
      <c r="A307" s="371"/>
      <c r="B307" s="34"/>
      <c r="C307" s="443"/>
      <c r="D307" s="444"/>
      <c r="E307" s="444"/>
      <c r="F307" s="443"/>
      <c r="G307" s="443"/>
      <c r="H307" s="443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</row>
    <row r="308" spans="1:38" ht="15.75" customHeight="1">
      <c r="A308" s="371"/>
      <c r="B308" s="34"/>
      <c r="C308" s="443"/>
      <c r="D308" s="444"/>
      <c r="E308" s="444"/>
      <c r="F308" s="443"/>
      <c r="G308" s="443"/>
      <c r="H308" s="443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</row>
    <row r="309" spans="1:38" ht="15.75" customHeight="1">
      <c r="A309" s="371"/>
      <c r="B309" s="34"/>
      <c r="C309" s="443"/>
      <c r="D309" s="444"/>
      <c r="E309" s="444"/>
      <c r="F309" s="443"/>
      <c r="G309" s="443"/>
      <c r="H309" s="443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</row>
    <row r="310" spans="1:38" ht="15.75" customHeight="1">
      <c r="A310" s="371"/>
      <c r="B310" s="34"/>
      <c r="C310" s="443"/>
      <c r="D310" s="444"/>
      <c r="E310" s="444"/>
      <c r="F310" s="443"/>
      <c r="G310" s="443"/>
      <c r="H310" s="443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</row>
    <row r="311" spans="1:38" ht="15.75" customHeight="1">
      <c r="A311" s="371"/>
      <c r="B311" s="34"/>
      <c r="C311" s="443"/>
      <c r="D311" s="444"/>
      <c r="E311" s="444"/>
      <c r="F311" s="443"/>
      <c r="G311" s="443"/>
      <c r="H311" s="443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</row>
    <row r="312" spans="1:38" ht="15.75" customHeight="1">
      <c r="A312" s="371"/>
      <c r="B312" s="34"/>
      <c r="C312" s="443"/>
      <c r="D312" s="444"/>
      <c r="E312" s="444"/>
      <c r="F312" s="443"/>
      <c r="G312" s="443"/>
      <c r="H312" s="443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</row>
    <row r="313" spans="1:38" ht="15.75" customHeight="1">
      <c r="A313" s="371"/>
      <c r="B313" s="34"/>
      <c r="C313" s="443"/>
      <c r="D313" s="444"/>
      <c r="E313" s="444"/>
      <c r="F313" s="443"/>
      <c r="G313" s="443"/>
      <c r="H313" s="443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</row>
    <row r="314" spans="1:38" ht="15.75" customHeight="1">
      <c r="A314" s="371"/>
      <c r="B314" s="34"/>
      <c r="C314" s="443"/>
      <c r="D314" s="444"/>
      <c r="E314" s="444"/>
      <c r="F314" s="443"/>
      <c r="G314" s="443"/>
      <c r="H314" s="443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</row>
    <row r="315" spans="1:38" ht="15.75" customHeight="1">
      <c r="A315" s="371"/>
      <c r="B315" s="34"/>
      <c r="C315" s="443"/>
      <c r="D315" s="444"/>
      <c r="E315" s="444"/>
      <c r="F315" s="443"/>
      <c r="G315" s="443"/>
      <c r="H315" s="443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</row>
    <row r="316" spans="1:38" ht="15.75" customHeight="1">
      <c r="A316" s="371"/>
      <c r="B316" s="34"/>
      <c r="C316" s="443"/>
      <c r="D316" s="444"/>
      <c r="E316" s="444"/>
      <c r="F316" s="443"/>
      <c r="G316" s="443"/>
      <c r="H316" s="443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</row>
    <row r="317" spans="1:38" ht="15.75" customHeight="1">
      <c r="A317" s="371"/>
      <c r="B317" s="34"/>
      <c r="C317" s="443"/>
      <c r="D317" s="444"/>
      <c r="E317" s="444"/>
      <c r="F317" s="443"/>
      <c r="G317" s="443"/>
      <c r="H317" s="443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</row>
    <row r="318" spans="1:38" ht="15.75" customHeight="1">
      <c r="A318" s="371"/>
      <c r="B318" s="34"/>
      <c r="C318" s="443"/>
      <c r="D318" s="444"/>
      <c r="E318" s="444"/>
      <c r="F318" s="443"/>
      <c r="G318" s="443"/>
      <c r="H318" s="443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</row>
    <row r="319" spans="1:38" ht="15.75" customHeight="1">
      <c r="A319" s="371"/>
      <c r="B319" s="34"/>
      <c r="C319" s="443"/>
      <c r="D319" s="444"/>
      <c r="E319" s="444"/>
      <c r="F319" s="443"/>
      <c r="G319" s="443"/>
      <c r="H319" s="443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</row>
    <row r="320" spans="1:38" ht="15.75" customHeight="1">
      <c r="A320" s="371"/>
      <c r="B320" s="34"/>
      <c r="C320" s="443"/>
      <c r="D320" s="444"/>
      <c r="E320" s="444"/>
      <c r="F320" s="443"/>
      <c r="G320" s="443"/>
      <c r="H320" s="443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</row>
    <row r="321" spans="1:38" ht="15.75" customHeight="1">
      <c r="A321" s="371"/>
      <c r="B321" s="34"/>
      <c r="C321" s="443"/>
      <c r="D321" s="444"/>
      <c r="E321" s="444"/>
      <c r="F321" s="443"/>
      <c r="G321" s="443"/>
      <c r="H321" s="443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</row>
    <row r="322" spans="1:38" ht="15.75" customHeight="1">
      <c r="A322" s="371"/>
      <c r="B322" s="34"/>
      <c r="C322" s="443"/>
      <c r="D322" s="444"/>
      <c r="E322" s="444"/>
      <c r="F322" s="443"/>
      <c r="G322" s="443"/>
      <c r="H322" s="443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</row>
    <row r="323" spans="1:38" ht="15.75" customHeight="1">
      <c r="A323" s="371"/>
      <c r="B323" s="34"/>
      <c r="C323" s="443"/>
      <c r="D323" s="444"/>
      <c r="E323" s="444"/>
      <c r="F323" s="443"/>
      <c r="G323" s="443"/>
      <c r="H323" s="443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</row>
    <row r="324" spans="1:38" ht="15.75" customHeight="1">
      <c r="A324" s="371"/>
      <c r="B324" s="34"/>
      <c r="C324" s="443"/>
      <c r="D324" s="444"/>
      <c r="E324" s="444"/>
      <c r="F324" s="443"/>
      <c r="G324" s="443"/>
      <c r="H324" s="443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</row>
    <row r="325" spans="1:38" ht="15.75" customHeight="1">
      <c r="A325" s="371"/>
      <c r="B325" s="34"/>
      <c r="C325" s="443"/>
      <c r="D325" s="444"/>
      <c r="E325" s="444"/>
      <c r="F325" s="443"/>
      <c r="G325" s="443"/>
      <c r="H325" s="443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</row>
    <row r="326" spans="1:38" ht="15.75" customHeight="1">
      <c r="A326" s="371"/>
      <c r="B326" s="34"/>
      <c r="C326" s="443"/>
      <c r="D326" s="444"/>
      <c r="E326" s="444"/>
      <c r="F326" s="443"/>
      <c r="G326" s="443"/>
      <c r="H326" s="443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</row>
    <row r="327" spans="1:38" ht="15.75" customHeight="1">
      <c r="A327" s="371"/>
      <c r="B327" s="34"/>
      <c r="C327" s="443"/>
      <c r="D327" s="444"/>
      <c r="E327" s="444"/>
      <c r="F327" s="443"/>
      <c r="G327" s="443"/>
      <c r="H327" s="443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</row>
    <row r="328" spans="1:38" ht="15.75" customHeight="1">
      <c r="A328" s="371"/>
      <c r="B328" s="34"/>
      <c r="C328" s="443"/>
      <c r="D328" s="444"/>
      <c r="E328" s="444"/>
      <c r="F328" s="443"/>
      <c r="G328" s="443"/>
      <c r="H328" s="443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</row>
    <row r="329" spans="1:38" ht="15.75" customHeight="1">
      <c r="A329" s="371"/>
      <c r="B329" s="34"/>
      <c r="C329" s="443"/>
      <c r="D329" s="444"/>
      <c r="E329" s="444"/>
      <c r="F329" s="443"/>
      <c r="G329" s="443"/>
      <c r="H329" s="443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</row>
    <row r="330" spans="1:38" ht="15.75" customHeight="1">
      <c r="A330" s="371"/>
      <c r="B330" s="34"/>
      <c r="C330" s="443"/>
      <c r="D330" s="444"/>
      <c r="E330" s="444"/>
      <c r="F330" s="443"/>
      <c r="G330" s="443"/>
      <c r="H330" s="443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</row>
    <row r="331" spans="1:38" ht="15.75" customHeight="1">
      <c r="A331" s="371"/>
      <c r="B331" s="34"/>
      <c r="C331" s="443"/>
      <c r="D331" s="444"/>
      <c r="E331" s="444"/>
      <c r="F331" s="443"/>
      <c r="G331" s="443"/>
      <c r="H331" s="443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</row>
    <row r="332" spans="1:38" ht="15.75" customHeight="1">
      <c r="A332" s="371"/>
      <c r="B332" s="34"/>
      <c r="C332" s="443"/>
      <c r="D332" s="444"/>
      <c r="E332" s="444"/>
      <c r="F332" s="443"/>
      <c r="G332" s="443"/>
      <c r="H332" s="443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</row>
    <row r="333" spans="1:38" ht="15.75" customHeight="1">
      <c r="A333" s="371"/>
      <c r="B333" s="34"/>
      <c r="C333" s="443"/>
      <c r="D333" s="444"/>
      <c r="E333" s="444"/>
      <c r="F333" s="443"/>
      <c r="G333" s="443"/>
      <c r="H333" s="443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</row>
    <row r="334" spans="1:38" ht="15.75" customHeight="1">
      <c r="A334" s="371"/>
      <c r="B334" s="34"/>
      <c r="C334" s="443"/>
      <c r="D334" s="444"/>
      <c r="E334" s="444"/>
      <c r="F334" s="443"/>
      <c r="G334" s="443"/>
      <c r="H334" s="443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</row>
    <row r="335" spans="1:38" ht="15.75" customHeight="1">
      <c r="A335" s="371"/>
      <c r="B335" s="34"/>
      <c r="C335" s="443"/>
      <c r="D335" s="444"/>
      <c r="E335" s="444"/>
      <c r="F335" s="443"/>
      <c r="G335" s="443"/>
      <c r="H335" s="443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</row>
    <row r="336" spans="1:38" ht="15.75" customHeight="1">
      <c r="A336" s="371"/>
      <c r="B336" s="34"/>
      <c r="C336" s="443"/>
      <c r="D336" s="444"/>
      <c r="E336" s="444"/>
      <c r="F336" s="443"/>
      <c r="G336" s="443"/>
      <c r="H336" s="443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</row>
    <row r="337" spans="1:38" ht="15.75" customHeight="1">
      <c r="A337" s="371"/>
      <c r="B337" s="34"/>
      <c r="C337" s="443"/>
      <c r="D337" s="444"/>
      <c r="E337" s="444"/>
      <c r="F337" s="443"/>
      <c r="G337" s="443"/>
      <c r="H337" s="443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</row>
    <row r="338" spans="1:38" ht="15.75" customHeight="1">
      <c r="A338" s="371"/>
      <c r="B338" s="34"/>
      <c r="C338" s="443"/>
      <c r="D338" s="444"/>
      <c r="E338" s="444"/>
      <c r="F338" s="443"/>
      <c r="G338" s="443"/>
      <c r="H338" s="443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</row>
    <row r="339" spans="1:38" ht="15.75" customHeight="1">
      <c r="A339" s="371"/>
      <c r="B339" s="34"/>
      <c r="C339" s="443"/>
      <c r="D339" s="444"/>
      <c r="E339" s="444"/>
      <c r="F339" s="443"/>
      <c r="G339" s="443"/>
      <c r="H339" s="443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</row>
    <row r="340" spans="1:38" ht="15.75" customHeight="1">
      <c r="A340" s="371"/>
      <c r="B340" s="34"/>
      <c r="C340" s="443"/>
      <c r="D340" s="444"/>
      <c r="E340" s="444"/>
      <c r="F340" s="443"/>
      <c r="G340" s="443"/>
      <c r="H340" s="443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</row>
    <row r="341" spans="1:38" ht="15.75" customHeight="1">
      <c r="A341" s="371"/>
      <c r="B341" s="34"/>
      <c r="C341" s="443"/>
      <c r="D341" s="444"/>
      <c r="E341" s="444"/>
      <c r="F341" s="443"/>
      <c r="G341" s="443"/>
      <c r="H341" s="443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</row>
    <row r="342" spans="1:38" ht="15.75" customHeight="1">
      <c r="A342" s="371"/>
      <c r="B342" s="34"/>
      <c r="C342" s="443"/>
      <c r="D342" s="444"/>
      <c r="E342" s="444"/>
      <c r="F342" s="443"/>
      <c r="G342" s="443"/>
      <c r="H342" s="443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</row>
    <row r="343" spans="1:38" ht="15.75" customHeight="1">
      <c r="A343" s="371"/>
      <c r="B343" s="34"/>
      <c r="C343" s="443"/>
      <c r="D343" s="444"/>
      <c r="E343" s="444"/>
      <c r="F343" s="443"/>
      <c r="G343" s="443"/>
      <c r="H343" s="443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</row>
    <row r="344" spans="1:38" ht="15.75" customHeight="1">
      <c r="A344" s="371"/>
      <c r="B344" s="34"/>
      <c r="C344" s="443"/>
      <c r="D344" s="444"/>
      <c r="E344" s="444"/>
      <c r="F344" s="443"/>
      <c r="G344" s="443"/>
      <c r="H344" s="443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</row>
    <row r="345" spans="1:38" ht="15.75" customHeight="1">
      <c r="A345" s="371"/>
      <c r="B345" s="34"/>
      <c r="C345" s="443"/>
      <c r="D345" s="444"/>
      <c r="E345" s="444"/>
      <c r="F345" s="443"/>
      <c r="G345" s="443"/>
      <c r="H345" s="443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</row>
    <row r="346" spans="1:38" ht="15.75" customHeight="1">
      <c r="A346" s="371"/>
      <c r="B346" s="34"/>
      <c r="C346" s="443"/>
      <c r="D346" s="444"/>
      <c r="E346" s="444"/>
      <c r="F346" s="443"/>
      <c r="G346" s="443"/>
      <c r="H346" s="443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</row>
    <row r="347" spans="1:38" ht="15.75" customHeight="1">
      <c r="A347" s="371"/>
      <c r="B347" s="34"/>
      <c r="C347" s="443"/>
      <c r="D347" s="444"/>
      <c r="E347" s="444"/>
      <c r="F347" s="443"/>
      <c r="G347" s="443"/>
      <c r="H347" s="443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</row>
    <row r="348" spans="1:38" ht="15.75" customHeight="1">
      <c r="A348" s="371"/>
      <c r="B348" s="34"/>
      <c r="C348" s="443"/>
      <c r="D348" s="444"/>
      <c r="E348" s="444"/>
      <c r="F348" s="443"/>
      <c r="G348" s="443"/>
      <c r="H348" s="443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</row>
    <row r="349" spans="1:38" ht="15.75" customHeight="1">
      <c r="A349" s="371"/>
      <c r="B349" s="34"/>
      <c r="C349" s="443"/>
      <c r="D349" s="444"/>
      <c r="E349" s="444"/>
      <c r="F349" s="443"/>
      <c r="G349" s="443"/>
      <c r="H349" s="443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</row>
    <row r="350" spans="1:38" ht="15.75" customHeight="1">
      <c r="A350" s="371"/>
      <c r="B350" s="34"/>
      <c r="C350" s="443"/>
      <c r="D350" s="444"/>
      <c r="E350" s="444"/>
      <c r="F350" s="443"/>
      <c r="G350" s="443"/>
      <c r="H350" s="443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</row>
    <row r="351" spans="1:38" ht="15.75" customHeight="1">
      <c r="A351" s="371"/>
      <c r="B351" s="34"/>
      <c r="C351" s="443"/>
      <c r="D351" s="444"/>
      <c r="E351" s="444"/>
      <c r="F351" s="443"/>
      <c r="G351" s="443"/>
      <c r="H351" s="443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</row>
    <row r="352" spans="1:38" ht="15.75" customHeight="1">
      <c r="A352" s="371"/>
      <c r="B352" s="34"/>
      <c r="C352" s="443"/>
      <c r="D352" s="444"/>
      <c r="E352" s="444"/>
      <c r="F352" s="443"/>
      <c r="G352" s="443"/>
      <c r="H352" s="443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</row>
    <row r="353" spans="1:38" ht="15.75" customHeight="1">
      <c r="A353" s="371"/>
      <c r="B353" s="34"/>
      <c r="C353" s="443"/>
      <c r="D353" s="444"/>
      <c r="E353" s="444"/>
      <c r="F353" s="443"/>
      <c r="G353" s="443"/>
      <c r="H353" s="443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</row>
    <row r="354" spans="1:38" ht="15.75" customHeight="1">
      <c r="A354" s="371"/>
      <c r="B354" s="34"/>
      <c r="C354" s="443"/>
      <c r="D354" s="444"/>
      <c r="E354" s="444"/>
      <c r="F354" s="443"/>
      <c r="G354" s="443"/>
      <c r="H354" s="443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</row>
    <row r="355" spans="1:38" ht="15.75" customHeight="1">
      <c r="A355" s="371"/>
      <c r="B355" s="34"/>
      <c r="C355" s="443"/>
      <c r="D355" s="444"/>
      <c r="E355" s="444"/>
      <c r="F355" s="443"/>
      <c r="G355" s="443"/>
      <c r="H355" s="443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</row>
    <row r="356" spans="1:38" ht="15.75" customHeight="1">
      <c r="A356" s="371"/>
      <c r="B356" s="34"/>
      <c r="C356" s="443"/>
      <c r="D356" s="444"/>
      <c r="E356" s="444"/>
      <c r="F356" s="443"/>
      <c r="G356" s="443"/>
      <c r="H356" s="443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</row>
    <row r="357" spans="1:38" ht="15.75" customHeight="1">
      <c r="A357" s="371"/>
      <c r="B357" s="34"/>
      <c r="C357" s="443"/>
      <c r="D357" s="444"/>
      <c r="E357" s="444"/>
      <c r="F357" s="443"/>
      <c r="G357" s="443"/>
      <c r="H357" s="443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</row>
    <row r="358" spans="1:38" ht="15.75" customHeight="1">
      <c r="A358" s="371"/>
      <c r="B358" s="34"/>
      <c r="C358" s="443"/>
      <c r="D358" s="444"/>
      <c r="E358" s="444"/>
      <c r="F358" s="443"/>
      <c r="G358" s="443"/>
      <c r="H358" s="443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</row>
    <row r="359" spans="1:38" ht="15.75" customHeight="1">
      <c r="A359" s="371"/>
      <c r="B359" s="34"/>
      <c r="C359" s="443"/>
      <c r="D359" s="444"/>
      <c r="E359" s="444"/>
      <c r="F359" s="443"/>
      <c r="G359" s="443"/>
      <c r="H359" s="443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</row>
    <row r="360" spans="1:38" ht="15.75" customHeight="1">
      <c r="A360" s="371"/>
      <c r="B360" s="34"/>
      <c r="C360" s="443"/>
      <c r="D360" s="444"/>
      <c r="E360" s="444"/>
      <c r="F360" s="443"/>
      <c r="G360" s="443"/>
      <c r="H360" s="443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</row>
    <row r="361" spans="1:38" ht="15.75" customHeight="1">
      <c r="A361" s="371"/>
      <c r="B361" s="34"/>
      <c r="C361" s="443"/>
      <c r="D361" s="444"/>
      <c r="E361" s="444"/>
      <c r="F361" s="443"/>
      <c r="G361" s="443"/>
      <c r="H361" s="443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</row>
    <row r="362" spans="1:38" ht="15.75" customHeight="1">
      <c r="A362" s="371"/>
      <c r="B362" s="34"/>
      <c r="C362" s="443"/>
      <c r="D362" s="444"/>
      <c r="E362" s="444"/>
      <c r="F362" s="443"/>
      <c r="G362" s="443"/>
      <c r="H362" s="443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</row>
    <row r="363" spans="1:38" ht="15.75" customHeight="1">
      <c r="A363" s="371"/>
      <c r="B363" s="34"/>
      <c r="C363" s="443"/>
      <c r="D363" s="444"/>
      <c r="E363" s="444"/>
      <c r="F363" s="443"/>
      <c r="G363" s="443"/>
      <c r="H363" s="443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</row>
    <row r="364" spans="1:38" ht="15.75" customHeight="1">
      <c r="A364" s="371"/>
      <c r="B364" s="34"/>
      <c r="C364" s="443"/>
      <c r="D364" s="444"/>
      <c r="E364" s="444"/>
      <c r="F364" s="443"/>
      <c r="G364" s="443"/>
      <c r="H364" s="443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</row>
    <row r="365" spans="1:38" ht="15.75" customHeight="1">
      <c r="A365" s="371"/>
      <c r="B365" s="34"/>
      <c r="C365" s="443"/>
      <c r="D365" s="444"/>
      <c r="E365" s="444"/>
      <c r="F365" s="443"/>
      <c r="G365" s="443"/>
      <c r="H365" s="443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</row>
    <row r="366" spans="1:38" ht="15.75" customHeight="1">
      <c r="A366" s="371"/>
      <c r="B366" s="34"/>
      <c r="C366" s="443"/>
      <c r="D366" s="444"/>
      <c r="E366" s="444"/>
      <c r="F366" s="443"/>
      <c r="G366" s="443"/>
      <c r="H366" s="443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</row>
    <row r="367" spans="1:38" ht="15.75" customHeight="1">
      <c r="A367" s="371"/>
      <c r="B367" s="34"/>
      <c r="C367" s="443"/>
      <c r="D367" s="444"/>
      <c r="E367" s="444"/>
      <c r="F367" s="443"/>
      <c r="G367" s="443"/>
      <c r="H367" s="443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</row>
    <row r="368" spans="1:38" ht="15.75" customHeight="1">
      <c r="A368" s="371"/>
      <c r="B368" s="34"/>
      <c r="C368" s="443"/>
      <c r="D368" s="444"/>
      <c r="E368" s="444"/>
      <c r="F368" s="443"/>
      <c r="G368" s="443"/>
      <c r="H368" s="443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</row>
    <row r="369" spans="1:38" ht="15.75" customHeight="1">
      <c r="A369" s="371"/>
      <c r="B369" s="34"/>
      <c r="C369" s="443"/>
      <c r="D369" s="444"/>
      <c r="E369" s="444"/>
      <c r="F369" s="443"/>
      <c r="G369" s="443"/>
      <c r="H369" s="443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</row>
    <row r="370" spans="1:38" ht="15.75" customHeight="1">
      <c r="A370" s="371"/>
      <c r="B370" s="34"/>
      <c r="C370" s="443"/>
      <c r="D370" s="444"/>
      <c r="E370" s="444"/>
      <c r="F370" s="443"/>
      <c r="G370" s="443"/>
      <c r="H370" s="443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</row>
    <row r="371" spans="1:38" ht="15.75" customHeight="1">
      <c r="A371" s="371"/>
      <c r="B371" s="34"/>
      <c r="C371" s="443"/>
      <c r="D371" s="444"/>
      <c r="E371" s="444"/>
      <c r="F371" s="443"/>
      <c r="G371" s="443"/>
      <c r="H371" s="443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</row>
    <row r="372" spans="1:38" ht="15.75" customHeight="1">
      <c r="A372" s="371"/>
      <c r="B372" s="34"/>
      <c r="C372" s="443"/>
      <c r="D372" s="444"/>
      <c r="E372" s="444"/>
      <c r="F372" s="443"/>
      <c r="G372" s="443"/>
      <c r="H372" s="443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</row>
    <row r="373" spans="1:38" ht="15.75" customHeight="1">
      <c r="A373" s="371"/>
      <c r="B373" s="34"/>
      <c r="C373" s="443"/>
      <c r="D373" s="444"/>
      <c r="E373" s="444"/>
      <c r="F373" s="443"/>
      <c r="G373" s="443"/>
      <c r="H373" s="443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</row>
    <row r="374" spans="1:38" ht="15.75" customHeight="1">
      <c r="A374" s="371"/>
      <c r="B374" s="34"/>
      <c r="C374" s="443"/>
      <c r="D374" s="444"/>
      <c r="E374" s="444"/>
      <c r="F374" s="443"/>
      <c r="G374" s="443"/>
      <c r="H374" s="443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</row>
    <row r="375" spans="1:38" ht="15.75" customHeight="1">
      <c r="A375" s="371"/>
      <c r="B375" s="34"/>
      <c r="C375" s="443"/>
      <c r="D375" s="444"/>
      <c r="E375" s="444"/>
      <c r="F375" s="443"/>
      <c r="G375" s="443"/>
      <c r="H375" s="443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</row>
    <row r="376" spans="1:38" ht="15.75" customHeight="1">
      <c r="A376" s="371"/>
      <c r="B376" s="34"/>
      <c r="C376" s="443"/>
      <c r="D376" s="444"/>
      <c r="E376" s="444"/>
      <c r="F376" s="443"/>
      <c r="G376" s="443"/>
      <c r="H376" s="443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</row>
    <row r="377" spans="1:38" ht="15.75" customHeight="1">
      <c r="A377" s="371"/>
      <c r="B377" s="34"/>
      <c r="C377" s="443"/>
      <c r="D377" s="444"/>
      <c r="E377" s="444"/>
      <c r="F377" s="443"/>
      <c r="G377" s="443"/>
      <c r="H377" s="443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</row>
    <row r="378" spans="1:38" ht="15.75" customHeight="1">
      <c r="A378" s="371"/>
      <c r="B378" s="34"/>
      <c r="C378" s="443"/>
      <c r="D378" s="444"/>
      <c r="E378" s="444"/>
      <c r="F378" s="443"/>
      <c r="G378" s="443"/>
      <c r="H378" s="443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</row>
    <row r="379" spans="1:38" ht="15.75" customHeight="1">
      <c r="A379" s="371"/>
      <c r="B379" s="34"/>
      <c r="C379" s="443"/>
      <c r="D379" s="444"/>
      <c r="E379" s="444"/>
      <c r="F379" s="443"/>
      <c r="G379" s="443"/>
      <c r="H379" s="443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</row>
    <row r="380" spans="1:38" ht="15.75" customHeight="1">
      <c r="A380" s="371"/>
      <c r="B380" s="34"/>
      <c r="C380" s="443"/>
      <c r="D380" s="444"/>
      <c r="E380" s="444"/>
      <c r="F380" s="443"/>
      <c r="G380" s="443"/>
      <c r="H380" s="443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</row>
    <row r="381" spans="1:38" ht="15.75" customHeight="1">
      <c r="A381" s="371"/>
      <c r="B381" s="34"/>
      <c r="C381" s="443"/>
      <c r="D381" s="444"/>
      <c r="E381" s="444"/>
      <c r="F381" s="443"/>
      <c r="G381" s="443"/>
      <c r="H381" s="443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</row>
    <row r="382" spans="1:38" ht="15.75" customHeight="1">
      <c r="A382" s="371"/>
      <c r="B382" s="34"/>
      <c r="C382" s="443"/>
      <c r="D382" s="444"/>
      <c r="E382" s="444"/>
      <c r="F382" s="443"/>
      <c r="G382" s="443"/>
      <c r="H382" s="443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</row>
    <row r="383" spans="1:38" ht="15.75" customHeight="1">
      <c r="A383" s="371"/>
      <c r="B383" s="34"/>
      <c r="C383" s="443"/>
      <c r="D383" s="444"/>
      <c r="E383" s="444"/>
      <c r="F383" s="443"/>
      <c r="G383" s="443"/>
      <c r="H383" s="443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</row>
    <row r="384" spans="1:38" ht="15.75" customHeight="1">
      <c r="A384" s="371"/>
      <c r="B384" s="34"/>
      <c r="C384" s="443"/>
      <c r="D384" s="444"/>
      <c r="E384" s="444"/>
      <c r="F384" s="443"/>
      <c r="G384" s="443"/>
      <c r="H384" s="443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</row>
    <row r="385" spans="1:38" ht="15.75" customHeight="1">
      <c r="A385" s="371"/>
      <c r="B385" s="34"/>
      <c r="C385" s="443"/>
      <c r="D385" s="444"/>
      <c r="E385" s="444"/>
      <c r="F385" s="443"/>
      <c r="G385" s="443"/>
      <c r="H385" s="443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</row>
    <row r="386" spans="1:38" ht="15.75" customHeight="1">
      <c r="A386" s="371"/>
      <c r="B386" s="34"/>
      <c r="C386" s="443"/>
      <c r="D386" s="444"/>
      <c r="E386" s="444"/>
      <c r="F386" s="443"/>
      <c r="G386" s="443"/>
      <c r="H386" s="443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</row>
    <row r="387" spans="1:38" ht="15.75" customHeight="1">
      <c r="A387" s="371"/>
      <c r="B387" s="34"/>
      <c r="C387" s="443"/>
      <c r="D387" s="444"/>
      <c r="E387" s="444"/>
      <c r="F387" s="443"/>
      <c r="G387" s="443"/>
      <c r="H387" s="443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</row>
    <row r="388" spans="1:38" ht="15.75" customHeight="1">
      <c r="A388" s="371"/>
      <c r="B388" s="34"/>
      <c r="C388" s="443"/>
      <c r="D388" s="444"/>
      <c r="E388" s="444"/>
      <c r="F388" s="443"/>
      <c r="G388" s="443"/>
      <c r="H388" s="443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</row>
    <row r="389" spans="1:38" ht="15.75" customHeight="1">
      <c r="A389" s="371"/>
      <c r="B389" s="34"/>
      <c r="C389" s="443"/>
      <c r="D389" s="444"/>
      <c r="E389" s="444"/>
      <c r="F389" s="443"/>
      <c r="G389" s="443"/>
      <c r="H389" s="443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</row>
    <row r="390" spans="1:38" ht="15.75" customHeight="1">
      <c r="A390" s="371"/>
      <c r="B390" s="34"/>
      <c r="C390" s="443"/>
      <c r="D390" s="444"/>
      <c r="E390" s="444"/>
      <c r="F390" s="443"/>
      <c r="G390" s="443"/>
      <c r="H390" s="443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</row>
    <row r="391" spans="1:38" ht="15.75" customHeight="1">
      <c r="A391" s="371"/>
      <c r="B391" s="34"/>
      <c r="C391" s="443"/>
      <c r="D391" s="444"/>
      <c r="E391" s="444"/>
      <c r="F391" s="443"/>
      <c r="G391" s="443"/>
      <c r="H391" s="443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</row>
    <row r="392" spans="1:38" ht="15.75" customHeight="1">
      <c r="A392" s="371"/>
      <c r="B392" s="34"/>
      <c r="C392" s="443"/>
      <c r="D392" s="444"/>
      <c r="E392" s="444"/>
      <c r="F392" s="443"/>
      <c r="G392" s="443"/>
      <c r="H392" s="443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</row>
    <row r="393" spans="1:38" ht="15.75" customHeight="1">
      <c r="A393" s="371"/>
      <c r="B393" s="34"/>
      <c r="C393" s="443"/>
      <c r="D393" s="444"/>
      <c r="E393" s="444"/>
      <c r="F393" s="443"/>
      <c r="G393" s="443"/>
      <c r="H393" s="443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</row>
    <row r="394" spans="1:38" ht="15.75" customHeight="1">
      <c r="A394" s="371"/>
      <c r="B394" s="34"/>
      <c r="C394" s="443"/>
      <c r="D394" s="444"/>
      <c r="E394" s="444"/>
      <c r="F394" s="443"/>
      <c r="G394" s="443"/>
      <c r="H394" s="443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</row>
    <row r="395" spans="1:38" ht="15.75" customHeight="1">
      <c r="A395" s="371"/>
      <c r="B395" s="34"/>
      <c r="C395" s="443"/>
      <c r="D395" s="444"/>
      <c r="E395" s="444"/>
      <c r="F395" s="443"/>
      <c r="G395" s="443"/>
      <c r="H395" s="443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</row>
    <row r="396" spans="1:38" ht="15.75" customHeight="1">
      <c r="A396" s="371"/>
      <c r="B396" s="34"/>
      <c r="C396" s="443"/>
      <c r="D396" s="444"/>
      <c r="E396" s="444"/>
      <c r="F396" s="443"/>
      <c r="G396" s="443"/>
      <c r="H396" s="443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</row>
    <row r="397" spans="1:38" ht="15.75" customHeight="1">
      <c r="A397" s="371"/>
      <c r="B397" s="34"/>
      <c r="C397" s="443"/>
      <c r="D397" s="444"/>
      <c r="E397" s="444"/>
      <c r="F397" s="443"/>
      <c r="G397" s="443"/>
      <c r="H397" s="443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</row>
    <row r="398" spans="1:38" ht="15.75" customHeight="1">
      <c r="A398" s="371"/>
      <c r="B398" s="34"/>
      <c r="C398" s="443"/>
      <c r="D398" s="444"/>
      <c r="E398" s="444"/>
      <c r="F398" s="443"/>
      <c r="G398" s="443"/>
      <c r="H398" s="443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</row>
    <row r="399" spans="1:38" ht="15.75" customHeight="1">
      <c r="A399" s="371"/>
      <c r="B399" s="34"/>
      <c r="C399" s="443"/>
      <c r="D399" s="444"/>
      <c r="E399" s="444"/>
      <c r="F399" s="443"/>
      <c r="G399" s="443"/>
      <c r="H399" s="443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</row>
    <row r="400" spans="1:38" ht="15.75" customHeight="1">
      <c r="A400" s="371"/>
      <c r="B400" s="34"/>
      <c r="C400" s="443"/>
      <c r="D400" s="444"/>
      <c r="E400" s="444"/>
      <c r="F400" s="443"/>
      <c r="G400" s="443"/>
      <c r="H400" s="443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</row>
    <row r="401" spans="1:38" ht="15.75" customHeight="1">
      <c r="A401" s="371"/>
      <c r="B401" s="34"/>
      <c r="C401" s="443"/>
      <c r="D401" s="444"/>
      <c r="E401" s="444"/>
      <c r="F401" s="443"/>
      <c r="G401" s="443"/>
      <c r="H401" s="443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</row>
    <row r="402" spans="1:38" ht="15.75" customHeight="1">
      <c r="A402" s="371"/>
      <c r="B402" s="34"/>
      <c r="C402" s="443"/>
      <c r="D402" s="444"/>
      <c r="E402" s="444"/>
      <c r="F402" s="443"/>
      <c r="G402" s="443"/>
      <c r="H402" s="443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</row>
    <row r="403" spans="1:38" ht="15.75" customHeight="1">
      <c r="A403" s="371"/>
      <c r="B403" s="34"/>
      <c r="C403" s="443"/>
      <c r="D403" s="444"/>
      <c r="E403" s="444"/>
      <c r="F403" s="443"/>
      <c r="G403" s="443"/>
      <c r="H403" s="443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</row>
    <row r="404" spans="1:38" ht="15.75" customHeight="1">
      <c r="A404" s="371"/>
      <c r="B404" s="34"/>
      <c r="C404" s="443"/>
      <c r="D404" s="444"/>
      <c r="E404" s="444"/>
      <c r="F404" s="443"/>
      <c r="G404" s="443"/>
      <c r="H404" s="443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</row>
    <row r="405" spans="1:38" ht="15.75" customHeight="1">
      <c r="A405" s="371"/>
      <c r="B405" s="34"/>
      <c r="C405" s="443"/>
      <c r="D405" s="444"/>
      <c r="E405" s="444"/>
      <c r="F405" s="443"/>
      <c r="G405" s="443"/>
      <c r="H405" s="443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</row>
    <row r="406" spans="1:38" ht="15.75" customHeight="1">
      <c r="A406" s="371"/>
      <c r="B406" s="34"/>
      <c r="C406" s="443"/>
      <c r="D406" s="444"/>
      <c r="E406" s="444"/>
      <c r="F406" s="443"/>
      <c r="G406" s="443"/>
      <c r="H406" s="443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</row>
    <row r="407" spans="1:38" ht="15.75" customHeight="1">
      <c r="A407" s="371"/>
      <c r="B407" s="34"/>
      <c r="C407" s="443"/>
      <c r="D407" s="444"/>
      <c r="E407" s="444"/>
      <c r="F407" s="443"/>
      <c r="G407" s="443"/>
      <c r="H407" s="443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</row>
    <row r="408" spans="1:38" ht="15.75" customHeight="1">
      <c r="A408" s="371"/>
      <c r="B408" s="34"/>
      <c r="C408" s="443"/>
      <c r="D408" s="444"/>
      <c r="E408" s="444"/>
      <c r="F408" s="443"/>
      <c r="G408" s="443"/>
      <c r="H408" s="443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</row>
    <row r="409" spans="1:38" ht="15.75" customHeight="1">
      <c r="A409" s="371"/>
      <c r="B409" s="34"/>
      <c r="C409" s="443"/>
      <c r="D409" s="444"/>
      <c r="E409" s="444"/>
      <c r="F409" s="443"/>
      <c r="G409" s="443"/>
      <c r="H409" s="443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</row>
    <row r="410" spans="1:38" ht="15.75" customHeight="1">
      <c r="A410" s="371"/>
      <c r="B410" s="34"/>
      <c r="C410" s="443"/>
      <c r="D410" s="444"/>
      <c r="E410" s="444"/>
      <c r="F410" s="443"/>
      <c r="G410" s="443"/>
      <c r="H410" s="443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</row>
    <row r="411" spans="1:38" ht="15.75" customHeight="1">
      <c r="A411" s="371"/>
      <c r="B411" s="34"/>
      <c r="C411" s="443"/>
      <c r="D411" s="444"/>
      <c r="E411" s="444"/>
      <c r="F411" s="443"/>
      <c r="G411" s="443"/>
      <c r="H411" s="443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</row>
    <row r="412" spans="1:38" ht="15.75" customHeight="1">
      <c r="A412" s="371"/>
      <c r="B412" s="34"/>
      <c r="C412" s="443"/>
      <c r="D412" s="444"/>
      <c r="E412" s="444"/>
      <c r="F412" s="443"/>
      <c r="G412" s="443"/>
      <c r="H412" s="443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</row>
    <row r="413" spans="1:38" ht="15.75" customHeight="1">
      <c r="A413" s="371"/>
      <c r="B413" s="34"/>
      <c r="C413" s="443"/>
      <c r="D413" s="444"/>
      <c r="E413" s="444"/>
      <c r="F413" s="443"/>
      <c r="G413" s="443"/>
      <c r="H413" s="443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</row>
    <row r="414" spans="1:38" ht="15.75" customHeight="1">
      <c r="A414" s="371"/>
      <c r="B414" s="34"/>
      <c r="C414" s="443"/>
      <c r="D414" s="444"/>
      <c r="E414" s="444"/>
      <c r="F414" s="443"/>
      <c r="G414" s="443"/>
      <c r="H414" s="443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</row>
    <row r="415" spans="1:38" ht="15.75" customHeight="1">
      <c r="A415" s="371"/>
      <c r="B415" s="34"/>
      <c r="C415" s="443"/>
      <c r="D415" s="444"/>
      <c r="E415" s="444"/>
      <c r="F415" s="443"/>
      <c r="G415" s="443"/>
      <c r="H415" s="443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</row>
    <row r="416" spans="1:38" ht="15.75" customHeight="1">
      <c r="A416" s="371"/>
      <c r="B416" s="34"/>
      <c r="C416" s="443"/>
      <c r="D416" s="444"/>
      <c r="E416" s="444"/>
      <c r="F416" s="443"/>
      <c r="G416" s="443"/>
      <c r="H416" s="443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</row>
    <row r="417" spans="1:38" ht="15.75" customHeight="1">
      <c r="A417" s="371"/>
      <c r="B417" s="34"/>
      <c r="C417" s="443"/>
      <c r="D417" s="444"/>
      <c r="E417" s="444"/>
      <c r="F417" s="443"/>
      <c r="G417" s="443"/>
      <c r="H417" s="443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</row>
    <row r="418" spans="1:38" ht="15.75" customHeight="1">
      <c r="A418" s="371"/>
      <c r="B418" s="34"/>
      <c r="C418" s="443"/>
      <c r="D418" s="444"/>
      <c r="E418" s="444"/>
      <c r="F418" s="443"/>
      <c r="G418" s="443"/>
      <c r="H418" s="443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</row>
    <row r="419" spans="1:38" ht="15.75" customHeight="1">
      <c r="A419" s="371"/>
      <c r="B419" s="34"/>
      <c r="C419" s="443"/>
      <c r="D419" s="444"/>
      <c r="E419" s="444"/>
      <c r="F419" s="443"/>
      <c r="G419" s="443"/>
      <c r="H419" s="443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</row>
    <row r="420" spans="1:38" ht="15.75" customHeight="1">
      <c r="A420" s="371"/>
      <c r="B420" s="34"/>
      <c r="C420" s="443"/>
      <c r="D420" s="444"/>
      <c r="E420" s="444"/>
      <c r="F420" s="443"/>
      <c r="G420" s="443"/>
      <c r="H420" s="443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</row>
    <row r="421" spans="1:38" ht="15.75" customHeight="1">
      <c r="A421" s="371"/>
      <c r="B421" s="34"/>
      <c r="C421" s="443"/>
      <c r="D421" s="444"/>
      <c r="E421" s="444"/>
      <c r="F421" s="443"/>
      <c r="G421" s="443"/>
      <c r="H421" s="443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</row>
    <row r="422" spans="1:38" ht="15.75" customHeight="1">
      <c r="A422" s="371"/>
      <c r="B422" s="34"/>
      <c r="C422" s="443"/>
      <c r="D422" s="444"/>
      <c r="E422" s="444"/>
      <c r="F422" s="443"/>
      <c r="G422" s="443"/>
      <c r="H422" s="443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</row>
    <row r="423" spans="1:38" ht="15.75" customHeight="1">
      <c r="A423" s="371"/>
      <c r="B423" s="34"/>
      <c r="C423" s="443"/>
      <c r="D423" s="444"/>
      <c r="E423" s="444"/>
      <c r="F423" s="443"/>
      <c r="G423" s="443"/>
      <c r="H423" s="443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</row>
    <row r="424" spans="1:38" ht="15.75" customHeight="1">
      <c r="A424" s="371"/>
      <c r="B424" s="34"/>
      <c r="C424" s="443"/>
      <c r="D424" s="444"/>
      <c r="E424" s="444"/>
      <c r="F424" s="443"/>
      <c r="G424" s="443"/>
      <c r="H424" s="443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</row>
    <row r="425" spans="1:38" ht="15.75" customHeight="1">
      <c r="A425" s="371"/>
      <c r="B425" s="34"/>
      <c r="C425" s="443"/>
      <c r="D425" s="444"/>
      <c r="E425" s="444"/>
      <c r="F425" s="443"/>
      <c r="G425" s="443"/>
      <c r="H425" s="443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</row>
    <row r="426" spans="1:38" ht="15.75" customHeight="1">
      <c r="A426" s="371"/>
      <c r="B426" s="34"/>
      <c r="C426" s="443"/>
      <c r="D426" s="444"/>
      <c r="E426" s="444"/>
      <c r="F426" s="443"/>
      <c r="G426" s="443"/>
      <c r="H426" s="443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</row>
    <row r="427" spans="1:38" ht="15.75" customHeight="1">
      <c r="A427" s="371"/>
      <c r="B427" s="34"/>
      <c r="C427" s="443"/>
      <c r="D427" s="444"/>
      <c r="E427" s="444"/>
      <c r="F427" s="443"/>
      <c r="G427" s="443"/>
      <c r="H427" s="443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</row>
    <row r="428" spans="1:38" ht="15.75" customHeight="1">
      <c r="A428" s="371"/>
      <c r="B428" s="34"/>
      <c r="C428" s="443"/>
      <c r="D428" s="444"/>
      <c r="E428" s="444"/>
      <c r="F428" s="443"/>
      <c r="G428" s="443"/>
      <c r="H428" s="443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</row>
    <row r="429" spans="1:38" ht="15.75" customHeight="1">
      <c r="A429" s="371"/>
      <c r="B429" s="34"/>
      <c r="C429" s="443"/>
      <c r="D429" s="444"/>
      <c r="E429" s="444"/>
      <c r="F429" s="443"/>
      <c r="G429" s="443"/>
      <c r="H429" s="443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</row>
    <row r="430" spans="1:38" ht="15.75" customHeight="1">
      <c r="A430" s="371"/>
      <c r="B430" s="34"/>
      <c r="C430" s="443"/>
      <c r="D430" s="444"/>
      <c r="E430" s="444"/>
      <c r="F430" s="443"/>
      <c r="G430" s="443"/>
      <c r="H430" s="443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</row>
    <row r="431" spans="1:38" ht="15.75" customHeight="1">
      <c r="A431" s="371"/>
      <c r="B431" s="34"/>
      <c r="C431" s="443"/>
      <c r="D431" s="444"/>
      <c r="E431" s="444"/>
      <c r="F431" s="443"/>
      <c r="G431" s="443"/>
      <c r="H431" s="443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</row>
    <row r="432" spans="1:38" ht="15.75" customHeight="1">
      <c r="A432" s="371"/>
      <c r="B432" s="34"/>
      <c r="C432" s="443"/>
      <c r="D432" s="444"/>
      <c r="E432" s="444"/>
      <c r="F432" s="443"/>
      <c r="G432" s="443"/>
      <c r="H432" s="443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</row>
    <row r="433" spans="1:38" ht="15.75" customHeight="1">
      <c r="A433" s="371"/>
      <c r="B433" s="34"/>
      <c r="C433" s="443"/>
      <c r="D433" s="444"/>
      <c r="E433" s="444"/>
      <c r="F433" s="443"/>
      <c r="G433" s="443"/>
      <c r="H433" s="443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</row>
    <row r="434" spans="1:38" ht="15.75" customHeight="1">
      <c r="A434" s="371"/>
      <c r="B434" s="34"/>
      <c r="C434" s="443"/>
      <c r="D434" s="444"/>
      <c r="E434" s="444"/>
      <c r="F434" s="443"/>
      <c r="G434" s="443"/>
      <c r="H434" s="443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</row>
    <row r="435" spans="1:38" ht="15.75" customHeight="1">
      <c r="A435" s="371"/>
      <c r="B435" s="34"/>
      <c r="C435" s="443"/>
      <c r="D435" s="444"/>
      <c r="E435" s="444"/>
      <c r="F435" s="443"/>
      <c r="G435" s="443"/>
      <c r="H435" s="443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</row>
    <row r="436" spans="1:38" ht="15.75" customHeight="1">
      <c r="A436" s="371"/>
      <c r="B436" s="34"/>
      <c r="C436" s="443"/>
      <c r="D436" s="444"/>
      <c r="E436" s="444"/>
      <c r="F436" s="443"/>
      <c r="G436" s="443"/>
      <c r="H436" s="443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</row>
    <row r="437" spans="1:38" ht="15.75" customHeight="1">
      <c r="A437" s="371"/>
      <c r="B437" s="34"/>
      <c r="C437" s="443"/>
      <c r="D437" s="444"/>
      <c r="E437" s="444"/>
      <c r="F437" s="443"/>
      <c r="G437" s="443"/>
      <c r="H437" s="443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</row>
    <row r="438" spans="1:38" ht="15.75" customHeight="1">
      <c r="A438" s="371"/>
      <c r="B438" s="34"/>
      <c r="C438" s="443"/>
      <c r="D438" s="444"/>
      <c r="E438" s="444"/>
      <c r="F438" s="443"/>
      <c r="G438" s="443"/>
      <c r="H438" s="443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</row>
    <row r="439" spans="1:38" ht="15.75" customHeight="1">
      <c r="A439" s="371"/>
      <c r="B439" s="34"/>
      <c r="C439" s="443"/>
      <c r="D439" s="444"/>
      <c r="E439" s="444"/>
      <c r="F439" s="443"/>
      <c r="G439" s="443"/>
      <c r="H439" s="443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</row>
    <row r="440" spans="1:38" ht="15.75" customHeight="1">
      <c r="A440" s="371"/>
      <c r="B440" s="34"/>
      <c r="C440" s="443"/>
      <c r="D440" s="444"/>
      <c r="E440" s="444"/>
      <c r="F440" s="443"/>
      <c r="G440" s="443"/>
      <c r="H440" s="443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</row>
    <row r="441" spans="1:38" ht="15.75" customHeight="1">
      <c r="A441" s="371"/>
      <c r="B441" s="34"/>
      <c r="C441" s="443"/>
      <c r="D441" s="444"/>
      <c r="E441" s="444"/>
      <c r="F441" s="443"/>
      <c r="G441" s="443"/>
      <c r="H441" s="443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</row>
    <row r="442" spans="1:38" ht="15.75" customHeight="1">
      <c r="A442" s="371"/>
      <c r="B442" s="34"/>
      <c r="C442" s="443"/>
      <c r="D442" s="444"/>
      <c r="E442" s="444"/>
      <c r="F442" s="443"/>
      <c r="G442" s="443"/>
      <c r="H442" s="443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</row>
    <row r="443" spans="1:38" ht="15.75" customHeight="1">
      <c r="A443" s="371"/>
      <c r="B443" s="34"/>
      <c r="C443" s="443"/>
      <c r="D443" s="444"/>
      <c r="E443" s="444"/>
      <c r="F443" s="443"/>
      <c r="G443" s="443"/>
      <c r="H443" s="443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</row>
    <row r="444" spans="1:38" ht="15.75" customHeight="1">
      <c r="A444" s="371"/>
      <c r="B444" s="34"/>
      <c r="C444" s="443"/>
      <c r="D444" s="444"/>
      <c r="E444" s="444"/>
      <c r="F444" s="443"/>
      <c r="G444" s="443"/>
      <c r="H444" s="443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</row>
    <row r="445" spans="1:38" ht="15.75" customHeight="1">
      <c r="A445" s="371"/>
      <c r="B445" s="34"/>
      <c r="C445" s="443"/>
      <c r="D445" s="444"/>
      <c r="E445" s="444"/>
      <c r="F445" s="443"/>
      <c r="G445" s="443"/>
      <c r="H445" s="443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</row>
    <row r="446" spans="1:38" ht="15.75" customHeight="1">
      <c r="A446" s="371"/>
      <c r="B446" s="34"/>
      <c r="C446" s="443"/>
      <c r="D446" s="444"/>
      <c r="E446" s="444"/>
      <c r="F446" s="443"/>
      <c r="G446" s="443"/>
      <c r="H446" s="443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</row>
    <row r="447" spans="1:38" ht="15.75" customHeight="1">
      <c r="A447" s="371"/>
      <c r="B447" s="34"/>
      <c r="C447" s="443"/>
      <c r="D447" s="444"/>
      <c r="E447" s="444"/>
      <c r="F447" s="443"/>
      <c r="G447" s="443"/>
      <c r="H447" s="443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</row>
    <row r="448" spans="1:38" ht="15.75" customHeight="1">
      <c r="A448" s="371"/>
      <c r="B448" s="34"/>
      <c r="C448" s="443"/>
      <c r="D448" s="444"/>
      <c r="E448" s="444"/>
      <c r="F448" s="443"/>
      <c r="G448" s="443"/>
      <c r="H448" s="443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</row>
    <row r="449" spans="1:38" ht="15.75" customHeight="1">
      <c r="A449" s="371"/>
      <c r="B449" s="34"/>
      <c r="C449" s="443"/>
      <c r="D449" s="444"/>
      <c r="E449" s="444"/>
      <c r="F449" s="443"/>
      <c r="G449" s="443"/>
      <c r="H449" s="443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</row>
    <row r="450" spans="1:38" ht="15.75" customHeight="1">
      <c r="A450" s="371"/>
      <c r="B450" s="34"/>
      <c r="C450" s="443"/>
      <c r="D450" s="444"/>
      <c r="E450" s="444"/>
      <c r="F450" s="443"/>
      <c r="G450" s="443"/>
      <c r="H450" s="443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</row>
    <row r="451" spans="1:38" ht="15.75" customHeight="1">
      <c r="A451" s="371"/>
      <c r="B451" s="34"/>
      <c r="C451" s="443"/>
      <c r="D451" s="444"/>
      <c r="E451" s="444"/>
      <c r="F451" s="443"/>
      <c r="G451" s="443"/>
      <c r="H451" s="443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</row>
    <row r="452" spans="1:38" ht="15.75" customHeight="1">
      <c r="A452" s="371"/>
      <c r="B452" s="34"/>
      <c r="C452" s="443"/>
      <c r="D452" s="444"/>
      <c r="E452" s="444"/>
      <c r="F452" s="443"/>
      <c r="G452" s="443"/>
      <c r="H452" s="443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</row>
    <row r="453" spans="1:38" ht="15.75" customHeight="1">
      <c r="A453" s="371"/>
      <c r="B453" s="34"/>
      <c r="C453" s="443"/>
      <c r="D453" s="444"/>
      <c r="E453" s="444"/>
      <c r="F453" s="443"/>
      <c r="G453" s="443"/>
      <c r="H453" s="443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</row>
    <row r="454" spans="1:38" ht="15.75" customHeight="1">
      <c r="A454" s="371"/>
      <c r="B454" s="34"/>
      <c r="C454" s="443"/>
      <c r="D454" s="444"/>
      <c r="E454" s="444"/>
      <c r="F454" s="443"/>
      <c r="G454" s="443"/>
      <c r="H454" s="443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</row>
    <row r="455" spans="1:38" ht="15.75" customHeight="1">
      <c r="A455" s="371"/>
      <c r="B455" s="34"/>
      <c r="C455" s="443"/>
      <c r="D455" s="444"/>
      <c r="E455" s="444"/>
      <c r="F455" s="443"/>
      <c r="G455" s="443"/>
      <c r="H455" s="443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</row>
    <row r="456" spans="1:38" ht="15.75" customHeight="1">
      <c r="A456" s="371"/>
      <c r="B456" s="34"/>
      <c r="C456" s="443"/>
      <c r="D456" s="444"/>
      <c r="E456" s="444"/>
      <c r="F456" s="443"/>
      <c r="G456" s="443"/>
      <c r="H456" s="443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</row>
    <row r="457" spans="1:38" ht="15.75" customHeight="1">
      <c r="A457" s="371"/>
      <c r="B457" s="34"/>
      <c r="C457" s="443"/>
      <c r="D457" s="444"/>
      <c r="E457" s="444"/>
      <c r="F457" s="443"/>
      <c r="G457" s="443"/>
      <c r="H457" s="443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</row>
    <row r="458" spans="1:38" ht="15.75" customHeight="1">
      <c r="A458" s="371"/>
      <c r="B458" s="34"/>
      <c r="C458" s="443"/>
      <c r="D458" s="444"/>
      <c r="E458" s="444"/>
      <c r="F458" s="443"/>
      <c r="G458" s="443"/>
      <c r="H458" s="443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</row>
    <row r="459" spans="1:38" ht="15.75" customHeight="1">
      <c r="A459" s="371"/>
      <c r="B459" s="34"/>
      <c r="C459" s="443"/>
      <c r="D459" s="444"/>
      <c r="E459" s="444"/>
      <c r="F459" s="443"/>
      <c r="G459" s="443"/>
      <c r="H459" s="443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</row>
    <row r="460" spans="1:38" ht="15.75" customHeight="1">
      <c r="A460" s="371"/>
      <c r="B460" s="34"/>
      <c r="C460" s="443"/>
      <c r="D460" s="444"/>
      <c r="E460" s="444"/>
      <c r="F460" s="443"/>
      <c r="G460" s="443"/>
      <c r="H460" s="443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</row>
    <row r="461" spans="1:38" ht="15.75" customHeight="1">
      <c r="A461" s="371"/>
      <c r="B461" s="34"/>
      <c r="C461" s="443"/>
      <c r="D461" s="444"/>
      <c r="E461" s="444"/>
      <c r="F461" s="443"/>
      <c r="G461" s="443"/>
      <c r="H461" s="443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</row>
    <row r="462" spans="1:38" ht="15.75" customHeight="1">
      <c r="A462" s="371"/>
      <c r="B462" s="34"/>
      <c r="C462" s="443"/>
      <c r="D462" s="444"/>
      <c r="E462" s="444"/>
      <c r="F462" s="443"/>
      <c r="G462" s="443"/>
      <c r="H462" s="443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</row>
    <row r="463" spans="1:38" ht="15.75" customHeight="1">
      <c r="A463" s="371"/>
      <c r="B463" s="34"/>
      <c r="C463" s="443"/>
      <c r="D463" s="444"/>
      <c r="E463" s="444"/>
      <c r="F463" s="443"/>
      <c r="G463" s="443"/>
      <c r="H463" s="443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</row>
    <row r="464" spans="1:38" ht="15.75" customHeight="1">
      <c r="A464" s="371"/>
      <c r="B464" s="34"/>
      <c r="C464" s="443"/>
      <c r="D464" s="444"/>
      <c r="E464" s="444"/>
      <c r="F464" s="443"/>
      <c r="G464" s="443"/>
      <c r="H464" s="443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</row>
    <row r="465" spans="1:38" ht="15.75" customHeight="1">
      <c r="A465" s="371"/>
      <c r="B465" s="34"/>
      <c r="C465" s="443"/>
      <c r="D465" s="444"/>
      <c r="E465" s="444"/>
      <c r="F465" s="443"/>
      <c r="G465" s="443"/>
      <c r="H465" s="443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</row>
    <row r="466" spans="1:38" ht="15.75" customHeight="1">
      <c r="A466" s="371"/>
      <c r="B466" s="34"/>
      <c r="C466" s="443"/>
      <c r="D466" s="444"/>
      <c r="E466" s="444"/>
      <c r="F466" s="443"/>
      <c r="G466" s="443"/>
      <c r="H466" s="443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</row>
    <row r="467" spans="1:38" ht="15.75" customHeight="1">
      <c r="A467" s="371"/>
      <c r="B467" s="34"/>
      <c r="C467" s="443"/>
      <c r="D467" s="444"/>
      <c r="E467" s="444"/>
      <c r="F467" s="443"/>
      <c r="G467" s="443"/>
      <c r="H467" s="443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</row>
    <row r="468" spans="1:38" ht="15.75" customHeight="1">
      <c r="A468" s="371"/>
      <c r="B468" s="34"/>
      <c r="C468" s="443"/>
      <c r="D468" s="444"/>
      <c r="E468" s="444"/>
      <c r="F468" s="443"/>
      <c r="G468" s="443"/>
      <c r="H468" s="443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</row>
    <row r="469" spans="1:38" ht="15.75" customHeight="1">
      <c r="A469" s="371"/>
      <c r="B469" s="34"/>
      <c r="C469" s="443"/>
      <c r="D469" s="444"/>
      <c r="E469" s="444"/>
      <c r="F469" s="443"/>
      <c r="G469" s="443"/>
      <c r="H469" s="443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</row>
    <row r="470" spans="1:38" ht="15.75" customHeight="1">
      <c r="A470" s="371"/>
      <c r="B470" s="34"/>
      <c r="C470" s="443"/>
      <c r="D470" s="444"/>
      <c r="E470" s="444"/>
      <c r="F470" s="443"/>
      <c r="G470" s="443"/>
      <c r="H470" s="443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</row>
    <row r="471" spans="1:38" ht="15.75" customHeight="1">
      <c r="A471" s="371"/>
      <c r="B471" s="34"/>
      <c r="C471" s="443"/>
      <c r="D471" s="444"/>
      <c r="E471" s="444"/>
      <c r="F471" s="443"/>
      <c r="G471" s="443"/>
      <c r="H471" s="443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</row>
    <row r="472" spans="1:38" ht="15.75" customHeight="1">
      <c r="A472" s="371"/>
      <c r="B472" s="34"/>
      <c r="C472" s="443"/>
      <c r="D472" s="444"/>
      <c r="E472" s="444"/>
      <c r="F472" s="443"/>
      <c r="G472" s="443"/>
      <c r="H472" s="443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</row>
    <row r="473" spans="1:38" ht="15.75" customHeight="1">
      <c r="A473" s="371"/>
      <c r="B473" s="34"/>
      <c r="C473" s="443"/>
      <c r="D473" s="444"/>
      <c r="E473" s="444"/>
      <c r="F473" s="443"/>
      <c r="G473" s="443"/>
      <c r="H473" s="443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</row>
    <row r="474" spans="1:38" ht="15.75" customHeight="1">
      <c r="A474" s="371"/>
      <c r="B474" s="34"/>
      <c r="C474" s="443"/>
      <c r="D474" s="444"/>
      <c r="E474" s="444"/>
      <c r="F474" s="443"/>
      <c r="G474" s="443"/>
      <c r="H474" s="443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</row>
    <row r="475" spans="1:38" ht="15.75" customHeight="1">
      <c r="A475" s="371"/>
      <c r="B475" s="34"/>
      <c r="C475" s="443"/>
      <c r="D475" s="444"/>
      <c r="E475" s="444"/>
      <c r="F475" s="443"/>
      <c r="G475" s="443"/>
      <c r="H475" s="443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</row>
    <row r="476" spans="1:38" ht="15.75" customHeight="1">
      <c r="A476" s="371"/>
      <c r="B476" s="34"/>
      <c r="C476" s="443"/>
      <c r="D476" s="444"/>
      <c r="E476" s="444"/>
      <c r="F476" s="443"/>
      <c r="G476" s="443"/>
      <c r="H476" s="443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</row>
    <row r="477" spans="1:38" ht="15.75" customHeight="1">
      <c r="A477" s="371"/>
      <c r="B477" s="34"/>
      <c r="C477" s="443"/>
      <c r="D477" s="444"/>
      <c r="E477" s="444"/>
      <c r="F477" s="443"/>
      <c r="G477" s="443"/>
      <c r="H477" s="443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</row>
    <row r="478" spans="1:38" ht="15.75" customHeight="1">
      <c r="A478" s="371"/>
      <c r="B478" s="34"/>
      <c r="C478" s="443"/>
      <c r="D478" s="444"/>
      <c r="E478" s="444"/>
      <c r="F478" s="443"/>
      <c r="G478" s="443"/>
      <c r="H478" s="443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</row>
    <row r="479" spans="1:38" ht="15.75" customHeight="1">
      <c r="A479" s="371"/>
      <c r="B479" s="34"/>
      <c r="C479" s="443"/>
      <c r="D479" s="444"/>
      <c r="E479" s="444"/>
      <c r="F479" s="443"/>
      <c r="G479" s="443"/>
      <c r="H479" s="443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</row>
    <row r="480" spans="1:38" ht="15.75" customHeight="1">
      <c r="A480" s="371"/>
      <c r="B480" s="34"/>
      <c r="C480" s="443"/>
      <c r="D480" s="444"/>
      <c r="E480" s="444"/>
      <c r="F480" s="443"/>
      <c r="G480" s="443"/>
      <c r="H480" s="443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</row>
    <row r="481" spans="1:38" ht="15.75" customHeight="1">
      <c r="A481" s="371"/>
      <c r="B481" s="34"/>
      <c r="C481" s="443"/>
      <c r="D481" s="444"/>
      <c r="E481" s="444"/>
      <c r="F481" s="443"/>
      <c r="G481" s="443"/>
      <c r="H481" s="443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</row>
    <row r="482" spans="1:38" ht="15.75" customHeight="1">
      <c r="A482" s="371"/>
      <c r="B482" s="34"/>
      <c r="C482" s="443"/>
      <c r="D482" s="444"/>
      <c r="E482" s="444"/>
      <c r="F482" s="443"/>
      <c r="G482" s="443"/>
      <c r="H482" s="443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</row>
    <row r="483" spans="1:38" ht="15.75" customHeight="1">
      <c r="A483" s="371"/>
      <c r="B483" s="34"/>
      <c r="C483" s="443"/>
      <c r="D483" s="444"/>
      <c r="E483" s="444"/>
      <c r="F483" s="443"/>
      <c r="G483" s="443"/>
      <c r="H483" s="443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</row>
    <row r="484" spans="1:38" ht="15.75" customHeight="1">
      <c r="A484" s="371"/>
      <c r="B484" s="34"/>
      <c r="C484" s="443"/>
      <c r="D484" s="444"/>
      <c r="E484" s="444"/>
      <c r="F484" s="443"/>
      <c r="G484" s="443"/>
      <c r="H484" s="443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</row>
    <row r="485" spans="1:38" ht="15.75" customHeight="1">
      <c r="A485" s="371"/>
      <c r="B485" s="34"/>
      <c r="C485" s="443"/>
      <c r="D485" s="444"/>
      <c r="E485" s="444"/>
      <c r="F485" s="443"/>
      <c r="G485" s="443"/>
      <c r="H485" s="443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</row>
    <row r="486" spans="1:38" ht="15.75" customHeight="1">
      <c r="A486" s="371"/>
      <c r="B486" s="34"/>
      <c r="C486" s="443"/>
      <c r="D486" s="444"/>
      <c r="E486" s="444"/>
      <c r="F486" s="443"/>
      <c r="G486" s="443"/>
      <c r="H486" s="443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</row>
    <row r="487" spans="1:38" ht="15.75" customHeight="1">
      <c r="A487" s="371"/>
      <c r="B487" s="34"/>
      <c r="C487" s="443"/>
      <c r="D487" s="444"/>
      <c r="E487" s="444"/>
      <c r="F487" s="443"/>
      <c r="G487" s="443"/>
      <c r="H487" s="443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</row>
    <row r="488" spans="1:38" ht="15.75" customHeight="1">
      <c r="A488" s="371"/>
      <c r="B488" s="34"/>
      <c r="C488" s="443"/>
      <c r="D488" s="444"/>
      <c r="E488" s="444"/>
      <c r="F488" s="443"/>
      <c r="G488" s="443"/>
      <c r="H488" s="443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</row>
    <row r="489" spans="1:38" ht="15.75" customHeight="1">
      <c r="A489" s="371"/>
      <c r="B489" s="34"/>
      <c r="C489" s="443"/>
      <c r="D489" s="444"/>
      <c r="E489" s="444"/>
      <c r="F489" s="443"/>
      <c r="G489" s="443"/>
      <c r="H489" s="443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</row>
    <row r="490" spans="1:38" ht="15.75" customHeight="1">
      <c r="A490" s="371"/>
      <c r="B490" s="34"/>
      <c r="C490" s="443"/>
      <c r="D490" s="444"/>
      <c r="E490" s="444"/>
      <c r="F490" s="443"/>
      <c r="G490" s="443"/>
      <c r="H490" s="443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</row>
    <row r="491" spans="1:38" ht="15.75" customHeight="1">
      <c r="A491" s="371"/>
      <c r="B491" s="34"/>
      <c r="C491" s="443"/>
      <c r="D491" s="444"/>
      <c r="E491" s="444"/>
      <c r="F491" s="443"/>
      <c r="G491" s="443"/>
      <c r="H491" s="443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</row>
    <row r="492" spans="1:38" ht="15.75" customHeight="1">
      <c r="A492" s="371"/>
      <c r="B492" s="34"/>
      <c r="C492" s="443"/>
      <c r="D492" s="444"/>
      <c r="E492" s="444"/>
      <c r="F492" s="443"/>
      <c r="G492" s="443"/>
      <c r="H492" s="443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</row>
    <row r="493" spans="1:38" ht="15.75" customHeight="1">
      <c r="A493" s="371"/>
      <c r="B493" s="34"/>
      <c r="C493" s="443"/>
      <c r="D493" s="444"/>
      <c r="E493" s="444"/>
      <c r="F493" s="443"/>
      <c r="G493" s="443"/>
      <c r="H493" s="443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</row>
    <row r="494" spans="1:38" ht="15.75" customHeight="1">
      <c r="A494" s="371"/>
      <c r="B494" s="34"/>
      <c r="C494" s="443"/>
      <c r="D494" s="444"/>
      <c r="E494" s="444"/>
      <c r="F494" s="443"/>
      <c r="G494" s="443"/>
      <c r="H494" s="443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</row>
    <row r="495" spans="1:38" ht="15.75" customHeight="1">
      <c r="A495" s="371"/>
      <c r="B495" s="34"/>
      <c r="C495" s="443"/>
      <c r="D495" s="444"/>
      <c r="E495" s="444"/>
      <c r="F495" s="443"/>
      <c r="G495" s="443"/>
      <c r="H495" s="443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</row>
    <row r="496" spans="1:38" ht="15.75" customHeight="1">
      <c r="A496" s="371"/>
      <c r="B496" s="34"/>
      <c r="C496" s="443"/>
      <c r="D496" s="444"/>
      <c r="E496" s="444"/>
      <c r="F496" s="443"/>
      <c r="G496" s="443"/>
      <c r="H496" s="443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</row>
    <row r="497" spans="1:38" ht="15.75" customHeight="1">
      <c r="A497" s="371"/>
      <c r="B497" s="34"/>
      <c r="C497" s="443"/>
      <c r="D497" s="444"/>
      <c r="E497" s="444"/>
      <c r="F497" s="443"/>
      <c r="G497" s="443"/>
      <c r="H497" s="443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</row>
    <row r="498" spans="1:38" ht="15.75" customHeight="1">
      <c r="A498" s="371"/>
      <c r="B498" s="34"/>
      <c r="C498" s="443"/>
      <c r="D498" s="444"/>
      <c r="E498" s="444"/>
      <c r="F498" s="443"/>
      <c r="G498" s="443"/>
      <c r="H498" s="443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</row>
    <row r="499" spans="1:38" ht="15.75" customHeight="1">
      <c r="A499" s="371"/>
      <c r="B499" s="34"/>
      <c r="C499" s="443"/>
      <c r="D499" s="444"/>
      <c r="E499" s="444"/>
      <c r="F499" s="443"/>
      <c r="G499" s="443"/>
      <c r="H499" s="443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</row>
    <row r="500" spans="1:38" ht="15.75" customHeight="1">
      <c r="A500" s="371"/>
      <c r="B500" s="34"/>
      <c r="C500" s="443"/>
      <c r="D500" s="444"/>
      <c r="E500" s="444"/>
      <c r="F500" s="443"/>
      <c r="G500" s="443"/>
      <c r="H500" s="443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</row>
    <row r="501" spans="1:38" ht="15.75" customHeight="1">
      <c r="A501" s="371"/>
      <c r="B501" s="34"/>
      <c r="C501" s="443"/>
      <c r="D501" s="444"/>
      <c r="E501" s="444"/>
      <c r="F501" s="443"/>
      <c r="G501" s="443"/>
      <c r="H501" s="443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</row>
    <row r="502" spans="1:38" ht="15.75" customHeight="1">
      <c r="A502" s="371"/>
      <c r="B502" s="34"/>
      <c r="C502" s="443"/>
      <c r="D502" s="444"/>
      <c r="E502" s="444"/>
      <c r="F502" s="443"/>
      <c r="G502" s="443"/>
      <c r="H502" s="443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</row>
    <row r="503" spans="1:38" ht="15.75" customHeight="1">
      <c r="A503" s="371"/>
      <c r="B503" s="34"/>
      <c r="C503" s="443"/>
      <c r="D503" s="444"/>
      <c r="E503" s="444"/>
      <c r="F503" s="443"/>
      <c r="G503" s="443"/>
      <c r="H503" s="443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</row>
    <row r="504" spans="1:38" ht="15.75" customHeight="1">
      <c r="A504" s="371"/>
      <c r="B504" s="34"/>
      <c r="C504" s="443"/>
      <c r="D504" s="444"/>
      <c r="E504" s="444"/>
      <c r="F504" s="443"/>
      <c r="G504" s="443"/>
      <c r="H504" s="443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</row>
    <row r="505" spans="1:38" ht="15.75" customHeight="1">
      <c r="A505" s="371"/>
      <c r="B505" s="34"/>
      <c r="C505" s="443"/>
      <c r="D505" s="444"/>
      <c r="E505" s="444"/>
      <c r="F505" s="443"/>
      <c r="G505" s="443"/>
      <c r="H505" s="443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</row>
    <row r="506" spans="1:38" ht="15.75" customHeight="1">
      <c r="A506" s="371"/>
      <c r="B506" s="34"/>
      <c r="C506" s="443"/>
      <c r="D506" s="444"/>
      <c r="E506" s="444"/>
      <c r="F506" s="443"/>
      <c r="G506" s="443"/>
      <c r="H506" s="443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</row>
    <row r="507" spans="1:38" ht="15.75" customHeight="1">
      <c r="A507" s="371"/>
      <c r="B507" s="34"/>
      <c r="C507" s="443"/>
      <c r="D507" s="444"/>
      <c r="E507" s="444"/>
      <c r="F507" s="443"/>
      <c r="G507" s="443"/>
      <c r="H507" s="443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</row>
    <row r="508" spans="1:38" ht="15.75" customHeight="1">
      <c r="A508" s="371"/>
      <c r="B508" s="34"/>
      <c r="C508" s="443"/>
      <c r="D508" s="444"/>
      <c r="E508" s="444"/>
      <c r="F508" s="443"/>
      <c r="G508" s="443"/>
      <c r="H508" s="443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</row>
    <row r="509" spans="1:38" ht="15.75" customHeight="1">
      <c r="A509" s="371"/>
      <c r="B509" s="34"/>
      <c r="C509" s="443"/>
      <c r="D509" s="444"/>
      <c r="E509" s="444"/>
      <c r="F509" s="443"/>
      <c r="G509" s="443"/>
      <c r="H509" s="443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</row>
    <row r="510" spans="1:38" ht="15.75" customHeight="1">
      <c r="A510" s="371"/>
      <c r="B510" s="34"/>
      <c r="C510" s="443"/>
      <c r="D510" s="444"/>
      <c r="E510" s="444"/>
      <c r="F510" s="443"/>
      <c r="G510" s="443"/>
      <c r="H510" s="443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</row>
    <row r="511" spans="1:38" ht="15.75" customHeight="1">
      <c r="A511" s="371"/>
      <c r="B511" s="34"/>
      <c r="C511" s="443"/>
      <c r="D511" s="444"/>
      <c r="E511" s="444"/>
      <c r="F511" s="443"/>
      <c r="G511" s="443"/>
      <c r="H511" s="443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</row>
    <row r="512" spans="1:38" ht="15.75" customHeight="1">
      <c r="A512" s="371"/>
      <c r="B512" s="34"/>
      <c r="C512" s="443"/>
      <c r="D512" s="444"/>
      <c r="E512" s="444"/>
      <c r="F512" s="443"/>
      <c r="G512" s="443"/>
      <c r="H512" s="443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</row>
    <row r="513" spans="1:38" ht="15.75" customHeight="1">
      <c r="A513" s="371"/>
      <c r="B513" s="34"/>
      <c r="C513" s="443"/>
      <c r="D513" s="444"/>
      <c r="E513" s="444"/>
      <c r="F513" s="443"/>
      <c r="G513" s="443"/>
      <c r="H513" s="443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</row>
    <row r="514" spans="1:38" ht="15.75" customHeight="1">
      <c r="A514" s="371"/>
      <c r="B514" s="34"/>
      <c r="C514" s="443"/>
      <c r="D514" s="444"/>
      <c r="E514" s="444"/>
      <c r="F514" s="443"/>
      <c r="G514" s="443"/>
      <c r="H514" s="443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</row>
    <row r="515" spans="1:38" ht="15.75" customHeight="1">
      <c r="A515" s="371"/>
      <c r="B515" s="34"/>
      <c r="C515" s="443"/>
      <c r="D515" s="444"/>
      <c r="E515" s="444"/>
      <c r="F515" s="443"/>
      <c r="G515" s="443"/>
      <c r="H515" s="443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</row>
    <row r="516" spans="1:38" ht="15.75" customHeight="1">
      <c r="A516" s="371"/>
      <c r="B516" s="34"/>
      <c r="C516" s="443"/>
      <c r="D516" s="444"/>
      <c r="E516" s="444"/>
      <c r="F516" s="443"/>
      <c r="G516" s="443"/>
      <c r="H516" s="443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</row>
    <row r="517" spans="1:38" ht="15.75" customHeight="1">
      <c r="A517" s="371"/>
      <c r="B517" s="34"/>
      <c r="C517" s="443"/>
      <c r="D517" s="444"/>
      <c r="E517" s="444"/>
      <c r="F517" s="443"/>
      <c r="G517" s="443"/>
      <c r="H517" s="443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</row>
    <row r="518" spans="1:38" ht="15.75" customHeight="1">
      <c r="A518" s="371"/>
      <c r="B518" s="34"/>
      <c r="C518" s="443"/>
      <c r="D518" s="444"/>
      <c r="E518" s="444"/>
      <c r="F518" s="443"/>
      <c r="G518" s="443"/>
      <c r="H518" s="443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</row>
    <row r="519" spans="1:38" ht="15.75" customHeight="1">
      <c r="A519" s="371"/>
      <c r="B519" s="34"/>
      <c r="C519" s="443"/>
      <c r="D519" s="444"/>
      <c r="E519" s="444"/>
      <c r="F519" s="443"/>
      <c r="G519" s="443"/>
      <c r="H519" s="443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</row>
    <row r="520" spans="1:38" ht="15.75" customHeight="1">
      <c r="A520" s="371"/>
      <c r="B520" s="34"/>
      <c r="C520" s="443"/>
      <c r="D520" s="444"/>
      <c r="E520" s="444"/>
      <c r="F520" s="443"/>
      <c r="G520" s="443"/>
      <c r="H520" s="443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</row>
    <row r="521" spans="1:38" ht="15.75" customHeight="1">
      <c r="A521" s="371"/>
      <c r="B521" s="34"/>
      <c r="C521" s="443"/>
      <c r="D521" s="444"/>
      <c r="E521" s="444"/>
      <c r="F521" s="443"/>
      <c r="G521" s="443"/>
      <c r="H521" s="443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</row>
    <row r="522" spans="1:38" ht="15.75" customHeight="1">
      <c r="A522" s="371"/>
      <c r="B522" s="34"/>
      <c r="C522" s="443"/>
      <c r="D522" s="444"/>
      <c r="E522" s="444"/>
      <c r="F522" s="443"/>
      <c r="G522" s="443"/>
      <c r="H522" s="443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</row>
    <row r="523" spans="1:38" ht="15.75" customHeight="1">
      <c r="A523" s="371"/>
      <c r="B523" s="34"/>
      <c r="C523" s="443"/>
      <c r="D523" s="444"/>
      <c r="E523" s="444"/>
      <c r="F523" s="443"/>
      <c r="G523" s="443"/>
      <c r="H523" s="443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</row>
    <row r="524" spans="1:38" ht="15.75" customHeight="1">
      <c r="A524" s="371"/>
      <c r="B524" s="34"/>
      <c r="C524" s="443"/>
      <c r="D524" s="444"/>
      <c r="E524" s="444"/>
      <c r="F524" s="443"/>
      <c r="G524" s="443"/>
      <c r="H524" s="443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</row>
    <row r="525" spans="1:38" ht="15.75" customHeight="1">
      <c r="A525" s="371"/>
      <c r="B525" s="34"/>
      <c r="C525" s="443"/>
      <c r="D525" s="444"/>
      <c r="E525" s="444"/>
      <c r="F525" s="443"/>
      <c r="G525" s="443"/>
      <c r="H525" s="443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</row>
    <row r="526" spans="1:38" ht="15.75" customHeight="1">
      <c r="A526" s="371"/>
      <c r="B526" s="34"/>
      <c r="C526" s="443"/>
      <c r="D526" s="444"/>
      <c r="E526" s="444"/>
      <c r="F526" s="443"/>
      <c r="G526" s="443"/>
      <c r="H526" s="443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</row>
    <row r="527" spans="1:38" ht="15.75" customHeight="1">
      <c r="A527" s="371"/>
      <c r="B527" s="34"/>
      <c r="C527" s="443"/>
      <c r="D527" s="444"/>
      <c r="E527" s="444"/>
      <c r="F527" s="443"/>
      <c r="G527" s="443"/>
      <c r="H527" s="443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</row>
    <row r="528" spans="1:38" ht="15.75" customHeight="1">
      <c r="A528" s="371"/>
      <c r="B528" s="34"/>
      <c r="C528" s="443"/>
      <c r="D528" s="444"/>
      <c r="E528" s="444"/>
      <c r="F528" s="443"/>
      <c r="G528" s="443"/>
      <c r="H528" s="443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</row>
    <row r="529" spans="1:38" ht="15.75" customHeight="1">
      <c r="A529" s="371"/>
      <c r="B529" s="34"/>
      <c r="C529" s="443"/>
      <c r="D529" s="444"/>
      <c r="E529" s="444"/>
      <c r="F529" s="443"/>
      <c r="G529" s="443"/>
      <c r="H529" s="443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</row>
    <row r="530" spans="1:38" ht="15.75" customHeight="1">
      <c r="A530" s="371"/>
      <c r="B530" s="34"/>
      <c r="C530" s="443"/>
      <c r="D530" s="444"/>
      <c r="E530" s="444"/>
      <c r="F530" s="443"/>
      <c r="G530" s="443"/>
      <c r="H530" s="443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</row>
    <row r="531" spans="1:38" ht="15.75" customHeight="1">
      <c r="A531" s="371"/>
      <c r="B531" s="34"/>
      <c r="C531" s="443"/>
      <c r="D531" s="444"/>
      <c r="E531" s="444"/>
      <c r="F531" s="443"/>
      <c r="G531" s="443"/>
      <c r="H531" s="443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</row>
    <row r="532" spans="1:38" ht="15.75" customHeight="1">
      <c r="A532" s="371"/>
      <c r="B532" s="34"/>
      <c r="C532" s="443"/>
      <c r="D532" s="444"/>
      <c r="E532" s="444"/>
      <c r="F532" s="443"/>
      <c r="G532" s="443"/>
      <c r="H532" s="443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</row>
    <row r="533" spans="1:38" ht="15.75" customHeight="1">
      <c r="A533" s="371"/>
      <c r="B533" s="34"/>
      <c r="C533" s="443"/>
      <c r="D533" s="444"/>
      <c r="E533" s="444"/>
      <c r="F533" s="443"/>
      <c r="G533" s="443"/>
      <c r="H533" s="443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</row>
    <row r="534" spans="1:38" ht="15.75" customHeight="1">
      <c r="A534" s="371"/>
      <c r="B534" s="34"/>
      <c r="C534" s="443"/>
      <c r="D534" s="444"/>
      <c r="E534" s="444"/>
      <c r="F534" s="443"/>
      <c r="G534" s="443"/>
      <c r="H534" s="443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</row>
    <row r="535" spans="1:38" ht="15.75" customHeight="1">
      <c r="A535" s="371"/>
      <c r="B535" s="34"/>
      <c r="C535" s="443"/>
      <c r="D535" s="444"/>
      <c r="E535" s="444"/>
      <c r="F535" s="443"/>
      <c r="G535" s="443"/>
      <c r="H535" s="443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</row>
    <row r="536" spans="1:38" ht="15.75" customHeight="1">
      <c r="A536" s="371"/>
      <c r="B536" s="34"/>
      <c r="C536" s="443"/>
      <c r="D536" s="444"/>
      <c r="E536" s="444"/>
      <c r="F536" s="443"/>
      <c r="G536" s="443"/>
      <c r="H536" s="443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</row>
    <row r="537" spans="1:38" ht="15.75" customHeight="1">
      <c r="A537" s="371"/>
      <c r="B537" s="34"/>
      <c r="C537" s="443"/>
      <c r="D537" s="444"/>
      <c r="E537" s="444"/>
      <c r="F537" s="443"/>
      <c r="G537" s="443"/>
      <c r="H537" s="443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</row>
    <row r="538" spans="1:38" ht="15.75" customHeight="1">
      <c r="A538" s="371"/>
      <c r="B538" s="34"/>
      <c r="C538" s="443"/>
      <c r="D538" s="444"/>
      <c r="E538" s="444"/>
      <c r="F538" s="443"/>
      <c r="G538" s="443"/>
      <c r="H538" s="443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</row>
    <row r="539" spans="1:38" ht="15.75" customHeight="1">
      <c r="A539" s="371"/>
      <c r="B539" s="34"/>
      <c r="C539" s="443"/>
      <c r="D539" s="444"/>
      <c r="E539" s="444"/>
      <c r="F539" s="443"/>
      <c r="G539" s="443"/>
      <c r="H539" s="443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</row>
    <row r="540" spans="1:38" ht="15.75" customHeight="1">
      <c r="A540" s="371"/>
      <c r="B540" s="34"/>
      <c r="C540" s="443"/>
      <c r="D540" s="444"/>
      <c r="E540" s="444"/>
      <c r="F540" s="443"/>
      <c r="G540" s="443"/>
      <c r="H540" s="443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</row>
    <row r="541" spans="1:38" ht="15.75" customHeight="1">
      <c r="A541" s="371"/>
      <c r="B541" s="34"/>
      <c r="C541" s="443"/>
      <c r="D541" s="444"/>
      <c r="E541" s="444"/>
      <c r="F541" s="443"/>
      <c r="G541" s="443"/>
      <c r="H541" s="443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</row>
    <row r="542" spans="1:38" ht="15.75" customHeight="1">
      <c r="A542" s="371"/>
      <c r="B542" s="34"/>
      <c r="C542" s="443"/>
      <c r="D542" s="444"/>
      <c r="E542" s="444"/>
      <c r="F542" s="443"/>
      <c r="G542" s="443"/>
      <c r="H542" s="443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</row>
    <row r="543" spans="1:38" ht="15.75" customHeight="1">
      <c r="A543" s="371"/>
      <c r="B543" s="34"/>
      <c r="C543" s="443"/>
      <c r="D543" s="444"/>
      <c r="E543" s="444"/>
      <c r="F543" s="443"/>
      <c r="G543" s="443"/>
      <c r="H543" s="443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</row>
    <row r="544" spans="1:38" ht="15.75" customHeight="1">
      <c r="A544" s="371"/>
      <c r="B544" s="34"/>
      <c r="C544" s="443"/>
      <c r="D544" s="444"/>
      <c r="E544" s="444"/>
      <c r="F544" s="443"/>
      <c r="G544" s="443"/>
      <c r="H544" s="443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</row>
    <row r="545" spans="1:38" ht="15.75" customHeight="1">
      <c r="A545" s="371"/>
      <c r="B545" s="34"/>
      <c r="C545" s="443"/>
      <c r="D545" s="444"/>
      <c r="E545" s="444"/>
      <c r="F545" s="443"/>
      <c r="G545" s="443"/>
      <c r="H545" s="443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</row>
    <row r="546" spans="1:38" ht="15.75" customHeight="1">
      <c r="A546" s="371"/>
      <c r="B546" s="34"/>
      <c r="C546" s="443"/>
      <c r="D546" s="444"/>
      <c r="E546" s="444"/>
      <c r="F546" s="443"/>
      <c r="G546" s="443"/>
      <c r="H546" s="443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</row>
    <row r="547" spans="1:38" ht="15.75" customHeight="1">
      <c r="A547" s="371"/>
      <c r="B547" s="34"/>
      <c r="C547" s="443"/>
      <c r="D547" s="444"/>
      <c r="E547" s="444"/>
      <c r="F547" s="443"/>
      <c r="G547" s="443"/>
      <c r="H547" s="443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</row>
    <row r="548" spans="1:38" ht="15.75" customHeight="1">
      <c r="A548" s="371"/>
      <c r="B548" s="34"/>
      <c r="C548" s="443"/>
      <c r="D548" s="444"/>
      <c r="E548" s="444"/>
      <c r="F548" s="443"/>
      <c r="G548" s="443"/>
      <c r="H548" s="443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</row>
    <row r="549" spans="1:38" ht="15.75" customHeight="1">
      <c r="A549" s="371"/>
      <c r="B549" s="34"/>
      <c r="C549" s="443"/>
      <c r="D549" s="444"/>
      <c r="E549" s="444"/>
      <c r="F549" s="443"/>
      <c r="G549" s="443"/>
      <c r="H549" s="443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</row>
    <row r="550" spans="1:38" ht="15.75" customHeight="1">
      <c r="A550" s="371"/>
      <c r="B550" s="34"/>
      <c r="C550" s="443"/>
      <c r="D550" s="444"/>
      <c r="E550" s="444"/>
      <c r="F550" s="443"/>
      <c r="G550" s="443"/>
      <c r="H550" s="443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</row>
    <row r="551" spans="1:38" ht="15.75" customHeight="1">
      <c r="A551" s="371"/>
      <c r="B551" s="34"/>
      <c r="C551" s="443"/>
      <c r="D551" s="444"/>
      <c r="E551" s="444"/>
      <c r="F551" s="443"/>
      <c r="G551" s="443"/>
      <c r="H551" s="443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</row>
    <row r="552" spans="1:38" ht="15.75" customHeight="1">
      <c r="A552" s="371"/>
      <c r="B552" s="34"/>
      <c r="C552" s="443"/>
      <c r="D552" s="444"/>
      <c r="E552" s="444"/>
      <c r="F552" s="443"/>
      <c r="G552" s="443"/>
      <c r="H552" s="443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</row>
    <row r="553" spans="1:38" ht="15.75" customHeight="1">
      <c r="A553" s="371"/>
      <c r="B553" s="34"/>
      <c r="C553" s="443"/>
      <c r="D553" s="444"/>
      <c r="E553" s="444"/>
      <c r="F553" s="443"/>
      <c r="G553" s="443"/>
      <c r="H553" s="443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</row>
    <row r="554" spans="1:38" ht="15.75" customHeight="1">
      <c r="A554" s="371"/>
      <c r="B554" s="34"/>
      <c r="C554" s="443"/>
      <c r="D554" s="444"/>
      <c r="E554" s="444"/>
      <c r="F554" s="443"/>
      <c r="G554" s="443"/>
      <c r="H554" s="443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</row>
    <row r="555" spans="1:38" ht="15.75" customHeight="1">
      <c r="A555" s="371"/>
      <c r="B555" s="34"/>
      <c r="C555" s="443"/>
      <c r="D555" s="444"/>
      <c r="E555" s="444"/>
      <c r="F555" s="443"/>
      <c r="G555" s="443"/>
      <c r="H555" s="443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</row>
    <row r="556" spans="1:38" ht="15.75" customHeight="1">
      <c r="A556" s="371"/>
      <c r="B556" s="34"/>
      <c r="C556" s="443"/>
      <c r="D556" s="444"/>
      <c r="E556" s="444"/>
      <c r="F556" s="443"/>
      <c r="G556" s="443"/>
      <c r="H556" s="443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</row>
    <row r="557" spans="1:38" ht="15.75" customHeight="1">
      <c r="A557" s="371"/>
      <c r="B557" s="34"/>
      <c r="C557" s="443"/>
      <c r="D557" s="444"/>
      <c r="E557" s="444"/>
      <c r="F557" s="443"/>
      <c r="G557" s="443"/>
      <c r="H557" s="443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</row>
    <row r="558" spans="1:38" ht="15.75" customHeight="1">
      <c r="A558" s="371"/>
      <c r="B558" s="34"/>
      <c r="C558" s="443"/>
      <c r="D558" s="444"/>
      <c r="E558" s="444"/>
      <c r="F558" s="443"/>
      <c r="G558" s="443"/>
      <c r="H558" s="443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</row>
    <row r="559" spans="1:38" ht="15.75" customHeight="1">
      <c r="A559" s="371"/>
      <c r="B559" s="34"/>
      <c r="C559" s="443"/>
      <c r="D559" s="444"/>
      <c r="E559" s="444"/>
      <c r="F559" s="443"/>
      <c r="G559" s="443"/>
      <c r="H559" s="443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</row>
    <row r="560" spans="1:38" ht="15.75" customHeight="1">
      <c r="A560" s="371"/>
      <c r="B560" s="34"/>
      <c r="C560" s="443"/>
      <c r="D560" s="444"/>
      <c r="E560" s="444"/>
      <c r="F560" s="443"/>
      <c r="G560" s="443"/>
      <c r="H560" s="443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</row>
    <row r="561" spans="1:38" ht="15.75" customHeight="1">
      <c r="A561" s="371"/>
      <c r="B561" s="34"/>
      <c r="C561" s="443"/>
      <c r="D561" s="444"/>
      <c r="E561" s="444"/>
      <c r="F561" s="443"/>
      <c r="G561" s="443"/>
      <c r="H561" s="443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</row>
    <row r="562" spans="1:38" ht="15.75" customHeight="1">
      <c r="A562" s="371"/>
      <c r="B562" s="34"/>
      <c r="C562" s="443"/>
      <c r="D562" s="444"/>
      <c r="E562" s="444"/>
      <c r="F562" s="443"/>
      <c r="G562" s="443"/>
      <c r="H562" s="443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</row>
    <row r="563" spans="1:38" ht="15.75" customHeight="1">
      <c r="A563" s="371"/>
      <c r="B563" s="34"/>
      <c r="C563" s="443"/>
      <c r="D563" s="444"/>
      <c r="E563" s="444"/>
      <c r="F563" s="443"/>
      <c r="G563" s="443"/>
      <c r="H563" s="443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</row>
    <row r="564" spans="1:38" ht="15.75" customHeight="1">
      <c r="A564" s="371"/>
      <c r="B564" s="34"/>
      <c r="C564" s="443"/>
      <c r="D564" s="444"/>
      <c r="E564" s="444"/>
      <c r="F564" s="443"/>
      <c r="G564" s="443"/>
      <c r="H564" s="443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</row>
    <row r="565" spans="1:38" ht="15.75" customHeight="1">
      <c r="A565" s="371"/>
      <c r="B565" s="34"/>
      <c r="C565" s="443"/>
      <c r="D565" s="444"/>
      <c r="E565" s="444"/>
      <c r="F565" s="443"/>
      <c r="G565" s="443"/>
      <c r="H565" s="443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</row>
    <row r="566" spans="1:38" ht="15.75" customHeight="1">
      <c r="A566" s="371"/>
      <c r="B566" s="34"/>
      <c r="C566" s="443"/>
      <c r="D566" s="444"/>
      <c r="E566" s="444"/>
      <c r="F566" s="443"/>
      <c r="G566" s="443"/>
      <c r="H566" s="443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</row>
    <row r="567" spans="1:38" ht="15.75" customHeight="1">
      <c r="A567" s="371"/>
      <c r="B567" s="34"/>
      <c r="C567" s="443"/>
      <c r="D567" s="444"/>
      <c r="E567" s="444"/>
      <c r="F567" s="443"/>
      <c r="G567" s="443"/>
      <c r="H567" s="443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</row>
    <row r="568" spans="1:38" ht="15.75" customHeight="1">
      <c r="A568" s="371"/>
      <c r="B568" s="34"/>
      <c r="C568" s="443"/>
      <c r="D568" s="444"/>
      <c r="E568" s="444"/>
      <c r="F568" s="443"/>
      <c r="G568" s="443"/>
      <c r="H568" s="443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</row>
    <row r="569" spans="1:38" ht="15.75" customHeight="1">
      <c r="A569" s="371"/>
      <c r="B569" s="34"/>
      <c r="C569" s="443"/>
      <c r="D569" s="444"/>
      <c r="E569" s="444"/>
      <c r="F569" s="443"/>
      <c r="G569" s="443"/>
      <c r="H569" s="443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</row>
    <row r="570" spans="1:38" ht="15.75" customHeight="1">
      <c r="A570" s="371"/>
      <c r="B570" s="34"/>
      <c r="C570" s="443"/>
      <c r="D570" s="444"/>
      <c r="E570" s="444"/>
      <c r="F570" s="443"/>
      <c r="G570" s="443"/>
      <c r="H570" s="443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</row>
    <row r="571" spans="1:38" ht="15.75" customHeight="1">
      <c r="A571" s="371"/>
      <c r="B571" s="34"/>
      <c r="C571" s="443"/>
      <c r="D571" s="444"/>
      <c r="E571" s="444"/>
      <c r="F571" s="443"/>
      <c r="G571" s="443"/>
      <c r="H571" s="443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</row>
    <row r="572" spans="1:38" ht="15.75" customHeight="1">
      <c r="A572" s="371"/>
      <c r="B572" s="34"/>
      <c r="C572" s="443"/>
      <c r="D572" s="444"/>
      <c r="E572" s="444"/>
      <c r="F572" s="443"/>
      <c r="G572" s="443"/>
      <c r="H572" s="443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</row>
    <row r="573" spans="1:38" ht="15.75" customHeight="1">
      <c r="A573" s="371"/>
      <c r="B573" s="34"/>
      <c r="C573" s="443"/>
      <c r="D573" s="444"/>
      <c r="E573" s="444"/>
      <c r="F573" s="443"/>
      <c r="G573" s="443"/>
      <c r="H573" s="443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</row>
    <row r="574" spans="1:38" ht="15.75" customHeight="1">
      <c r="A574" s="371"/>
      <c r="B574" s="34"/>
      <c r="C574" s="443"/>
      <c r="D574" s="444"/>
      <c r="E574" s="444"/>
      <c r="F574" s="443"/>
      <c r="G574" s="443"/>
      <c r="H574" s="443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</row>
    <row r="575" spans="1:38" ht="15.75" customHeight="1">
      <c r="A575" s="371"/>
      <c r="B575" s="34"/>
      <c r="C575" s="443"/>
      <c r="D575" s="444"/>
      <c r="E575" s="444"/>
      <c r="F575" s="443"/>
      <c r="G575" s="443"/>
      <c r="H575" s="443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</row>
    <row r="576" spans="1:38" ht="15.75" customHeight="1">
      <c r="A576" s="371"/>
      <c r="B576" s="34"/>
      <c r="C576" s="443"/>
      <c r="D576" s="444"/>
      <c r="E576" s="444"/>
      <c r="F576" s="443"/>
      <c r="G576" s="443"/>
      <c r="H576" s="443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</row>
    <row r="577" spans="1:38" ht="15.75" customHeight="1">
      <c r="A577" s="371"/>
      <c r="B577" s="34"/>
      <c r="C577" s="443"/>
      <c r="D577" s="444"/>
      <c r="E577" s="444"/>
      <c r="F577" s="443"/>
      <c r="G577" s="443"/>
      <c r="H577" s="443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</row>
    <row r="578" spans="1:38" ht="15.75" customHeight="1">
      <c r="A578" s="371"/>
      <c r="B578" s="34"/>
      <c r="C578" s="443"/>
      <c r="D578" s="444"/>
      <c r="E578" s="444"/>
      <c r="F578" s="443"/>
      <c r="G578" s="443"/>
      <c r="H578" s="443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</row>
    <row r="579" spans="1:38" ht="15.75" customHeight="1">
      <c r="A579" s="371"/>
      <c r="B579" s="34"/>
      <c r="C579" s="443"/>
      <c r="D579" s="444"/>
      <c r="E579" s="444"/>
      <c r="F579" s="443"/>
      <c r="G579" s="443"/>
      <c r="H579" s="443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</row>
    <row r="580" spans="1:38" ht="15.75" customHeight="1">
      <c r="A580" s="371"/>
      <c r="B580" s="34"/>
      <c r="C580" s="443"/>
      <c r="D580" s="444"/>
      <c r="E580" s="444"/>
      <c r="F580" s="443"/>
      <c r="G580" s="443"/>
      <c r="H580" s="443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</row>
    <row r="581" spans="1:38" ht="15.75" customHeight="1">
      <c r="A581" s="371"/>
      <c r="B581" s="34"/>
      <c r="C581" s="443"/>
      <c r="D581" s="444"/>
      <c r="E581" s="444"/>
      <c r="F581" s="443"/>
      <c r="G581" s="443"/>
      <c r="H581" s="443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</row>
    <row r="582" spans="1:38" ht="15.75" customHeight="1">
      <c r="A582" s="371"/>
      <c r="B582" s="34"/>
      <c r="C582" s="443"/>
      <c r="D582" s="444"/>
      <c r="E582" s="444"/>
      <c r="F582" s="443"/>
      <c r="G582" s="443"/>
      <c r="H582" s="443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</row>
    <row r="583" spans="1:38" ht="15.75" customHeight="1">
      <c r="A583" s="371"/>
      <c r="B583" s="34"/>
      <c r="C583" s="443"/>
      <c r="D583" s="444"/>
      <c r="E583" s="444"/>
      <c r="F583" s="443"/>
      <c r="G583" s="443"/>
      <c r="H583" s="443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</row>
    <row r="584" spans="1:38" ht="15.75" customHeight="1">
      <c r="A584" s="371"/>
      <c r="B584" s="34"/>
      <c r="C584" s="443"/>
      <c r="D584" s="444"/>
      <c r="E584" s="444"/>
      <c r="F584" s="443"/>
      <c r="G584" s="443"/>
      <c r="H584" s="443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</row>
    <row r="585" spans="1:38" ht="15.75" customHeight="1">
      <c r="A585" s="371"/>
      <c r="B585" s="34"/>
      <c r="C585" s="443"/>
      <c r="D585" s="444"/>
      <c r="E585" s="444"/>
      <c r="F585" s="443"/>
      <c r="G585" s="443"/>
      <c r="H585" s="443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</row>
    <row r="586" spans="1:38" ht="15.75" customHeight="1">
      <c r="A586" s="371"/>
      <c r="B586" s="34"/>
      <c r="C586" s="443"/>
      <c r="D586" s="444"/>
      <c r="E586" s="444"/>
      <c r="F586" s="443"/>
      <c r="G586" s="443"/>
      <c r="H586" s="443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</row>
    <row r="587" spans="1:38" ht="15.75" customHeight="1">
      <c r="A587" s="371"/>
      <c r="B587" s="34"/>
      <c r="C587" s="443"/>
      <c r="D587" s="444"/>
      <c r="E587" s="444"/>
      <c r="F587" s="443"/>
      <c r="G587" s="443"/>
      <c r="H587" s="443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</row>
    <row r="588" spans="1:38" ht="15.75" customHeight="1">
      <c r="A588" s="371"/>
      <c r="B588" s="34"/>
      <c r="C588" s="443"/>
      <c r="D588" s="444"/>
      <c r="E588" s="444"/>
      <c r="F588" s="443"/>
      <c r="G588" s="443"/>
      <c r="H588" s="443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</row>
    <row r="589" spans="1:38" ht="15.75" customHeight="1">
      <c r="A589" s="371"/>
      <c r="B589" s="34"/>
      <c r="C589" s="443"/>
      <c r="D589" s="444"/>
      <c r="E589" s="444"/>
      <c r="F589" s="443"/>
      <c r="G589" s="443"/>
      <c r="H589" s="443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</row>
    <row r="590" spans="1:38" ht="15.75" customHeight="1">
      <c r="A590" s="371"/>
      <c r="B590" s="34"/>
      <c r="C590" s="443"/>
      <c r="D590" s="444"/>
      <c r="E590" s="444"/>
      <c r="F590" s="443"/>
      <c r="G590" s="443"/>
      <c r="H590" s="443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</row>
    <row r="591" spans="1:38" ht="15.75" customHeight="1">
      <c r="A591" s="371"/>
      <c r="B591" s="34"/>
      <c r="C591" s="443"/>
      <c r="D591" s="444"/>
      <c r="E591" s="444"/>
      <c r="F591" s="443"/>
      <c r="G591" s="443"/>
      <c r="H591" s="443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</row>
    <row r="592" spans="1:38" ht="15.75" customHeight="1">
      <c r="A592" s="371"/>
      <c r="B592" s="34"/>
      <c r="C592" s="443"/>
      <c r="D592" s="444"/>
      <c r="E592" s="444"/>
      <c r="F592" s="443"/>
      <c r="G592" s="443"/>
      <c r="H592" s="443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</row>
    <row r="593" spans="1:38" ht="15.75" customHeight="1">
      <c r="A593" s="371"/>
      <c r="B593" s="34"/>
      <c r="C593" s="443"/>
      <c r="D593" s="444"/>
      <c r="E593" s="444"/>
      <c r="F593" s="443"/>
      <c r="G593" s="443"/>
      <c r="H593" s="443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</row>
    <row r="594" spans="1:38" ht="15.75" customHeight="1">
      <c r="A594" s="371"/>
      <c r="B594" s="34"/>
      <c r="C594" s="443"/>
      <c r="D594" s="444"/>
      <c r="E594" s="444"/>
      <c r="F594" s="443"/>
      <c r="G594" s="443"/>
      <c r="H594" s="443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</row>
    <row r="595" spans="1:38" ht="15.75" customHeight="1">
      <c r="A595" s="371"/>
      <c r="B595" s="34"/>
      <c r="C595" s="443"/>
      <c r="D595" s="444"/>
      <c r="E595" s="444"/>
      <c r="F595" s="443"/>
      <c r="G595" s="443"/>
      <c r="H595" s="443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</row>
    <row r="596" spans="1:38" ht="15.75" customHeight="1">
      <c r="A596" s="371"/>
      <c r="B596" s="34"/>
      <c r="C596" s="443"/>
      <c r="D596" s="444"/>
      <c r="E596" s="444"/>
      <c r="F596" s="443"/>
      <c r="G596" s="443"/>
      <c r="H596" s="443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</row>
    <row r="597" spans="1:38" ht="15.75" customHeight="1">
      <c r="A597" s="371"/>
      <c r="B597" s="34"/>
      <c r="C597" s="443"/>
      <c r="D597" s="444"/>
      <c r="E597" s="444"/>
      <c r="F597" s="443"/>
      <c r="G597" s="443"/>
      <c r="H597" s="443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</row>
    <row r="598" spans="1:38" ht="15.75" customHeight="1">
      <c r="A598" s="371"/>
      <c r="B598" s="34"/>
      <c r="C598" s="443"/>
      <c r="D598" s="444"/>
      <c r="E598" s="444"/>
      <c r="F598" s="443"/>
      <c r="G598" s="443"/>
      <c r="H598" s="443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</row>
    <row r="599" spans="1:38" ht="15.75" customHeight="1">
      <c r="A599" s="371"/>
      <c r="B599" s="34"/>
      <c r="C599" s="443"/>
      <c r="D599" s="444"/>
      <c r="E599" s="444"/>
      <c r="F599" s="443"/>
      <c r="G599" s="443"/>
      <c r="H599" s="443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</row>
    <row r="600" spans="1:38" ht="15.75" customHeight="1">
      <c r="A600" s="371"/>
      <c r="B600" s="34"/>
      <c r="C600" s="443"/>
      <c r="D600" s="444"/>
      <c r="E600" s="444"/>
      <c r="F600" s="443"/>
      <c r="G600" s="443"/>
      <c r="H600" s="443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</row>
    <row r="601" spans="1:38" ht="15.75" customHeight="1">
      <c r="A601" s="371"/>
      <c r="B601" s="34"/>
      <c r="C601" s="443"/>
      <c r="D601" s="444"/>
      <c r="E601" s="444"/>
      <c r="F601" s="443"/>
      <c r="G601" s="443"/>
      <c r="H601" s="443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</row>
    <row r="602" spans="1:38" ht="15.75" customHeight="1">
      <c r="A602" s="371"/>
      <c r="B602" s="34"/>
      <c r="C602" s="443"/>
      <c r="D602" s="444"/>
      <c r="E602" s="444"/>
      <c r="F602" s="443"/>
      <c r="G602" s="443"/>
      <c r="H602" s="443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</row>
    <row r="603" spans="1:38" ht="15.75" customHeight="1">
      <c r="A603" s="371"/>
      <c r="B603" s="34"/>
      <c r="C603" s="443"/>
      <c r="D603" s="444"/>
      <c r="E603" s="444"/>
      <c r="F603" s="443"/>
      <c r="G603" s="443"/>
      <c r="H603" s="443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</row>
    <row r="604" spans="1:38" ht="15.75" customHeight="1">
      <c r="A604" s="371"/>
      <c r="B604" s="34"/>
      <c r="C604" s="443"/>
      <c r="D604" s="444"/>
      <c r="E604" s="444"/>
      <c r="F604" s="443"/>
      <c r="G604" s="443"/>
      <c r="H604" s="443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</row>
    <row r="605" spans="1:38" ht="15.75" customHeight="1">
      <c r="A605" s="371"/>
      <c r="B605" s="34"/>
      <c r="C605" s="443"/>
      <c r="D605" s="444"/>
      <c r="E605" s="444"/>
      <c r="F605" s="443"/>
      <c r="G605" s="443"/>
      <c r="H605" s="443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</row>
    <row r="606" spans="1:38" ht="15.75" customHeight="1">
      <c r="A606" s="371"/>
      <c r="B606" s="34"/>
      <c r="C606" s="443"/>
      <c r="D606" s="444"/>
      <c r="E606" s="444"/>
      <c r="F606" s="443"/>
      <c r="G606" s="443"/>
      <c r="H606" s="443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</row>
    <row r="607" spans="1:38" ht="15.75" customHeight="1">
      <c r="A607" s="371"/>
      <c r="B607" s="34"/>
      <c r="C607" s="443"/>
      <c r="D607" s="444"/>
      <c r="E607" s="444"/>
      <c r="F607" s="443"/>
      <c r="G607" s="443"/>
      <c r="H607" s="443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</row>
    <row r="608" spans="1:38" ht="15.75" customHeight="1">
      <c r="A608" s="371"/>
      <c r="B608" s="34"/>
      <c r="C608" s="443"/>
      <c r="D608" s="444"/>
      <c r="E608" s="444"/>
      <c r="F608" s="443"/>
      <c r="G608" s="443"/>
      <c r="H608" s="443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</row>
    <row r="609" spans="1:38" ht="15.75" customHeight="1">
      <c r="A609" s="371"/>
      <c r="B609" s="34"/>
      <c r="C609" s="443"/>
      <c r="D609" s="444"/>
      <c r="E609" s="444"/>
      <c r="F609" s="443"/>
      <c r="G609" s="443"/>
      <c r="H609" s="443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</row>
    <row r="610" spans="1:38" ht="15.75" customHeight="1">
      <c r="A610" s="371"/>
      <c r="B610" s="34"/>
      <c r="C610" s="443"/>
      <c r="D610" s="444"/>
      <c r="E610" s="444"/>
      <c r="F610" s="443"/>
      <c r="G610" s="443"/>
      <c r="H610" s="443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</row>
    <row r="611" spans="1:38" ht="15.75" customHeight="1">
      <c r="A611" s="371"/>
      <c r="B611" s="34"/>
      <c r="C611" s="443"/>
      <c r="D611" s="444"/>
      <c r="E611" s="444"/>
      <c r="F611" s="443"/>
      <c r="G611" s="443"/>
      <c r="H611" s="443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</row>
    <row r="612" spans="1:38" ht="15.75" customHeight="1">
      <c r="A612" s="371"/>
      <c r="B612" s="34"/>
      <c r="C612" s="443"/>
      <c r="D612" s="444"/>
      <c r="E612" s="444"/>
      <c r="F612" s="443"/>
      <c r="G612" s="443"/>
      <c r="H612" s="443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</row>
    <row r="613" spans="1:38" ht="15.75" customHeight="1">
      <c r="A613" s="371"/>
      <c r="B613" s="34"/>
      <c r="C613" s="443"/>
      <c r="D613" s="444"/>
      <c r="E613" s="444"/>
      <c r="F613" s="443"/>
      <c r="G613" s="443"/>
      <c r="H613" s="443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</row>
    <row r="614" spans="1:38" ht="15.75" customHeight="1">
      <c r="A614" s="371"/>
      <c r="B614" s="34"/>
      <c r="C614" s="443"/>
      <c r="D614" s="444"/>
      <c r="E614" s="444"/>
      <c r="F614" s="443"/>
      <c r="G614" s="443"/>
      <c r="H614" s="443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</row>
    <row r="615" spans="1:38" ht="15.75" customHeight="1">
      <c r="A615" s="371"/>
      <c r="B615" s="34"/>
      <c r="C615" s="443"/>
      <c r="D615" s="444"/>
      <c r="E615" s="444"/>
      <c r="F615" s="443"/>
      <c r="G615" s="443"/>
      <c r="H615" s="443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</row>
    <row r="616" spans="1:38" ht="15.75" customHeight="1">
      <c r="A616" s="371"/>
      <c r="B616" s="34"/>
      <c r="C616" s="443"/>
      <c r="D616" s="444"/>
      <c r="E616" s="444"/>
      <c r="F616" s="443"/>
      <c r="G616" s="443"/>
      <c r="H616" s="443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</row>
    <row r="617" spans="1:38" ht="15.75" customHeight="1">
      <c r="A617" s="371"/>
      <c r="B617" s="34"/>
      <c r="C617" s="443"/>
      <c r="D617" s="444"/>
      <c r="E617" s="444"/>
      <c r="F617" s="443"/>
      <c r="G617" s="443"/>
      <c r="H617" s="443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</row>
    <row r="618" spans="1:38" ht="15.75" customHeight="1">
      <c r="A618" s="371"/>
      <c r="B618" s="34"/>
      <c r="C618" s="443"/>
      <c r="D618" s="444"/>
      <c r="E618" s="444"/>
      <c r="F618" s="443"/>
      <c r="G618" s="443"/>
      <c r="H618" s="443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</row>
    <row r="619" spans="1:38" ht="15.75" customHeight="1">
      <c r="A619" s="371"/>
      <c r="B619" s="34"/>
      <c r="C619" s="443"/>
      <c r="D619" s="444"/>
      <c r="E619" s="444"/>
      <c r="F619" s="443"/>
      <c r="G619" s="443"/>
      <c r="H619" s="443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</row>
    <row r="620" spans="1:38" ht="15.75" customHeight="1">
      <c r="A620" s="371"/>
      <c r="B620" s="34"/>
      <c r="C620" s="443"/>
      <c r="D620" s="444"/>
      <c r="E620" s="444"/>
      <c r="F620" s="443"/>
      <c r="G620" s="443"/>
      <c r="H620" s="443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</row>
    <row r="621" spans="1:38" ht="15.75" customHeight="1">
      <c r="A621" s="371"/>
      <c r="B621" s="34"/>
      <c r="C621" s="443"/>
      <c r="D621" s="444"/>
      <c r="E621" s="444"/>
      <c r="F621" s="443"/>
      <c r="G621" s="443"/>
      <c r="H621" s="443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</row>
    <row r="622" spans="1:38" ht="15.75" customHeight="1">
      <c r="A622" s="371"/>
      <c r="B622" s="34"/>
      <c r="C622" s="443"/>
      <c r="D622" s="444"/>
      <c r="E622" s="444"/>
      <c r="F622" s="443"/>
      <c r="G622" s="443"/>
      <c r="H622" s="443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</row>
    <row r="623" spans="1:38" ht="15.75" customHeight="1">
      <c r="A623" s="371"/>
      <c r="B623" s="34"/>
      <c r="C623" s="443"/>
      <c r="D623" s="444"/>
      <c r="E623" s="444"/>
      <c r="F623" s="443"/>
      <c r="G623" s="443"/>
      <c r="H623" s="443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</row>
    <row r="624" spans="1:38" ht="15.75" customHeight="1">
      <c r="A624" s="371"/>
      <c r="B624" s="34"/>
      <c r="C624" s="443"/>
      <c r="D624" s="444"/>
      <c r="E624" s="444"/>
      <c r="F624" s="443"/>
      <c r="G624" s="443"/>
      <c r="H624" s="443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</row>
    <row r="625" spans="1:38" ht="15.75" customHeight="1">
      <c r="A625" s="371"/>
      <c r="B625" s="34"/>
      <c r="C625" s="443"/>
      <c r="D625" s="444"/>
      <c r="E625" s="444"/>
      <c r="F625" s="443"/>
      <c r="G625" s="443"/>
      <c r="H625" s="443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</row>
    <row r="626" spans="1:38" ht="15.75" customHeight="1">
      <c r="A626" s="371"/>
      <c r="B626" s="34"/>
      <c r="C626" s="443"/>
      <c r="D626" s="444"/>
      <c r="E626" s="444"/>
      <c r="F626" s="443"/>
      <c r="G626" s="443"/>
      <c r="H626" s="443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</row>
    <row r="627" spans="1:38" ht="15.75" customHeight="1">
      <c r="A627" s="371"/>
      <c r="B627" s="34"/>
      <c r="C627" s="443"/>
      <c r="D627" s="444"/>
      <c r="E627" s="444"/>
      <c r="F627" s="443"/>
      <c r="G627" s="443"/>
      <c r="H627" s="443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</row>
    <row r="628" spans="1:38" ht="15.75" customHeight="1">
      <c r="A628" s="371"/>
      <c r="B628" s="34"/>
      <c r="C628" s="443"/>
      <c r="D628" s="444"/>
      <c r="E628" s="444"/>
      <c r="F628" s="443"/>
      <c r="G628" s="443"/>
      <c r="H628" s="443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</row>
    <row r="629" spans="1:38" ht="15.75" customHeight="1">
      <c r="A629" s="371"/>
      <c r="B629" s="34"/>
      <c r="C629" s="443"/>
      <c r="D629" s="444"/>
      <c r="E629" s="444"/>
      <c r="F629" s="443"/>
      <c r="G629" s="443"/>
      <c r="H629" s="443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</row>
    <row r="630" spans="1:38" ht="15.75" customHeight="1">
      <c r="A630" s="371"/>
      <c r="B630" s="34"/>
      <c r="C630" s="443"/>
      <c r="D630" s="444"/>
      <c r="E630" s="444"/>
      <c r="F630" s="443"/>
      <c r="G630" s="443"/>
      <c r="H630" s="443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</row>
    <row r="631" spans="1:38" ht="15.75" customHeight="1">
      <c r="A631" s="371"/>
      <c r="B631" s="34"/>
      <c r="C631" s="443"/>
      <c r="D631" s="444"/>
      <c r="E631" s="444"/>
      <c r="F631" s="443"/>
      <c r="G631" s="443"/>
      <c r="H631" s="443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</row>
    <row r="632" spans="1:38" ht="15.75" customHeight="1">
      <c r="A632" s="371"/>
      <c r="B632" s="34"/>
      <c r="C632" s="443"/>
      <c r="D632" s="444"/>
      <c r="E632" s="444"/>
      <c r="F632" s="443"/>
      <c r="G632" s="443"/>
      <c r="H632" s="443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</row>
    <row r="633" spans="1:38" ht="15.75" customHeight="1">
      <c r="A633" s="371"/>
      <c r="B633" s="34"/>
      <c r="C633" s="443"/>
      <c r="D633" s="444"/>
      <c r="E633" s="444"/>
      <c r="F633" s="443"/>
      <c r="G633" s="443"/>
      <c r="H633" s="443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</row>
    <row r="634" spans="1:38" ht="15.75" customHeight="1">
      <c r="A634" s="371"/>
      <c r="B634" s="34"/>
      <c r="C634" s="443"/>
      <c r="D634" s="444"/>
      <c r="E634" s="444"/>
      <c r="F634" s="443"/>
      <c r="G634" s="443"/>
      <c r="H634" s="443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</row>
    <row r="635" spans="1:38" ht="15.75" customHeight="1">
      <c r="A635" s="371"/>
      <c r="B635" s="34"/>
      <c r="C635" s="443"/>
      <c r="D635" s="444"/>
      <c r="E635" s="444"/>
      <c r="F635" s="443"/>
      <c r="G635" s="443"/>
      <c r="H635" s="443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</row>
    <row r="636" spans="1:38" ht="15.75" customHeight="1">
      <c r="A636" s="371"/>
      <c r="B636" s="34"/>
      <c r="C636" s="443"/>
      <c r="D636" s="444"/>
      <c r="E636" s="444"/>
      <c r="F636" s="443"/>
      <c r="G636" s="443"/>
      <c r="H636" s="443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</row>
    <row r="637" spans="1:38" ht="15.75" customHeight="1">
      <c r="A637" s="371"/>
      <c r="B637" s="34"/>
      <c r="C637" s="443"/>
      <c r="D637" s="444"/>
      <c r="E637" s="444"/>
      <c r="F637" s="443"/>
      <c r="G637" s="443"/>
      <c r="H637" s="443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</row>
    <row r="638" spans="1:38" ht="15.75" customHeight="1">
      <c r="A638" s="371"/>
      <c r="B638" s="34"/>
      <c r="C638" s="443"/>
      <c r="D638" s="444"/>
      <c r="E638" s="444"/>
      <c r="F638" s="443"/>
      <c r="G638" s="443"/>
      <c r="H638" s="443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</row>
    <row r="639" spans="1:38" ht="15.75" customHeight="1">
      <c r="A639" s="371"/>
      <c r="B639" s="34"/>
      <c r="C639" s="443"/>
      <c r="D639" s="444"/>
      <c r="E639" s="444"/>
      <c r="F639" s="443"/>
      <c r="G639" s="443"/>
      <c r="H639" s="443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</row>
    <row r="640" spans="1:38" ht="15.75" customHeight="1">
      <c r="A640" s="371"/>
      <c r="B640" s="34"/>
      <c r="C640" s="443"/>
      <c r="D640" s="444"/>
      <c r="E640" s="444"/>
      <c r="F640" s="443"/>
      <c r="G640" s="443"/>
      <c r="H640" s="443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</row>
    <row r="641" spans="1:38" ht="15.75" customHeight="1">
      <c r="A641" s="371"/>
      <c r="B641" s="34"/>
      <c r="C641" s="443"/>
      <c r="D641" s="444"/>
      <c r="E641" s="444"/>
      <c r="F641" s="443"/>
      <c r="G641" s="443"/>
      <c r="H641" s="443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</row>
    <row r="642" spans="1:38" ht="15.75" customHeight="1">
      <c r="A642" s="371"/>
      <c r="B642" s="34"/>
      <c r="C642" s="443"/>
      <c r="D642" s="444"/>
      <c r="E642" s="444"/>
      <c r="F642" s="443"/>
      <c r="G642" s="443"/>
      <c r="H642" s="443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</row>
    <row r="643" spans="1:38" ht="15.75" customHeight="1">
      <c r="A643" s="371"/>
      <c r="B643" s="34"/>
      <c r="C643" s="443"/>
      <c r="D643" s="444"/>
      <c r="E643" s="444"/>
      <c r="F643" s="443"/>
      <c r="G643" s="443"/>
      <c r="H643" s="443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</row>
    <row r="644" spans="1:38" ht="15.75" customHeight="1">
      <c r="A644" s="371"/>
      <c r="B644" s="34"/>
      <c r="C644" s="443"/>
      <c r="D644" s="444"/>
      <c r="E644" s="444"/>
      <c r="F644" s="443"/>
      <c r="G644" s="443"/>
      <c r="H644" s="443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</row>
    <row r="645" spans="1:38" ht="15.75" customHeight="1">
      <c r="A645" s="371"/>
      <c r="B645" s="34"/>
      <c r="C645" s="443"/>
      <c r="D645" s="444"/>
      <c r="E645" s="444"/>
      <c r="F645" s="443"/>
      <c r="G645" s="443"/>
      <c r="H645" s="443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</row>
    <row r="646" spans="1:38" ht="15.75" customHeight="1">
      <c r="A646" s="371"/>
      <c r="B646" s="34"/>
      <c r="C646" s="443"/>
      <c r="D646" s="444"/>
      <c r="E646" s="444"/>
      <c r="F646" s="443"/>
      <c r="G646" s="443"/>
      <c r="H646" s="443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</row>
    <row r="647" spans="1:38" ht="15.75" customHeight="1">
      <c r="A647" s="371"/>
      <c r="B647" s="34"/>
      <c r="C647" s="443"/>
      <c r="D647" s="444"/>
      <c r="E647" s="444"/>
      <c r="F647" s="443"/>
      <c r="G647" s="443"/>
      <c r="H647" s="443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</row>
    <row r="648" spans="1:38" ht="15.75" customHeight="1">
      <c r="A648" s="371"/>
      <c r="B648" s="34"/>
      <c r="C648" s="443"/>
      <c r="D648" s="444"/>
      <c r="E648" s="444"/>
      <c r="F648" s="443"/>
      <c r="G648" s="443"/>
      <c r="H648" s="443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</row>
    <row r="649" spans="1:38" ht="15.75" customHeight="1">
      <c r="A649" s="371"/>
      <c r="B649" s="34"/>
      <c r="C649" s="443"/>
      <c r="D649" s="444"/>
      <c r="E649" s="444"/>
      <c r="F649" s="443"/>
      <c r="G649" s="443"/>
      <c r="H649" s="443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</row>
    <row r="650" spans="1:38" ht="15.75" customHeight="1">
      <c r="A650" s="371"/>
      <c r="B650" s="34"/>
      <c r="C650" s="443"/>
      <c r="D650" s="444"/>
      <c r="E650" s="444"/>
      <c r="F650" s="443"/>
      <c r="G650" s="443"/>
      <c r="H650" s="443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</row>
    <row r="651" spans="1:38" ht="15.75" customHeight="1">
      <c r="A651" s="371"/>
      <c r="B651" s="34"/>
      <c r="C651" s="443"/>
      <c r="D651" s="444"/>
      <c r="E651" s="444"/>
      <c r="F651" s="443"/>
      <c r="G651" s="443"/>
      <c r="H651" s="443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</row>
    <row r="652" spans="1:38" ht="15.75" customHeight="1">
      <c r="A652" s="371"/>
      <c r="B652" s="34"/>
      <c r="C652" s="443"/>
      <c r="D652" s="444"/>
      <c r="E652" s="444"/>
      <c r="F652" s="443"/>
      <c r="G652" s="443"/>
      <c r="H652" s="443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</row>
    <row r="653" spans="1:38" ht="15.75" customHeight="1">
      <c r="A653" s="371"/>
      <c r="B653" s="34"/>
      <c r="C653" s="443"/>
      <c r="D653" s="444"/>
      <c r="E653" s="444"/>
      <c r="F653" s="443"/>
      <c r="G653" s="443"/>
      <c r="H653" s="443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</row>
    <row r="654" spans="1:38" ht="15.75" customHeight="1">
      <c r="A654" s="371"/>
      <c r="B654" s="34"/>
      <c r="C654" s="443"/>
      <c r="D654" s="444"/>
      <c r="E654" s="444"/>
      <c r="F654" s="443"/>
      <c r="G654" s="443"/>
      <c r="H654" s="443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</row>
    <row r="655" spans="1:38" ht="15.75" customHeight="1">
      <c r="A655" s="371"/>
      <c r="B655" s="34"/>
      <c r="C655" s="443"/>
      <c r="D655" s="444"/>
      <c r="E655" s="444"/>
      <c r="F655" s="443"/>
      <c r="G655" s="443"/>
      <c r="H655" s="443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</row>
    <row r="656" spans="1:38" ht="15.75" customHeight="1">
      <c r="A656" s="371"/>
      <c r="B656" s="34"/>
      <c r="C656" s="443"/>
      <c r="D656" s="444"/>
      <c r="E656" s="444"/>
      <c r="F656" s="443"/>
      <c r="G656" s="443"/>
      <c r="H656" s="443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</row>
    <row r="657" spans="1:38" ht="15.75" customHeight="1">
      <c r="A657" s="371"/>
      <c r="B657" s="34"/>
      <c r="C657" s="443"/>
      <c r="D657" s="444"/>
      <c r="E657" s="444"/>
      <c r="F657" s="443"/>
      <c r="G657" s="443"/>
      <c r="H657" s="443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</row>
    <row r="658" spans="1:38" ht="15.75" customHeight="1">
      <c r="A658" s="371"/>
      <c r="B658" s="34"/>
      <c r="C658" s="443"/>
      <c r="D658" s="444"/>
      <c r="E658" s="444"/>
      <c r="F658" s="443"/>
      <c r="G658" s="443"/>
      <c r="H658" s="443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</row>
    <row r="659" spans="1:38" ht="15.75" customHeight="1">
      <c r="A659" s="371"/>
      <c r="B659" s="34"/>
      <c r="C659" s="443"/>
      <c r="D659" s="444"/>
      <c r="E659" s="444"/>
      <c r="F659" s="443"/>
      <c r="G659" s="443"/>
      <c r="H659" s="443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</row>
    <row r="660" spans="1:38" ht="15.75" customHeight="1">
      <c r="A660" s="371"/>
      <c r="B660" s="34"/>
      <c r="C660" s="443"/>
      <c r="D660" s="444"/>
      <c r="E660" s="444"/>
      <c r="F660" s="443"/>
      <c r="G660" s="443"/>
      <c r="H660" s="443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</row>
    <row r="661" spans="1:38" ht="15.75" customHeight="1">
      <c r="A661" s="371"/>
      <c r="B661" s="34"/>
      <c r="C661" s="443"/>
      <c r="D661" s="444"/>
      <c r="E661" s="444"/>
      <c r="F661" s="443"/>
      <c r="G661" s="443"/>
      <c r="H661" s="443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</row>
    <row r="662" spans="1:38" ht="15.75" customHeight="1">
      <c r="A662" s="371"/>
      <c r="B662" s="34"/>
      <c r="C662" s="443"/>
      <c r="D662" s="444"/>
      <c r="E662" s="444"/>
      <c r="F662" s="443"/>
      <c r="G662" s="443"/>
      <c r="H662" s="443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</row>
    <row r="663" spans="1:38" ht="15.75" customHeight="1">
      <c r="A663" s="371"/>
      <c r="B663" s="34"/>
      <c r="C663" s="443"/>
      <c r="D663" s="444"/>
      <c r="E663" s="444"/>
      <c r="F663" s="443"/>
      <c r="G663" s="443"/>
      <c r="H663" s="443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</row>
    <row r="664" spans="1:38" ht="15.75" customHeight="1">
      <c r="A664" s="371"/>
      <c r="B664" s="34"/>
      <c r="C664" s="443"/>
      <c r="D664" s="444"/>
      <c r="E664" s="444"/>
      <c r="F664" s="443"/>
      <c r="G664" s="443"/>
      <c r="H664" s="443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</row>
    <row r="665" spans="1:38" ht="15.75" customHeight="1">
      <c r="A665" s="371"/>
      <c r="B665" s="34"/>
      <c r="C665" s="443"/>
      <c r="D665" s="444"/>
      <c r="E665" s="444"/>
      <c r="F665" s="443"/>
      <c r="G665" s="443"/>
      <c r="H665" s="443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</row>
    <row r="666" spans="1:38" ht="15.75" customHeight="1">
      <c r="A666" s="371"/>
      <c r="B666" s="34"/>
      <c r="C666" s="443"/>
      <c r="D666" s="444"/>
      <c r="E666" s="444"/>
      <c r="F666" s="443"/>
      <c r="G666" s="443"/>
      <c r="H666" s="443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</row>
    <row r="667" spans="1:38" ht="15.75" customHeight="1">
      <c r="A667" s="371"/>
      <c r="B667" s="34"/>
      <c r="C667" s="443"/>
      <c r="D667" s="444"/>
      <c r="E667" s="444"/>
      <c r="F667" s="443"/>
      <c r="G667" s="443"/>
      <c r="H667" s="443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</row>
    <row r="668" spans="1:38" ht="15.75" customHeight="1">
      <c r="A668" s="371"/>
      <c r="B668" s="34"/>
      <c r="C668" s="443"/>
      <c r="D668" s="444"/>
      <c r="E668" s="444"/>
      <c r="F668" s="443"/>
      <c r="G668" s="443"/>
      <c r="H668" s="443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</row>
    <row r="669" spans="1:38" ht="15.75" customHeight="1">
      <c r="A669" s="371"/>
      <c r="B669" s="34"/>
      <c r="C669" s="443"/>
      <c r="D669" s="444"/>
      <c r="E669" s="444"/>
      <c r="F669" s="443"/>
      <c r="G669" s="443"/>
      <c r="H669" s="443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</row>
    <row r="670" spans="1:38" ht="15.75" customHeight="1">
      <c r="A670" s="371"/>
      <c r="B670" s="34"/>
      <c r="C670" s="443"/>
      <c r="D670" s="444"/>
      <c r="E670" s="444"/>
      <c r="F670" s="443"/>
      <c r="G670" s="443"/>
      <c r="H670" s="443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</row>
    <row r="671" spans="1:38" ht="15.75" customHeight="1">
      <c r="A671" s="371"/>
      <c r="B671" s="34"/>
      <c r="C671" s="443"/>
      <c r="D671" s="444"/>
      <c r="E671" s="444"/>
      <c r="F671" s="443"/>
      <c r="G671" s="443"/>
      <c r="H671" s="443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</row>
    <row r="672" spans="1:38" ht="15.75" customHeight="1">
      <c r="A672" s="371"/>
      <c r="B672" s="34"/>
      <c r="C672" s="443"/>
      <c r="D672" s="444"/>
      <c r="E672" s="444"/>
      <c r="F672" s="443"/>
      <c r="G672" s="443"/>
      <c r="H672" s="443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</row>
    <row r="673" spans="1:38" ht="15.75" customHeight="1">
      <c r="A673" s="371"/>
      <c r="B673" s="34"/>
      <c r="C673" s="443"/>
      <c r="D673" s="444"/>
      <c r="E673" s="444"/>
      <c r="F673" s="443"/>
      <c r="G673" s="443"/>
      <c r="H673" s="443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</row>
    <row r="674" spans="1:38" ht="15.75" customHeight="1">
      <c r="A674" s="371"/>
      <c r="B674" s="34"/>
      <c r="C674" s="443"/>
      <c r="D674" s="444"/>
      <c r="E674" s="444"/>
      <c r="F674" s="443"/>
      <c r="G674" s="443"/>
      <c r="H674" s="443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</row>
    <row r="675" spans="1:38" ht="15.75" customHeight="1">
      <c r="A675" s="371"/>
      <c r="B675" s="34"/>
      <c r="C675" s="443"/>
      <c r="D675" s="444"/>
      <c r="E675" s="444"/>
      <c r="F675" s="443"/>
      <c r="G675" s="443"/>
      <c r="H675" s="443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</row>
    <row r="676" spans="1:38" ht="15.75" customHeight="1">
      <c r="A676" s="371"/>
      <c r="B676" s="34"/>
      <c r="C676" s="443"/>
      <c r="D676" s="444"/>
      <c r="E676" s="444"/>
      <c r="F676" s="443"/>
      <c r="G676" s="443"/>
      <c r="H676" s="443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</row>
    <row r="677" spans="1:38" ht="15.75" customHeight="1">
      <c r="A677" s="371"/>
      <c r="B677" s="34"/>
      <c r="C677" s="443"/>
      <c r="D677" s="444"/>
      <c r="E677" s="444"/>
      <c r="F677" s="443"/>
      <c r="G677" s="443"/>
      <c r="H677" s="443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</row>
    <row r="678" spans="1:38" ht="15.75" customHeight="1">
      <c r="A678" s="371"/>
      <c r="B678" s="34"/>
      <c r="C678" s="443"/>
      <c r="D678" s="444"/>
      <c r="E678" s="444"/>
      <c r="F678" s="443"/>
      <c r="G678" s="443"/>
      <c r="H678" s="443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</row>
    <row r="679" spans="1:38" ht="15.75" customHeight="1">
      <c r="A679" s="371"/>
      <c r="B679" s="34"/>
      <c r="C679" s="443"/>
      <c r="D679" s="444"/>
      <c r="E679" s="444"/>
      <c r="F679" s="443"/>
      <c r="G679" s="443"/>
      <c r="H679" s="443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</row>
    <row r="680" spans="1:38" ht="15.75" customHeight="1">
      <c r="A680" s="371"/>
      <c r="B680" s="34"/>
      <c r="C680" s="443"/>
      <c r="D680" s="444"/>
      <c r="E680" s="444"/>
      <c r="F680" s="443"/>
      <c r="G680" s="443"/>
      <c r="H680" s="443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</row>
    <row r="681" spans="1:38" ht="15.75" customHeight="1">
      <c r="A681" s="371"/>
      <c r="B681" s="34"/>
      <c r="C681" s="443"/>
      <c r="D681" s="444"/>
      <c r="E681" s="444"/>
      <c r="F681" s="443"/>
      <c r="G681" s="443"/>
      <c r="H681" s="443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</row>
    <row r="682" spans="1:38" ht="15.75" customHeight="1">
      <c r="A682" s="371"/>
      <c r="B682" s="34"/>
      <c r="C682" s="443"/>
      <c r="D682" s="444"/>
      <c r="E682" s="444"/>
      <c r="F682" s="443"/>
      <c r="G682" s="443"/>
      <c r="H682" s="443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</row>
    <row r="683" spans="1:38" ht="15.75" customHeight="1">
      <c r="A683" s="371"/>
      <c r="B683" s="34"/>
      <c r="C683" s="443"/>
      <c r="D683" s="444"/>
      <c r="E683" s="444"/>
      <c r="F683" s="443"/>
      <c r="G683" s="443"/>
      <c r="H683" s="443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</row>
    <row r="684" spans="1:38" ht="15.75" customHeight="1">
      <c r="A684" s="371"/>
      <c r="B684" s="34"/>
      <c r="C684" s="443"/>
      <c r="D684" s="444"/>
      <c r="E684" s="444"/>
      <c r="F684" s="443"/>
      <c r="G684" s="443"/>
      <c r="H684" s="443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</row>
    <row r="685" spans="1:38" ht="15.75" customHeight="1">
      <c r="A685" s="371"/>
      <c r="B685" s="34"/>
      <c r="C685" s="443"/>
      <c r="D685" s="444"/>
      <c r="E685" s="444"/>
      <c r="F685" s="443"/>
      <c r="G685" s="443"/>
      <c r="H685" s="443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</row>
    <row r="686" spans="1:38" ht="15.75" customHeight="1">
      <c r="A686" s="371"/>
      <c r="B686" s="34"/>
      <c r="C686" s="443"/>
      <c r="D686" s="444"/>
      <c r="E686" s="444"/>
      <c r="F686" s="443"/>
      <c r="G686" s="443"/>
      <c r="H686" s="443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</row>
    <row r="687" spans="1:38" ht="15.75" customHeight="1">
      <c r="A687" s="371"/>
      <c r="B687" s="34"/>
      <c r="C687" s="443"/>
      <c r="D687" s="444"/>
      <c r="E687" s="444"/>
      <c r="F687" s="443"/>
      <c r="G687" s="443"/>
      <c r="H687" s="443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</row>
    <row r="688" spans="1:38" ht="15.75" customHeight="1">
      <c r="A688" s="371"/>
      <c r="B688" s="34"/>
      <c r="C688" s="443"/>
      <c r="D688" s="444"/>
      <c r="E688" s="444"/>
      <c r="F688" s="443"/>
      <c r="G688" s="443"/>
      <c r="H688" s="443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</row>
    <row r="689" spans="1:38" ht="15.75" customHeight="1">
      <c r="A689" s="371"/>
      <c r="B689" s="34"/>
      <c r="C689" s="443"/>
      <c r="D689" s="444"/>
      <c r="E689" s="444"/>
      <c r="F689" s="443"/>
      <c r="G689" s="443"/>
      <c r="H689" s="443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</row>
    <row r="690" spans="1:38" ht="15.75" customHeight="1">
      <c r="A690" s="371"/>
      <c r="B690" s="34"/>
      <c r="C690" s="443"/>
      <c r="D690" s="444"/>
      <c r="E690" s="444"/>
      <c r="F690" s="443"/>
      <c r="G690" s="443"/>
      <c r="H690" s="443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</row>
    <row r="691" spans="1:38" ht="15.75" customHeight="1">
      <c r="A691" s="371"/>
      <c r="B691" s="34"/>
      <c r="C691" s="443"/>
      <c r="D691" s="444"/>
      <c r="E691" s="444"/>
      <c r="F691" s="443"/>
      <c r="G691" s="443"/>
      <c r="H691" s="443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</row>
    <row r="692" spans="1:38" ht="15.75" customHeight="1">
      <c r="A692" s="371"/>
      <c r="B692" s="34"/>
      <c r="C692" s="443"/>
      <c r="D692" s="444"/>
      <c r="E692" s="444"/>
      <c r="F692" s="443"/>
      <c r="G692" s="443"/>
      <c r="H692" s="443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</row>
    <row r="693" spans="1:38" ht="15.75" customHeight="1">
      <c r="A693" s="371"/>
      <c r="B693" s="34"/>
      <c r="C693" s="443"/>
      <c r="D693" s="444"/>
      <c r="E693" s="444"/>
      <c r="F693" s="443"/>
      <c r="G693" s="443"/>
      <c r="H693" s="443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</row>
    <row r="694" spans="1:38" ht="15.75" customHeight="1">
      <c r="A694" s="371"/>
      <c r="B694" s="34"/>
      <c r="C694" s="443"/>
      <c r="D694" s="444"/>
      <c r="E694" s="444"/>
      <c r="F694" s="443"/>
      <c r="G694" s="443"/>
      <c r="H694" s="443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</row>
    <row r="695" spans="1:38" ht="15.75" customHeight="1">
      <c r="A695" s="371"/>
      <c r="B695" s="34"/>
      <c r="C695" s="443"/>
      <c r="D695" s="444"/>
      <c r="E695" s="444"/>
      <c r="F695" s="443"/>
      <c r="G695" s="443"/>
      <c r="H695" s="443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</row>
    <row r="696" spans="1:38" ht="15.75" customHeight="1">
      <c r="A696" s="371"/>
      <c r="B696" s="34"/>
      <c r="C696" s="443"/>
      <c r="D696" s="444"/>
      <c r="E696" s="444"/>
      <c r="F696" s="443"/>
      <c r="G696" s="443"/>
      <c r="H696" s="443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</row>
    <row r="697" spans="1:38" ht="15.75" customHeight="1">
      <c r="A697" s="371"/>
      <c r="B697" s="34"/>
      <c r="C697" s="443"/>
      <c r="D697" s="444"/>
      <c r="E697" s="444"/>
      <c r="F697" s="443"/>
      <c r="G697" s="443"/>
      <c r="H697" s="443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</row>
    <row r="698" spans="1:38" ht="15.75" customHeight="1">
      <c r="A698" s="371"/>
      <c r="B698" s="34"/>
      <c r="C698" s="443"/>
      <c r="D698" s="444"/>
      <c r="E698" s="444"/>
      <c r="F698" s="443"/>
      <c r="G698" s="443"/>
      <c r="H698" s="443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</row>
    <row r="699" spans="1:38" ht="15.75" customHeight="1">
      <c r="A699" s="371"/>
      <c r="B699" s="34"/>
      <c r="C699" s="443"/>
      <c r="D699" s="444"/>
      <c r="E699" s="444"/>
      <c r="F699" s="443"/>
      <c r="G699" s="443"/>
      <c r="H699" s="443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</row>
    <row r="700" spans="1:38" ht="15.75" customHeight="1">
      <c r="A700" s="371"/>
      <c r="B700" s="34"/>
      <c r="C700" s="443"/>
      <c r="D700" s="444"/>
      <c r="E700" s="444"/>
      <c r="F700" s="443"/>
      <c r="G700" s="443"/>
      <c r="H700" s="443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</row>
    <row r="701" spans="1:38" ht="15.75" customHeight="1">
      <c r="A701" s="371"/>
      <c r="B701" s="34"/>
      <c r="C701" s="443"/>
      <c r="D701" s="444"/>
      <c r="E701" s="444"/>
      <c r="F701" s="443"/>
      <c r="G701" s="443"/>
      <c r="H701" s="443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</row>
    <row r="702" spans="1:38" ht="15.75" customHeight="1">
      <c r="A702" s="371"/>
      <c r="B702" s="34"/>
      <c r="C702" s="443"/>
      <c r="D702" s="444"/>
      <c r="E702" s="444"/>
      <c r="F702" s="443"/>
      <c r="G702" s="443"/>
      <c r="H702" s="443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</row>
    <row r="703" spans="1:38" ht="15.75" customHeight="1">
      <c r="A703" s="371"/>
      <c r="B703" s="34"/>
      <c r="C703" s="443"/>
      <c r="D703" s="444"/>
      <c r="E703" s="444"/>
      <c r="F703" s="443"/>
      <c r="G703" s="443"/>
      <c r="H703" s="443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</row>
    <row r="704" spans="1:38" ht="15.75" customHeight="1">
      <c r="A704" s="371"/>
      <c r="B704" s="34"/>
      <c r="C704" s="443"/>
      <c r="D704" s="444"/>
      <c r="E704" s="444"/>
      <c r="F704" s="443"/>
      <c r="G704" s="443"/>
      <c r="H704" s="443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</row>
    <row r="705" spans="1:38" ht="15.75" customHeight="1">
      <c r="A705" s="371"/>
      <c r="B705" s="34"/>
      <c r="C705" s="443"/>
      <c r="D705" s="444"/>
      <c r="E705" s="444"/>
      <c r="F705" s="443"/>
      <c r="G705" s="443"/>
      <c r="H705" s="443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</row>
    <row r="706" spans="1:38" ht="15.75" customHeight="1">
      <c r="A706" s="371"/>
      <c r="B706" s="34"/>
      <c r="C706" s="443"/>
      <c r="D706" s="444"/>
      <c r="E706" s="444"/>
      <c r="F706" s="443"/>
      <c r="G706" s="443"/>
      <c r="H706" s="443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</row>
    <row r="707" spans="1:38" ht="15.75" customHeight="1">
      <c r="A707" s="371"/>
      <c r="B707" s="34"/>
      <c r="C707" s="443"/>
      <c r="D707" s="444"/>
      <c r="E707" s="444"/>
      <c r="F707" s="443"/>
      <c r="G707" s="443"/>
      <c r="H707" s="443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</row>
    <row r="708" spans="1:38" ht="15.75" customHeight="1">
      <c r="A708" s="371"/>
      <c r="B708" s="34"/>
      <c r="C708" s="443"/>
      <c r="D708" s="444"/>
      <c r="E708" s="444"/>
      <c r="F708" s="443"/>
      <c r="G708" s="443"/>
      <c r="H708" s="443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</row>
    <row r="709" spans="1:38" ht="15.75" customHeight="1">
      <c r="A709" s="371"/>
      <c r="B709" s="34"/>
      <c r="C709" s="443"/>
      <c r="D709" s="444"/>
      <c r="E709" s="444"/>
      <c r="F709" s="443"/>
      <c r="G709" s="443"/>
      <c r="H709" s="443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</row>
    <row r="710" spans="1:38" ht="15.75" customHeight="1">
      <c r="A710" s="371"/>
      <c r="B710" s="34"/>
      <c r="C710" s="443"/>
      <c r="D710" s="444"/>
      <c r="E710" s="444"/>
      <c r="F710" s="443"/>
      <c r="G710" s="443"/>
      <c r="H710" s="443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</row>
    <row r="711" spans="1:38" ht="15.75" customHeight="1">
      <c r="A711" s="371"/>
      <c r="B711" s="34"/>
      <c r="C711" s="443"/>
      <c r="D711" s="444"/>
      <c r="E711" s="444"/>
      <c r="F711" s="443"/>
      <c r="G711" s="443"/>
      <c r="H711" s="443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</row>
    <row r="712" spans="1:38" ht="15.75" customHeight="1">
      <c r="A712" s="371"/>
      <c r="B712" s="34"/>
      <c r="C712" s="443"/>
      <c r="D712" s="444"/>
      <c r="E712" s="444"/>
      <c r="F712" s="443"/>
      <c r="G712" s="443"/>
      <c r="H712" s="443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</row>
    <row r="713" spans="1:38" ht="15.75" customHeight="1">
      <c r="A713" s="371"/>
      <c r="B713" s="34"/>
      <c r="C713" s="443"/>
      <c r="D713" s="444"/>
      <c r="E713" s="444"/>
      <c r="F713" s="443"/>
      <c r="G713" s="443"/>
      <c r="H713" s="443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</row>
    <row r="714" spans="1:38" ht="15.75" customHeight="1">
      <c r="A714" s="371"/>
      <c r="B714" s="34"/>
      <c r="C714" s="443"/>
      <c r="D714" s="444"/>
      <c r="E714" s="444"/>
      <c r="F714" s="443"/>
      <c r="G714" s="443"/>
      <c r="H714" s="443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</row>
    <row r="715" spans="1:38" ht="15.75" customHeight="1">
      <c r="A715" s="371"/>
      <c r="B715" s="34"/>
      <c r="C715" s="443"/>
      <c r="D715" s="444"/>
      <c r="E715" s="444"/>
      <c r="F715" s="443"/>
      <c r="G715" s="443"/>
      <c r="H715" s="443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</row>
    <row r="716" spans="1:38" ht="15.75" customHeight="1">
      <c r="A716" s="371"/>
      <c r="B716" s="34"/>
      <c r="C716" s="443"/>
      <c r="D716" s="444"/>
      <c r="E716" s="444"/>
      <c r="F716" s="443"/>
      <c r="G716" s="443"/>
      <c r="H716" s="443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</row>
    <row r="717" spans="1:38" ht="15.75" customHeight="1">
      <c r="A717" s="371"/>
      <c r="B717" s="34"/>
      <c r="C717" s="443"/>
      <c r="D717" s="444"/>
      <c r="E717" s="444"/>
      <c r="F717" s="443"/>
      <c r="G717" s="443"/>
      <c r="H717" s="443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</row>
    <row r="718" spans="1:38" ht="15.75" customHeight="1">
      <c r="A718" s="371"/>
      <c r="B718" s="34"/>
      <c r="C718" s="443"/>
      <c r="D718" s="444"/>
      <c r="E718" s="444"/>
      <c r="F718" s="443"/>
      <c r="G718" s="443"/>
      <c r="H718" s="443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</row>
    <row r="719" spans="1:38" ht="15.75" customHeight="1">
      <c r="A719" s="371"/>
      <c r="B719" s="34"/>
      <c r="C719" s="443"/>
      <c r="D719" s="444"/>
      <c r="E719" s="444"/>
      <c r="F719" s="443"/>
      <c r="G719" s="443"/>
      <c r="H719" s="443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</row>
    <row r="720" spans="1:38" ht="15.75" customHeight="1">
      <c r="A720" s="371"/>
      <c r="B720" s="34"/>
      <c r="C720" s="443"/>
      <c r="D720" s="444"/>
      <c r="E720" s="444"/>
      <c r="F720" s="443"/>
      <c r="G720" s="443"/>
      <c r="H720" s="443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</row>
    <row r="721" spans="1:38" ht="15.75" customHeight="1">
      <c r="A721" s="371"/>
      <c r="B721" s="34"/>
      <c r="C721" s="443"/>
      <c r="D721" s="444"/>
      <c r="E721" s="444"/>
      <c r="F721" s="443"/>
      <c r="G721" s="443"/>
      <c r="H721" s="443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</row>
    <row r="722" spans="1:38" ht="15.75" customHeight="1">
      <c r="A722" s="371"/>
      <c r="B722" s="34"/>
      <c r="C722" s="443"/>
      <c r="D722" s="444"/>
      <c r="E722" s="444"/>
      <c r="F722" s="443"/>
      <c r="G722" s="443"/>
      <c r="H722" s="443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</row>
    <row r="723" spans="1:38" ht="15.75" customHeight="1">
      <c r="A723" s="371"/>
      <c r="B723" s="34"/>
      <c r="C723" s="443"/>
      <c r="D723" s="444"/>
      <c r="E723" s="444"/>
      <c r="F723" s="443"/>
      <c r="G723" s="443"/>
      <c r="H723" s="443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</row>
    <row r="724" spans="1:38" ht="15.75" customHeight="1">
      <c r="A724" s="371"/>
      <c r="B724" s="34"/>
      <c r="C724" s="443"/>
      <c r="D724" s="444"/>
      <c r="E724" s="444"/>
      <c r="F724" s="443"/>
      <c r="G724" s="443"/>
      <c r="H724" s="443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</row>
    <row r="725" spans="1:38" ht="15.75" customHeight="1">
      <c r="A725" s="371"/>
      <c r="B725" s="34"/>
      <c r="C725" s="443"/>
      <c r="D725" s="444"/>
      <c r="E725" s="444"/>
      <c r="F725" s="443"/>
      <c r="G725" s="443"/>
      <c r="H725" s="443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</row>
    <row r="726" spans="1:38" ht="15.75" customHeight="1">
      <c r="A726" s="371"/>
      <c r="B726" s="34"/>
      <c r="C726" s="443"/>
      <c r="D726" s="444"/>
      <c r="E726" s="444"/>
      <c r="F726" s="443"/>
      <c r="G726" s="443"/>
      <c r="H726" s="443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</row>
    <row r="727" spans="1:38" ht="15.75" customHeight="1">
      <c r="A727" s="371"/>
      <c r="B727" s="34"/>
      <c r="C727" s="443"/>
      <c r="D727" s="444"/>
      <c r="E727" s="444"/>
      <c r="F727" s="443"/>
      <c r="G727" s="443"/>
      <c r="H727" s="443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</row>
    <row r="728" spans="1:38" ht="15.75" customHeight="1">
      <c r="A728" s="371"/>
      <c r="B728" s="34"/>
      <c r="C728" s="443"/>
      <c r="D728" s="444"/>
      <c r="E728" s="444"/>
      <c r="F728" s="443"/>
      <c r="G728" s="443"/>
      <c r="H728" s="443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</row>
    <row r="729" spans="1:38" ht="15.75" customHeight="1">
      <c r="A729" s="371"/>
      <c r="B729" s="34"/>
      <c r="C729" s="443"/>
      <c r="D729" s="444"/>
      <c r="E729" s="444"/>
      <c r="F729" s="443"/>
      <c r="G729" s="443"/>
      <c r="H729" s="443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</row>
    <row r="730" spans="1:38" ht="15.75" customHeight="1">
      <c r="A730" s="371"/>
      <c r="B730" s="34"/>
      <c r="C730" s="443"/>
      <c r="D730" s="444"/>
      <c r="E730" s="444"/>
      <c r="F730" s="443"/>
      <c r="G730" s="443"/>
      <c r="H730" s="443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</row>
    <row r="731" spans="1:38" ht="15.75" customHeight="1">
      <c r="A731" s="371"/>
      <c r="B731" s="34"/>
      <c r="C731" s="443"/>
      <c r="D731" s="444"/>
      <c r="E731" s="444"/>
      <c r="F731" s="443"/>
      <c r="G731" s="443"/>
      <c r="H731" s="443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</row>
    <row r="732" spans="1:38" ht="15.75" customHeight="1">
      <c r="A732" s="371"/>
      <c r="B732" s="34"/>
      <c r="C732" s="443"/>
      <c r="D732" s="444"/>
      <c r="E732" s="444"/>
      <c r="F732" s="443"/>
      <c r="G732" s="443"/>
      <c r="H732" s="443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</row>
    <row r="733" spans="1:38" ht="15.75" customHeight="1">
      <c r="A733" s="371"/>
      <c r="B733" s="34"/>
      <c r="C733" s="443"/>
      <c r="D733" s="444"/>
      <c r="E733" s="444"/>
      <c r="F733" s="443"/>
      <c r="G733" s="443"/>
      <c r="H733" s="443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</row>
    <row r="734" spans="1:38" ht="15.75" customHeight="1">
      <c r="A734" s="371"/>
      <c r="B734" s="34"/>
      <c r="C734" s="443"/>
      <c r="D734" s="444"/>
      <c r="E734" s="444"/>
      <c r="F734" s="443"/>
      <c r="G734" s="443"/>
      <c r="H734" s="443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</row>
    <row r="735" spans="1:38" ht="15.75" customHeight="1">
      <c r="A735" s="371"/>
      <c r="B735" s="34"/>
      <c r="C735" s="443"/>
      <c r="D735" s="444"/>
      <c r="E735" s="444"/>
      <c r="F735" s="443"/>
      <c r="G735" s="443"/>
      <c r="H735" s="443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</row>
    <row r="736" spans="1:38" ht="15.75" customHeight="1">
      <c r="A736" s="371"/>
      <c r="B736" s="34"/>
      <c r="C736" s="443"/>
      <c r="D736" s="444"/>
      <c r="E736" s="444"/>
      <c r="F736" s="443"/>
      <c r="G736" s="443"/>
      <c r="H736" s="443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</row>
    <row r="737" spans="1:38" ht="15.75" customHeight="1">
      <c r="A737" s="371"/>
      <c r="B737" s="34"/>
      <c r="C737" s="443"/>
      <c r="D737" s="444"/>
      <c r="E737" s="444"/>
      <c r="F737" s="443"/>
      <c r="G737" s="443"/>
      <c r="H737" s="443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</row>
    <row r="738" spans="1:38" ht="15.75" customHeight="1">
      <c r="A738" s="371"/>
      <c r="B738" s="34"/>
      <c r="C738" s="443"/>
      <c r="D738" s="444"/>
      <c r="E738" s="444"/>
      <c r="F738" s="443"/>
      <c r="G738" s="443"/>
      <c r="H738" s="443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</row>
    <row r="739" spans="1:38" ht="15.75" customHeight="1">
      <c r="A739" s="371"/>
      <c r="B739" s="34"/>
      <c r="C739" s="443"/>
      <c r="D739" s="444"/>
      <c r="E739" s="444"/>
      <c r="F739" s="443"/>
      <c r="G739" s="443"/>
      <c r="H739" s="443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</row>
    <row r="740" spans="1:38" ht="15.75" customHeight="1">
      <c r="A740" s="371"/>
      <c r="B740" s="34"/>
      <c r="C740" s="443"/>
      <c r="D740" s="444"/>
      <c r="E740" s="444"/>
      <c r="F740" s="443"/>
      <c r="G740" s="443"/>
      <c r="H740" s="443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</row>
    <row r="741" spans="1:38" ht="15.75" customHeight="1">
      <c r="A741" s="371"/>
      <c r="B741" s="34"/>
      <c r="C741" s="443"/>
      <c r="D741" s="444"/>
      <c r="E741" s="444"/>
      <c r="F741" s="443"/>
      <c r="G741" s="443"/>
      <c r="H741" s="443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</row>
    <row r="742" spans="1:38" ht="15.75" customHeight="1">
      <c r="A742" s="371"/>
      <c r="B742" s="34"/>
      <c r="C742" s="443"/>
      <c r="D742" s="444"/>
      <c r="E742" s="444"/>
      <c r="F742" s="443"/>
      <c r="G742" s="443"/>
      <c r="H742" s="443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</row>
    <row r="743" spans="1:38" ht="15.75" customHeight="1">
      <c r="A743" s="371"/>
      <c r="B743" s="34"/>
      <c r="C743" s="443"/>
      <c r="D743" s="444"/>
      <c r="E743" s="444"/>
      <c r="F743" s="443"/>
      <c r="G743" s="443"/>
      <c r="H743" s="443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</row>
    <row r="744" spans="1:38" ht="15.75" customHeight="1">
      <c r="A744" s="371"/>
      <c r="B744" s="34"/>
      <c r="C744" s="443"/>
      <c r="D744" s="444"/>
      <c r="E744" s="444"/>
      <c r="F744" s="443"/>
      <c r="G744" s="443"/>
      <c r="H744" s="443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</row>
    <row r="745" spans="1:38" ht="15.75" customHeight="1">
      <c r="A745" s="371"/>
      <c r="B745" s="34"/>
      <c r="C745" s="443"/>
      <c r="D745" s="444"/>
      <c r="E745" s="444"/>
      <c r="F745" s="443"/>
      <c r="G745" s="443"/>
      <c r="H745" s="443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</row>
    <row r="746" spans="1:38" ht="15.75" customHeight="1">
      <c r="A746" s="371"/>
      <c r="B746" s="34"/>
      <c r="C746" s="443"/>
      <c r="D746" s="444"/>
      <c r="E746" s="444"/>
      <c r="F746" s="443"/>
      <c r="G746" s="443"/>
      <c r="H746" s="443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</row>
    <row r="747" spans="1:38" ht="15.75" customHeight="1">
      <c r="A747" s="371"/>
      <c r="B747" s="34"/>
      <c r="C747" s="443"/>
      <c r="D747" s="444"/>
      <c r="E747" s="444"/>
      <c r="F747" s="443"/>
      <c r="G747" s="443"/>
      <c r="H747" s="443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</row>
    <row r="748" spans="1:38" ht="15.75" customHeight="1">
      <c r="A748" s="371"/>
      <c r="B748" s="34"/>
      <c r="C748" s="443"/>
      <c r="D748" s="444"/>
      <c r="E748" s="444"/>
      <c r="F748" s="443"/>
      <c r="G748" s="443"/>
      <c r="H748" s="443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</row>
    <row r="749" spans="1:38" ht="15.75" customHeight="1">
      <c r="A749" s="371"/>
      <c r="B749" s="34"/>
      <c r="C749" s="443"/>
      <c r="D749" s="444"/>
      <c r="E749" s="444"/>
      <c r="F749" s="443"/>
      <c r="G749" s="443"/>
      <c r="H749" s="443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</row>
    <row r="750" spans="1:38" ht="15.75" customHeight="1">
      <c r="A750" s="371"/>
      <c r="B750" s="34"/>
      <c r="C750" s="443"/>
      <c r="D750" s="444"/>
      <c r="E750" s="444"/>
      <c r="F750" s="443"/>
      <c r="G750" s="443"/>
      <c r="H750" s="443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</row>
    <row r="751" spans="1:38" ht="15.75" customHeight="1">
      <c r="A751" s="371"/>
      <c r="B751" s="34"/>
      <c r="C751" s="443"/>
      <c r="D751" s="444"/>
      <c r="E751" s="444"/>
      <c r="F751" s="443"/>
      <c r="G751" s="443"/>
      <c r="H751" s="443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</row>
    <row r="752" spans="1:38" ht="15.75" customHeight="1">
      <c r="A752" s="371"/>
      <c r="B752" s="34"/>
      <c r="C752" s="443"/>
      <c r="D752" s="444"/>
      <c r="E752" s="444"/>
      <c r="F752" s="443"/>
      <c r="G752" s="443"/>
      <c r="H752" s="443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</row>
    <row r="753" spans="1:38" ht="15.75" customHeight="1">
      <c r="A753" s="371"/>
      <c r="B753" s="34"/>
      <c r="C753" s="443"/>
      <c r="D753" s="444"/>
      <c r="E753" s="444"/>
      <c r="F753" s="443"/>
      <c r="G753" s="443"/>
      <c r="H753" s="443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</row>
    <row r="754" spans="1:38" ht="15.75" customHeight="1">
      <c r="A754" s="371"/>
      <c r="B754" s="34"/>
      <c r="C754" s="443"/>
      <c r="D754" s="444"/>
      <c r="E754" s="444"/>
      <c r="F754" s="443"/>
      <c r="G754" s="443"/>
      <c r="H754" s="443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</row>
    <row r="755" spans="1:38" ht="15.75" customHeight="1">
      <c r="A755" s="371"/>
      <c r="B755" s="34"/>
      <c r="C755" s="443"/>
      <c r="D755" s="444"/>
      <c r="E755" s="444"/>
      <c r="F755" s="443"/>
      <c r="G755" s="443"/>
      <c r="H755" s="443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</row>
    <row r="756" spans="1:38" ht="15.75" customHeight="1">
      <c r="A756" s="371"/>
      <c r="B756" s="34"/>
      <c r="C756" s="443"/>
      <c r="D756" s="444"/>
      <c r="E756" s="444"/>
      <c r="F756" s="443"/>
      <c r="G756" s="443"/>
      <c r="H756" s="443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</row>
    <row r="757" spans="1:38" ht="15.75" customHeight="1">
      <c r="A757" s="371"/>
      <c r="B757" s="34"/>
      <c r="C757" s="443"/>
      <c r="D757" s="444"/>
      <c r="E757" s="444"/>
      <c r="F757" s="443"/>
      <c r="G757" s="443"/>
      <c r="H757" s="443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</row>
    <row r="758" spans="1:38" ht="15.75" customHeight="1">
      <c r="A758" s="371"/>
      <c r="B758" s="34"/>
      <c r="C758" s="443"/>
      <c r="D758" s="444"/>
      <c r="E758" s="444"/>
      <c r="F758" s="443"/>
      <c r="G758" s="443"/>
      <c r="H758" s="443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</row>
    <row r="759" spans="1:38" ht="15.75" customHeight="1">
      <c r="A759" s="371"/>
      <c r="B759" s="34"/>
      <c r="C759" s="443"/>
      <c r="D759" s="444"/>
      <c r="E759" s="444"/>
      <c r="F759" s="443"/>
      <c r="G759" s="443"/>
      <c r="H759" s="443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</row>
    <row r="760" spans="1:38" ht="15.75" customHeight="1">
      <c r="A760" s="371"/>
      <c r="B760" s="34"/>
      <c r="C760" s="443"/>
      <c r="D760" s="444"/>
      <c r="E760" s="444"/>
      <c r="F760" s="443"/>
      <c r="G760" s="443"/>
      <c r="H760" s="443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</row>
    <row r="761" spans="1:38" ht="15.75" customHeight="1">
      <c r="A761" s="371"/>
      <c r="B761" s="34"/>
      <c r="C761" s="443"/>
      <c r="D761" s="444"/>
      <c r="E761" s="444"/>
      <c r="F761" s="443"/>
      <c r="G761" s="443"/>
      <c r="H761" s="443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</row>
    <row r="762" spans="1:38" ht="15.75" customHeight="1">
      <c r="A762" s="371"/>
      <c r="B762" s="34"/>
      <c r="C762" s="443"/>
      <c r="D762" s="444"/>
      <c r="E762" s="444"/>
      <c r="F762" s="443"/>
      <c r="G762" s="443"/>
      <c r="H762" s="443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</row>
    <row r="763" spans="1:38" ht="15.75" customHeight="1">
      <c r="A763" s="371"/>
      <c r="B763" s="34"/>
      <c r="C763" s="443"/>
      <c r="D763" s="444"/>
      <c r="E763" s="444"/>
      <c r="F763" s="443"/>
      <c r="G763" s="443"/>
      <c r="H763" s="443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</row>
    <row r="764" spans="1:38" ht="15.75" customHeight="1">
      <c r="A764" s="371"/>
      <c r="B764" s="34"/>
      <c r="C764" s="443"/>
      <c r="D764" s="444"/>
      <c r="E764" s="444"/>
      <c r="F764" s="443"/>
      <c r="G764" s="443"/>
      <c r="H764" s="443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</row>
    <row r="765" spans="1:38" ht="15.75" customHeight="1">
      <c r="A765" s="371"/>
      <c r="B765" s="34"/>
      <c r="C765" s="443"/>
      <c r="D765" s="444"/>
      <c r="E765" s="444"/>
      <c r="F765" s="443"/>
      <c r="G765" s="443"/>
      <c r="H765" s="443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</row>
    <row r="766" spans="1:38" ht="15.75" customHeight="1">
      <c r="A766" s="371"/>
      <c r="B766" s="34"/>
      <c r="C766" s="443"/>
      <c r="D766" s="444"/>
      <c r="E766" s="444"/>
      <c r="F766" s="443"/>
      <c r="G766" s="443"/>
      <c r="H766" s="443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</row>
    <row r="767" spans="1:38" ht="15.75" customHeight="1">
      <c r="A767" s="371"/>
      <c r="B767" s="34"/>
      <c r="C767" s="443"/>
      <c r="D767" s="444"/>
      <c r="E767" s="444"/>
      <c r="F767" s="443"/>
      <c r="G767" s="443"/>
      <c r="H767" s="443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</row>
    <row r="768" spans="1:38" ht="15.75" customHeight="1">
      <c r="A768" s="371"/>
      <c r="B768" s="34"/>
      <c r="C768" s="443"/>
      <c r="D768" s="444"/>
      <c r="E768" s="444"/>
      <c r="F768" s="443"/>
      <c r="G768" s="443"/>
      <c r="H768" s="443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</row>
    <row r="769" spans="1:38" ht="15.75" customHeight="1">
      <c r="A769" s="371"/>
      <c r="B769" s="34"/>
      <c r="C769" s="443"/>
      <c r="D769" s="444"/>
      <c r="E769" s="444"/>
      <c r="F769" s="443"/>
      <c r="G769" s="443"/>
      <c r="H769" s="443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</row>
    <row r="770" spans="1:38" ht="15.75" customHeight="1">
      <c r="A770" s="371"/>
      <c r="B770" s="34"/>
      <c r="C770" s="443"/>
      <c r="D770" s="444"/>
      <c r="E770" s="444"/>
      <c r="F770" s="443"/>
      <c r="G770" s="443"/>
      <c r="H770" s="443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</row>
    <row r="771" spans="1:38" ht="15.75" customHeight="1">
      <c r="A771" s="371"/>
      <c r="B771" s="34"/>
      <c r="C771" s="443"/>
      <c r="D771" s="444"/>
      <c r="E771" s="444"/>
      <c r="F771" s="443"/>
      <c r="G771" s="443"/>
      <c r="H771" s="443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</row>
    <row r="772" spans="1:38" ht="15.75" customHeight="1">
      <c r="A772" s="371"/>
      <c r="B772" s="34"/>
      <c r="C772" s="443"/>
      <c r="D772" s="444"/>
      <c r="E772" s="444"/>
      <c r="F772" s="443"/>
      <c r="G772" s="443"/>
      <c r="H772" s="443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</row>
    <row r="773" spans="1:38" ht="15.75" customHeight="1">
      <c r="A773" s="371"/>
      <c r="B773" s="34"/>
      <c r="C773" s="443"/>
      <c r="D773" s="444"/>
      <c r="E773" s="444"/>
      <c r="F773" s="443"/>
      <c r="G773" s="443"/>
      <c r="H773" s="443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</row>
    <row r="774" spans="1:38" ht="15.75" customHeight="1">
      <c r="A774" s="371"/>
      <c r="B774" s="34"/>
      <c r="C774" s="443"/>
      <c r="D774" s="444"/>
      <c r="E774" s="444"/>
      <c r="F774" s="443"/>
      <c r="G774" s="443"/>
      <c r="H774" s="443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</row>
    <row r="775" spans="1:38" ht="15.75" customHeight="1">
      <c r="A775" s="371"/>
      <c r="B775" s="34"/>
      <c r="C775" s="443"/>
      <c r="D775" s="444"/>
      <c r="E775" s="444"/>
      <c r="F775" s="443"/>
      <c r="G775" s="443"/>
      <c r="H775" s="443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</row>
    <row r="776" spans="1:38" ht="15.75" customHeight="1">
      <c r="A776" s="371"/>
      <c r="B776" s="34"/>
      <c r="C776" s="443"/>
      <c r="D776" s="444"/>
      <c r="E776" s="444"/>
      <c r="F776" s="443"/>
      <c r="G776" s="443"/>
      <c r="H776" s="443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</row>
    <row r="777" spans="1:38" ht="15.75" customHeight="1">
      <c r="A777" s="371"/>
      <c r="B777" s="34"/>
      <c r="C777" s="443"/>
      <c r="D777" s="444"/>
      <c r="E777" s="444"/>
      <c r="F777" s="443"/>
      <c r="G777" s="443"/>
      <c r="H777" s="443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</row>
    <row r="778" spans="1:38" ht="15.75" customHeight="1">
      <c r="A778" s="371"/>
      <c r="B778" s="34"/>
      <c r="C778" s="443"/>
      <c r="D778" s="444"/>
      <c r="E778" s="444"/>
      <c r="F778" s="443"/>
      <c r="G778" s="443"/>
      <c r="H778" s="443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</row>
    <row r="779" spans="1:38" ht="15.75" customHeight="1">
      <c r="A779" s="371"/>
      <c r="B779" s="34"/>
      <c r="C779" s="443"/>
      <c r="D779" s="444"/>
      <c r="E779" s="444"/>
      <c r="F779" s="443"/>
      <c r="G779" s="443"/>
      <c r="H779" s="443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</row>
    <row r="780" spans="1:38" ht="15.75" customHeight="1">
      <c r="A780" s="371"/>
      <c r="B780" s="34"/>
      <c r="C780" s="443"/>
      <c r="D780" s="444"/>
      <c r="E780" s="444"/>
      <c r="F780" s="443"/>
      <c r="G780" s="443"/>
      <c r="H780" s="443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</row>
    <row r="781" spans="1:38" ht="15.75" customHeight="1">
      <c r="A781" s="371"/>
      <c r="B781" s="34"/>
      <c r="C781" s="443"/>
      <c r="D781" s="444"/>
      <c r="E781" s="444"/>
      <c r="F781" s="443"/>
      <c r="G781" s="443"/>
      <c r="H781" s="443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</row>
    <row r="782" spans="1:38" ht="15.75" customHeight="1">
      <c r="A782" s="371"/>
      <c r="B782" s="34"/>
      <c r="C782" s="443"/>
      <c r="D782" s="444"/>
      <c r="E782" s="444"/>
      <c r="F782" s="443"/>
      <c r="G782" s="443"/>
      <c r="H782" s="443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</row>
    <row r="783" spans="1:38" ht="15.75" customHeight="1">
      <c r="A783" s="371"/>
      <c r="B783" s="34"/>
      <c r="C783" s="443"/>
      <c r="D783" s="444"/>
      <c r="E783" s="444"/>
      <c r="F783" s="443"/>
      <c r="G783" s="443"/>
      <c r="H783" s="443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</row>
    <row r="784" spans="1:38" ht="15.75" customHeight="1">
      <c r="A784" s="371"/>
      <c r="B784" s="34"/>
      <c r="C784" s="443"/>
      <c r="D784" s="444"/>
      <c r="E784" s="444"/>
      <c r="F784" s="443"/>
      <c r="G784" s="443"/>
      <c r="H784" s="443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</row>
    <row r="785" spans="1:38" ht="15.75" customHeight="1">
      <c r="A785" s="371"/>
      <c r="B785" s="34"/>
      <c r="C785" s="443"/>
      <c r="D785" s="444"/>
      <c r="E785" s="444"/>
      <c r="F785" s="443"/>
      <c r="G785" s="443"/>
      <c r="H785" s="443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</row>
    <row r="786" spans="1:38" ht="15.75" customHeight="1">
      <c r="A786" s="371"/>
      <c r="B786" s="34"/>
      <c r="C786" s="443"/>
      <c r="D786" s="444"/>
      <c r="E786" s="444"/>
      <c r="F786" s="443"/>
      <c r="G786" s="443"/>
      <c r="H786" s="443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</row>
    <row r="787" spans="1:38" ht="15.75" customHeight="1">
      <c r="A787" s="371"/>
      <c r="B787" s="34"/>
      <c r="C787" s="443"/>
      <c r="D787" s="444"/>
      <c r="E787" s="444"/>
      <c r="F787" s="443"/>
      <c r="G787" s="443"/>
      <c r="H787" s="443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</row>
    <row r="788" spans="1:38" ht="15.75" customHeight="1">
      <c r="A788" s="371"/>
      <c r="B788" s="34"/>
      <c r="C788" s="443"/>
      <c r="D788" s="444"/>
      <c r="E788" s="444"/>
      <c r="F788" s="443"/>
      <c r="G788" s="443"/>
      <c r="H788" s="443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</row>
    <row r="789" spans="1:38" ht="15.75" customHeight="1">
      <c r="A789" s="371"/>
      <c r="B789" s="34"/>
      <c r="C789" s="443"/>
      <c r="D789" s="444"/>
      <c r="E789" s="444"/>
      <c r="F789" s="443"/>
      <c r="G789" s="443"/>
      <c r="H789" s="443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</row>
    <row r="790" spans="1:38" ht="15.75" customHeight="1">
      <c r="A790" s="371"/>
      <c r="B790" s="34"/>
      <c r="C790" s="443"/>
      <c r="D790" s="444"/>
      <c r="E790" s="444"/>
      <c r="F790" s="443"/>
      <c r="G790" s="443"/>
      <c r="H790" s="443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</row>
    <row r="791" spans="1:38" ht="15.75" customHeight="1">
      <c r="A791" s="371"/>
      <c r="B791" s="34"/>
      <c r="C791" s="443"/>
      <c r="D791" s="444"/>
      <c r="E791" s="444"/>
      <c r="F791" s="443"/>
      <c r="G791" s="443"/>
      <c r="H791" s="443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</row>
    <row r="792" spans="1:38" ht="15.75" customHeight="1">
      <c r="A792" s="371"/>
      <c r="B792" s="34"/>
      <c r="C792" s="443"/>
      <c r="D792" s="444"/>
      <c r="E792" s="444"/>
      <c r="F792" s="443"/>
      <c r="G792" s="443"/>
      <c r="H792" s="443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</row>
    <row r="793" spans="1:38" ht="15.75" customHeight="1">
      <c r="A793" s="371"/>
      <c r="B793" s="34"/>
      <c r="C793" s="443"/>
      <c r="D793" s="444"/>
      <c r="E793" s="444"/>
      <c r="F793" s="443"/>
      <c r="G793" s="443"/>
      <c r="H793" s="443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</row>
    <row r="794" spans="1:38" ht="15.75" customHeight="1">
      <c r="A794" s="371"/>
      <c r="B794" s="34"/>
      <c r="C794" s="443"/>
      <c r="D794" s="444"/>
      <c r="E794" s="444"/>
      <c r="F794" s="443"/>
      <c r="G794" s="443"/>
      <c r="H794" s="443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</row>
    <row r="795" spans="1:38" ht="15.75" customHeight="1">
      <c r="A795" s="371"/>
      <c r="B795" s="34"/>
      <c r="C795" s="443"/>
      <c r="D795" s="444"/>
      <c r="E795" s="444"/>
      <c r="F795" s="443"/>
      <c r="G795" s="443"/>
      <c r="H795" s="443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</row>
    <row r="796" spans="1:38" ht="15.75" customHeight="1">
      <c r="A796" s="371"/>
      <c r="B796" s="34"/>
      <c r="C796" s="443"/>
      <c r="D796" s="444"/>
      <c r="E796" s="444"/>
      <c r="F796" s="443"/>
      <c r="G796" s="443"/>
      <c r="H796" s="443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</row>
    <row r="797" spans="1:38" ht="15.75" customHeight="1">
      <c r="A797" s="371"/>
      <c r="B797" s="34"/>
      <c r="C797" s="443"/>
      <c r="D797" s="444"/>
      <c r="E797" s="444"/>
      <c r="F797" s="443"/>
      <c r="G797" s="443"/>
      <c r="H797" s="443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</row>
    <row r="798" spans="1:38" ht="15.75" customHeight="1">
      <c r="A798" s="371"/>
      <c r="B798" s="34"/>
      <c r="C798" s="443"/>
      <c r="D798" s="444"/>
      <c r="E798" s="444"/>
      <c r="F798" s="443"/>
      <c r="G798" s="443"/>
      <c r="H798" s="443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</row>
    <row r="799" spans="1:38" ht="15.75" customHeight="1">
      <c r="A799" s="371"/>
      <c r="B799" s="34"/>
      <c r="C799" s="443"/>
      <c r="D799" s="444"/>
      <c r="E799" s="444"/>
      <c r="F799" s="443"/>
      <c r="G799" s="443"/>
      <c r="H799" s="443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</row>
    <row r="800" spans="1:38" ht="15.75" customHeight="1">
      <c r="A800" s="371"/>
      <c r="B800" s="34"/>
      <c r="C800" s="443"/>
      <c r="D800" s="444"/>
      <c r="E800" s="444"/>
      <c r="F800" s="443"/>
      <c r="G800" s="443"/>
      <c r="H800" s="443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</row>
    <row r="801" spans="1:38" ht="15.75" customHeight="1">
      <c r="A801" s="371"/>
      <c r="B801" s="34"/>
      <c r="C801" s="443"/>
      <c r="D801" s="444"/>
      <c r="E801" s="444"/>
      <c r="F801" s="443"/>
      <c r="G801" s="443"/>
      <c r="H801" s="443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</row>
    <row r="802" spans="1:38" ht="15.75" customHeight="1">
      <c r="A802" s="371"/>
      <c r="B802" s="34"/>
      <c r="C802" s="443"/>
      <c r="D802" s="444"/>
      <c r="E802" s="444"/>
      <c r="F802" s="443"/>
      <c r="G802" s="443"/>
      <c r="H802" s="443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</row>
    <row r="803" spans="1:38" ht="15.75" customHeight="1">
      <c r="A803" s="371"/>
      <c r="B803" s="34"/>
      <c r="C803" s="443"/>
      <c r="D803" s="444"/>
      <c r="E803" s="444"/>
      <c r="F803" s="443"/>
      <c r="G803" s="443"/>
      <c r="H803" s="443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</row>
    <row r="804" spans="1:38" ht="15.75" customHeight="1">
      <c r="A804" s="371"/>
      <c r="B804" s="34"/>
      <c r="C804" s="443"/>
      <c r="D804" s="444"/>
      <c r="E804" s="444"/>
      <c r="F804" s="443"/>
      <c r="G804" s="443"/>
      <c r="H804" s="443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</row>
    <row r="805" spans="1:38" ht="15.75" customHeight="1">
      <c r="A805" s="371"/>
      <c r="B805" s="34"/>
      <c r="C805" s="443"/>
      <c r="D805" s="444"/>
      <c r="E805" s="444"/>
      <c r="F805" s="443"/>
      <c r="G805" s="443"/>
      <c r="H805" s="443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</row>
    <row r="806" spans="1:38" ht="15.75" customHeight="1">
      <c r="A806" s="371"/>
      <c r="B806" s="34"/>
      <c r="C806" s="443"/>
      <c r="D806" s="444"/>
      <c r="E806" s="444"/>
      <c r="F806" s="443"/>
      <c r="G806" s="443"/>
      <c r="H806" s="443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</row>
    <row r="807" spans="1:38" ht="15.75" customHeight="1">
      <c r="A807" s="371"/>
      <c r="B807" s="34"/>
      <c r="C807" s="443"/>
      <c r="D807" s="444"/>
      <c r="E807" s="444"/>
      <c r="F807" s="443"/>
      <c r="G807" s="443"/>
      <c r="H807" s="443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</row>
    <row r="808" spans="1:38" ht="15.75" customHeight="1">
      <c r="A808" s="371"/>
      <c r="B808" s="34"/>
      <c r="C808" s="443"/>
      <c r="D808" s="444"/>
      <c r="E808" s="444"/>
      <c r="F808" s="443"/>
      <c r="G808" s="443"/>
      <c r="H808" s="443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</row>
    <row r="809" spans="1:38" ht="15.75" customHeight="1">
      <c r="A809" s="371"/>
      <c r="B809" s="34"/>
      <c r="C809" s="443"/>
      <c r="D809" s="444"/>
      <c r="E809" s="444"/>
      <c r="F809" s="443"/>
      <c r="G809" s="443"/>
      <c r="H809" s="443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</row>
    <row r="810" spans="1:38" ht="15.75" customHeight="1">
      <c r="A810" s="371"/>
      <c r="B810" s="34"/>
      <c r="C810" s="443"/>
      <c r="D810" s="444"/>
      <c r="E810" s="444"/>
      <c r="F810" s="443"/>
      <c r="G810" s="443"/>
      <c r="H810" s="443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</row>
    <row r="811" spans="1:38" ht="15.75" customHeight="1">
      <c r="A811" s="371"/>
      <c r="B811" s="34"/>
      <c r="C811" s="443"/>
      <c r="D811" s="444"/>
      <c r="E811" s="444"/>
      <c r="F811" s="443"/>
      <c r="G811" s="443"/>
      <c r="H811" s="443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</row>
    <row r="812" spans="1:38" ht="15.75" customHeight="1">
      <c r="A812" s="371"/>
      <c r="B812" s="34"/>
      <c r="C812" s="443"/>
      <c r="D812" s="444"/>
      <c r="E812" s="444"/>
      <c r="F812" s="443"/>
      <c r="G812" s="443"/>
      <c r="H812" s="443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</row>
    <row r="813" spans="1:38" ht="15.75" customHeight="1">
      <c r="A813" s="371"/>
      <c r="B813" s="34"/>
      <c r="C813" s="443"/>
      <c r="D813" s="444"/>
      <c r="E813" s="444"/>
      <c r="F813" s="443"/>
      <c r="G813" s="443"/>
      <c r="H813" s="443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</row>
    <row r="814" spans="1:38" ht="15.75" customHeight="1">
      <c r="A814" s="371"/>
      <c r="B814" s="34"/>
      <c r="C814" s="443"/>
      <c r="D814" s="444"/>
      <c r="E814" s="444"/>
      <c r="F814" s="443"/>
      <c r="G814" s="443"/>
      <c r="H814" s="443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</row>
    <row r="815" spans="1:38" ht="15.75" customHeight="1">
      <c r="A815" s="371"/>
      <c r="B815" s="34"/>
      <c r="C815" s="443"/>
      <c r="D815" s="444"/>
      <c r="E815" s="444"/>
      <c r="F815" s="443"/>
      <c r="G815" s="443"/>
      <c r="H815" s="443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</row>
    <row r="816" spans="1:38" ht="15.75" customHeight="1">
      <c r="A816" s="371"/>
      <c r="B816" s="34"/>
      <c r="C816" s="443"/>
      <c r="D816" s="444"/>
      <c r="E816" s="444"/>
      <c r="F816" s="443"/>
      <c r="G816" s="443"/>
      <c r="H816" s="443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</row>
    <row r="817" spans="1:38" ht="15.75" customHeight="1">
      <c r="A817" s="371"/>
      <c r="B817" s="34"/>
      <c r="C817" s="443"/>
      <c r="D817" s="444"/>
      <c r="E817" s="444"/>
      <c r="F817" s="443"/>
      <c r="G817" s="443"/>
      <c r="H817" s="443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</row>
    <row r="818" spans="1:38" ht="15.75" customHeight="1">
      <c r="A818" s="371"/>
      <c r="B818" s="34"/>
      <c r="C818" s="443"/>
      <c r="D818" s="444"/>
      <c r="E818" s="444"/>
      <c r="F818" s="443"/>
      <c r="G818" s="443"/>
      <c r="H818" s="443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</row>
    <row r="819" spans="1:38" ht="15.75" customHeight="1">
      <c r="A819" s="371"/>
      <c r="B819" s="34"/>
      <c r="C819" s="443"/>
      <c r="D819" s="444"/>
      <c r="E819" s="444"/>
      <c r="F819" s="443"/>
      <c r="G819" s="443"/>
      <c r="H819" s="443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</row>
    <row r="820" spans="1:38" ht="15.75" customHeight="1">
      <c r="A820" s="371"/>
      <c r="B820" s="34"/>
      <c r="C820" s="443"/>
      <c r="D820" s="444"/>
      <c r="E820" s="444"/>
      <c r="F820" s="443"/>
      <c r="G820" s="443"/>
      <c r="H820" s="443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</row>
    <row r="821" spans="1:38" ht="15.75" customHeight="1">
      <c r="A821" s="371"/>
      <c r="B821" s="34"/>
      <c r="C821" s="443"/>
      <c r="D821" s="444"/>
      <c r="E821" s="444"/>
      <c r="F821" s="443"/>
      <c r="G821" s="443"/>
      <c r="H821" s="443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</row>
    <row r="822" spans="1:38" ht="15.75" customHeight="1">
      <c r="A822" s="371"/>
      <c r="B822" s="34"/>
      <c r="C822" s="443"/>
      <c r="D822" s="444"/>
      <c r="E822" s="444"/>
      <c r="F822" s="443"/>
      <c r="G822" s="443"/>
      <c r="H822" s="443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</row>
    <row r="823" spans="1:38" ht="15.75" customHeight="1">
      <c r="A823" s="371"/>
      <c r="B823" s="34"/>
      <c r="C823" s="443"/>
      <c r="D823" s="444"/>
      <c r="E823" s="444"/>
      <c r="F823" s="443"/>
      <c r="G823" s="443"/>
      <c r="H823" s="443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</row>
    <row r="824" spans="1:38" ht="15.75" customHeight="1">
      <c r="A824" s="371"/>
      <c r="B824" s="34"/>
      <c r="C824" s="443"/>
      <c r="D824" s="444"/>
      <c r="E824" s="444"/>
      <c r="F824" s="443"/>
      <c r="G824" s="443"/>
      <c r="H824" s="443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</row>
    <row r="825" spans="1:38" ht="15.75" customHeight="1">
      <c r="A825" s="371"/>
      <c r="B825" s="34"/>
      <c r="C825" s="443"/>
      <c r="D825" s="444"/>
      <c r="E825" s="444"/>
      <c r="F825" s="443"/>
      <c r="G825" s="443"/>
      <c r="H825" s="443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</row>
    <row r="826" spans="1:38" ht="15.75" customHeight="1">
      <c r="A826" s="371"/>
      <c r="B826" s="34"/>
      <c r="C826" s="443"/>
      <c r="D826" s="444"/>
      <c r="E826" s="444"/>
      <c r="F826" s="443"/>
      <c r="G826" s="443"/>
      <c r="H826" s="443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</row>
    <row r="827" spans="1:38" ht="15.75" customHeight="1">
      <c r="A827" s="371"/>
      <c r="B827" s="34"/>
      <c r="C827" s="443"/>
      <c r="D827" s="444"/>
      <c r="E827" s="444"/>
      <c r="F827" s="443"/>
      <c r="G827" s="443"/>
      <c r="H827" s="443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</row>
    <row r="828" spans="1:38" ht="15.75" customHeight="1">
      <c r="A828" s="371"/>
      <c r="B828" s="34"/>
      <c r="C828" s="443"/>
      <c r="D828" s="444"/>
      <c r="E828" s="444"/>
      <c r="F828" s="443"/>
      <c r="G828" s="443"/>
      <c r="H828" s="443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</row>
    <row r="829" spans="1:38" ht="15.75" customHeight="1">
      <c r="A829" s="371"/>
      <c r="B829" s="34"/>
      <c r="C829" s="443"/>
      <c r="D829" s="444"/>
      <c r="E829" s="444"/>
      <c r="F829" s="443"/>
      <c r="G829" s="443"/>
      <c r="H829" s="443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</row>
    <row r="830" spans="1:38" ht="15.75" customHeight="1">
      <c r="A830" s="371"/>
      <c r="B830" s="34"/>
      <c r="C830" s="443"/>
      <c r="D830" s="444"/>
      <c r="E830" s="444"/>
      <c r="F830" s="443"/>
      <c r="G830" s="443"/>
      <c r="H830" s="443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</row>
    <row r="831" spans="1:38" ht="15.75" customHeight="1">
      <c r="A831" s="371"/>
      <c r="B831" s="34"/>
      <c r="C831" s="443"/>
      <c r="D831" s="444"/>
      <c r="E831" s="444"/>
      <c r="F831" s="443"/>
      <c r="G831" s="443"/>
      <c r="H831" s="443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</row>
    <row r="832" spans="1:38" ht="15.75" customHeight="1">
      <c r="A832" s="371"/>
      <c r="B832" s="34"/>
      <c r="C832" s="443"/>
      <c r="D832" s="444"/>
      <c r="E832" s="444"/>
      <c r="F832" s="443"/>
      <c r="G832" s="443"/>
      <c r="H832" s="443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</row>
    <row r="833" spans="1:38" ht="15.75" customHeight="1">
      <c r="A833" s="371"/>
      <c r="B833" s="34"/>
      <c r="C833" s="443"/>
      <c r="D833" s="444"/>
      <c r="E833" s="444"/>
      <c r="F833" s="443"/>
      <c r="G833" s="443"/>
      <c r="H833" s="443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</row>
    <row r="834" spans="1:38" ht="15.75" customHeight="1">
      <c r="A834" s="371"/>
      <c r="B834" s="34"/>
      <c r="C834" s="443"/>
      <c r="D834" s="444"/>
      <c r="E834" s="444"/>
      <c r="F834" s="443"/>
      <c r="G834" s="443"/>
      <c r="H834" s="443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</row>
    <row r="835" spans="1:38" ht="15.75" customHeight="1">
      <c r="A835" s="371"/>
      <c r="B835" s="34"/>
      <c r="C835" s="443"/>
      <c r="D835" s="444"/>
      <c r="E835" s="444"/>
      <c r="F835" s="443"/>
      <c r="G835" s="443"/>
      <c r="H835" s="443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</row>
    <row r="836" spans="1:38" ht="15.75" customHeight="1">
      <c r="A836" s="371"/>
      <c r="B836" s="34"/>
      <c r="C836" s="443"/>
      <c r="D836" s="444"/>
      <c r="E836" s="444"/>
      <c r="F836" s="443"/>
      <c r="G836" s="443"/>
      <c r="H836" s="443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</row>
    <row r="837" spans="1:38" ht="15.75" customHeight="1">
      <c r="A837" s="371"/>
      <c r="B837" s="34"/>
      <c r="C837" s="443"/>
      <c r="D837" s="444"/>
      <c r="E837" s="444"/>
      <c r="F837" s="443"/>
      <c r="G837" s="443"/>
      <c r="H837" s="443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</row>
    <row r="838" spans="1:38" ht="15.75" customHeight="1">
      <c r="A838" s="371"/>
      <c r="B838" s="34"/>
      <c r="C838" s="443"/>
      <c r="D838" s="444"/>
      <c r="E838" s="444"/>
      <c r="F838" s="443"/>
      <c r="G838" s="443"/>
      <c r="H838" s="443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</row>
    <row r="839" spans="1:38" ht="15.75" customHeight="1">
      <c r="A839" s="371"/>
      <c r="B839" s="34"/>
      <c r="C839" s="443"/>
      <c r="D839" s="444"/>
      <c r="E839" s="444"/>
      <c r="F839" s="443"/>
      <c r="G839" s="443"/>
      <c r="H839" s="443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</row>
    <row r="840" spans="1:38" ht="15.75" customHeight="1">
      <c r="A840" s="371"/>
      <c r="B840" s="34"/>
      <c r="C840" s="443"/>
      <c r="D840" s="444"/>
      <c r="E840" s="444"/>
      <c r="F840" s="443"/>
      <c r="G840" s="443"/>
      <c r="H840" s="443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</row>
    <row r="841" spans="1:38" ht="15.75" customHeight="1">
      <c r="A841" s="371"/>
      <c r="B841" s="34"/>
      <c r="C841" s="443"/>
      <c r="D841" s="444"/>
      <c r="E841" s="444"/>
      <c r="F841" s="443"/>
      <c r="G841" s="443"/>
      <c r="H841" s="443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</row>
    <row r="842" spans="1:38" ht="15.75" customHeight="1">
      <c r="A842" s="371"/>
      <c r="B842" s="34"/>
      <c r="C842" s="443"/>
      <c r="D842" s="444"/>
      <c r="E842" s="444"/>
      <c r="F842" s="443"/>
      <c r="G842" s="443"/>
      <c r="H842" s="443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</row>
    <row r="843" spans="1:38" ht="15.75" customHeight="1">
      <c r="A843" s="371"/>
      <c r="B843" s="34"/>
      <c r="C843" s="443"/>
      <c r="D843" s="444"/>
      <c r="E843" s="444"/>
      <c r="F843" s="443"/>
      <c r="G843" s="443"/>
      <c r="H843" s="443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</row>
    <row r="844" spans="1:38" ht="15.75" customHeight="1">
      <c r="A844" s="371"/>
      <c r="B844" s="34"/>
      <c r="C844" s="443"/>
      <c r="D844" s="444"/>
      <c r="E844" s="444"/>
      <c r="F844" s="443"/>
      <c r="G844" s="443"/>
      <c r="H844" s="443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</row>
    <row r="845" spans="1:38" ht="15.75" customHeight="1">
      <c r="A845" s="371"/>
      <c r="B845" s="34"/>
      <c r="C845" s="443"/>
      <c r="D845" s="444"/>
      <c r="E845" s="444"/>
      <c r="F845" s="443"/>
      <c r="G845" s="443"/>
      <c r="H845" s="443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</row>
    <row r="846" spans="1:38" ht="15.75" customHeight="1">
      <c r="A846" s="371"/>
      <c r="B846" s="34"/>
      <c r="C846" s="443"/>
      <c r="D846" s="444"/>
      <c r="E846" s="444"/>
      <c r="F846" s="443"/>
      <c r="G846" s="443"/>
      <c r="H846" s="443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</row>
    <row r="847" spans="1:38" ht="15.75" customHeight="1">
      <c r="A847" s="371"/>
      <c r="B847" s="34"/>
      <c r="C847" s="443"/>
      <c r="D847" s="444"/>
      <c r="E847" s="444"/>
      <c r="F847" s="443"/>
      <c r="G847" s="443"/>
      <c r="H847" s="443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</row>
    <row r="848" spans="1:38" ht="15.75" customHeight="1">
      <c r="A848" s="371"/>
      <c r="B848" s="34"/>
      <c r="C848" s="443"/>
      <c r="D848" s="444"/>
      <c r="E848" s="444"/>
      <c r="F848" s="443"/>
      <c r="G848" s="443"/>
      <c r="H848" s="443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</row>
    <row r="849" spans="1:38" ht="15.75" customHeight="1">
      <c r="A849" s="371"/>
      <c r="B849" s="34"/>
      <c r="C849" s="443"/>
      <c r="D849" s="444"/>
      <c r="E849" s="444"/>
      <c r="F849" s="443"/>
      <c r="G849" s="443"/>
      <c r="H849" s="443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</row>
    <row r="850" spans="1:38" ht="15.75" customHeight="1">
      <c r="A850" s="371"/>
      <c r="B850" s="34"/>
      <c r="C850" s="443"/>
      <c r="D850" s="444"/>
      <c r="E850" s="444"/>
      <c r="F850" s="443"/>
      <c r="G850" s="443"/>
      <c r="H850" s="443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</row>
    <row r="851" spans="1:38" ht="15.75" customHeight="1">
      <c r="A851" s="371"/>
      <c r="B851" s="34"/>
      <c r="C851" s="443"/>
      <c r="D851" s="444"/>
      <c r="E851" s="444"/>
      <c r="F851" s="443"/>
      <c r="G851" s="443"/>
      <c r="H851" s="443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</row>
    <row r="852" spans="1:38" ht="15.75" customHeight="1">
      <c r="A852" s="371"/>
      <c r="B852" s="34"/>
      <c r="C852" s="443"/>
      <c r="D852" s="444"/>
      <c r="E852" s="444"/>
      <c r="F852" s="443"/>
      <c r="G852" s="443"/>
      <c r="H852" s="443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</row>
    <row r="853" spans="1:38" ht="15.75" customHeight="1">
      <c r="A853" s="371"/>
      <c r="B853" s="34"/>
      <c r="C853" s="443"/>
      <c r="D853" s="444"/>
      <c r="E853" s="444"/>
      <c r="F853" s="443"/>
      <c r="G853" s="443"/>
      <c r="H853" s="443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</row>
    <row r="854" spans="1:38" ht="15.75" customHeight="1">
      <c r="A854" s="371"/>
      <c r="B854" s="34"/>
      <c r="C854" s="443"/>
      <c r="D854" s="444"/>
      <c r="E854" s="444"/>
      <c r="F854" s="443"/>
      <c r="G854" s="443"/>
      <c r="H854" s="443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</row>
    <row r="855" spans="1:38" ht="15.75" customHeight="1">
      <c r="A855" s="371"/>
      <c r="B855" s="34"/>
      <c r="C855" s="443"/>
      <c r="D855" s="444"/>
      <c r="E855" s="444"/>
      <c r="F855" s="443"/>
      <c r="G855" s="443"/>
      <c r="H855" s="443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</row>
    <row r="856" spans="1:38" ht="15.75" customHeight="1">
      <c r="A856" s="371"/>
      <c r="B856" s="34"/>
      <c r="C856" s="443"/>
      <c r="D856" s="444"/>
      <c r="E856" s="444"/>
      <c r="F856" s="443"/>
      <c r="G856" s="443"/>
      <c r="H856" s="443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</row>
    <row r="857" spans="1:38" ht="15.75" customHeight="1">
      <c r="A857" s="371"/>
      <c r="B857" s="34"/>
      <c r="C857" s="443"/>
      <c r="D857" s="444"/>
      <c r="E857" s="444"/>
      <c r="F857" s="443"/>
      <c r="G857" s="443"/>
      <c r="H857" s="443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</row>
    <row r="858" spans="1:38" ht="15.75" customHeight="1">
      <c r="A858" s="371"/>
      <c r="B858" s="34"/>
      <c r="C858" s="443"/>
      <c r="D858" s="444"/>
      <c r="E858" s="444"/>
      <c r="F858" s="443"/>
      <c r="G858" s="443"/>
      <c r="H858" s="443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</row>
    <row r="859" spans="1:38" ht="15.75" customHeight="1">
      <c r="A859" s="371"/>
      <c r="B859" s="34"/>
      <c r="C859" s="443"/>
      <c r="D859" s="444"/>
      <c r="E859" s="444"/>
      <c r="F859" s="443"/>
      <c r="G859" s="443"/>
      <c r="H859" s="443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</row>
    <row r="860" spans="1:38" ht="15.75" customHeight="1">
      <c r="A860" s="371"/>
      <c r="B860" s="34"/>
      <c r="C860" s="443"/>
      <c r="D860" s="444"/>
      <c r="E860" s="444"/>
      <c r="F860" s="443"/>
      <c r="G860" s="443"/>
      <c r="H860" s="443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</row>
    <row r="861" spans="1:38" ht="15.75" customHeight="1">
      <c r="A861" s="371"/>
      <c r="B861" s="34"/>
      <c r="C861" s="443"/>
      <c r="D861" s="444"/>
      <c r="E861" s="444"/>
      <c r="F861" s="443"/>
      <c r="G861" s="443"/>
      <c r="H861" s="443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</row>
    <row r="862" spans="1:38" ht="15.75" customHeight="1">
      <c r="A862" s="371"/>
      <c r="B862" s="34"/>
      <c r="C862" s="443"/>
      <c r="D862" s="444"/>
      <c r="E862" s="444"/>
      <c r="F862" s="443"/>
      <c r="G862" s="443"/>
      <c r="H862" s="443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</row>
    <row r="863" spans="1:38" ht="15.75" customHeight="1">
      <c r="A863" s="371"/>
      <c r="B863" s="34"/>
      <c r="C863" s="443"/>
      <c r="D863" s="444"/>
      <c r="E863" s="444"/>
      <c r="F863" s="443"/>
      <c r="G863" s="443"/>
      <c r="H863" s="443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</row>
    <row r="864" spans="1:38" ht="15.75" customHeight="1">
      <c r="A864" s="371"/>
      <c r="B864" s="34"/>
      <c r="C864" s="443"/>
      <c r="D864" s="444"/>
      <c r="E864" s="444"/>
      <c r="F864" s="443"/>
      <c r="G864" s="443"/>
      <c r="H864" s="443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</row>
    <row r="865" spans="1:38" ht="15.75" customHeight="1">
      <c r="A865" s="371"/>
      <c r="B865" s="34"/>
      <c r="C865" s="443"/>
      <c r="D865" s="444"/>
      <c r="E865" s="444"/>
      <c r="F865" s="443"/>
      <c r="G865" s="443"/>
      <c r="H865" s="443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</row>
    <row r="866" spans="1:38" ht="15.75" customHeight="1">
      <c r="A866" s="371"/>
      <c r="B866" s="34"/>
      <c r="C866" s="443"/>
      <c r="D866" s="444"/>
      <c r="E866" s="444"/>
      <c r="F866" s="443"/>
      <c r="G866" s="443"/>
      <c r="H866" s="443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</row>
    <row r="867" spans="1:38" ht="15.75" customHeight="1">
      <c r="A867" s="371"/>
      <c r="B867" s="34"/>
      <c r="C867" s="443"/>
      <c r="D867" s="444"/>
      <c r="E867" s="444"/>
      <c r="F867" s="443"/>
      <c r="G867" s="443"/>
      <c r="H867" s="443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</row>
    <row r="868" spans="1:38" ht="15.75" customHeight="1">
      <c r="A868" s="371"/>
      <c r="B868" s="34"/>
      <c r="C868" s="443"/>
      <c r="D868" s="444"/>
      <c r="E868" s="444"/>
      <c r="F868" s="443"/>
      <c r="G868" s="443"/>
      <c r="H868" s="443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</row>
    <row r="869" spans="1:38" ht="15.75" customHeight="1">
      <c r="A869" s="371"/>
      <c r="B869" s="34"/>
      <c r="C869" s="443"/>
      <c r="D869" s="444"/>
      <c r="E869" s="444"/>
      <c r="F869" s="443"/>
      <c r="G869" s="443"/>
      <c r="H869" s="443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</row>
    <row r="870" spans="1:38" ht="15.75" customHeight="1">
      <c r="A870" s="371"/>
      <c r="B870" s="34"/>
      <c r="C870" s="443"/>
      <c r="D870" s="444"/>
      <c r="E870" s="444"/>
      <c r="F870" s="443"/>
      <c r="G870" s="443"/>
      <c r="H870" s="443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</row>
    <row r="871" spans="1:38" ht="15.75" customHeight="1">
      <c r="A871" s="371"/>
      <c r="B871" s="34"/>
      <c r="C871" s="443"/>
      <c r="D871" s="444"/>
      <c r="E871" s="444"/>
      <c r="F871" s="443"/>
      <c r="G871" s="443"/>
      <c r="H871" s="443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</row>
    <row r="872" spans="1:38" ht="15.75" customHeight="1">
      <c r="A872" s="371"/>
      <c r="B872" s="34"/>
      <c r="C872" s="443"/>
      <c r="D872" s="444"/>
      <c r="E872" s="444"/>
      <c r="F872" s="443"/>
      <c r="G872" s="443"/>
      <c r="H872" s="443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</row>
    <row r="873" spans="1:38" ht="15.75" customHeight="1">
      <c r="A873" s="371"/>
      <c r="B873" s="34"/>
      <c r="C873" s="443"/>
      <c r="D873" s="444"/>
      <c r="E873" s="444"/>
      <c r="F873" s="443"/>
      <c r="G873" s="443"/>
      <c r="H873" s="443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</row>
    <row r="874" spans="1:38" ht="15.75" customHeight="1">
      <c r="A874" s="371"/>
      <c r="B874" s="34"/>
      <c r="C874" s="443"/>
      <c r="D874" s="444"/>
      <c r="E874" s="444"/>
      <c r="F874" s="443"/>
      <c r="G874" s="443"/>
      <c r="H874" s="443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</row>
    <row r="875" spans="1:38" ht="15.75" customHeight="1">
      <c r="A875" s="371"/>
      <c r="B875" s="34"/>
      <c r="C875" s="443"/>
      <c r="D875" s="444"/>
      <c r="E875" s="444"/>
      <c r="F875" s="443"/>
      <c r="G875" s="443"/>
      <c r="H875" s="443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</row>
    <row r="876" spans="1:38" ht="15.75" customHeight="1">
      <c r="A876" s="371"/>
      <c r="B876" s="34"/>
      <c r="C876" s="443"/>
      <c r="D876" s="444"/>
      <c r="E876" s="444"/>
      <c r="F876" s="443"/>
      <c r="G876" s="443"/>
      <c r="H876" s="443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</row>
    <row r="877" spans="1:38" ht="15.75" customHeight="1">
      <c r="A877" s="371"/>
      <c r="B877" s="34"/>
      <c r="C877" s="443"/>
      <c r="D877" s="444"/>
      <c r="E877" s="444"/>
      <c r="F877" s="443"/>
      <c r="G877" s="443"/>
      <c r="H877" s="443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</row>
    <row r="878" spans="1:38" ht="15.75" customHeight="1">
      <c r="A878" s="371"/>
      <c r="B878" s="34"/>
      <c r="C878" s="443"/>
      <c r="D878" s="444"/>
      <c r="E878" s="444"/>
      <c r="F878" s="443"/>
      <c r="G878" s="443"/>
      <c r="H878" s="443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</row>
    <row r="879" spans="1:38" ht="15.75" customHeight="1">
      <c r="A879" s="371"/>
      <c r="B879" s="34"/>
      <c r="C879" s="443"/>
      <c r="D879" s="444"/>
      <c r="E879" s="444"/>
      <c r="F879" s="443"/>
      <c r="G879" s="443"/>
      <c r="H879" s="443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</row>
    <row r="880" spans="1:38" ht="15.75" customHeight="1">
      <c r="A880" s="371"/>
      <c r="B880" s="34"/>
      <c r="C880" s="443"/>
      <c r="D880" s="444"/>
      <c r="E880" s="444"/>
      <c r="F880" s="443"/>
      <c r="G880" s="443"/>
      <c r="H880" s="443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</row>
    <row r="881" spans="1:38" ht="15.75" customHeight="1">
      <c r="A881" s="371"/>
      <c r="B881" s="34"/>
      <c r="C881" s="443"/>
      <c r="D881" s="444"/>
      <c r="E881" s="444"/>
      <c r="F881" s="443"/>
      <c r="G881" s="443"/>
      <c r="H881" s="443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</row>
    <row r="882" spans="1:38" ht="15.75" customHeight="1">
      <c r="A882" s="371"/>
      <c r="B882" s="34"/>
      <c r="C882" s="443"/>
      <c r="D882" s="444"/>
      <c r="E882" s="444"/>
      <c r="F882" s="443"/>
      <c r="G882" s="443"/>
      <c r="H882" s="443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</row>
    <row r="883" spans="1:38" ht="15.75" customHeight="1">
      <c r="A883" s="371"/>
      <c r="B883" s="34"/>
      <c r="C883" s="443"/>
      <c r="D883" s="444"/>
      <c r="E883" s="444"/>
      <c r="F883" s="443"/>
      <c r="G883" s="443"/>
      <c r="H883" s="443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</row>
    <row r="884" spans="1:38" ht="15.75" customHeight="1">
      <c r="A884" s="371"/>
      <c r="B884" s="34"/>
      <c r="C884" s="443"/>
      <c r="D884" s="444"/>
      <c r="E884" s="444"/>
      <c r="F884" s="443"/>
      <c r="G884" s="443"/>
      <c r="H884" s="443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</row>
    <row r="885" spans="1:38" ht="15.75" customHeight="1">
      <c r="A885" s="371"/>
      <c r="B885" s="34"/>
      <c r="C885" s="443"/>
      <c r="D885" s="444"/>
      <c r="E885" s="444"/>
      <c r="F885" s="443"/>
      <c r="G885" s="443"/>
      <c r="H885" s="443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</row>
    <row r="886" spans="1:38" ht="15.75" customHeight="1">
      <c r="A886" s="371"/>
      <c r="B886" s="34"/>
      <c r="C886" s="443"/>
      <c r="D886" s="444"/>
      <c r="E886" s="444"/>
      <c r="F886" s="443"/>
      <c r="G886" s="443"/>
      <c r="H886" s="443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</row>
    <row r="887" spans="1:38" ht="15.75" customHeight="1">
      <c r="A887" s="371"/>
      <c r="B887" s="34"/>
      <c r="C887" s="443"/>
      <c r="D887" s="444"/>
      <c r="E887" s="444"/>
      <c r="F887" s="443"/>
      <c r="G887" s="443"/>
      <c r="H887" s="443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</row>
    <row r="888" spans="1:38" ht="15.75" customHeight="1">
      <c r="A888" s="371"/>
      <c r="B888" s="34"/>
      <c r="C888" s="443"/>
      <c r="D888" s="444"/>
      <c r="E888" s="444"/>
      <c r="F888" s="443"/>
      <c r="G888" s="443"/>
      <c r="H888" s="443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</row>
    <row r="889" spans="1:38" ht="15.75" customHeight="1">
      <c r="A889" s="371"/>
      <c r="B889" s="34"/>
      <c r="C889" s="443"/>
      <c r="D889" s="444"/>
      <c r="E889" s="444"/>
      <c r="F889" s="443"/>
      <c r="G889" s="443"/>
      <c r="H889" s="443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</row>
    <row r="890" spans="1:38" ht="15.75" customHeight="1">
      <c r="A890" s="371"/>
      <c r="B890" s="34"/>
      <c r="C890" s="443"/>
      <c r="D890" s="444"/>
      <c r="E890" s="444"/>
      <c r="F890" s="443"/>
      <c r="G890" s="443"/>
      <c r="H890" s="443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</row>
    <row r="891" spans="1:38" ht="15.75" customHeight="1">
      <c r="A891" s="371"/>
      <c r="B891" s="34"/>
      <c r="C891" s="443"/>
      <c r="D891" s="444"/>
      <c r="E891" s="444"/>
      <c r="F891" s="443"/>
      <c r="G891" s="443"/>
      <c r="H891" s="443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</row>
    <row r="892" spans="1:38" ht="15.75" customHeight="1">
      <c r="A892" s="371"/>
      <c r="B892" s="34"/>
      <c r="C892" s="443"/>
      <c r="D892" s="444"/>
      <c r="E892" s="444"/>
      <c r="F892" s="443"/>
      <c r="G892" s="443"/>
      <c r="H892" s="443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</row>
    <row r="893" spans="1:38" ht="15.75" customHeight="1">
      <c r="A893" s="371"/>
      <c r="B893" s="34"/>
      <c r="C893" s="443"/>
      <c r="D893" s="444"/>
      <c r="E893" s="444"/>
      <c r="F893" s="443"/>
      <c r="G893" s="443"/>
      <c r="H893" s="443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</row>
    <row r="894" spans="1:38" ht="15.75" customHeight="1">
      <c r="A894" s="371"/>
      <c r="B894" s="34"/>
      <c r="C894" s="443"/>
      <c r="D894" s="444"/>
      <c r="E894" s="444"/>
      <c r="F894" s="443"/>
      <c r="G894" s="443"/>
      <c r="H894" s="443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</row>
    <row r="895" spans="1:38" ht="15.75" customHeight="1">
      <c r="A895" s="371"/>
      <c r="B895" s="34"/>
      <c r="C895" s="443"/>
      <c r="D895" s="444"/>
      <c r="E895" s="444"/>
      <c r="F895" s="443"/>
      <c r="G895" s="443"/>
      <c r="H895" s="443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</row>
    <row r="896" spans="1:38" ht="15.75" customHeight="1">
      <c r="A896" s="371"/>
      <c r="B896" s="34"/>
      <c r="C896" s="443"/>
      <c r="D896" s="444"/>
      <c r="E896" s="444"/>
      <c r="F896" s="443"/>
      <c r="G896" s="443"/>
      <c r="H896" s="443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</row>
    <row r="897" spans="1:38" ht="15.75" customHeight="1">
      <c r="A897" s="371"/>
      <c r="B897" s="34"/>
      <c r="C897" s="443"/>
      <c r="D897" s="444"/>
      <c r="E897" s="444"/>
      <c r="F897" s="443"/>
      <c r="G897" s="443"/>
      <c r="H897" s="443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</row>
    <row r="898" spans="1:38" ht="15.75" customHeight="1">
      <c r="A898" s="371"/>
      <c r="B898" s="34"/>
      <c r="C898" s="443"/>
      <c r="D898" s="444"/>
      <c r="E898" s="444"/>
      <c r="F898" s="443"/>
      <c r="G898" s="443"/>
      <c r="H898" s="443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</row>
    <row r="899" spans="1:38" ht="15.75" customHeight="1">
      <c r="A899" s="371"/>
      <c r="B899" s="34"/>
      <c r="C899" s="443"/>
      <c r="D899" s="444"/>
      <c r="E899" s="444"/>
      <c r="F899" s="443"/>
      <c r="G899" s="443"/>
      <c r="H899" s="443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</row>
    <row r="900" spans="1:38" ht="15.75" customHeight="1">
      <c r="A900" s="371"/>
      <c r="B900" s="34"/>
      <c r="C900" s="443"/>
      <c r="D900" s="444"/>
      <c r="E900" s="444"/>
      <c r="F900" s="443"/>
      <c r="G900" s="443"/>
      <c r="H900" s="443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</row>
    <row r="901" spans="1:38" ht="15.75" customHeight="1">
      <c r="A901" s="371"/>
      <c r="B901" s="34"/>
      <c r="C901" s="443"/>
      <c r="D901" s="444"/>
      <c r="E901" s="444"/>
      <c r="F901" s="443"/>
      <c r="G901" s="443"/>
      <c r="H901" s="443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</row>
    <row r="902" spans="1:38" ht="15.75" customHeight="1">
      <c r="A902" s="371"/>
      <c r="B902" s="34"/>
      <c r="C902" s="443"/>
      <c r="D902" s="444"/>
      <c r="E902" s="444"/>
      <c r="F902" s="443"/>
      <c r="G902" s="443"/>
      <c r="H902" s="443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</row>
    <row r="903" spans="1:38" ht="15.75" customHeight="1">
      <c r="A903" s="371"/>
      <c r="B903" s="34"/>
      <c r="C903" s="443"/>
      <c r="D903" s="444"/>
      <c r="E903" s="444"/>
      <c r="F903" s="443"/>
      <c r="G903" s="443"/>
      <c r="H903" s="443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</row>
    <row r="904" spans="1:38" ht="15.75" customHeight="1">
      <c r="A904" s="371"/>
      <c r="B904" s="34"/>
      <c r="C904" s="443"/>
      <c r="D904" s="444"/>
      <c r="E904" s="444"/>
      <c r="F904" s="443"/>
      <c r="G904" s="443"/>
      <c r="H904" s="443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</row>
    <row r="905" spans="1:38" ht="15.75" customHeight="1">
      <c r="A905" s="371"/>
      <c r="B905" s="34"/>
      <c r="C905" s="443"/>
      <c r="D905" s="444"/>
      <c r="E905" s="444"/>
      <c r="F905" s="443"/>
      <c r="G905" s="443"/>
      <c r="H905" s="443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</row>
    <row r="906" spans="1:38" ht="15.75" customHeight="1">
      <c r="A906" s="371"/>
      <c r="B906" s="34"/>
      <c r="C906" s="443"/>
      <c r="D906" s="444"/>
      <c r="E906" s="444"/>
      <c r="F906" s="443"/>
      <c r="G906" s="443"/>
      <c r="H906" s="443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</row>
    <row r="907" spans="1:38" ht="15.75" customHeight="1">
      <c r="A907" s="371"/>
      <c r="B907" s="34"/>
      <c r="C907" s="443"/>
      <c r="D907" s="444"/>
      <c r="E907" s="444"/>
      <c r="F907" s="443"/>
      <c r="G907" s="443"/>
      <c r="H907" s="443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</row>
    <row r="908" spans="1:38" ht="15.75" customHeight="1">
      <c r="A908" s="371"/>
      <c r="B908" s="34"/>
      <c r="C908" s="443"/>
      <c r="D908" s="444"/>
      <c r="E908" s="444"/>
      <c r="F908" s="443"/>
      <c r="G908" s="443"/>
      <c r="H908" s="443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</row>
    <row r="909" spans="1:38" ht="15.75" customHeight="1">
      <c r="A909" s="371"/>
      <c r="B909" s="34"/>
      <c r="C909" s="443"/>
      <c r="D909" s="444"/>
      <c r="E909" s="444"/>
      <c r="F909" s="443"/>
      <c r="G909" s="443"/>
      <c r="H909" s="443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</row>
    <row r="910" spans="1:38" ht="15.75" customHeight="1">
      <c r="A910" s="371"/>
      <c r="B910" s="34"/>
      <c r="C910" s="443"/>
      <c r="D910" s="444"/>
      <c r="E910" s="444"/>
      <c r="F910" s="443"/>
      <c r="G910" s="443"/>
      <c r="H910" s="443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</row>
    <row r="911" spans="1:38" ht="15.75" customHeight="1">
      <c r="A911" s="371"/>
      <c r="B911" s="34"/>
      <c r="C911" s="443"/>
      <c r="D911" s="444"/>
      <c r="E911" s="444"/>
      <c r="F911" s="443"/>
      <c r="G911" s="443"/>
      <c r="H911" s="443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</row>
    <row r="912" spans="1:38" ht="15.75" customHeight="1">
      <c r="A912" s="371"/>
      <c r="B912" s="34"/>
      <c r="C912" s="443"/>
      <c r="D912" s="444"/>
      <c r="E912" s="444"/>
      <c r="F912" s="443"/>
      <c r="G912" s="443"/>
      <c r="H912" s="443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</row>
    <row r="913" spans="1:38" ht="15.75" customHeight="1">
      <c r="A913" s="371"/>
      <c r="B913" s="34"/>
      <c r="C913" s="443"/>
      <c r="D913" s="444"/>
      <c r="E913" s="444"/>
      <c r="F913" s="443"/>
      <c r="G913" s="443"/>
      <c r="H913" s="443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</row>
    <row r="914" spans="1:38" ht="15.75" customHeight="1">
      <c r="A914" s="371"/>
      <c r="B914" s="34"/>
      <c r="C914" s="443"/>
      <c r="D914" s="444"/>
      <c r="E914" s="444"/>
      <c r="F914" s="443"/>
      <c r="G914" s="443"/>
      <c r="H914" s="443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</row>
    <row r="915" spans="1:38" ht="15.75" customHeight="1">
      <c r="A915" s="371"/>
      <c r="B915" s="34"/>
      <c r="C915" s="443"/>
      <c r="D915" s="444"/>
      <c r="E915" s="444"/>
      <c r="F915" s="443"/>
      <c r="G915" s="443"/>
      <c r="H915" s="443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</row>
    <row r="916" spans="1:38" ht="15.75" customHeight="1">
      <c r="A916" s="371"/>
      <c r="B916" s="34"/>
      <c r="C916" s="443"/>
      <c r="D916" s="444"/>
      <c r="E916" s="444"/>
      <c r="F916" s="443"/>
      <c r="G916" s="443"/>
      <c r="H916" s="443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</row>
    <row r="917" spans="1:38" ht="15.75" customHeight="1">
      <c r="A917" s="371"/>
      <c r="B917" s="34"/>
      <c r="C917" s="443"/>
      <c r="D917" s="444"/>
      <c r="E917" s="444"/>
      <c r="F917" s="443"/>
      <c r="G917" s="443"/>
      <c r="H917" s="443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</row>
    <row r="918" spans="1:38" ht="15.75" customHeight="1">
      <c r="A918" s="371"/>
      <c r="B918" s="34"/>
      <c r="C918" s="443"/>
      <c r="D918" s="444"/>
      <c r="E918" s="444"/>
      <c r="F918" s="443"/>
      <c r="G918" s="443"/>
      <c r="H918" s="443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</row>
    <row r="919" spans="1:38" ht="15.75" customHeight="1">
      <c r="A919" s="371"/>
      <c r="B919" s="34"/>
      <c r="C919" s="443"/>
      <c r="D919" s="444"/>
      <c r="E919" s="444"/>
      <c r="F919" s="443"/>
      <c r="G919" s="443"/>
      <c r="H919" s="443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</row>
    <row r="920" spans="1:38" ht="15.75" customHeight="1">
      <c r="A920" s="371"/>
      <c r="B920" s="34"/>
      <c r="C920" s="443"/>
      <c r="D920" s="444"/>
      <c r="E920" s="444"/>
      <c r="F920" s="443"/>
      <c r="G920" s="443"/>
      <c r="H920" s="443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</row>
    <row r="921" spans="1:38" ht="15.75" customHeight="1">
      <c r="A921" s="371"/>
      <c r="B921" s="34"/>
      <c r="C921" s="443"/>
      <c r="D921" s="444"/>
      <c r="E921" s="444"/>
      <c r="F921" s="443"/>
      <c r="G921" s="443"/>
      <c r="H921" s="443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</row>
    <row r="922" spans="1:38" ht="15.75" customHeight="1">
      <c r="A922" s="371"/>
      <c r="B922" s="34"/>
      <c r="C922" s="443"/>
      <c r="D922" s="444"/>
      <c r="E922" s="444"/>
      <c r="F922" s="443"/>
      <c r="G922" s="443"/>
      <c r="H922" s="443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</row>
    <row r="923" spans="1:38" ht="15.75" customHeight="1">
      <c r="A923" s="371"/>
      <c r="B923" s="34"/>
      <c r="C923" s="443"/>
      <c r="D923" s="444"/>
      <c r="E923" s="444"/>
      <c r="F923" s="443"/>
      <c r="G923" s="443"/>
      <c r="H923" s="443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</row>
    <row r="924" spans="1:38" ht="15.75" customHeight="1">
      <c r="A924" s="371"/>
      <c r="B924" s="34"/>
      <c r="C924" s="443"/>
      <c r="D924" s="444"/>
      <c r="E924" s="444"/>
      <c r="F924" s="443"/>
      <c r="G924" s="443"/>
      <c r="H924" s="443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</row>
    <row r="925" spans="1:38" ht="15.75" customHeight="1">
      <c r="A925" s="371"/>
      <c r="B925" s="34"/>
      <c r="C925" s="443"/>
      <c r="D925" s="444"/>
      <c r="E925" s="444"/>
      <c r="F925" s="443"/>
      <c r="G925" s="443"/>
      <c r="H925" s="443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</row>
    <row r="926" spans="1:38" ht="15.75" customHeight="1">
      <c r="A926" s="371"/>
      <c r="B926" s="34"/>
      <c r="C926" s="443"/>
      <c r="D926" s="444"/>
      <c r="E926" s="444"/>
      <c r="F926" s="443"/>
      <c r="G926" s="443"/>
      <c r="H926" s="443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</row>
    <row r="927" spans="1:38" ht="15.75" customHeight="1">
      <c r="A927" s="371"/>
      <c r="B927" s="34"/>
      <c r="C927" s="443"/>
      <c r="D927" s="444"/>
      <c r="E927" s="444"/>
      <c r="F927" s="443"/>
      <c r="G927" s="443"/>
      <c r="H927" s="443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</row>
    <row r="928" spans="1:38" ht="15.75" customHeight="1">
      <c r="A928" s="371"/>
      <c r="B928" s="34"/>
      <c r="C928" s="443"/>
      <c r="D928" s="444"/>
      <c r="E928" s="444"/>
      <c r="F928" s="443"/>
      <c r="G928" s="443"/>
      <c r="H928" s="443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</row>
    <row r="929" spans="1:38" ht="15.75" customHeight="1">
      <c r="A929" s="371"/>
      <c r="B929" s="34"/>
      <c r="C929" s="443"/>
      <c r="D929" s="444"/>
      <c r="E929" s="444"/>
      <c r="F929" s="443"/>
      <c r="G929" s="443"/>
      <c r="H929" s="443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</row>
    <row r="930" spans="1:38" ht="15.75" customHeight="1">
      <c r="A930" s="371"/>
      <c r="B930" s="34"/>
      <c r="C930" s="443"/>
      <c r="D930" s="444"/>
      <c r="E930" s="444"/>
      <c r="F930" s="443"/>
      <c r="G930" s="443"/>
      <c r="H930" s="443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</row>
    <row r="931" spans="1:38" ht="15.75" customHeight="1">
      <c r="A931" s="371"/>
      <c r="B931" s="34"/>
      <c r="C931" s="443"/>
      <c r="D931" s="444"/>
      <c r="E931" s="444"/>
      <c r="F931" s="443"/>
      <c r="G931" s="443"/>
      <c r="H931" s="443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</row>
    <row r="932" spans="1:38" ht="15.75" customHeight="1">
      <c r="A932" s="371"/>
      <c r="B932" s="34"/>
      <c r="C932" s="443"/>
      <c r="D932" s="444"/>
      <c r="E932" s="444"/>
      <c r="F932" s="443"/>
      <c r="G932" s="443"/>
      <c r="H932" s="443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</row>
    <row r="933" spans="1:38" ht="15.75" customHeight="1">
      <c r="A933" s="371"/>
      <c r="B933" s="34"/>
      <c r="C933" s="443"/>
      <c r="D933" s="444"/>
      <c r="E933" s="444"/>
      <c r="F933" s="443"/>
      <c r="G933" s="443"/>
      <c r="H933" s="443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</row>
    <row r="934" spans="1:38" ht="15.75" customHeight="1">
      <c r="A934" s="371"/>
      <c r="B934" s="34"/>
      <c r="C934" s="443"/>
      <c r="D934" s="444"/>
      <c r="E934" s="444"/>
      <c r="F934" s="443"/>
      <c r="G934" s="443"/>
      <c r="H934" s="443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</row>
    <row r="935" spans="1:38" ht="15.75" customHeight="1">
      <c r="A935" s="371"/>
      <c r="B935" s="34"/>
      <c r="C935" s="443"/>
      <c r="D935" s="444"/>
      <c r="E935" s="444"/>
      <c r="F935" s="443"/>
      <c r="G935" s="443"/>
      <c r="H935" s="443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</row>
    <row r="936" spans="1:38" ht="15.75" customHeight="1">
      <c r="A936" s="371"/>
      <c r="B936" s="34"/>
      <c r="C936" s="443"/>
      <c r="D936" s="444"/>
      <c r="E936" s="444"/>
      <c r="F936" s="443"/>
      <c r="G936" s="443"/>
      <c r="H936" s="443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</row>
    <row r="937" spans="1:38" ht="15.75" customHeight="1">
      <c r="A937" s="371"/>
      <c r="B937" s="34"/>
      <c r="C937" s="443"/>
      <c r="D937" s="444"/>
      <c r="E937" s="444"/>
      <c r="F937" s="443"/>
      <c r="G937" s="443"/>
      <c r="H937" s="443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</row>
    <row r="938" spans="1:38" ht="15.75" customHeight="1">
      <c r="A938" s="371"/>
      <c r="B938" s="34"/>
      <c r="C938" s="443"/>
      <c r="D938" s="444"/>
      <c r="E938" s="444"/>
      <c r="F938" s="443"/>
      <c r="G938" s="443"/>
      <c r="H938" s="443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</row>
    <row r="939" spans="1:38" ht="15.75" customHeight="1">
      <c r="A939" s="371"/>
      <c r="B939" s="34"/>
      <c r="C939" s="443"/>
      <c r="D939" s="444"/>
      <c r="E939" s="444"/>
      <c r="F939" s="443"/>
      <c r="G939" s="443"/>
      <c r="H939" s="443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</row>
    <row r="940" spans="1:38" ht="15.75" customHeight="1">
      <c r="A940" s="371"/>
      <c r="B940" s="34"/>
      <c r="C940" s="443"/>
      <c r="D940" s="444"/>
      <c r="E940" s="444"/>
      <c r="F940" s="443"/>
      <c r="G940" s="443"/>
      <c r="H940" s="443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</row>
    <row r="941" spans="1:38" ht="15.75" customHeight="1">
      <c r="A941" s="371"/>
      <c r="B941" s="34"/>
      <c r="C941" s="443"/>
      <c r="D941" s="444"/>
      <c r="E941" s="444"/>
      <c r="F941" s="443"/>
      <c r="G941" s="443"/>
      <c r="H941" s="443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</row>
    <row r="942" spans="1:38" ht="15.75" customHeight="1">
      <c r="A942" s="371"/>
      <c r="B942" s="34"/>
      <c r="C942" s="443"/>
      <c r="D942" s="444"/>
      <c r="E942" s="444"/>
      <c r="F942" s="443"/>
      <c r="G942" s="443"/>
      <c r="H942" s="443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</row>
    <row r="943" spans="1:38" ht="15.75" customHeight="1">
      <c r="A943" s="371"/>
      <c r="B943" s="34"/>
      <c r="C943" s="443"/>
      <c r="D943" s="444"/>
      <c r="E943" s="444"/>
      <c r="F943" s="443"/>
      <c r="G943" s="443"/>
      <c r="H943" s="443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</row>
    <row r="944" spans="1:38" ht="15.75" customHeight="1">
      <c r="A944" s="371"/>
      <c r="B944" s="34"/>
      <c r="C944" s="443"/>
      <c r="D944" s="444"/>
      <c r="E944" s="444"/>
      <c r="F944" s="443"/>
      <c r="G944" s="443"/>
      <c r="H944" s="443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</row>
    <row r="945" spans="1:38" ht="15.75" customHeight="1">
      <c r="A945" s="371"/>
      <c r="B945" s="34"/>
      <c r="C945" s="443"/>
      <c r="D945" s="444"/>
      <c r="E945" s="444"/>
      <c r="F945" s="443"/>
      <c r="G945" s="443"/>
      <c r="H945" s="443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</row>
    <row r="946" spans="1:38" ht="15.75" customHeight="1">
      <c r="A946" s="371"/>
      <c r="B946" s="34"/>
      <c r="C946" s="443"/>
      <c r="D946" s="444"/>
      <c r="E946" s="444"/>
      <c r="F946" s="443"/>
      <c r="G946" s="443"/>
      <c r="H946" s="443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</row>
    <row r="947" spans="1:38" ht="15.75" customHeight="1">
      <c r="A947" s="371"/>
      <c r="B947" s="34"/>
      <c r="C947" s="443"/>
      <c r="D947" s="444"/>
      <c r="E947" s="444"/>
      <c r="F947" s="443"/>
      <c r="G947" s="443"/>
      <c r="H947" s="443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</row>
    <row r="948" spans="1:38" ht="15.75" customHeight="1">
      <c r="A948" s="371"/>
      <c r="B948" s="34"/>
      <c r="C948" s="443"/>
      <c r="D948" s="444"/>
      <c r="E948" s="444"/>
      <c r="F948" s="443"/>
      <c r="G948" s="443"/>
      <c r="H948" s="443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</row>
    <row r="949" spans="1:38" ht="15.75" customHeight="1">
      <c r="A949" s="371"/>
      <c r="B949" s="34"/>
      <c r="C949" s="443"/>
      <c r="D949" s="444"/>
      <c r="E949" s="444"/>
      <c r="F949" s="443"/>
      <c r="G949" s="443"/>
      <c r="H949" s="443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</row>
    <row r="950" spans="1:38" ht="15.75" customHeight="1">
      <c r="A950" s="371"/>
      <c r="B950" s="34"/>
      <c r="C950" s="443"/>
      <c r="D950" s="444"/>
      <c r="E950" s="444"/>
      <c r="F950" s="443"/>
      <c r="G950" s="443"/>
      <c r="H950" s="443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</row>
    <row r="951" spans="1:38" ht="15.75" customHeight="1">
      <c r="A951" s="371"/>
      <c r="B951" s="34"/>
      <c r="C951" s="443"/>
      <c r="D951" s="444"/>
      <c r="E951" s="444"/>
      <c r="F951" s="443"/>
      <c r="G951" s="443"/>
      <c r="H951" s="443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</row>
    <row r="952" spans="1:38" ht="15.75" customHeight="1">
      <c r="A952" s="371"/>
      <c r="B952" s="34"/>
      <c r="C952" s="443"/>
      <c r="D952" s="444"/>
      <c r="E952" s="444"/>
      <c r="F952" s="443"/>
      <c r="G952" s="443"/>
      <c r="H952" s="443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</row>
    <row r="953" spans="1:38" ht="15.75" customHeight="1">
      <c r="A953" s="371"/>
      <c r="B953" s="34"/>
      <c r="C953" s="443"/>
      <c r="D953" s="444"/>
      <c r="E953" s="444"/>
      <c r="F953" s="443"/>
      <c r="G953" s="443"/>
      <c r="H953" s="443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</row>
    <row r="954" spans="1:38" ht="15.75" customHeight="1">
      <c r="A954" s="371"/>
      <c r="B954" s="34"/>
      <c r="C954" s="443"/>
      <c r="D954" s="444"/>
      <c r="E954" s="444"/>
      <c r="F954" s="443"/>
      <c r="G954" s="443"/>
      <c r="H954" s="443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</row>
    <row r="955" spans="1:38" ht="15.75" customHeight="1">
      <c r="A955" s="371"/>
      <c r="B955" s="34"/>
      <c r="C955" s="443"/>
      <c r="D955" s="444"/>
      <c r="E955" s="444"/>
      <c r="F955" s="443"/>
      <c r="G955" s="443"/>
      <c r="H955" s="443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</row>
    <row r="956" spans="1:38" ht="15.75" customHeight="1">
      <c r="A956" s="371"/>
      <c r="B956" s="34"/>
      <c r="C956" s="443"/>
      <c r="D956" s="444"/>
      <c r="E956" s="444"/>
      <c r="F956" s="443"/>
      <c r="G956" s="443"/>
      <c r="H956" s="443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</row>
    <row r="957" spans="1:38" ht="15.75" customHeight="1">
      <c r="A957" s="371"/>
      <c r="B957" s="34"/>
      <c r="C957" s="443"/>
      <c r="D957" s="444"/>
      <c r="E957" s="444"/>
      <c r="F957" s="443"/>
      <c r="G957" s="443"/>
      <c r="H957" s="443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</row>
    <row r="958" spans="1:38" ht="15.75" customHeight="1">
      <c r="A958" s="371"/>
      <c r="B958" s="34"/>
      <c r="C958" s="443"/>
      <c r="D958" s="444"/>
      <c r="E958" s="444"/>
      <c r="F958" s="443"/>
      <c r="G958" s="443"/>
      <c r="H958" s="443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</row>
    <row r="959" spans="1:38" ht="15.75" customHeight="1">
      <c r="A959" s="371"/>
      <c r="B959" s="34"/>
      <c r="C959" s="443"/>
      <c r="D959" s="444"/>
      <c r="E959" s="444"/>
      <c r="F959" s="443"/>
      <c r="G959" s="443"/>
      <c r="H959" s="443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</row>
    <row r="960" spans="1:38" ht="15.75" customHeight="1">
      <c r="A960" s="371"/>
      <c r="B960" s="34"/>
      <c r="C960" s="443"/>
      <c r="D960" s="444"/>
      <c r="E960" s="444"/>
      <c r="F960" s="443"/>
      <c r="G960" s="443"/>
      <c r="H960" s="443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</row>
    <row r="961" spans="1:38" ht="15.75" customHeight="1">
      <c r="A961" s="371"/>
      <c r="B961" s="34"/>
      <c r="C961" s="443"/>
      <c r="D961" s="444"/>
      <c r="E961" s="444"/>
      <c r="F961" s="443"/>
      <c r="G961" s="443"/>
      <c r="H961" s="443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</row>
    <row r="962" spans="1:38" ht="15.75" customHeight="1">
      <c r="A962" s="371"/>
      <c r="B962" s="34"/>
      <c r="C962" s="443"/>
      <c r="D962" s="444"/>
      <c r="E962" s="444"/>
      <c r="F962" s="443"/>
      <c r="G962" s="443"/>
      <c r="H962" s="443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</row>
    <row r="963" spans="1:38" ht="15.75" customHeight="1">
      <c r="A963" s="371"/>
      <c r="B963" s="34"/>
      <c r="C963" s="443"/>
      <c r="D963" s="444"/>
      <c r="E963" s="444"/>
      <c r="F963" s="443"/>
      <c r="G963" s="443"/>
      <c r="H963" s="443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</row>
    <row r="964" spans="1:38" ht="15.75" customHeight="1">
      <c r="A964" s="371"/>
      <c r="B964" s="34"/>
      <c r="C964" s="443"/>
      <c r="D964" s="444"/>
      <c r="E964" s="444"/>
      <c r="F964" s="443"/>
      <c r="G964" s="443"/>
      <c r="H964" s="443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</row>
    <row r="965" spans="1:38" ht="15.75" customHeight="1">
      <c r="A965" s="371"/>
      <c r="B965" s="34"/>
      <c r="C965" s="443"/>
      <c r="D965" s="444"/>
      <c r="E965" s="444"/>
      <c r="F965" s="443"/>
      <c r="G965" s="443"/>
      <c r="H965" s="443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</row>
    <row r="966" spans="1:38" ht="15.75" customHeight="1">
      <c r="A966" s="371"/>
      <c r="B966" s="34"/>
      <c r="C966" s="443"/>
      <c r="D966" s="444"/>
      <c r="E966" s="444"/>
      <c r="F966" s="443"/>
      <c r="G966" s="443"/>
      <c r="H966" s="443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</row>
    <row r="967" spans="1:38" ht="15.75" customHeight="1">
      <c r="A967" s="371"/>
      <c r="B967" s="34"/>
      <c r="C967" s="443"/>
      <c r="D967" s="444"/>
      <c r="E967" s="444"/>
      <c r="F967" s="443"/>
      <c r="G967" s="443"/>
      <c r="H967" s="443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</row>
    <row r="968" spans="1:38" ht="15.75" customHeight="1">
      <c r="A968" s="371"/>
      <c r="B968" s="34"/>
      <c r="C968" s="443"/>
      <c r="D968" s="444"/>
      <c r="E968" s="444"/>
      <c r="F968" s="443"/>
      <c r="G968" s="443"/>
      <c r="H968" s="443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</row>
    <row r="969" spans="1:38" ht="15.75" customHeight="1">
      <c r="A969" s="371"/>
      <c r="B969" s="34"/>
      <c r="C969" s="443"/>
      <c r="D969" s="444"/>
      <c r="E969" s="444"/>
      <c r="F969" s="443"/>
      <c r="G969" s="443"/>
      <c r="H969" s="443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</row>
    <row r="970" spans="1:38" ht="15.75" customHeight="1">
      <c r="A970" s="371"/>
      <c r="B970" s="34"/>
      <c r="C970" s="443"/>
      <c r="D970" s="444"/>
      <c r="E970" s="444"/>
      <c r="F970" s="443"/>
      <c r="G970" s="443"/>
      <c r="H970" s="443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</row>
    <row r="971" spans="1:38" ht="15.75" customHeight="1">
      <c r="A971" s="371"/>
      <c r="B971" s="34"/>
      <c r="C971" s="443"/>
      <c r="D971" s="444"/>
      <c r="E971" s="444"/>
      <c r="F971" s="443"/>
      <c r="G971" s="443"/>
      <c r="H971" s="443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</row>
    <row r="972" spans="1:38" ht="15.75" customHeight="1">
      <c r="A972" s="371"/>
      <c r="B972" s="34"/>
      <c r="C972" s="443"/>
      <c r="D972" s="444"/>
      <c r="E972" s="444"/>
      <c r="F972" s="443"/>
      <c r="G972" s="443"/>
      <c r="H972" s="443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</row>
    <row r="973" spans="1:38" ht="15.75" customHeight="1">
      <c r="A973" s="371"/>
      <c r="B973" s="34"/>
      <c r="C973" s="443"/>
      <c r="D973" s="444"/>
      <c r="E973" s="444"/>
      <c r="F973" s="443"/>
      <c r="G973" s="443"/>
      <c r="H973" s="443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</row>
    <row r="974" spans="1:38" ht="15.75" customHeight="1">
      <c r="A974" s="371"/>
      <c r="B974" s="34"/>
      <c r="C974" s="443"/>
      <c r="D974" s="444"/>
      <c r="E974" s="444"/>
      <c r="F974" s="443"/>
      <c r="G974" s="443"/>
      <c r="H974" s="443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</row>
    <row r="975" spans="1:38" ht="15.75" customHeight="1">
      <c r="A975" s="371"/>
      <c r="B975" s="34"/>
      <c r="C975" s="443"/>
      <c r="D975" s="444"/>
      <c r="E975" s="444"/>
      <c r="F975" s="443"/>
      <c r="G975" s="443"/>
      <c r="H975" s="443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</row>
    <row r="976" spans="1:38" ht="15.75" customHeight="1">
      <c r="A976" s="371"/>
      <c r="B976" s="34"/>
      <c r="C976" s="443"/>
      <c r="D976" s="444"/>
      <c r="E976" s="444"/>
      <c r="F976" s="443"/>
      <c r="G976" s="443"/>
      <c r="H976" s="443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</row>
    <row r="977" spans="1:38" ht="15.75" customHeight="1">
      <c r="A977" s="371"/>
      <c r="B977" s="34"/>
      <c r="C977" s="443"/>
      <c r="D977" s="444"/>
      <c r="E977" s="444"/>
      <c r="F977" s="443"/>
      <c r="G977" s="443"/>
      <c r="H977" s="443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</row>
    <row r="978" spans="1:38" ht="15.75" customHeight="1">
      <c r="A978" s="371"/>
      <c r="B978" s="34"/>
      <c r="C978" s="443"/>
      <c r="D978" s="444"/>
      <c r="E978" s="444"/>
      <c r="F978" s="443"/>
      <c r="G978" s="443"/>
      <c r="H978" s="443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</row>
    <row r="979" spans="1:38" ht="15.75" customHeight="1">
      <c r="A979" s="371"/>
      <c r="B979" s="34"/>
      <c r="C979" s="443"/>
      <c r="D979" s="444"/>
      <c r="E979" s="444"/>
      <c r="F979" s="443"/>
      <c r="G979" s="443"/>
      <c r="H979" s="443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</row>
    <row r="980" spans="1:38" ht="15.75" customHeight="1">
      <c r="A980" s="371"/>
      <c r="B980" s="34"/>
      <c r="C980" s="443"/>
      <c r="D980" s="444"/>
      <c r="E980" s="444"/>
      <c r="F980" s="443"/>
      <c r="G980" s="443"/>
      <c r="H980" s="443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</row>
    <row r="981" spans="1:38" ht="15.75" customHeight="1">
      <c r="A981" s="371"/>
      <c r="B981" s="34"/>
      <c r="C981" s="443"/>
      <c r="D981" s="444"/>
      <c r="E981" s="444"/>
      <c r="F981" s="443"/>
      <c r="G981" s="443"/>
      <c r="H981" s="443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</row>
    <row r="982" spans="1:38" ht="15.75" customHeight="1">
      <c r="A982" s="371"/>
      <c r="B982" s="34"/>
      <c r="C982" s="443"/>
      <c r="D982" s="444"/>
      <c r="E982" s="444"/>
      <c r="F982" s="443"/>
      <c r="G982" s="443"/>
      <c r="H982" s="443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</row>
    <row r="983" spans="1:38" ht="15.75" customHeight="1">
      <c r="A983" s="371"/>
      <c r="B983" s="34"/>
      <c r="C983" s="443"/>
      <c r="D983" s="444"/>
      <c r="E983" s="444"/>
      <c r="F983" s="443"/>
      <c r="G983" s="443"/>
      <c r="H983" s="443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</row>
    <row r="984" spans="1:38" ht="15.75" customHeight="1">
      <c r="A984" s="371"/>
      <c r="B984" s="34"/>
      <c r="C984" s="443"/>
      <c r="D984" s="444"/>
      <c r="E984" s="444"/>
      <c r="F984" s="443"/>
      <c r="G984" s="443"/>
      <c r="H984" s="443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</row>
    <row r="985" spans="1:38" ht="15.75" customHeight="1">
      <c r="A985" s="371"/>
      <c r="B985" s="34"/>
      <c r="C985" s="443"/>
      <c r="D985" s="444"/>
      <c r="E985" s="444"/>
      <c r="F985" s="443"/>
      <c r="G985" s="443"/>
      <c r="H985" s="443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</row>
    <row r="986" spans="1:38" ht="15.75" customHeight="1">
      <c r="A986" s="371"/>
      <c r="B986" s="34"/>
      <c r="C986" s="443"/>
      <c r="D986" s="444"/>
      <c r="E986" s="444"/>
      <c r="F986" s="443"/>
      <c r="G986" s="443"/>
      <c r="H986" s="443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</row>
    <row r="987" spans="1:38" ht="15.75" customHeight="1">
      <c r="A987" s="371"/>
      <c r="B987" s="34"/>
      <c r="C987" s="443"/>
      <c r="D987" s="444"/>
      <c r="E987" s="444"/>
      <c r="F987" s="443"/>
      <c r="G987" s="443"/>
      <c r="H987" s="443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</row>
    <row r="988" spans="1:38" ht="15.75" customHeight="1">
      <c r="A988" s="371"/>
      <c r="B988" s="34"/>
      <c r="C988" s="443"/>
      <c r="D988" s="444"/>
      <c r="E988" s="444"/>
      <c r="F988" s="443"/>
      <c r="G988" s="443"/>
      <c r="H988" s="443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</row>
    <row r="989" spans="1:38" ht="15.75" customHeight="1">
      <c r="A989" s="371"/>
      <c r="B989" s="34"/>
      <c r="C989" s="443"/>
      <c r="D989" s="444"/>
      <c r="E989" s="444"/>
      <c r="F989" s="443"/>
      <c r="G989" s="443"/>
      <c r="H989" s="443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</row>
    <row r="990" spans="1:38" ht="15.75" customHeight="1">
      <c r="A990" s="371"/>
      <c r="B990" s="34"/>
      <c r="C990" s="443"/>
      <c r="D990" s="444"/>
      <c r="E990" s="444"/>
      <c r="F990" s="443"/>
      <c r="G990" s="443"/>
      <c r="H990" s="443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</row>
    <row r="991" spans="1:38" ht="15.75" customHeight="1">
      <c r="A991" s="371"/>
      <c r="B991" s="34"/>
      <c r="C991" s="443"/>
      <c r="D991" s="444"/>
      <c r="E991" s="444"/>
      <c r="F991" s="443"/>
      <c r="G991" s="443"/>
      <c r="H991" s="443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</row>
    <row r="992" spans="1:38" ht="15.75" customHeight="1">
      <c r="A992" s="371"/>
      <c r="B992" s="34"/>
      <c r="C992" s="443"/>
      <c r="D992" s="444"/>
      <c r="E992" s="444"/>
      <c r="F992" s="443"/>
      <c r="G992" s="443"/>
      <c r="H992" s="443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</row>
    <row r="993" spans="1:38" ht="15.75" customHeight="1">
      <c r="A993" s="371"/>
      <c r="B993" s="34"/>
      <c r="C993" s="443"/>
      <c r="D993" s="444"/>
      <c r="E993" s="444"/>
      <c r="F993" s="443"/>
      <c r="G993" s="443"/>
      <c r="H993" s="443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</row>
    <row r="994" spans="1:38" ht="15.75" customHeight="1">
      <c r="A994" s="371"/>
      <c r="B994" s="34"/>
      <c r="C994" s="443"/>
      <c r="D994" s="444"/>
      <c r="E994" s="444"/>
      <c r="F994" s="443"/>
      <c r="G994" s="443"/>
      <c r="H994" s="443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</row>
    <row r="995" spans="1:38" ht="15.75" customHeight="1">
      <c r="A995" s="371"/>
      <c r="B995" s="34"/>
      <c r="C995" s="443"/>
      <c r="D995" s="444"/>
      <c r="E995" s="444"/>
      <c r="F995" s="443"/>
      <c r="G995" s="443"/>
      <c r="H995" s="443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</row>
    <row r="996" spans="1:38" ht="15.75" customHeight="1">
      <c r="A996" s="371"/>
      <c r="B996" s="34"/>
      <c r="C996" s="443"/>
      <c r="D996" s="444"/>
      <c r="E996" s="444"/>
      <c r="F996" s="443"/>
      <c r="G996" s="443"/>
      <c r="H996" s="443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</row>
    <row r="997" spans="1:38" ht="15.75" customHeight="1">
      <c r="A997" s="371"/>
      <c r="B997" s="34"/>
      <c r="C997" s="443"/>
      <c r="D997" s="444"/>
      <c r="E997" s="444"/>
      <c r="F997" s="443"/>
      <c r="G997" s="443"/>
      <c r="H997" s="443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</row>
    <row r="998" spans="1:38" ht="15.75" customHeight="1">
      <c r="A998" s="371"/>
      <c r="B998" s="34"/>
      <c r="C998" s="443"/>
      <c r="D998" s="444"/>
      <c r="E998" s="444"/>
      <c r="F998" s="443"/>
      <c r="G998" s="443"/>
      <c r="H998" s="443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</row>
    <row r="999" spans="1:38" ht="15.75" customHeight="1">
      <c r="A999" s="371"/>
      <c r="B999" s="34"/>
      <c r="C999" s="443"/>
      <c r="D999" s="444"/>
      <c r="E999" s="444"/>
      <c r="F999" s="443"/>
      <c r="G999" s="443"/>
      <c r="H999" s="443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</row>
    <row r="1000" spans="1:38" ht="15.75" customHeight="1">
      <c r="A1000" s="371"/>
      <c r="B1000" s="34"/>
      <c r="C1000" s="443"/>
      <c r="D1000" s="444"/>
      <c r="E1000" s="444"/>
      <c r="F1000" s="443"/>
      <c r="G1000" s="443"/>
      <c r="H1000" s="443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</row>
    <row r="1001" spans="1:38" ht="15.75" customHeight="1">
      <c r="A1001" s="371"/>
      <c r="B1001" s="34"/>
      <c r="C1001" s="443"/>
      <c r="D1001" s="444"/>
      <c r="E1001" s="444"/>
      <c r="F1001" s="443"/>
      <c r="G1001" s="443"/>
      <c r="H1001" s="443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</row>
    <row r="1002" spans="1:38" ht="15.75" customHeight="1">
      <c r="A1002" s="371"/>
      <c r="B1002" s="34"/>
      <c r="C1002" s="443"/>
      <c r="D1002" s="444"/>
      <c r="E1002" s="444"/>
      <c r="F1002" s="443"/>
      <c r="G1002" s="443"/>
      <c r="H1002" s="443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</row>
    <row r="1003" spans="1:38" ht="15.75" customHeight="1">
      <c r="A1003" s="371"/>
      <c r="B1003" s="34"/>
      <c r="C1003" s="443"/>
      <c r="D1003" s="444"/>
      <c r="E1003" s="444"/>
      <c r="F1003" s="443"/>
      <c r="G1003" s="443"/>
      <c r="H1003" s="443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</row>
    <row r="1004" spans="1:38" ht="15.75" customHeight="1">
      <c r="A1004" s="371"/>
      <c r="B1004" s="34"/>
      <c r="C1004" s="443"/>
      <c r="D1004" s="444"/>
      <c r="E1004" s="444"/>
      <c r="F1004" s="443"/>
      <c r="G1004" s="443"/>
      <c r="H1004" s="443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</row>
    <row r="1005" spans="1:38" ht="15.75" customHeight="1">
      <c r="A1005" s="371"/>
      <c r="B1005" s="34"/>
      <c r="C1005" s="443"/>
      <c r="D1005" s="444"/>
      <c r="E1005" s="444"/>
      <c r="F1005" s="443"/>
      <c r="G1005" s="443"/>
      <c r="H1005" s="443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</row>
    <row r="1006" spans="1:38" ht="15.75" customHeight="1">
      <c r="A1006" s="371"/>
      <c r="B1006" s="34"/>
      <c r="C1006" s="443"/>
      <c r="D1006" s="444"/>
      <c r="E1006" s="444"/>
      <c r="F1006" s="443"/>
      <c r="G1006" s="443"/>
      <c r="H1006" s="443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</row>
  </sheetData>
  <mergeCells count="114">
    <mergeCell ref="A240:F240"/>
    <mergeCell ref="A241:F241"/>
    <mergeCell ref="A242:F242"/>
    <mergeCell ref="A207:A209"/>
    <mergeCell ref="A210:A212"/>
    <mergeCell ref="A213:A215"/>
    <mergeCell ref="A216:A218"/>
    <mergeCell ref="A219:A221"/>
    <mergeCell ref="A222:A224"/>
    <mergeCell ref="A231:A234"/>
    <mergeCell ref="A235:F235"/>
    <mergeCell ref="A170:F170"/>
    <mergeCell ref="A171:F171"/>
    <mergeCell ref="A172:F172"/>
    <mergeCell ref="A173:A175"/>
    <mergeCell ref="A176:T176"/>
    <mergeCell ref="A236:F236"/>
    <mergeCell ref="A237:F237"/>
    <mergeCell ref="A238:F238"/>
    <mergeCell ref="A239:F239"/>
    <mergeCell ref="D267:G267"/>
    <mergeCell ref="I267:K267"/>
    <mergeCell ref="C268:K268"/>
    <mergeCell ref="A258:A259"/>
    <mergeCell ref="D261:G261"/>
    <mergeCell ref="I261:K261"/>
    <mergeCell ref="D263:G263"/>
    <mergeCell ref="I263:K263"/>
    <mergeCell ref="D265:G265"/>
    <mergeCell ref="I265:K265"/>
    <mergeCell ref="N250:P250"/>
    <mergeCell ref="Q250:R250"/>
    <mergeCell ref="A243:F243"/>
    <mergeCell ref="A244:M244"/>
    <mergeCell ref="A245:M245"/>
    <mergeCell ref="A246:M246"/>
    <mergeCell ref="A247:M247"/>
    <mergeCell ref="A248:M248"/>
    <mergeCell ref="A249:M249"/>
    <mergeCell ref="N249:P249"/>
    <mergeCell ref="Q249:R249"/>
    <mergeCell ref="A103:A105"/>
    <mergeCell ref="A108:F108"/>
    <mergeCell ref="A109:F109"/>
    <mergeCell ref="A110:F110"/>
    <mergeCell ref="A111:W111"/>
    <mergeCell ref="A117:F117"/>
    <mergeCell ref="A118:F118"/>
    <mergeCell ref="A119:F119"/>
    <mergeCell ref="A120:W120"/>
    <mergeCell ref="A123:F123"/>
    <mergeCell ref="A124:F124"/>
    <mergeCell ref="A125:F125"/>
    <mergeCell ref="A126:F126"/>
    <mergeCell ref="A127:W127"/>
    <mergeCell ref="A128:T128"/>
    <mergeCell ref="A131:A132"/>
    <mergeCell ref="A133:A138"/>
    <mergeCell ref="A139:A144"/>
    <mergeCell ref="A145:A150"/>
    <mergeCell ref="A151:A157"/>
    <mergeCell ref="A158:A164"/>
    <mergeCell ref="A165:A169"/>
    <mergeCell ref="V4:W4"/>
    <mergeCell ref="A13:A15"/>
    <mergeCell ref="A17:A19"/>
    <mergeCell ref="A32:A34"/>
    <mergeCell ref="A61:A63"/>
    <mergeCell ref="A64:A66"/>
    <mergeCell ref="A70:A72"/>
    <mergeCell ref="A76:A78"/>
    <mergeCell ref="A88:A90"/>
    <mergeCell ref="F4:F7"/>
    <mergeCell ref="A49:F49"/>
    <mergeCell ref="A50:F50"/>
    <mergeCell ref="A51:F51"/>
    <mergeCell ref="A54:A56"/>
    <mergeCell ref="C3:C7"/>
    <mergeCell ref="D3:D7"/>
    <mergeCell ref="G2:G7"/>
    <mergeCell ref="H3:H7"/>
    <mergeCell ref="A93:A96"/>
    <mergeCell ref="A98:A101"/>
    <mergeCell ref="A1:T1"/>
    <mergeCell ref="A9:T9"/>
    <mergeCell ref="A10:T10"/>
    <mergeCell ref="N2:T3"/>
    <mergeCell ref="A52:T52"/>
    <mergeCell ref="A35:A37"/>
    <mergeCell ref="A40:A42"/>
    <mergeCell ref="A46:A48"/>
    <mergeCell ref="I3:L3"/>
    <mergeCell ref="M3:M7"/>
    <mergeCell ref="I4:I7"/>
    <mergeCell ref="J4:J7"/>
    <mergeCell ref="K4:K7"/>
    <mergeCell ref="L4:L7"/>
    <mergeCell ref="N4:P4"/>
    <mergeCell ref="Q4:R4"/>
    <mergeCell ref="S4:U4"/>
    <mergeCell ref="A59:A60"/>
    <mergeCell ref="A67:A69"/>
    <mergeCell ref="A73:A75"/>
    <mergeCell ref="A82:A83"/>
    <mergeCell ref="A91:A92"/>
    <mergeCell ref="A2:A7"/>
    <mergeCell ref="B2:B7"/>
    <mergeCell ref="C2:F2"/>
    <mergeCell ref="H2:M2"/>
    <mergeCell ref="E3:F3"/>
    <mergeCell ref="E4:E7"/>
    <mergeCell ref="A26:A28"/>
    <mergeCell ref="A29:A31"/>
    <mergeCell ref="A22:A24"/>
  </mergeCells>
  <phoneticPr fontId="60" type="noConversion"/>
  <pageMargins left="0.75" right="0.75" top="1" bottom="1" header="0" footer="0"/>
  <pageSetup paperSize="9" scale="43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6.140625" customWidth="1"/>
    <col min="4" max="4" width="8.5703125" customWidth="1"/>
    <col min="5" max="5" width="9.140625" customWidth="1"/>
    <col min="6" max="6" width="7.140625" customWidth="1"/>
    <col min="7" max="7" width="7.28515625" customWidth="1"/>
    <col min="8" max="10" width="4.42578125" customWidth="1"/>
    <col min="11" max="11" width="5.5703125" customWidth="1"/>
    <col min="12" max="12" width="7" customWidth="1"/>
    <col min="13" max="13" width="7.7109375" customWidth="1"/>
    <col min="14" max="14" width="9.140625" customWidth="1"/>
    <col min="15" max="15" width="6.7109375" customWidth="1"/>
    <col min="16" max="16" width="3.85546875" customWidth="1"/>
    <col min="17" max="17" width="7" hidden="1" customWidth="1"/>
    <col min="18" max="18" width="7.42578125" hidden="1" customWidth="1"/>
    <col min="19" max="19" width="9.140625" hidden="1" customWidth="1"/>
    <col min="20" max="20" width="7.140625" hidden="1" customWidth="1"/>
    <col min="21" max="21" width="7.28515625" hidden="1" customWidth="1"/>
    <col min="22" max="23" width="4.42578125" hidden="1" customWidth="1"/>
    <col min="24" max="24" width="20.140625" hidden="1" customWidth="1"/>
    <col min="25" max="25" width="8.28515625" hidden="1" customWidth="1"/>
    <col min="26" max="26" width="7" hidden="1" customWidth="1"/>
    <col min="27" max="27" width="11" hidden="1" customWidth="1"/>
    <col min="28" max="29" width="9.140625" hidden="1" customWidth="1"/>
    <col min="30" max="30" width="3.85546875" hidden="1" customWidth="1"/>
    <col min="31" max="31" width="4.5703125" hidden="1" customWidth="1"/>
    <col min="32" max="32" width="33.28515625" hidden="1" customWidth="1"/>
    <col min="33" max="33" width="9.140625" hidden="1" customWidth="1"/>
    <col min="34" max="34" width="7.140625" hidden="1" customWidth="1"/>
    <col min="35" max="35" width="7.28515625" hidden="1" customWidth="1"/>
    <col min="36" max="38" width="8.140625" customWidth="1"/>
    <col min="39" max="40" width="4.42578125" customWidth="1"/>
    <col min="41" max="41" width="5.5703125" customWidth="1"/>
    <col min="42" max="42" width="7" customWidth="1"/>
    <col min="43" max="44" width="9.140625" customWidth="1"/>
  </cols>
  <sheetData>
    <row r="1" spans="1:44">
      <c r="A1" s="1"/>
      <c r="B1" s="1"/>
      <c r="C1" s="1534" t="s">
        <v>0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3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3"/>
      <c r="AE1" s="3"/>
      <c r="AF1" s="3"/>
      <c r="AG1" s="3"/>
      <c r="AH1" s="3"/>
      <c r="AI1" s="3"/>
      <c r="AJ1" s="446"/>
      <c r="AK1" s="446"/>
      <c r="AL1" s="3"/>
      <c r="AM1" s="3"/>
      <c r="AN1" s="3"/>
      <c r="AO1" s="3"/>
      <c r="AP1" s="3"/>
      <c r="AQ1" s="3"/>
      <c r="AR1" s="3"/>
    </row>
    <row r="2" spans="1:44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3"/>
      <c r="AE2" s="3"/>
      <c r="AF2" s="3"/>
      <c r="AG2" s="3"/>
      <c r="AH2" s="3"/>
      <c r="AI2" s="3"/>
      <c r="AJ2" s="446"/>
      <c r="AK2" s="446"/>
      <c r="AL2" s="3"/>
      <c r="AM2" s="3"/>
      <c r="AN2" s="3"/>
      <c r="AO2" s="3"/>
      <c r="AP2" s="3"/>
      <c r="AQ2" s="3"/>
      <c r="AR2" s="3"/>
    </row>
    <row r="3" spans="1:44" ht="15" customHeight="1">
      <c r="A3" s="1"/>
      <c r="B3" s="1"/>
      <c r="C3" s="1533" t="s">
        <v>2</v>
      </c>
      <c r="D3" s="1525" t="s">
        <v>517</v>
      </c>
      <c r="E3" s="1525" t="s">
        <v>518</v>
      </c>
      <c r="F3" s="1529" t="s">
        <v>4</v>
      </c>
      <c r="G3" s="1530"/>
      <c r="H3" s="1530"/>
      <c r="I3" s="1530"/>
      <c r="J3" s="1530"/>
      <c r="K3" s="1531"/>
      <c r="L3" s="1525" t="s">
        <v>5</v>
      </c>
      <c r="M3" s="1525" t="s">
        <v>6</v>
      </c>
      <c r="N3" s="1525" t="s">
        <v>7</v>
      </c>
      <c r="O3" s="3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3"/>
      <c r="AE3" s="3"/>
      <c r="AF3" s="3"/>
      <c r="AG3" s="3"/>
      <c r="AH3" s="3"/>
      <c r="AI3" s="3"/>
      <c r="AJ3" s="446"/>
      <c r="AK3" s="446"/>
      <c r="AL3" s="3"/>
      <c r="AM3" s="3"/>
      <c r="AN3" s="3"/>
      <c r="AO3" s="3"/>
      <c r="AP3" s="3"/>
      <c r="AQ3" s="3"/>
      <c r="AR3" s="3"/>
    </row>
    <row r="4" spans="1:44">
      <c r="A4" s="1"/>
      <c r="B4" s="1"/>
      <c r="C4" s="1526"/>
      <c r="D4" s="1526"/>
      <c r="E4" s="1526"/>
      <c r="F4" s="1525" t="s">
        <v>8</v>
      </c>
      <c r="G4" s="1532" t="s">
        <v>9</v>
      </c>
      <c r="H4" s="1530"/>
      <c r="I4" s="1530"/>
      <c r="J4" s="1531"/>
      <c r="K4" s="1525" t="s">
        <v>10</v>
      </c>
      <c r="L4" s="1526"/>
      <c r="M4" s="1526"/>
      <c r="N4" s="1526"/>
      <c r="O4" s="3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3"/>
      <c r="AE4" s="3"/>
      <c r="AF4" s="3"/>
      <c r="AG4" s="3"/>
      <c r="AH4" s="3"/>
      <c r="AI4" s="3"/>
      <c r="AJ4" s="446"/>
      <c r="AK4" s="446"/>
      <c r="AL4" s="3"/>
      <c r="AM4" s="3"/>
      <c r="AN4" s="3"/>
      <c r="AO4" s="3"/>
      <c r="AP4" s="3"/>
      <c r="AQ4" s="3"/>
      <c r="AR4" s="3"/>
    </row>
    <row r="5" spans="1:44">
      <c r="A5" s="1"/>
      <c r="B5" s="1"/>
      <c r="C5" s="1526"/>
      <c r="D5" s="1526"/>
      <c r="E5" s="1526"/>
      <c r="F5" s="1526"/>
      <c r="G5" s="1525" t="s">
        <v>11</v>
      </c>
      <c r="H5" s="1529" t="s">
        <v>12</v>
      </c>
      <c r="I5" s="1530"/>
      <c r="J5" s="1531"/>
      <c r="K5" s="1526"/>
      <c r="L5" s="1526"/>
      <c r="M5" s="1526"/>
      <c r="N5" s="1526"/>
      <c r="O5" s="3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3"/>
      <c r="AE5" s="3"/>
      <c r="AF5" s="3"/>
      <c r="AG5" s="3"/>
      <c r="AH5" s="3"/>
      <c r="AI5" s="3"/>
      <c r="AJ5" s="446"/>
      <c r="AK5" s="446"/>
      <c r="AL5" s="3"/>
      <c r="AM5" s="3"/>
      <c r="AN5" s="3"/>
      <c r="AO5" s="3"/>
      <c r="AP5" s="3"/>
      <c r="AQ5" s="3"/>
      <c r="AR5" s="3"/>
    </row>
    <row r="6" spans="1:44">
      <c r="A6" s="1"/>
      <c r="B6" s="1"/>
      <c r="C6" s="1526"/>
      <c r="D6" s="1526"/>
      <c r="E6" s="1526"/>
      <c r="F6" s="1526"/>
      <c r="G6" s="1526"/>
      <c r="H6" s="1525" t="s">
        <v>13</v>
      </c>
      <c r="I6" s="1525" t="s">
        <v>14</v>
      </c>
      <c r="J6" s="1525" t="s">
        <v>15</v>
      </c>
      <c r="K6" s="1526"/>
      <c r="L6" s="1526"/>
      <c r="M6" s="1526"/>
      <c r="N6" s="1526"/>
      <c r="O6" s="3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3"/>
      <c r="AE6" s="3"/>
      <c r="AF6" s="3"/>
      <c r="AG6" s="3"/>
      <c r="AH6" s="3"/>
      <c r="AI6" s="3"/>
      <c r="AJ6" s="446"/>
      <c r="AK6" s="446"/>
      <c r="AL6" s="3"/>
      <c r="AM6" s="3"/>
      <c r="AN6" s="3"/>
      <c r="AO6" s="3"/>
      <c r="AP6" s="3"/>
      <c r="AQ6" s="3"/>
      <c r="AR6" s="3"/>
    </row>
    <row r="7" spans="1:44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1526"/>
      <c r="O7" s="3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3"/>
      <c r="AE7" s="3"/>
      <c r="AF7" s="3"/>
      <c r="AG7" s="3"/>
      <c r="AH7" s="3"/>
      <c r="AI7" s="3"/>
      <c r="AJ7" s="446"/>
      <c r="AK7" s="446"/>
      <c r="AL7" s="3"/>
      <c r="AM7" s="3"/>
      <c r="AN7" s="3"/>
      <c r="AO7" s="3"/>
      <c r="AP7" s="3"/>
      <c r="AQ7" s="3"/>
      <c r="AR7" s="3"/>
    </row>
    <row r="8" spans="1:44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1526"/>
      <c r="O8" s="3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3"/>
      <c r="AE8" s="3"/>
      <c r="AF8" s="3"/>
      <c r="AG8" s="3"/>
      <c r="AH8" s="3"/>
      <c r="AI8" s="3"/>
      <c r="AJ8" s="21"/>
      <c r="AK8" s="21"/>
      <c r="AL8" s="447"/>
      <c r="AM8" s="3"/>
      <c r="AN8" s="3"/>
      <c r="AO8" s="3"/>
      <c r="AP8" s="3"/>
      <c r="AQ8" s="3"/>
      <c r="AR8" s="3"/>
    </row>
    <row r="9" spans="1:44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1527"/>
      <c r="O9" s="3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3"/>
      <c r="AE9" s="3"/>
      <c r="AF9" s="3"/>
      <c r="AG9" s="3"/>
      <c r="AH9" s="3"/>
      <c r="AI9" s="3"/>
      <c r="AJ9" s="446"/>
      <c r="AK9" s="446"/>
      <c r="AL9" s="3"/>
      <c r="AM9" s="3"/>
      <c r="AN9" s="3"/>
      <c r="AO9" s="3"/>
      <c r="AP9" s="3"/>
      <c r="AQ9" s="3"/>
      <c r="AR9" s="3"/>
    </row>
    <row r="10" spans="1:44">
      <c r="A10" s="1" t="s">
        <v>16</v>
      </c>
      <c r="B10" s="1" t="s">
        <v>17</v>
      </c>
      <c r="C10" s="448" t="s">
        <v>18</v>
      </c>
      <c r="D10" s="449">
        <v>15</v>
      </c>
      <c r="E10" s="6"/>
      <c r="F10" s="7"/>
      <c r="G10" s="7"/>
      <c r="H10" s="7"/>
      <c r="I10" s="7"/>
      <c r="J10" s="7"/>
      <c r="K10" s="7"/>
      <c r="L10" s="8"/>
      <c r="M10" s="7"/>
      <c r="N10" s="8"/>
      <c r="O10" s="3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3"/>
      <c r="AE10" s="3"/>
      <c r="AF10" s="3"/>
      <c r="AG10" s="3"/>
      <c r="AH10" s="3"/>
      <c r="AI10" s="3"/>
      <c r="AJ10" s="446"/>
      <c r="AK10" s="450"/>
      <c r="AL10" s="30">
        <f t="shared" ref="AL10:AL33" si="0">AK10-AJ10</f>
        <v>0</v>
      </c>
      <c r="AM10" s="3"/>
      <c r="AN10" s="3"/>
      <c r="AO10" s="3" t="s">
        <v>20</v>
      </c>
      <c r="AP10" s="3"/>
      <c r="AQ10" s="3"/>
      <c r="AR10" s="3"/>
    </row>
    <row r="11" spans="1:44" ht="27" customHeight="1">
      <c r="A11" s="1" t="s">
        <v>16</v>
      </c>
      <c r="B11" s="1" t="s">
        <v>57</v>
      </c>
      <c r="C11" s="5" t="s">
        <v>519</v>
      </c>
      <c r="D11" s="6">
        <v>1</v>
      </c>
      <c r="E11" s="6">
        <v>2</v>
      </c>
      <c r="F11" s="7">
        <f>E11*30</f>
        <v>60</v>
      </c>
      <c r="G11" s="7">
        <f>H11+I11+J11</f>
        <v>45</v>
      </c>
      <c r="H11" s="7"/>
      <c r="I11" s="7"/>
      <c r="J11" s="451">
        <v>45</v>
      </c>
      <c r="K11" s="7">
        <f>F11-G11</f>
        <v>15</v>
      </c>
      <c r="L11" s="8">
        <f>G11/15</f>
        <v>3</v>
      </c>
      <c r="M11" s="7" t="s">
        <v>16</v>
      </c>
      <c r="N11" s="8">
        <f>G11/F11*100</f>
        <v>75</v>
      </c>
      <c r="O11" s="3" t="s">
        <v>520</v>
      </c>
      <c r="P11" s="445"/>
      <c r="Q11" s="445"/>
      <c r="R11" s="452"/>
      <c r="S11" s="445"/>
      <c r="T11" s="445" t="s">
        <v>521</v>
      </c>
      <c r="U11" s="445"/>
      <c r="V11" s="445"/>
      <c r="W11" s="445"/>
      <c r="X11" s="445"/>
      <c r="Y11" s="445"/>
      <c r="Z11" s="445"/>
      <c r="AA11" s="445"/>
      <c r="AB11" s="445"/>
      <c r="AC11" s="445"/>
      <c r="AD11" s="445"/>
      <c r="AE11" s="445"/>
      <c r="AF11" s="445"/>
      <c r="AG11" s="445"/>
      <c r="AH11" s="445"/>
      <c r="AI11" s="445"/>
      <c r="AJ11" s="452"/>
      <c r="AK11" s="450"/>
      <c r="AL11" s="30">
        <f t="shared" si="0"/>
        <v>0</v>
      </c>
      <c r="AM11" s="445"/>
      <c r="AN11" s="445"/>
      <c r="AO11" s="445" t="s">
        <v>30</v>
      </c>
      <c r="AP11" s="3"/>
      <c r="AQ11" s="3"/>
      <c r="AR11" s="3"/>
    </row>
    <row r="12" spans="1:44">
      <c r="A12" s="453" t="s">
        <v>16</v>
      </c>
      <c r="B12" s="454" t="s">
        <v>17</v>
      </c>
      <c r="C12" s="448" t="s">
        <v>23</v>
      </c>
      <c r="D12" s="455"/>
      <c r="E12" s="8"/>
      <c r="F12" s="7"/>
      <c r="G12" s="7"/>
      <c r="H12" s="7"/>
      <c r="I12" s="7"/>
      <c r="J12" s="7"/>
      <c r="K12" s="7"/>
      <c r="L12" s="8"/>
      <c r="M12" s="7"/>
      <c r="N12" s="8"/>
      <c r="O12" s="3"/>
      <c r="P12" s="9"/>
      <c r="Q12" s="9"/>
      <c r="R12" s="456" t="s">
        <v>19</v>
      </c>
      <c r="S12" s="457">
        <f>E14+E20</f>
        <v>5</v>
      </c>
      <c r="T12" s="456">
        <v>3.5</v>
      </c>
      <c r="U12" s="9"/>
      <c r="V12" s="7"/>
      <c r="W12" s="7"/>
      <c r="X12" s="5" t="s">
        <v>112</v>
      </c>
      <c r="Y12" s="456"/>
      <c r="Z12" s="456"/>
      <c r="AA12" s="9"/>
      <c r="AB12" s="9"/>
      <c r="AC12" s="9"/>
      <c r="AD12" s="9"/>
      <c r="AE12" s="9"/>
      <c r="AF12" s="9"/>
      <c r="AG12" s="9"/>
      <c r="AH12" s="9"/>
      <c r="AI12" s="9"/>
      <c r="AJ12" s="452"/>
      <c r="AK12" s="450"/>
      <c r="AL12" s="30">
        <f t="shared" si="0"/>
        <v>0</v>
      </c>
      <c r="AM12" s="9"/>
      <c r="AN12" s="9"/>
      <c r="AO12" s="9"/>
      <c r="AP12" s="458"/>
      <c r="AQ12" s="458"/>
      <c r="AR12" s="458"/>
    </row>
    <row r="13" spans="1:44">
      <c r="A13" s="453" t="s">
        <v>16</v>
      </c>
      <c r="B13" s="454" t="s">
        <v>17</v>
      </c>
      <c r="C13" s="448" t="s">
        <v>144</v>
      </c>
      <c r="D13" s="459">
        <v>2.5</v>
      </c>
      <c r="E13" s="460"/>
      <c r="F13" s="7"/>
      <c r="G13" s="7"/>
      <c r="H13" s="7"/>
      <c r="I13" s="7"/>
      <c r="J13" s="7"/>
      <c r="K13" s="7"/>
      <c r="L13" s="8"/>
      <c r="M13" s="7"/>
      <c r="N13" s="8"/>
      <c r="O13" s="3"/>
      <c r="P13" s="9"/>
      <c r="Q13" s="9"/>
      <c r="R13" s="456" t="s">
        <v>522</v>
      </c>
      <c r="S13" s="457" t="e">
        <f>#REF!+#REF!</f>
        <v>#REF!</v>
      </c>
      <c r="T13" s="456">
        <v>4.5</v>
      </c>
      <c r="U13" s="9"/>
      <c r="V13" s="7" t="s">
        <v>16</v>
      </c>
      <c r="W13" s="7" t="s">
        <v>17</v>
      </c>
      <c r="X13" s="5" t="s">
        <v>107</v>
      </c>
      <c r="Y13" s="461">
        <f>SUMIFS(E$11:E$33,A$11:A$33,$A$123,B$11:B$33,$B$123)</f>
        <v>19</v>
      </c>
      <c r="Z13" s="452">
        <f>SUMIFS(D$10:D$32,A$10:A$32,$A$123,B$10:B$32,$B$123)</f>
        <v>31</v>
      </c>
      <c r="AA13" s="462" t="e">
        <f t="shared" ref="AA13:AB13" si="1">#REF!+D13+D14+D16+#REF!+D18+D19+D20+D47+D26+D50</f>
        <v>#REF!</v>
      </c>
      <c r="AB13" s="462" t="e">
        <f t="shared" si="1"/>
        <v>#REF!</v>
      </c>
      <c r="AC13" s="9"/>
      <c r="AD13" s="9"/>
      <c r="AE13" s="462" t="e">
        <f>#REF!+E13+E14</f>
        <v>#REF!</v>
      </c>
      <c r="AF13" s="9"/>
      <c r="AG13" s="9"/>
      <c r="AH13" s="9"/>
      <c r="AI13" s="9"/>
      <c r="AJ13" s="452"/>
      <c r="AK13" s="450"/>
      <c r="AL13" s="30">
        <f t="shared" si="0"/>
        <v>0</v>
      </c>
      <c r="AM13" s="9"/>
      <c r="AN13" s="9"/>
      <c r="AO13" s="9"/>
      <c r="AP13" s="458"/>
      <c r="AQ13" s="458"/>
      <c r="AR13" s="458"/>
    </row>
    <row r="14" spans="1:44">
      <c r="A14" s="453" t="s">
        <v>16</v>
      </c>
      <c r="B14" s="454" t="s">
        <v>17</v>
      </c>
      <c r="C14" s="448" t="s">
        <v>389</v>
      </c>
      <c r="D14" s="459">
        <v>1.5</v>
      </c>
      <c r="E14" s="460">
        <v>3</v>
      </c>
      <c r="F14" s="7">
        <f>E14*30</f>
        <v>90</v>
      </c>
      <c r="G14" s="7">
        <f>H14+I14+J14</f>
        <v>75</v>
      </c>
      <c r="H14" s="451">
        <v>45</v>
      </c>
      <c r="I14" s="451"/>
      <c r="J14" s="451">
        <v>30</v>
      </c>
      <c r="K14" s="7">
        <f>F14-G14</f>
        <v>15</v>
      </c>
      <c r="L14" s="8">
        <f>G14/15</f>
        <v>5</v>
      </c>
      <c r="M14" s="7" t="s">
        <v>16</v>
      </c>
      <c r="N14" s="8">
        <f>G14/F14*100</f>
        <v>83.333333333333343</v>
      </c>
      <c r="O14" s="3" t="s">
        <v>19</v>
      </c>
      <c r="P14" s="9"/>
      <c r="Q14" s="9"/>
      <c r="R14" s="456" t="s">
        <v>523</v>
      </c>
      <c r="S14" s="457" t="e">
        <f>#REF!+E30+E54+E56+#REF!+#REF!+#REF!+E63+E55+E79+E80+E81+E82+E83+#REF!+E85+#REF!+E103+E62+E105+E106+E107+E108+E109+E110</f>
        <v>#REF!</v>
      </c>
      <c r="T14" s="456">
        <v>82</v>
      </c>
      <c r="U14" s="9"/>
      <c r="V14" s="7" t="s">
        <v>16</v>
      </c>
      <c r="W14" s="7" t="s">
        <v>57</v>
      </c>
      <c r="X14" s="5" t="s">
        <v>109</v>
      </c>
      <c r="Y14" s="461">
        <f>SUMIFS(E$11:E$33,A$11:A$33,$A$124,B$11:B$33,$B$124)</f>
        <v>2</v>
      </c>
      <c r="Z14" s="461">
        <f>SUMIFS(D$11:D$32,A$11:A$32,$A$124,B$11:B$32,$B$124)</f>
        <v>5</v>
      </c>
      <c r="AA14" s="463">
        <f t="shared" ref="AA14:AB14" si="2">D11</f>
        <v>1</v>
      </c>
      <c r="AB14" s="463">
        <f t="shared" si="2"/>
        <v>2</v>
      </c>
      <c r="AC14" s="9"/>
      <c r="AD14" s="9"/>
      <c r="AE14" s="9"/>
      <c r="AF14" s="9"/>
      <c r="AG14" s="9"/>
      <c r="AH14" s="9"/>
      <c r="AI14" s="9"/>
      <c r="AJ14" s="452"/>
      <c r="AK14" s="450"/>
      <c r="AL14" s="30">
        <f t="shared" si="0"/>
        <v>0</v>
      </c>
      <c r="AM14" s="9"/>
      <c r="AN14" s="9"/>
      <c r="AO14" s="9" t="s">
        <v>25</v>
      </c>
      <c r="AP14" s="458"/>
      <c r="AQ14" s="458"/>
      <c r="AR14" s="458"/>
    </row>
    <row r="15" spans="1:44">
      <c r="A15" s="464" t="s">
        <v>16</v>
      </c>
      <c r="B15" s="465" t="s">
        <v>17</v>
      </c>
      <c r="C15" s="448" t="s">
        <v>391</v>
      </c>
      <c r="D15" s="455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445"/>
      <c r="Q15" s="445"/>
      <c r="R15" s="452" t="s">
        <v>46</v>
      </c>
      <c r="S15" s="466">
        <f>E32</f>
        <v>3</v>
      </c>
      <c r="T15" s="452">
        <v>3</v>
      </c>
      <c r="U15" s="445"/>
      <c r="V15" s="7"/>
      <c r="W15" s="7"/>
      <c r="X15" s="5" t="s">
        <v>115</v>
      </c>
      <c r="Y15" s="461"/>
      <c r="Z15" s="452"/>
      <c r="AA15" s="445"/>
      <c r="AB15" s="445"/>
      <c r="AC15" s="445"/>
      <c r="AD15" s="445"/>
      <c r="AE15" s="445"/>
      <c r="AF15" s="445"/>
      <c r="AG15" s="445"/>
      <c r="AH15" s="445"/>
      <c r="AI15" s="445"/>
      <c r="AJ15" s="452"/>
      <c r="AK15" s="450"/>
      <c r="AL15" s="30">
        <f t="shared" si="0"/>
        <v>0</v>
      </c>
      <c r="AM15" s="445"/>
      <c r="AN15" s="445"/>
      <c r="AO15" s="445"/>
      <c r="AP15" s="3"/>
      <c r="AQ15" s="3"/>
      <c r="AR15" s="3"/>
    </row>
    <row r="16" spans="1:44">
      <c r="A16" s="464" t="s">
        <v>16</v>
      </c>
      <c r="B16" s="465" t="s">
        <v>17</v>
      </c>
      <c r="C16" s="448" t="s">
        <v>26</v>
      </c>
      <c r="D16" s="459">
        <v>2</v>
      </c>
      <c r="E16" s="460">
        <v>4</v>
      </c>
      <c r="F16" s="7">
        <f>E16*30</f>
        <v>120</v>
      </c>
      <c r="G16" s="7">
        <f>H16+I16+J16</f>
        <v>75</v>
      </c>
      <c r="H16" s="451">
        <v>30</v>
      </c>
      <c r="I16" s="451"/>
      <c r="J16" s="451">
        <v>45</v>
      </c>
      <c r="K16" s="7">
        <f>F16-G16</f>
        <v>45</v>
      </c>
      <c r="L16" s="8">
        <f>G16/15</f>
        <v>5</v>
      </c>
      <c r="M16" s="7">
        <v>3</v>
      </c>
      <c r="N16" s="8">
        <f>G16/F16*100</f>
        <v>62.5</v>
      </c>
      <c r="O16" s="3" t="s">
        <v>524</v>
      </c>
      <c r="P16" s="445"/>
      <c r="Q16" s="445"/>
      <c r="R16" s="452" t="s">
        <v>55</v>
      </c>
      <c r="S16" s="466">
        <f>E59</f>
        <v>3</v>
      </c>
      <c r="T16" s="452">
        <v>3</v>
      </c>
      <c r="U16" s="445"/>
      <c r="V16" s="7" t="s">
        <v>15</v>
      </c>
      <c r="W16" s="7" t="s">
        <v>17</v>
      </c>
      <c r="X16" s="5" t="s">
        <v>107</v>
      </c>
      <c r="Y16" s="461">
        <f>SUMIFS(E$11:E$33,A$11:A$33,$A$126,B$11:B$33,$B$126)</f>
        <v>13</v>
      </c>
      <c r="Z16" s="452">
        <f>SUMIFS(D$11:D$32,A$11:A$32,$A$126,B$11:B$32,$B$126)</f>
        <v>17.5</v>
      </c>
      <c r="AA16" s="445" t="e">
        <f t="shared" ref="AA16:AB16" si="3">#REF!+D22+D30+D32</f>
        <v>#REF!</v>
      </c>
      <c r="AB16" s="445" t="e">
        <f t="shared" si="3"/>
        <v>#REF!</v>
      </c>
      <c r="AC16" s="445"/>
      <c r="AD16" s="445"/>
      <c r="AE16" s="445"/>
      <c r="AF16" s="445"/>
      <c r="AG16" s="445"/>
      <c r="AH16" s="445"/>
      <c r="AI16" s="445"/>
      <c r="AJ16" s="452"/>
      <c r="AK16" s="450"/>
      <c r="AL16" s="30">
        <f t="shared" si="0"/>
        <v>0</v>
      </c>
      <c r="AM16" s="445"/>
      <c r="AN16" s="445"/>
      <c r="AO16" s="445" t="s">
        <v>27</v>
      </c>
      <c r="AP16" s="3"/>
      <c r="AQ16" s="3"/>
      <c r="AR16" s="3"/>
    </row>
    <row r="17" spans="1:4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445"/>
      <c r="Q17" s="445"/>
      <c r="R17" s="452"/>
      <c r="S17" s="466"/>
      <c r="T17" s="452"/>
      <c r="U17" s="445"/>
      <c r="V17" s="7"/>
      <c r="W17" s="7"/>
      <c r="X17" s="5"/>
      <c r="Y17" s="461"/>
      <c r="Z17" s="452"/>
      <c r="AA17" s="445"/>
      <c r="AB17" s="445"/>
      <c r="AC17" s="445"/>
      <c r="AD17" s="445"/>
      <c r="AE17" s="445"/>
      <c r="AF17" s="445"/>
      <c r="AG17" s="445"/>
      <c r="AH17" s="445"/>
      <c r="AI17" s="445"/>
      <c r="AJ17" s="452"/>
      <c r="AK17" s="450"/>
      <c r="AL17" s="30">
        <f t="shared" si="0"/>
        <v>0</v>
      </c>
      <c r="AM17" s="445"/>
      <c r="AN17" s="445"/>
      <c r="AO17" s="445" t="s">
        <v>47</v>
      </c>
      <c r="AP17" s="3"/>
      <c r="AQ17" s="3"/>
      <c r="AR17" s="3"/>
    </row>
    <row r="18" spans="1:44">
      <c r="A18" s="1" t="s">
        <v>16</v>
      </c>
      <c r="B18" s="1" t="s">
        <v>17</v>
      </c>
      <c r="C18" s="448" t="s">
        <v>31</v>
      </c>
      <c r="D18" s="459">
        <v>2</v>
      </c>
      <c r="E18" s="460">
        <v>4</v>
      </c>
      <c r="F18" s="7">
        <f t="shared" ref="F18:F20" si="4">E18*30</f>
        <v>120</v>
      </c>
      <c r="G18" s="7">
        <f t="shared" ref="G18:G20" si="5">H18+I18+J18</f>
        <v>60</v>
      </c>
      <c r="H18" s="451">
        <v>15</v>
      </c>
      <c r="I18" s="451">
        <v>45</v>
      </c>
      <c r="J18" s="7"/>
      <c r="K18" s="7">
        <f t="shared" ref="K18:K20" si="6">F18-G18</f>
        <v>60</v>
      </c>
      <c r="L18" s="8">
        <f t="shared" ref="L18:L19" si="7">G18/15</f>
        <v>4</v>
      </c>
      <c r="M18" s="451" t="s">
        <v>32</v>
      </c>
      <c r="N18" s="8">
        <f t="shared" ref="N18:N20" si="8">G18/F18*100</f>
        <v>50</v>
      </c>
      <c r="O18" s="3" t="s">
        <v>19</v>
      </c>
      <c r="P18" s="445"/>
      <c r="Q18" s="445"/>
      <c r="R18" s="452" t="s">
        <v>524</v>
      </c>
      <c r="S18" s="466" t="e">
        <f>#REF!</f>
        <v>#REF!</v>
      </c>
      <c r="T18" s="452">
        <v>5</v>
      </c>
      <c r="U18" s="445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5"/>
      <c r="AJ18" s="452"/>
      <c r="AK18" s="450"/>
      <c r="AL18" s="30">
        <f t="shared" si="0"/>
        <v>0</v>
      </c>
      <c r="AM18" s="445"/>
      <c r="AN18" s="445"/>
      <c r="AO18" s="445" t="s">
        <v>33</v>
      </c>
      <c r="AP18" s="3"/>
      <c r="AQ18" s="3"/>
      <c r="AR18" s="3"/>
    </row>
    <row r="19" spans="1:44">
      <c r="A19" s="1" t="s">
        <v>16</v>
      </c>
      <c r="B19" s="1" t="s">
        <v>17</v>
      </c>
      <c r="C19" s="448" t="s">
        <v>525</v>
      </c>
      <c r="D19" s="455"/>
      <c r="E19" s="8">
        <v>1</v>
      </c>
      <c r="F19" s="7">
        <f t="shared" si="4"/>
        <v>30</v>
      </c>
      <c r="G19" s="7">
        <f t="shared" si="5"/>
        <v>15</v>
      </c>
      <c r="H19" s="7">
        <v>8</v>
      </c>
      <c r="I19" s="7"/>
      <c r="J19" s="7">
        <v>7</v>
      </c>
      <c r="K19" s="7">
        <f t="shared" si="6"/>
        <v>15</v>
      </c>
      <c r="L19" s="8">
        <f t="shared" si="7"/>
        <v>1</v>
      </c>
      <c r="M19" s="7" t="s">
        <v>16</v>
      </c>
      <c r="N19" s="8">
        <f t="shared" si="8"/>
        <v>50</v>
      </c>
      <c r="O19" s="3" t="s">
        <v>29</v>
      </c>
      <c r="P19" s="445"/>
      <c r="Q19" s="445"/>
      <c r="R19" s="452"/>
      <c r="S19" s="466" t="e">
        <f t="shared" ref="S19:T19" si="9">#REF!+S12+S13+S14+S15+S16+#REF!+#REF!+S18</f>
        <v>#REF!</v>
      </c>
      <c r="T19" s="466" t="e">
        <f t="shared" si="9"/>
        <v>#REF!</v>
      </c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45"/>
      <c r="AH19" s="445"/>
      <c r="AI19" s="445"/>
      <c r="AJ19" s="452"/>
      <c r="AK19" s="450"/>
      <c r="AL19" s="30">
        <f t="shared" si="0"/>
        <v>0</v>
      </c>
      <c r="AM19" s="445"/>
      <c r="AN19" s="445"/>
      <c r="AO19" s="445" t="s">
        <v>30</v>
      </c>
      <c r="AP19" s="3"/>
      <c r="AQ19" s="3"/>
      <c r="AR19" s="3"/>
    </row>
    <row r="20" spans="1:44">
      <c r="A20" s="1" t="s">
        <v>16</v>
      </c>
      <c r="B20" s="1" t="s">
        <v>17</v>
      </c>
      <c r="C20" s="448" t="s">
        <v>44</v>
      </c>
      <c r="D20" s="459">
        <v>2</v>
      </c>
      <c r="E20" s="460">
        <v>2</v>
      </c>
      <c r="F20" s="7">
        <f t="shared" si="4"/>
        <v>60</v>
      </c>
      <c r="G20" s="7">
        <f t="shared" si="5"/>
        <v>54</v>
      </c>
      <c r="H20" s="451">
        <v>18</v>
      </c>
      <c r="I20" s="451"/>
      <c r="J20" s="451">
        <v>36</v>
      </c>
      <c r="K20" s="7">
        <f t="shared" si="6"/>
        <v>6</v>
      </c>
      <c r="L20" s="8">
        <f>G20/18</f>
        <v>3</v>
      </c>
      <c r="M20" s="451" t="s">
        <v>24</v>
      </c>
      <c r="N20" s="8">
        <f t="shared" si="8"/>
        <v>90</v>
      </c>
      <c r="O20" s="3" t="s">
        <v>19</v>
      </c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52"/>
      <c r="AK20" s="450"/>
      <c r="AL20" s="30">
        <f t="shared" si="0"/>
        <v>0</v>
      </c>
      <c r="AM20" s="445"/>
      <c r="AN20" s="445"/>
      <c r="AO20" s="445" t="s">
        <v>25</v>
      </c>
      <c r="AP20" s="3"/>
      <c r="AQ20" s="3"/>
      <c r="AR20" s="3"/>
    </row>
    <row r="21" spans="1:44" ht="15.75" customHeight="1">
      <c r="A21" s="1"/>
      <c r="B21" s="1"/>
      <c r="C21" s="467"/>
      <c r="D21" s="468"/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52"/>
      <c r="AK21" s="450"/>
      <c r="AL21" s="30">
        <f t="shared" si="0"/>
        <v>0</v>
      </c>
      <c r="AM21" s="445"/>
      <c r="AN21" s="445"/>
      <c r="AO21" s="445"/>
      <c r="AP21" s="3"/>
      <c r="AQ21" s="3"/>
      <c r="AR21" s="3"/>
    </row>
    <row r="22" spans="1:44" ht="15.75" customHeight="1">
      <c r="A22" s="1" t="s">
        <v>15</v>
      </c>
      <c r="B22" s="1" t="s">
        <v>17</v>
      </c>
      <c r="C22" s="448" t="s">
        <v>45</v>
      </c>
      <c r="D22" s="455">
        <v>4.5</v>
      </c>
      <c r="E22" s="8"/>
      <c r="F22" s="7"/>
      <c r="G22" s="7"/>
      <c r="H22" s="7"/>
      <c r="I22" s="7"/>
      <c r="J22" s="7"/>
      <c r="K22" s="7"/>
      <c r="L22" s="8"/>
      <c r="M22" s="7"/>
      <c r="N22" s="8"/>
      <c r="O22" s="3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52"/>
      <c r="AK22" s="450"/>
      <c r="AL22" s="30">
        <f t="shared" si="0"/>
        <v>0</v>
      </c>
      <c r="AM22" s="445"/>
      <c r="AN22" s="445"/>
      <c r="AO22" s="445"/>
      <c r="AP22" s="3"/>
      <c r="AQ22" s="3"/>
      <c r="AR22" s="3"/>
    </row>
    <row r="23" spans="1:44" ht="15.75" customHeight="1">
      <c r="A23" s="1" t="s">
        <v>15</v>
      </c>
      <c r="B23" s="1" t="s">
        <v>17</v>
      </c>
      <c r="C23" s="469" t="s">
        <v>473</v>
      </c>
      <c r="D23" s="8"/>
      <c r="E23" s="8">
        <v>6</v>
      </c>
      <c r="F23" s="7">
        <f>E23*30</f>
        <v>180</v>
      </c>
      <c r="G23" s="7">
        <f>H23+I23+J23</f>
        <v>75</v>
      </c>
      <c r="H23" s="7">
        <v>30</v>
      </c>
      <c r="I23" s="7"/>
      <c r="J23" s="7">
        <v>45</v>
      </c>
      <c r="K23" s="7">
        <f>F23-G23</f>
        <v>105</v>
      </c>
      <c r="L23" s="8">
        <f>G23/15</f>
        <v>5</v>
      </c>
      <c r="M23" s="451" t="s">
        <v>24</v>
      </c>
      <c r="N23" s="8">
        <f>G23/F23*100</f>
        <v>41.666666666666671</v>
      </c>
      <c r="O23" s="3" t="s">
        <v>46</v>
      </c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52"/>
      <c r="AK23" s="450"/>
      <c r="AL23" s="30">
        <f t="shared" si="0"/>
        <v>0</v>
      </c>
      <c r="AM23" s="445"/>
      <c r="AN23" s="445"/>
      <c r="AO23" s="445" t="s">
        <v>47</v>
      </c>
      <c r="AP23" s="3"/>
      <c r="AQ23" s="3"/>
      <c r="AR23" s="3"/>
    </row>
    <row r="24" spans="1:44" ht="15.75" customHeight="1">
      <c r="A24" s="1" t="s">
        <v>15</v>
      </c>
      <c r="B24" s="1" t="s">
        <v>17</v>
      </c>
      <c r="C24" s="5" t="s">
        <v>526</v>
      </c>
      <c r="D24" s="4">
        <v>4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52"/>
      <c r="AK24" s="450"/>
      <c r="AL24" s="30">
        <f t="shared" si="0"/>
        <v>0</v>
      </c>
      <c r="AM24" s="445"/>
      <c r="AN24" s="445"/>
      <c r="AO24" s="445"/>
      <c r="AP24" s="445"/>
      <c r="AQ24" s="445"/>
      <c r="AR24" s="445"/>
    </row>
    <row r="25" spans="1:44" ht="15.75" customHeight="1">
      <c r="A25" s="1" t="s">
        <v>15</v>
      </c>
      <c r="B25" s="1" t="s">
        <v>17</v>
      </c>
      <c r="C25" s="448" t="s">
        <v>72</v>
      </c>
      <c r="D25" s="455">
        <v>4</v>
      </c>
      <c r="E25" s="8">
        <v>0</v>
      </c>
      <c r="F25" s="7"/>
      <c r="G25" s="7"/>
      <c r="H25" s="7"/>
      <c r="I25" s="7"/>
      <c r="J25" s="7"/>
      <c r="K25" s="7"/>
      <c r="L25" s="8"/>
      <c r="M25" s="7"/>
      <c r="N25" s="8"/>
      <c r="O25" s="3"/>
      <c r="P25" s="445"/>
      <c r="Q25" s="470">
        <v>3</v>
      </c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H25" s="470"/>
      <c r="AI25" s="470"/>
      <c r="AJ25" s="471"/>
      <c r="AK25" s="450"/>
      <c r="AL25" s="30">
        <f t="shared" si="0"/>
        <v>0</v>
      </c>
      <c r="AM25" s="470"/>
      <c r="AN25" s="470"/>
      <c r="AO25" s="470"/>
      <c r="AP25" s="472"/>
      <c r="AQ25" s="472"/>
      <c r="AR25" s="472"/>
    </row>
    <row r="26" spans="1:44" ht="15.75" customHeight="1">
      <c r="A26" s="1" t="s">
        <v>16</v>
      </c>
      <c r="B26" s="1" t="s">
        <v>17</v>
      </c>
      <c r="C26" s="448" t="s">
        <v>28</v>
      </c>
      <c r="D26" s="459">
        <v>1</v>
      </c>
      <c r="E26" s="460">
        <v>5</v>
      </c>
      <c r="F26" s="451">
        <f t="shared" ref="F26:F27" si="10">E26*30</f>
        <v>150</v>
      </c>
      <c r="G26" s="451">
        <f t="shared" ref="G26:G27" si="11">H26+I26+J26</f>
        <v>75</v>
      </c>
      <c r="H26" s="451">
        <v>30</v>
      </c>
      <c r="I26" s="451"/>
      <c r="J26" s="451">
        <v>45</v>
      </c>
      <c r="K26" s="451">
        <f t="shared" ref="K26:K27" si="12">F26-G26</f>
        <v>75</v>
      </c>
      <c r="L26" s="460">
        <f t="shared" ref="L26:L27" si="13">G26/15</f>
        <v>5</v>
      </c>
      <c r="M26" s="7" t="s">
        <v>24</v>
      </c>
      <c r="N26" s="8">
        <f t="shared" ref="N26:N27" si="14">G26/F26*100</f>
        <v>50</v>
      </c>
      <c r="O26" s="3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52"/>
      <c r="AK26" s="450"/>
      <c r="AL26" s="30">
        <f t="shared" si="0"/>
        <v>0</v>
      </c>
      <c r="AM26" s="445"/>
      <c r="AN26" s="445"/>
      <c r="AO26" s="445"/>
      <c r="AP26" s="3"/>
      <c r="AQ26" s="3"/>
      <c r="AR26" s="3"/>
    </row>
    <row r="27" spans="1:44" ht="30" customHeight="1">
      <c r="A27" s="1" t="s">
        <v>15</v>
      </c>
      <c r="B27" s="1" t="s">
        <v>57</v>
      </c>
      <c r="C27" s="473" t="s">
        <v>527</v>
      </c>
      <c r="D27" s="474">
        <v>1</v>
      </c>
      <c r="E27" s="8">
        <v>4</v>
      </c>
      <c r="F27" s="7">
        <f t="shared" si="10"/>
        <v>120</v>
      </c>
      <c r="G27" s="7">
        <f t="shared" si="11"/>
        <v>60</v>
      </c>
      <c r="H27" s="7">
        <v>30</v>
      </c>
      <c r="I27" s="7"/>
      <c r="J27" s="7">
        <v>30</v>
      </c>
      <c r="K27" s="7">
        <f t="shared" si="12"/>
        <v>60</v>
      </c>
      <c r="L27" s="8">
        <f t="shared" si="13"/>
        <v>4</v>
      </c>
      <c r="M27" s="7" t="s">
        <v>24</v>
      </c>
      <c r="N27" s="8">
        <f t="shared" si="14"/>
        <v>50</v>
      </c>
      <c r="O27" s="3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52"/>
      <c r="AK27" s="450"/>
      <c r="AL27" s="30">
        <f t="shared" si="0"/>
        <v>0</v>
      </c>
      <c r="AM27" s="445"/>
      <c r="AN27" s="445"/>
      <c r="AO27" s="445" t="s">
        <v>47</v>
      </c>
      <c r="AP27" s="3"/>
      <c r="AQ27" s="3"/>
      <c r="AR27" s="3"/>
    </row>
    <row r="28" spans="1:44" ht="15.75" customHeight="1">
      <c r="A28" s="472"/>
      <c r="B28" s="472"/>
      <c r="C28" s="472"/>
      <c r="D28" s="472"/>
      <c r="E28" s="472"/>
      <c r="F28" s="472"/>
      <c r="G28" s="472"/>
      <c r="H28" s="472"/>
      <c r="I28" s="472"/>
      <c r="J28" s="472"/>
      <c r="K28" s="472"/>
      <c r="L28" s="472"/>
      <c r="M28" s="472"/>
      <c r="N28" s="472"/>
      <c r="O28" s="472"/>
      <c r="P28" s="445"/>
      <c r="R28" s="462">
        <f>E19+E26+E50+E61</f>
        <v>13</v>
      </c>
      <c r="AJ28" s="452"/>
      <c r="AK28" s="450"/>
      <c r="AL28" s="30">
        <f t="shared" si="0"/>
        <v>0</v>
      </c>
      <c r="AO28" s="10" t="s">
        <v>30</v>
      </c>
      <c r="AP28" s="3"/>
      <c r="AQ28" s="3"/>
      <c r="AR28" s="3"/>
    </row>
    <row r="29" spans="1:44" ht="15.75" customHeight="1">
      <c r="A29" s="1" t="s">
        <v>16</v>
      </c>
      <c r="B29" s="1" t="s">
        <v>17</v>
      </c>
      <c r="C29" s="475" t="s">
        <v>54</v>
      </c>
      <c r="D29" s="476">
        <v>5</v>
      </c>
      <c r="E29" s="477"/>
      <c r="F29" s="478"/>
      <c r="G29" s="478"/>
      <c r="H29" s="478"/>
      <c r="I29" s="478"/>
      <c r="J29" s="478"/>
      <c r="K29" s="478"/>
      <c r="L29" s="477"/>
      <c r="M29" s="478"/>
      <c r="N29" s="477"/>
      <c r="O29" s="3"/>
      <c r="P29" s="445"/>
      <c r="Q29" s="445"/>
      <c r="R29" s="445">
        <v>6</v>
      </c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F29" s="445"/>
      <c r="AG29" s="445"/>
      <c r="AH29" s="445"/>
      <c r="AI29" s="445"/>
      <c r="AJ29" s="452"/>
      <c r="AK29" s="450"/>
      <c r="AL29" s="30">
        <f t="shared" si="0"/>
        <v>0</v>
      </c>
      <c r="AM29" s="445"/>
      <c r="AN29" s="445"/>
      <c r="AO29" s="445"/>
      <c r="AP29" s="3"/>
      <c r="AQ29" s="3"/>
      <c r="AR29" s="3"/>
    </row>
    <row r="30" spans="1:44" ht="15.75" customHeight="1">
      <c r="A30" s="1" t="s">
        <v>15</v>
      </c>
      <c r="B30" s="1" t="s">
        <v>17</v>
      </c>
      <c r="C30" s="448" t="s">
        <v>70</v>
      </c>
      <c r="D30" s="468">
        <v>2</v>
      </c>
      <c r="E30" s="8">
        <v>3</v>
      </c>
      <c r="F30" s="7">
        <f>E30*30</f>
        <v>90</v>
      </c>
      <c r="G30" s="7">
        <f>H30+I30+J30</f>
        <v>60</v>
      </c>
      <c r="H30" s="7">
        <v>30</v>
      </c>
      <c r="I30" s="7"/>
      <c r="J30" s="451">
        <v>30</v>
      </c>
      <c r="K30" s="7">
        <f>F30-G30</f>
        <v>30</v>
      </c>
      <c r="L30" s="8">
        <f>G30/15</f>
        <v>4</v>
      </c>
      <c r="M30" s="7" t="s">
        <v>16</v>
      </c>
      <c r="N30" s="8">
        <f>G30/F30*100</f>
        <v>66.666666666666657</v>
      </c>
      <c r="O30" s="3"/>
      <c r="P30" s="445"/>
      <c r="Q30" s="10" t="s">
        <v>528</v>
      </c>
      <c r="AJ30" s="452"/>
      <c r="AK30" s="450"/>
      <c r="AL30" s="30">
        <f t="shared" si="0"/>
        <v>0</v>
      </c>
      <c r="AO30" s="10" t="s">
        <v>65</v>
      </c>
      <c r="AP30" s="3"/>
      <c r="AQ30" s="3"/>
      <c r="AR30" s="3"/>
    </row>
    <row r="31" spans="1:44" ht="15.75" customHeight="1">
      <c r="A31" s="1" t="s">
        <v>16</v>
      </c>
      <c r="B31" s="1" t="s">
        <v>57</v>
      </c>
      <c r="C31" s="467" t="s">
        <v>529</v>
      </c>
      <c r="D31" s="459">
        <v>4</v>
      </c>
      <c r="E31" s="8"/>
      <c r="F31" s="7"/>
      <c r="G31" s="7"/>
      <c r="H31" s="7"/>
      <c r="I31" s="7"/>
      <c r="J31" s="7"/>
      <c r="K31" s="7"/>
      <c r="L31" s="8"/>
      <c r="M31" s="7"/>
      <c r="N31" s="8"/>
      <c r="O31" s="446"/>
      <c r="P31" s="445"/>
      <c r="Q31" s="445"/>
      <c r="R31" s="445"/>
      <c r="S31" s="445"/>
      <c r="T31" s="445"/>
      <c r="U31" s="445"/>
      <c r="V31" s="7"/>
      <c r="W31" s="7"/>
      <c r="X31" s="5" t="s">
        <v>115</v>
      </c>
      <c r="Y31" s="461"/>
      <c r="Z31" s="452"/>
      <c r="AA31" s="445"/>
      <c r="AB31" s="445"/>
      <c r="AC31" s="445"/>
      <c r="AD31" s="445"/>
      <c r="AE31" s="445"/>
      <c r="AF31" s="445"/>
      <c r="AG31" s="445"/>
      <c r="AH31" s="445"/>
      <c r="AI31" s="445"/>
      <c r="AJ31" s="452"/>
      <c r="AK31" s="450"/>
      <c r="AL31" s="30">
        <f t="shared" si="0"/>
        <v>0</v>
      </c>
      <c r="AM31" s="445"/>
      <c r="AN31" s="445"/>
      <c r="AO31" s="445"/>
      <c r="AP31" s="3"/>
      <c r="AQ31" s="3"/>
      <c r="AR31" s="3"/>
    </row>
    <row r="32" spans="1:44" ht="15.75" customHeight="1">
      <c r="A32" s="1" t="s">
        <v>15</v>
      </c>
      <c r="B32" s="1" t="s">
        <v>17</v>
      </c>
      <c r="C32" s="448" t="s">
        <v>53</v>
      </c>
      <c r="D32" s="479">
        <v>3</v>
      </c>
      <c r="E32" s="8">
        <v>3</v>
      </c>
      <c r="F32" s="7">
        <f t="shared" ref="F32:F33" si="15">E32*30</f>
        <v>90</v>
      </c>
      <c r="G32" s="7">
        <f>H32+I32+J32</f>
        <v>90</v>
      </c>
      <c r="H32" s="451">
        <v>45</v>
      </c>
      <c r="I32" s="451"/>
      <c r="J32" s="451">
        <v>45</v>
      </c>
      <c r="K32" s="7">
        <f>F32-G32</f>
        <v>0</v>
      </c>
      <c r="L32" s="8">
        <f>G32/15</f>
        <v>6</v>
      </c>
      <c r="M32" s="7" t="s">
        <v>24</v>
      </c>
      <c r="N32" s="8">
        <f>G32/F32*100</f>
        <v>100</v>
      </c>
      <c r="O32" s="3" t="s">
        <v>46</v>
      </c>
      <c r="P32" s="445"/>
      <c r="Q32" s="10" t="s">
        <v>530</v>
      </c>
      <c r="AJ32" s="452"/>
      <c r="AK32" s="450"/>
      <c r="AL32" s="30">
        <f t="shared" si="0"/>
        <v>0</v>
      </c>
      <c r="AO32" s="445" t="s">
        <v>47</v>
      </c>
      <c r="AP32" s="3"/>
      <c r="AQ32" s="3"/>
      <c r="AR32" s="3"/>
    </row>
    <row r="33" spans="1:44" ht="15.75" customHeight="1">
      <c r="A33" s="1" t="s">
        <v>15</v>
      </c>
      <c r="B33" s="1" t="s">
        <v>17</v>
      </c>
      <c r="C33" s="448" t="s">
        <v>67</v>
      </c>
      <c r="D33" s="480"/>
      <c r="E33" s="8">
        <v>1</v>
      </c>
      <c r="F33" s="7">
        <f t="shared" si="15"/>
        <v>30</v>
      </c>
      <c r="G33" s="7"/>
      <c r="H33" s="7"/>
      <c r="I33" s="7"/>
      <c r="J33" s="7"/>
      <c r="K33" s="7"/>
      <c r="L33" s="8"/>
      <c r="M33" s="481" t="s">
        <v>32</v>
      </c>
      <c r="N33" s="8"/>
      <c r="O33" s="3" t="s">
        <v>531</v>
      </c>
      <c r="P33" s="445"/>
      <c r="Q33" s="462">
        <f>E33</f>
        <v>1</v>
      </c>
      <c r="U33" s="462">
        <f>D33+E33</f>
        <v>1</v>
      </c>
      <c r="V33" s="445" t="e">
        <f>#REF!</f>
        <v>#REF!</v>
      </c>
      <c r="W33" s="445"/>
      <c r="X33" s="462" t="e">
        <f>V33-U33</f>
        <v>#REF!</v>
      </c>
      <c r="AD33" s="3"/>
      <c r="AE33" s="3"/>
      <c r="AF33" s="3"/>
      <c r="AG33" s="3"/>
      <c r="AH33" s="3"/>
      <c r="AI33" s="3"/>
      <c r="AJ33" s="446"/>
      <c r="AK33" s="450"/>
      <c r="AL33" s="30">
        <f t="shared" si="0"/>
        <v>0</v>
      </c>
      <c r="AM33" s="3"/>
      <c r="AN33" s="3"/>
      <c r="AO33" s="3" t="s">
        <v>47</v>
      </c>
      <c r="AP33" s="3"/>
      <c r="AQ33" s="3"/>
      <c r="AR33" s="3"/>
    </row>
    <row r="34" spans="1:44" ht="15.75" customHeight="1">
      <c r="A34" s="482"/>
      <c r="B34" s="483"/>
      <c r="C34" s="484" t="s">
        <v>36</v>
      </c>
      <c r="D34" s="485">
        <f t="shared" ref="D34:E34" si="16">SUM(D10:D33)</f>
        <v>54.5</v>
      </c>
      <c r="E34" s="485">
        <f t="shared" si="16"/>
        <v>38</v>
      </c>
      <c r="F34" s="486"/>
      <c r="G34" s="486"/>
      <c r="H34" s="486"/>
      <c r="I34" s="486"/>
      <c r="J34" s="486"/>
      <c r="K34" s="486"/>
      <c r="L34" s="486">
        <f>SUM(L11:L32)</f>
        <v>45</v>
      </c>
      <c r="M34" s="486"/>
      <c r="N34" s="487"/>
      <c r="O34" s="3"/>
      <c r="P34" s="445"/>
      <c r="Q34" s="445"/>
      <c r="R34" s="445"/>
      <c r="S34" s="445"/>
      <c r="T34" s="445"/>
      <c r="U34" s="445"/>
      <c r="V34" s="445"/>
      <c r="W34" s="445"/>
      <c r="X34" s="445"/>
      <c r="Y34" s="445"/>
      <c r="Z34" s="445"/>
      <c r="AA34" s="445"/>
      <c r="AB34" s="445"/>
      <c r="AC34" s="445"/>
      <c r="AD34" s="3"/>
      <c r="AE34" s="3"/>
      <c r="AF34" s="3"/>
      <c r="AG34" s="3"/>
      <c r="AH34" s="3"/>
      <c r="AI34" s="3"/>
      <c r="AJ34" s="446"/>
      <c r="AK34" s="446"/>
      <c r="AL34" s="3"/>
      <c r="AM34" s="3"/>
      <c r="AN34" s="3"/>
      <c r="AO34" s="3"/>
      <c r="AP34" s="3"/>
      <c r="AQ34" s="3"/>
      <c r="AR34" s="3"/>
    </row>
    <row r="35" spans="1:44" ht="15.75" customHeight="1">
      <c r="A35" s="1"/>
      <c r="B35" s="1"/>
      <c r="C35" s="14"/>
      <c r="D35" s="14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P35" s="445"/>
      <c r="Q35" s="445"/>
      <c r="R35" s="445">
        <v>39</v>
      </c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3"/>
      <c r="AE35" s="3"/>
      <c r="AF35" s="3"/>
      <c r="AG35" s="3"/>
      <c r="AH35" s="3"/>
      <c r="AI35" s="3"/>
      <c r="AJ35" s="446"/>
      <c r="AK35" s="446"/>
      <c r="AL35" s="3"/>
      <c r="AM35" s="3"/>
      <c r="AN35" s="3"/>
      <c r="AO35" s="3"/>
      <c r="AP35" s="3"/>
      <c r="AQ35" s="3"/>
      <c r="AR35" s="3"/>
    </row>
    <row r="36" spans="1:44" ht="15.75" customHeight="1">
      <c r="A36" s="1"/>
      <c r="B36" s="1"/>
      <c r="C36" s="4" t="s">
        <v>37</v>
      </c>
      <c r="D36" s="4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445"/>
      <c r="Q36" s="445"/>
      <c r="R36" s="445">
        <v>37</v>
      </c>
      <c r="S36" s="445"/>
      <c r="T36" s="445"/>
      <c r="U36" s="445"/>
      <c r="V36" s="445"/>
      <c r="W36" s="445"/>
      <c r="X36" s="445"/>
      <c r="Y36" s="445"/>
      <c r="Z36" s="445"/>
      <c r="AA36" s="445"/>
      <c r="AB36" s="445"/>
      <c r="AC36" s="445"/>
      <c r="AD36" s="3"/>
      <c r="AE36" s="3"/>
      <c r="AF36" s="3"/>
      <c r="AG36" s="3"/>
      <c r="AH36" s="3"/>
      <c r="AI36" s="3"/>
      <c r="AJ36" s="446"/>
      <c r="AK36" s="446"/>
      <c r="AL36" s="3"/>
      <c r="AM36" s="3"/>
      <c r="AN36" s="3"/>
      <c r="AO36" s="3"/>
      <c r="AP36" s="3"/>
      <c r="AQ36" s="3"/>
      <c r="AR36" s="3"/>
    </row>
    <row r="37" spans="1:44" ht="15.75" customHeight="1">
      <c r="A37" s="1"/>
      <c r="B37" s="1"/>
      <c r="C37" s="1533" t="s">
        <v>2</v>
      </c>
      <c r="D37" s="1525" t="s">
        <v>532</v>
      </c>
      <c r="E37" s="1525" t="s">
        <v>3</v>
      </c>
      <c r="F37" s="1529" t="s">
        <v>4</v>
      </c>
      <c r="G37" s="1530"/>
      <c r="H37" s="1530"/>
      <c r="I37" s="1530"/>
      <c r="J37" s="1530"/>
      <c r="K37" s="1531"/>
      <c r="L37" s="1525" t="s">
        <v>5</v>
      </c>
      <c r="M37" s="1525" t="s">
        <v>6</v>
      </c>
      <c r="N37" s="1525" t="s">
        <v>7</v>
      </c>
      <c r="O37" s="3"/>
      <c r="P37" s="445"/>
      <c r="Q37" s="445"/>
      <c r="R37" s="445">
        <v>25</v>
      </c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/>
      <c r="AD37" s="3"/>
      <c r="AE37" s="3"/>
      <c r="AF37" s="3"/>
      <c r="AG37" s="3"/>
      <c r="AH37" s="3"/>
      <c r="AI37" s="3"/>
      <c r="AJ37" s="446"/>
      <c r="AK37" s="446"/>
      <c r="AL37" s="3"/>
      <c r="AM37" s="3"/>
      <c r="AN37" s="3"/>
      <c r="AO37" s="3"/>
      <c r="AP37" s="3"/>
      <c r="AQ37" s="3"/>
      <c r="AR37" s="3"/>
    </row>
    <row r="38" spans="1:44" ht="15.75" customHeight="1">
      <c r="A38" s="1"/>
      <c r="B38" s="1"/>
      <c r="C38" s="1526"/>
      <c r="D38" s="1526"/>
      <c r="E38" s="1526"/>
      <c r="F38" s="1525" t="s">
        <v>8</v>
      </c>
      <c r="G38" s="1532" t="s">
        <v>9</v>
      </c>
      <c r="H38" s="1530"/>
      <c r="I38" s="1530"/>
      <c r="J38" s="1531"/>
      <c r="K38" s="1525" t="s">
        <v>38</v>
      </c>
      <c r="L38" s="1526"/>
      <c r="M38" s="1526"/>
      <c r="N38" s="1526"/>
      <c r="O38" s="3"/>
      <c r="P38" s="445"/>
      <c r="Q38" s="445"/>
      <c r="R38" s="445">
        <v>19</v>
      </c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3"/>
      <c r="AE38" s="3"/>
      <c r="AF38" s="3"/>
      <c r="AG38" s="3"/>
      <c r="AH38" s="3"/>
      <c r="AI38" s="3"/>
      <c r="AJ38" s="446"/>
      <c r="AK38" s="446"/>
      <c r="AL38" s="3"/>
      <c r="AM38" s="3"/>
      <c r="AN38" s="3"/>
      <c r="AO38" s="3"/>
      <c r="AP38" s="3"/>
      <c r="AQ38" s="3"/>
      <c r="AR38" s="3"/>
    </row>
    <row r="39" spans="1:44" ht="15.75" customHeight="1">
      <c r="A39" s="1"/>
      <c r="B39" s="1"/>
      <c r="C39" s="1526"/>
      <c r="D39" s="1526"/>
      <c r="E39" s="1526"/>
      <c r="F39" s="1526"/>
      <c r="G39" s="1525" t="s">
        <v>11</v>
      </c>
      <c r="H39" s="1529" t="s">
        <v>12</v>
      </c>
      <c r="I39" s="1530"/>
      <c r="J39" s="1531"/>
      <c r="K39" s="1526"/>
      <c r="L39" s="1526"/>
      <c r="M39" s="1526"/>
      <c r="N39" s="1526"/>
      <c r="O39" s="3"/>
      <c r="P39" s="445"/>
      <c r="Q39" s="445"/>
      <c r="R39" s="445">
        <f>SUM(R35:R38)</f>
        <v>120</v>
      </c>
      <c r="S39" s="445"/>
      <c r="T39" s="445"/>
      <c r="U39" s="445"/>
      <c r="V39" s="445"/>
      <c r="W39" s="445"/>
      <c r="X39" s="445"/>
      <c r="Y39" s="445"/>
      <c r="Z39" s="445"/>
      <c r="AA39" s="445"/>
      <c r="AB39" s="445"/>
      <c r="AC39" s="445"/>
      <c r="AD39" s="3"/>
      <c r="AE39" s="3"/>
      <c r="AF39" s="3"/>
      <c r="AG39" s="3"/>
      <c r="AH39" s="3"/>
      <c r="AI39" s="3"/>
      <c r="AJ39" s="446"/>
      <c r="AK39" s="446"/>
      <c r="AL39" s="3"/>
      <c r="AM39" s="3"/>
      <c r="AN39" s="3"/>
      <c r="AO39" s="3"/>
      <c r="AP39" s="3"/>
      <c r="AQ39" s="3"/>
      <c r="AR39" s="3"/>
    </row>
    <row r="40" spans="1:44" ht="15.75" customHeight="1">
      <c r="A40" s="1"/>
      <c r="B40" s="1"/>
      <c r="C40" s="1526"/>
      <c r="D40" s="1526"/>
      <c r="E40" s="1526"/>
      <c r="F40" s="1526"/>
      <c r="G40" s="1526"/>
      <c r="H40" s="1528" t="s">
        <v>39</v>
      </c>
      <c r="I40" s="1528" t="s">
        <v>40</v>
      </c>
      <c r="J40" s="1528" t="s">
        <v>41</v>
      </c>
      <c r="K40" s="1526"/>
      <c r="L40" s="1526"/>
      <c r="M40" s="1526"/>
      <c r="N40" s="1526"/>
      <c r="O40" s="3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  <c r="AA40" s="445"/>
      <c r="AB40" s="445"/>
      <c r="AC40" s="445"/>
      <c r="AD40" s="3"/>
      <c r="AE40" s="3"/>
      <c r="AF40" s="3"/>
      <c r="AG40" s="3"/>
      <c r="AH40" s="3"/>
      <c r="AI40" s="3"/>
      <c r="AJ40" s="446"/>
      <c r="AK40" s="446"/>
      <c r="AL40" s="3"/>
      <c r="AM40" s="3"/>
      <c r="AN40" s="3"/>
      <c r="AO40" s="3"/>
      <c r="AP40" s="3"/>
      <c r="AQ40" s="3"/>
      <c r="AR40" s="3"/>
    </row>
    <row r="41" spans="1:44" ht="15.75" customHeight="1">
      <c r="A41" s="1"/>
      <c r="B41" s="1"/>
      <c r="C41" s="1526"/>
      <c r="D41" s="1526"/>
      <c r="E41" s="1526"/>
      <c r="F41" s="1526"/>
      <c r="G41" s="1526"/>
      <c r="H41" s="1526"/>
      <c r="I41" s="1526"/>
      <c r="J41" s="1526"/>
      <c r="K41" s="1526"/>
      <c r="L41" s="1526"/>
      <c r="M41" s="1526"/>
      <c r="N41" s="1526"/>
      <c r="O41" s="3"/>
      <c r="P41" s="445"/>
      <c r="Q41" s="445"/>
      <c r="R41" s="445"/>
      <c r="S41" s="445"/>
      <c r="T41" s="445"/>
      <c r="U41" s="445"/>
      <c r="V41" s="445"/>
      <c r="W41" s="445"/>
      <c r="X41" s="445"/>
      <c r="Y41" s="445"/>
      <c r="Z41" s="445"/>
      <c r="AA41" s="445"/>
      <c r="AB41" s="445"/>
      <c r="AC41" s="445"/>
      <c r="AD41" s="3"/>
      <c r="AE41" s="3"/>
      <c r="AF41" s="3"/>
      <c r="AG41" s="3"/>
      <c r="AH41" s="3"/>
      <c r="AI41" s="3"/>
      <c r="AJ41" s="446"/>
      <c r="AK41" s="446"/>
      <c r="AL41" s="3"/>
      <c r="AM41" s="3"/>
      <c r="AN41" s="3"/>
      <c r="AO41" s="3"/>
      <c r="AP41" s="3"/>
      <c r="AQ41" s="3"/>
      <c r="AR41" s="3"/>
    </row>
    <row r="42" spans="1:44" ht="15.75" customHeight="1">
      <c r="A42" s="1"/>
      <c r="B42" s="1"/>
      <c r="C42" s="1526"/>
      <c r="D42" s="1526"/>
      <c r="E42" s="1526"/>
      <c r="F42" s="1526"/>
      <c r="G42" s="1526"/>
      <c r="H42" s="1526"/>
      <c r="I42" s="1526"/>
      <c r="J42" s="1526"/>
      <c r="K42" s="1526"/>
      <c r="L42" s="1526"/>
      <c r="M42" s="1526"/>
      <c r="N42" s="1526"/>
      <c r="O42" s="3"/>
      <c r="P42" s="445"/>
      <c r="Q42" s="445"/>
      <c r="R42" s="445"/>
      <c r="S42" s="445"/>
      <c r="T42" s="445"/>
      <c r="U42" s="445"/>
      <c r="V42" s="445"/>
      <c r="W42" s="445"/>
      <c r="X42" s="445"/>
      <c r="Y42" s="445"/>
      <c r="Z42" s="445"/>
      <c r="AA42" s="445"/>
      <c r="AB42" s="445"/>
      <c r="AC42" s="445"/>
      <c r="AD42" s="3"/>
      <c r="AE42" s="3"/>
      <c r="AF42" s="3"/>
      <c r="AG42" s="3"/>
      <c r="AH42" s="3"/>
      <c r="AI42" s="3"/>
      <c r="AJ42" s="446"/>
      <c r="AK42" s="446"/>
      <c r="AL42" s="3"/>
      <c r="AM42" s="3"/>
      <c r="AN42" s="3"/>
      <c r="AO42" s="3"/>
      <c r="AP42" s="3"/>
      <c r="AQ42" s="3"/>
      <c r="AR42" s="3"/>
    </row>
    <row r="43" spans="1:44" ht="15" customHeight="1">
      <c r="A43" s="1"/>
      <c r="B43" s="1"/>
      <c r="C43" s="1527"/>
      <c r="D43" s="1527"/>
      <c r="E43" s="1527"/>
      <c r="F43" s="1527"/>
      <c r="G43" s="1527"/>
      <c r="H43" s="1527"/>
      <c r="I43" s="1527"/>
      <c r="J43" s="1527"/>
      <c r="K43" s="1527"/>
      <c r="L43" s="1527"/>
      <c r="M43" s="1527"/>
      <c r="N43" s="1527"/>
      <c r="O43" s="3"/>
      <c r="P43" s="445"/>
      <c r="Q43" s="445"/>
      <c r="R43" s="445"/>
      <c r="S43" s="445"/>
      <c r="T43" s="445"/>
      <c r="U43" s="445"/>
      <c r="V43" s="445"/>
      <c r="W43" s="445"/>
      <c r="X43" s="445"/>
      <c r="Y43" s="445"/>
      <c r="Z43" s="445"/>
      <c r="AA43" s="445"/>
      <c r="AB43" s="445"/>
      <c r="AC43" s="445"/>
      <c r="AD43" s="3"/>
      <c r="AE43" s="3"/>
      <c r="AF43" s="3"/>
      <c r="AG43" s="3"/>
      <c r="AH43" s="3"/>
      <c r="AI43" s="3"/>
      <c r="AJ43" s="446"/>
      <c r="AK43" s="446"/>
      <c r="AL43" s="3"/>
      <c r="AM43" s="3"/>
      <c r="AN43" s="3"/>
      <c r="AO43" s="3"/>
      <c r="AP43" s="3"/>
      <c r="AQ43" s="3"/>
      <c r="AR43" s="3"/>
    </row>
    <row r="44" spans="1:44" ht="15.75" customHeight="1">
      <c r="A44" s="1" t="s">
        <v>15</v>
      </c>
      <c r="B44" s="1" t="s">
        <v>17</v>
      </c>
      <c r="C44" s="5" t="s">
        <v>60</v>
      </c>
      <c r="D44" s="488">
        <v>4.5</v>
      </c>
      <c r="E44" s="8"/>
      <c r="F44" s="7"/>
      <c r="G44" s="7"/>
      <c r="H44" s="7"/>
      <c r="I44" s="7"/>
      <c r="J44" s="7"/>
      <c r="K44" s="7"/>
      <c r="L44" s="8"/>
      <c r="M44" s="7"/>
      <c r="N44" s="8"/>
      <c r="O44" s="3"/>
      <c r="P44" s="445"/>
      <c r="Q44" s="445"/>
      <c r="R44" s="445"/>
      <c r="S44" s="445"/>
      <c r="T44" s="445"/>
      <c r="U44" s="445"/>
      <c r="V44" s="445"/>
      <c r="W44" s="445"/>
      <c r="X44" s="445"/>
      <c r="Y44" s="445"/>
      <c r="Z44" s="445"/>
      <c r="AA44" s="445"/>
      <c r="AB44" s="445"/>
      <c r="AC44" s="445"/>
      <c r="AD44" s="445"/>
      <c r="AE44" s="445"/>
      <c r="AF44" s="445"/>
      <c r="AG44" s="445"/>
      <c r="AH44" s="445"/>
      <c r="AI44" s="445"/>
      <c r="AJ44" s="452"/>
      <c r="AK44" s="450"/>
      <c r="AL44" s="30">
        <f t="shared" ref="AL44:AL48" si="17">AK44-AJ44</f>
        <v>0</v>
      </c>
      <c r="AM44" s="445"/>
      <c r="AN44" s="445"/>
      <c r="AO44" s="445"/>
      <c r="AP44" s="3"/>
      <c r="AQ44" s="3"/>
      <c r="AR44" s="3"/>
    </row>
    <row r="45" spans="1:44" ht="15.75" customHeight="1">
      <c r="A45" s="1" t="s">
        <v>15</v>
      </c>
      <c r="B45" s="1" t="s">
        <v>17</v>
      </c>
      <c r="C45" s="5" t="s">
        <v>77</v>
      </c>
      <c r="D45" s="488">
        <v>4.5</v>
      </c>
      <c r="E45" s="6"/>
      <c r="F45" s="7"/>
      <c r="G45" s="7"/>
      <c r="H45" s="7"/>
      <c r="I45" s="7"/>
      <c r="J45" s="7"/>
      <c r="K45" s="7"/>
      <c r="L45" s="8"/>
      <c r="M45" s="7"/>
      <c r="N45" s="8"/>
      <c r="O45" s="3"/>
      <c r="P45" s="445"/>
      <c r="Q45" s="445"/>
      <c r="R45" s="445"/>
      <c r="S45" s="445"/>
      <c r="T45" s="445"/>
      <c r="U45" s="445"/>
      <c r="V45" s="445"/>
      <c r="W45" s="445"/>
      <c r="X45" s="445"/>
      <c r="Y45" s="445"/>
      <c r="Z45" s="445"/>
      <c r="AA45" s="445"/>
      <c r="AB45" s="445"/>
      <c r="AC45" s="445"/>
      <c r="AD45" s="445"/>
      <c r="AE45" s="445"/>
      <c r="AF45" s="445"/>
      <c r="AG45" s="445"/>
      <c r="AH45" s="445"/>
      <c r="AI45" s="445"/>
      <c r="AJ45" s="452"/>
      <c r="AK45" s="450"/>
      <c r="AL45" s="30">
        <f t="shared" si="17"/>
        <v>0</v>
      </c>
      <c r="AM45" s="445"/>
      <c r="AN45" s="445"/>
      <c r="AO45" s="445"/>
      <c r="AP45" s="3"/>
      <c r="AQ45" s="3"/>
      <c r="AR45" s="3"/>
    </row>
    <row r="46" spans="1:44" ht="15.75" customHeight="1">
      <c r="A46" s="1" t="s">
        <v>16</v>
      </c>
      <c r="B46" s="1" t="s">
        <v>57</v>
      </c>
      <c r="C46" s="5" t="s">
        <v>533</v>
      </c>
      <c r="D46" s="455">
        <v>2</v>
      </c>
      <c r="E46" s="8">
        <v>2</v>
      </c>
      <c r="F46" s="7">
        <f>E46*30</f>
        <v>60</v>
      </c>
      <c r="G46" s="7">
        <f>H46+I46+J46</f>
        <v>54</v>
      </c>
      <c r="H46" s="7"/>
      <c r="I46" s="7"/>
      <c r="J46" s="7">
        <v>54</v>
      </c>
      <c r="K46" s="7">
        <f>F46-G46</f>
        <v>6</v>
      </c>
      <c r="L46" s="8">
        <f>G46/18</f>
        <v>3</v>
      </c>
      <c r="M46" s="7" t="s">
        <v>16</v>
      </c>
      <c r="N46" s="8">
        <f>G46/F46*100</f>
        <v>90</v>
      </c>
      <c r="O46" s="3" t="s">
        <v>520</v>
      </c>
      <c r="P46" s="445" t="s">
        <v>181</v>
      </c>
      <c r="Q46" s="445" t="s">
        <v>534</v>
      </c>
      <c r="R46" s="445"/>
      <c r="S46" s="445"/>
      <c r="T46" s="445"/>
      <c r="U46" s="445"/>
      <c r="V46" s="452"/>
      <c r="W46" s="452"/>
      <c r="X46" s="452"/>
      <c r="Y46" s="452" t="s">
        <v>535</v>
      </c>
      <c r="Z46" s="452" t="s">
        <v>536</v>
      </c>
      <c r="AA46" s="445"/>
      <c r="AB46" s="445"/>
      <c r="AC46" s="445"/>
      <c r="AD46" s="445"/>
      <c r="AE46" s="445"/>
      <c r="AF46" s="445"/>
      <c r="AG46" s="445"/>
      <c r="AH46" s="445"/>
      <c r="AI46" s="445"/>
      <c r="AJ46" s="452"/>
      <c r="AK46" s="450"/>
      <c r="AL46" s="30">
        <f t="shared" si="17"/>
        <v>0</v>
      </c>
      <c r="AM46" s="445"/>
      <c r="AN46" s="445"/>
      <c r="AO46" s="445" t="s">
        <v>30</v>
      </c>
      <c r="AP46" s="3"/>
      <c r="AQ46" s="3"/>
      <c r="AR46" s="3"/>
    </row>
    <row r="47" spans="1:44" ht="15.75" customHeight="1">
      <c r="A47" s="1" t="s">
        <v>16</v>
      </c>
      <c r="B47" s="1" t="s">
        <v>17</v>
      </c>
      <c r="C47" s="448" t="s">
        <v>48</v>
      </c>
      <c r="D47" s="489">
        <v>3.5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445"/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52"/>
      <c r="AK47" s="450"/>
      <c r="AL47" s="30">
        <f t="shared" si="17"/>
        <v>0</v>
      </c>
      <c r="AM47" s="445"/>
      <c r="AN47" s="445"/>
      <c r="AO47" s="445"/>
      <c r="AP47" s="3"/>
      <c r="AQ47" s="3"/>
      <c r="AR47" s="3"/>
    </row>
    <row r="48" spans="1:44" ht="15.75" customHeight="1">
      <c r="A48" s="464" t="s">
        <v>16</v>
      </c>
      <c r="B48" s="465" t="s">
        <v>17</v>
      </c>
      <c r="C48" s="448" t="s">
        <v>42</v>
      </c>
      <c r="D48" s="446">
        <v>3</v>
      </c>
      <c r="E48" s="8">
        <v>3</v>
      </c>
      <c r="F48" s="7">
        <f t="shared" ref="F48:F50" si="18">E48*30</f>
        <v>90</v>
      </c>
      <c r="G48" s="7">
        <f t="shared" ref="G48:G50" si="19">H48+I48+J48</f>
        <v>72</v>
      </c>
      <c r="H48" s="451">
        <v>36</v>
      </c>
      <c r="I48" s="451">
        <v>36</v>
      </c>
      <c r="J48" s="7"/>
      <c r="K48" s="7">
        <f t="shared" ref="K48:K50" si="20">F48-G48</f>
        <v>18</v>
      </c>
      <c r="L48" s="8">
        <f t="shared" ref="L48:L50" si="21">G48/18</f>
        <v>4</v>
      </c>
      <c r="M48" s="490" t="s">
        <v>24</v>
      </c>
      <c r="N48" s="8">
        <f t="shared" ref="N48:N50" si="22">G48/F48*100</f>
        <v>80</v>
      </c>
      <c r="O48" s="3" t="s">
        <v>524</v>
      </c>
      <c r="P48" s="445" t="s">
        <v>181</v>
      </c>
      <c r="Q48" s="445"/>
      <c r="R48" s="445"/>
      <c r="S48" s="445"/>
      <c r="T48" s="445"/>
      <c r="U48" s="445"/>
      <c r="V48" s="7"/>
      <c r="W48" s="7"/>
      <c r="X48" s="5"/>
      <c r="Y48" s="452"/>
      <c r="Z48" s="452"/>
      <c r="AA48" s="445"/>
      <c r="AB48" s="445"/>
      <c r="AC48" s="445"/>
      <c r="AD48" s="445"/>
      <c r="AE48" s="445"/>
      <c r="AF48" s="445"/>
      <c r="AG48" s="445"/>
      <c r="AH48" s="445"/>
      <c r="AI48" s="445"/>
      <c r="AJ48" s="452"/>
      <c r="AK48" s="450"/>
      <c r="AL48" s="30">
        <f t="shared" si="17"/>
        <v>0</v>
      </c>
      <c r="AM48" s="445"/>
      <c r="AN48" s="445"/>
      <c r="AO48" s="445" t="s">
        <v>27</v>
      </c>
      <c r="AP48" s="3"/>
      <c r="AQ48" s="3"/>
      <c r="AR48" s="3"/>
    </row>
    <row r="49" spans="1:44" ht="15.75" customHeight="1">
      <c r="A49" s="491" t="s">
        <v>16</v>
      </c>
      <c r="B49" s="1" t="s">
        <v>17</v>
      </c>
      <c r="C49" s="469" t="s">
        <v>71</v>
      </c>
      <c r="D49" s="468">
        <v>1</v>
      </c>
      <c r="E49" s="8">
        <v>2</v>
      </c>
      <c r="F49" s="7">
        <f t="shared" si="18"/>
        <v>60</v>
      </c>
      <c r="G49" s="7">
        <f t="shared" si="19"/>
        <v>36</v>
      </c>
      <c r="H49" s="451">
        <v>18</v>
      </c>
      <c r="I49" s="451"/>
      <c r="J49" s="451">
        <v>18</v>
      </c>
      <c r="K49" s="7">
        <f t="shared" si="20"/>
        <v>24</v>
      </c>
      <c r="L49" s="8">
        <f t="shared" si="21"/>
        <v>2</v>
      </c>
      <c r="M49" s="7" t="s">
        <v>16</v>
      </c>
      <c r="N49" s="8">
        <f t="shared" si="22"/>
        <v>60</v>
      </c>
      <c r="O49" s="3"/>
      <c r="P49" s="445"/>
      <c r="Q49" s="445"/>
      <c r="R49" s="445"/>
      <c r="S49" s="445"/>
      <c r="T49" s="445"/>
      <c r="U49" s="445"/>
      <c r="V49" s="7" t="s">
        <v>16</v>
      </c>
      <c r="W49" s="7" t="s">
        <v>17</v>
      </c>
      <c r="X49" s="5" t="s">
        <v>107</v>
      </c>
      <c r="Y49" s="461">
        <f>SUMIFS(E$44:E$65,A$44:A$65,$A$123,B$44:B$65,$B$123)</f>
        <v>9</v>
      </c>
      <c r="Z49" s="452">
        <f>SUMIFS(D$44:D$65,A$44:A$65,$A$123,B$44:B$65,$B$123)</f>
        <v>9.5</v>
      </c>
      <c r="AA49" s="445"/>
      <c r="AB49" s="445"/>
      <c r="AC49" s="445"/>
      <c r="AD49" s="445"/>
      <c r="AE49" s="445"/>
      <c r="AF49" s="445"/>
      <c r="AG49" s="445"/>
      <c r="AH49" s="445"/>
      <c r="AI49" s="445"/>
      <c r="AJ49" s="452"/>
      <c r="AK49" s="450"/>
      <c r="AL49" s="30"/>
      <c r="AM49" s="445"/>
      <c r="AN49" s="445"/>
      <c r="AO49" s="445"/>
      <c r="AP49" s="3"/>
      <c r="AQ49" s="3"/>
      <c r="AR49" s="3"/>
    </row>
    <row r="50" spans="1:44" ht="15.75" customHeight="1">
      <c r="A50" s="491" t="s">
        <v>16</v>
      </c>
      <c r="B50" s="491" t="s">
        <v>17</v>
      </c>
      <c r="C50" s="469" t="s">
        <v>43</v>
      </c>
      <c r="D50" s="492">
        <v>2</v>
      </c>
      <c r="E50" s="492">
        <v>4</v>
      </c>
      <c r="F50" s="451">
        <f t="shared" si="18"/>
        <v>120</v>
      </c>
      <c r="G50" s="451">
        <f t="shared" si="19"/>
        <v>72</v>
      </c>
      <c r="H50" s="451">
        <v>36</v>
      </c>
      <c r="I50" s="451"/>
      <c r="J50" s="451">
        <v>36</v>
      </c>
      <c r="K50" s="451">
        <f t="shared" si="20"/>
        <v>48</v>
      </c>
      <c r="L50" s="8">
        <f t="shared" si="21"/>
        <v>4</v>
      </c>
      <c r="M50" s="490" t="s">
        <v>24</v>
      </c>
      <c r="N50" s="460">
        <f t="shared" si="22"/>
        <v>60</v>
      </c>
      <c r="O50" s="493" t="s">
        <v>29</v>
      </c>
      <c r="P50" s="445"/>
      <c r="Q50" s="445"/>
      <c r="R50" s="445"/>
      <c r="S50" s="445"/>
      <c r="T50" s="445"/>
      <c r="U50" s="445"/>
      <c r="V50" s="7"/>
      <c r="W50" s="7"/>
      <c r="X50" s="5"/>
      <c r="Y50" s="461"/>
      <c r="Z50" s="452"/>
      <c r="AA50" s="445"/>
      <c r="AB50" s="445"/>
      <c r="AC50" s="445"/>
      <c r="AD50" s="445"/>
      <c r="AE50" s="445"/>
      <c r="AF50" s="445"/>
      <c r="AG50" s="445"/>
      <c r="AH50" s="445"/>
      <c r="AI50" s="445"/>
      <c r="AJ50" s="452"/>
      <c r="AK50" s="450"/>
      <c r="AL50" s="30"/>
      <c r="AM50" s="445"/>
      <c r="AN50" s="445"/>
      <c r="AO50" s="445"/>
      <c r="AP50" s="3"/>
      <c r="AQ50" s="3"/>
      <c r="AR50" s="3"/>
    </row>
    <row r="51" spans="1:44" ht="15.75" customHeight="1">
      <c r="A51" s="1" t="s">
        <v>16</v>
      </c>
      <c r="B51" s="1" t="s">
        <v>57</v>
      </c>
      <c r="C51" s="5" t="s">
        <v>66</v>
      </c>
      <c r="D51" s="455">
        <v>3.5</v>
      </c>
      <c r="E51" s="8"/>
      <c r="F51" s="7"/>
      <c r="G51" s="7"/>
      <c r="H51" s="7"/>
      <c r="I51" s="7"/>
      <c r="J51" s="7"/>
      <c r="K51" s="7"/>
      <c r="L51" s="8"/>
      <c r="M51" s="7"/>
      <c r="N51" s="8"/>
      <c r="O51" s="3"/>
      <c r="P51" s="445"/>
      <c r="Q51" s="445"/>
      <c r="R51" s="445"/>
      <c r="S51" s="445"/>
      <c r="T51" s="445"/>
      <c r="U51" s="445"/>
      <c r="V51" s="7" t="s">
        <v>16</v>
      </c>
      <c r="W51" s="7" t="s">
        <v>57</v>
      </c>
      <c r="X51" s="5" t="s">
        <v>109</v>
      </c>
      <c r="Y51" s="461">
        <f>SUMIFS(E$44:E$65,A$44:A$65,$A$124,B$44:B$65,$B$124)</f>
        <v>2</v>
      </c>
      <c r="Z51" s="461">
        <f>SUMIFS(D$44:D$65,A$44:A$65,$A$124,B$44:B$65,$B$124)</f>
        <v>5.5</v>
      </c>
      <c r="AA51" s="445"/>
      <c r="AB51" s="445"/>
      <c r="AC51" s="445"/>
      <c r="AD51" s="445"/>
      <c r="AE51" s="445"/>
      <c r="AF51" s="445"/>
      <c r="AG51" s="445"/>
      <c r="AH51" s="445"/>
      <c r="AI51" s="445"/>
      <c r="AJ51" s="452"/>
      <c r="AK51" s="450"/>
      <c r="AL51" s="30">
        <f t="shared" ref="AL51:AL54" si="23">AK51-AJ51</f>
        <v>0</v>
      </c>
      <c r="AM51" s="445"/>
      <c r="AN51" s="445"/>
      <c r="AO51" s="445"/>
      <c r="AP51" s="3"/>
      <c r="AQ51" s="3"/>
      <c r="AR51" s="3"/>
    </row>
    <row r="52" spans="1:44" ht="15.75" customHeight="1">
      <c r="A52" s="1" t="s">
        <v>15</v>
      </c>
      <c r="B52" s="1" t="s">
        <v>17</v>
      </c>
      <c r="C52" s="494" t="s">
        <v>537</v>
      </c>
      <c r="D52" s="468">
        <v>1</v>
      </c>
      <c r="E52" s="8">
        <v>3</v>
      </c>
      <c r="F52" s="7">
        <f t="shared" ref="F52:F57" si="24">E52*30</f>
        <v>90</v>
      </c>
      <c r="G52" s="7">
        <f t="shared" ref="G52:G57" si="25">H52+I52+J52</f>
        <v>54</v>
      </c>
      <c r="H52" s="7">
        <v>18</v>
      </c>
      <c r="I52" s="7"/>
      <c r="J52" s="451">
        <v>36</v>
      </c>
      <c r="K52" s="7">
        <f t="shared" ref="K52:K57" si="26">F52-G52</f>
        <v>36</v>
      </c>
      <c r="L52" s="8">
        <f t="shared" ref="L52:L57" si="27">G52/18</f>
        <v>3</v>
      </c>
      <c r="M52" s="451" t="s">
        <v>32</v>
      </c>
      <c r="N52" s="8">
        <f t="shared" ref="N52:N57" si="28">G52/F52*100</f>
        <v>60</v>
      </c>
      <c r="O52" s="3" t="s">
        <v>46</v>
      </c>
      <c r="P52" s="44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6"/>
      <c r="AK52" s="450"/>
      <c r="AL52" s="30">
        <f t="shared" si="23"/>
        <v>0</v>
      </c>
      <c r="AM52" s="495"/>
      <c r="AN52" s="495"/>
      <c r="AO52" s="495" t="s">
        <v>47</v>
      </c>
      <c r="AP52" s="495"/>
      <c r="AQ52" s="495"/>
      <c r="AR52" s="495"/>
    </row>
    <row r="53" spans="1:44" ht="15.75" customHeight="1">
      <c r="A53" s="1" t="s">
        <v>15</v>
      </c>
      <c r="B53" s="1" t="s">
        <v>57</v>
      </c>
      <c r="C53" s="5" t="s">
        <v>81</v>
      </c>
      <c r="D53" s="480">
        <v>1.5</v>
      </c>
      <c r="E53" s="8">
        <v>3.5</v>
      </c>
      <c r="F53" s="7">
        <f t="shared" si="24"/>
        <v>105</v>
      </c>
      <c r="G53" s="7">
        <f t="shared" si="25"/>
        <v>54</v>
      </c>
      <c r="H53" s="7">
        <v>18</v>
      </c>
      <c r="I53" s="7"/>
      <c r="J53" s="7">
        <v>36</v>
      </c>
      <c r="K53" s="7">
        <f t="shared" si="26"/>
        <v>51</v>
      </c>
      <c r="L53" s="8">
        <f t="shared" si="27"/>
        <v>3</v>
      </c>
      <c r="M53" s="497" t="s">
        <v>24</v>
      </c>
      <c r="N53" s="8">
        <f t="shared" si="28"/>
        <v>51.428571428571423</v>
      </c>
      <c r="O53" s="3" t="s">
        <v>46</v>
      </c>
      <c r="P53" s="445"/>
      <c r="Q53" s="445"/>
      <c r="R53" s="445"/>
      <c r="S53" s="445"/>
      <c r="T53" s="445"/>
      <c r="U53" s="445"/>
      <c r="V53" s="7"/>
      <c r="W53" s="7"/>
      <c r="X53" s="5"/>
      <c r="Y53" s="461"/>
      <c r="Z53" s="452"/>
      <c r="AA53" s="445"/>
      <c r="AB53" s="445"/>
      <c r="AC53" s="445"/>
      <c r="AD53" s="445"/>
      <c r="AE53" s="445"/>
      <c r="AF53" s="445"/>
      <c r="AG53" s="445"/>
      <c r="AH53" s="445"/>
      <c r="AI53" s="445"/>
      <c r="AJ53" s="452"/>
      <c r="AK53" s="450"/>
      <c r="AL53" s="30">
        <f t="shared" si="23"/>
        <v>0</v>
      </c>
      <c r="AM53" s="445"/>
      <c r="AN53" s="445"/>
      <c r="AO53" s="445" t="s">
        <v>47</v>
      </c>
      <c r="AP53" s="3"/>
      <c r="AQ53" s="3"/>
      <c r="AR53" s="3"/>
    </row>
    <row r="54" spans="1:44" ht="15.75" customHeight="1">
      <c r="A54" s="1" t="s">
        <v>15</v>
      </c>
      <c r="B54" s="1" t="s">
        <v>17</v>
      </c>
      <c r="C54" s="448" t="s">
        <v>79</v>
      </c>
      <c r="D54" s="468">
        <v>2</v>
      </c>
      <c r="E54" s="8">
        <v>4</v>
      </c>
      <c r="F54" s="7">
        <f t="shared" si="24"/>
        <v>120</v>
      </c>
      <c r="G54" s="7">
        <f t="shared" si="25"/>
        <v>72</v>
      </c>
      <c r="H54" s="7">
        <v>36</v>
      </c>
      <c r="I54" s="7"/>
      <c r="J54" s="7">
        <v>36</v>
      </c>
      <c r="K54" s="7">
        <f t="shared" si="26"/>
        <v>48</v>
      </c>
      <c r="L54" s="8">
        <f t="shared" si="27"/>
        <v>4</v>
      </c>
      <c r="M54" s="497" t="s">
        <v>24</v>
      </c>
      <c r="N54" s="8">
        <f t="shared" si="28"/>
        <v>60</v>
      </c>
      <c r="O54" s="3" t="s">
        <v>46</v>
      </c>
      <c r="P54" s="462">
        <f>E54</f>
        <v>4</v>
      </c>
      <c r="Q54" s="495" t="s">
        <v>538</v>
      </c>
      <c r="R54" s="495"/>
      <c r="S54" s="495"/>
      <c r="T54" s="495"/>
      <c r="U54" s="495"/>
      <c r="V54" s="498" t="s">
        <v>15</v>
      </c>
      <c r="W54" s="498" t="s">
        <v>17</v>
      </c>
      <c r="X54" s="499" t="s">
        <v>107</v>
      </c>
      <c r="Y54" s="500">
        <f>SUMIFS(E$44:E$65,A$44:A$65,$A$126,B$44:B$65,$B$126)</f>
        <v>17</v>
      </c>
      <c r="Z54" s="496">
        <f>SUMIFS(D$44:D$65,A$44:A$65,$A$126,B$44:B$65,$B$126)</f>
        <v>22</v>
      </c>
      <c r="AA54" s="501"/>
      <c r="AB54" s="495"/>
      <c r="AC54" s="495"/>
      <c r="AD54" s="495"/>
      <c r="AE54" s="495"/>
      <c r="AF54" s="495"/>
      <c r="AG54" s="495"/>
      <c r="AH54" s="495"/>
      <c r="AI54" s="495"/>
      <c r="AJ54" s="496"/>
      <c r="AK54" s="450"/>
      <c r="AL54" s="30">
        <f t="shared" si="23"/>
        <v>0</v>
      </c>
      <c r="AM54" s="495"/>
      <c r="AN54" s="495"/>
      <c r="AO54" s="495" t="s">
        <v>47</v>
      </c>
      <c r="AP54" s="502"/>
      <c r="AQ54" s="502"/>
      <c r="AR54" s="502"/>
    </row>
    <row r="55" spans="1:44" ht="15.75" customHeight="1">
      <c r="A55" s="1" t="s">
        <v>15</v>
      </c>
      <c r="B55" s="1" t="s">
        <v>17</v>
      </c>
      <c r="C55" s="11" t="s">
        <v>539</v>
      </c>
      <c r="D55" s="480"/>
      <c r="E55" s="8">
        <v>1</v>
      </c>
      <c r="F55" s="7">
        <f t="shared" si="24"/>
        <v>30</v>
      </c>
      <c r="G55" s="7">
        <f t="shared" si="25"/>
        <v>0</v>
      </c>
      <c r="H55" s="7"/>
      <c r="I55" s="7"/>
      <c r="J55" s="7"/>
      <c r="K55" s="7">
        <f t="shared" si="26"/>
        <v>30</v>
      </c>
      <c r="L55" s="8">
        <f t="shared" si="27"/>
        <v>0</v>
      </c>
      <c r="M55" s="481" t="s">
        <v>32</v>
      </c>
      <c r="N55" s="8">
        <f t="shared" si="28"/>
        <v>0</v>
      </c>
      <c r="O55" s="3"/>
      <c r="P55" s="445"/>
      <c r="Q55" s="445"/>
      <c r="R55" s="445"/>
      <c r="S55" s="445"/>
      <c r="T55" s="445"/>
      <c r="U55" s="445"/>
      <c r="V55" s="7"/>
      <c r="W55" s="7"/>
      <c r="X55" s="5"/>
      <c r="Y55" s="461"/>
      <c r="Z55" s="452"/>
      <c r="AA55" s="462"/>
      <c r="AB55" s="445"/>
      <c r="AC55" s="445"/>
      <c r="AD55" s="445"/>
      <c r="AE55" s="445"/>
      <c r="AF55" s="445"/>
      <c r="AG55" s="445"/>
      <c r="AH55" s="445"/>
      <c r="AI55" s="445"/>
      <c r="AJ55" s="452"/>
      <c r="AK55" s="450"/>
      <c r="AL55" s="30"/>
      <c r="AM55" s="445"/>
      <c r="AN55" s="445"/>
      <c r="AO55" s="445"/>
      <c r="AP55" s="3"/>
      <c r="AQ55" s="3"/>
      <c r="AR55" s="3"/>
    </row>
    <row r="56" spans="1:44" ht="15.75" customHeight="1">
      <c r="A56" s="1" t="s">
        <v>15</v>
      </c>
      <c r="B56" s="1" t="s">
        <v>57</v>
      </c>
      <c r="C56" s="5" t="s">
        <v>540</v>
      </c>
      <c r="D56" s="503">
        <v>1.5</v>
      </c>
      <c r="E56" s="8">
        <v>3.5</v>
      </c>
      <c r="F56" s="7">
        <f t="shared" si="24"/>
        <v>105</v>
      </c>
      <c r="G56" s="7">
        <f t="shared" si="25"/>
        <v>54</v>
      </c>
      <c r="H56" s="7">
        <v>36</v>
      </c>
      <c r="I56" s="7"/>
      <c r="J56" s="7">
        <v>18</v>
      </c>
      <c r="K56" s="7">
        <f t="shared" si="26"/>
        <v>51</v>
      </c>
      <c r="L56" s="8">
        <f t="shared" si="27"/>
        <v>3</v>
      </c>
      <c r="M56" s="7" t="s">
        <v>16</v>
      </c>
      <c r="N56" s="8">
        <f t="shared" si="28"/>
        <v>51.428571428571423</v>
      </c>
      <c r="O56" s="3" t="s">
        <v>46</v>
      </c>
      <c r="P56" s="462">
        <f>E56</f>
        <v>3.5</v>
      </c>
      <c r="Q56" s="445"/>
      <c r="R56" s="445"/>
      <c r="S56" s="445"/>
      <c r="T56" s="445"/>
      <c r="U56" s="445"/>
      <c r="V56" s="7" t="s">
        <v>15</v>
      </c>
      <c r="W56" s="7" t="s">
        <v>57</v>
      </c>
      <c r="X56" s="5" t="s">
        <v>109</v>
      </c>
      <c r="Y56" s="461">
        <f>SUMIFS(E$44:E$65,A$44:A$65,$A$127,B$44:B$65,$B$127)</f>
        <v>11</v>
      </c>
      <c r="Z56" s="452">
        <f>SUMIFS(D$44:D$65,A$44:A$65,$A$127,B$44:B$65,$B$127)</f>
        <v>4</v>
      </c>
      <c r="AA56" s="445"/>
      <c r="AB56" s="445"/>
      <c r="AC56" s="445"/>
      <c r="AD56" s="445"/>
      <c r="AE56" s="445"/>
      <c r="AF56" s="445"/>
      <c r="AG56" s="445"/>
      <c r="AH56" s="445"/>
      <c r="AI56" s="445"/>
      <c r="AJ56" s="452"/>
      <c r="AK56" s="450"/>
      <c r="AL56" s="30">
        <f>AK56-AJ56</f>
        <v>0</v>
      </c>
      <c r="AM56" s="445"/>
      <c r="AN56" s="445"/>
      <c r="AO56" s="445" t="s">
        <v>47</v>
      </c>
      <c r="AP56" s="3"/>
      <c r="AQ56" s="3"/>
      <c r="AR56" s="3"/>
    </row>
    <row r="57" spans="1:44" ht="15.75" customHeight="1">
      <c r="A57" s="1" t="s">
        <v>15</v>
      </c>
      <c r="B57" s="1" t="s">
        <v>17</v>
      </c>
      <c r="C57" s="469" t="s">
        <v>74</v>
      </c>
      <c r="D57" s="480">
        <v>2</v>
      </c>
      <c r="E57" s="8">
        <v>3</v>
      </c>
      <c r="F57" s="7">
        <f t="shared" si="24"/>
        <v>90</v>
      </c>
      <c r="G57" s="7">
        <f t="shared" si="25"/>
        <v>72</v>
      </c>
      <c r="H57" s="7">
        <v>36</v>
      </c>
      <c r="I57" s="7"/>
      <c r="J57" s="7">
        <v>36</v>
      </c>
      <c r="K57" s="7">
        <f t="shared" si="26"/>
        <v>18</v>
      </c>
      <c r="L57" s="8">
        <f t="shared" si="27"/>
        <v>4</v>
      </c>
      <c r="M57" s="497" t="s">
        <v>32</v>
      </c>
      <c r="N57" s="8">
        <f t="shared" si="28"/>
        <v>80</v>
      </c>
      <c r="O57" s="3" t="s">
        <v>541</v>
      </c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445"/>
      <c r="AD57" s="445"/>
      <c r="AE57" s="445"/>
      <c r="AF57" s="445"/>
      <c r="AG57" s="445"/>
      <c r="AH57" s="445"/>
      <c r="AI57" s="445"/>
      <c r="AJ57" s="452"/>
      <c r="AK57" s="450"/>
      <c r="AL57" s="30"/>
      <c r="AM57" s="445"/>
      <c r="AN57" s="445"/>
      <c r="AO57" s="445"/>
      <c r="AP57" s="3"/>
      <c r="AQ57" s="3"/>
      <c r="AR57" s="3"/>
    </row>
    <row r="58" spans="1:44" ht="15.75" customHeight="1">
      <c r="A58" s="1" t="s">
        <v>15</v>
      </c>
      <c r="B58" s="1" t="s">
        <v>17</v>
      </c>
      <c r="C58" s="5" t="s">
        <v>61</v>
      </c>
      <c r="D58" s="455">
        <v>4</v>
      </c>
      <c r="E58" s="8"/>
      <c r="F58" s="7"/>
      <c r="G58" s="7"/>
      <c r="H58" s="7"/>
      <c r="I58" s="7"/>
      <c r="J58" s="7"/>
      <c r="K58" s="7"/>
      <c r="L58" s="8"/>
      <c r="M58" s="7"/>
      <c r="N58" s="8"/>
      <c r="O58" s="3"/>
      <c r="P58" s="445"/>
      <c r="Q58" s="495"/>
      <c r="R58" s="495"/>
      <c r="S58" s="495"/>
      <c r="T58" s="495"/>
      <c r="U58" s="495"/>
      <c r="V58" s="495"/>
      <c r="W58" s="495"/>
      <c r="X58" s="495"/>
      <c r="Y58" s="495"/>
      <c r="Z58" s="495"/>
      <c r="AA58" s="495"/>
      <c r="AB58" s="495"/>
      <c r="AC58" s="495"/>
      <c r="AD58" s="495"/>
      <c r="AE58" s="495"/>
      <c r="AF58" s="495"/>
      <c r="AG58" s="495"/>
      <c r="AH58" s="495"/>
      <c r="AI58" s="495"/>
      <c r="AJ58" s="496"/>
      <c r="AK58" s="450"/>
      <c r="AL58" s="30">
        <f t="shared" ref="AL58:AL59" si="29">AK58-AJ58</f>
        <v>0</v>
      </c>
      <c r="AM58" s="495"/>
      <c r="AN58" s="495"/>
      <c r="AO58" s="495"/>
      <c r="AP58" s="502"/>
      <c r="AQ58" s="502"/>
      <c r="AR58" s="502"/>
    </row>
    <row r="59" spans="1:44" ht="15.75" customHeight="1">
      <c r="A59" s="1" t="s">
        <v>15</v>
      </c>
      <c r="B59" s="1" t="s">
        <v>17</v>
      </c>
      <c r="C59" s="448" t="s">
        <v>62</v>
      </c>
      <c r="D59" s="455">
        <v>2</v>
      </c>
      <c r="E59" s="8">
        <v>3</v>
      </c>
      <c r="F59" s="7">
        <f>E59*30</f>
        <v>90</v>
      </c>
      <c r="G59" s="7">
        <f>H59+I59+J59</f>
        <v>72</v>
      </c>
      <c r="H59" s="451">
        <v>36</v>
      </c>
      <c r="I59" s="451"/>
      <c r="J59" s="451">
        <v>36</v>
      </c>
      <c r="K59" s="7">
        <f>F59-G59</f>
        <v>18</v>
      </c>
      <c r="L59" s="8">
        <f>G59/18</f>
        <v>4</v>
      </c>
      <c r="M59" s="7" t="s">
        <v>16</v>
      </c>
      <c r="N59" s="8">
        <f>G59/F59*100</f>
        <v>80</v>
      </c>
      <c r="O59" s="3" t="s">
        <v>55</v>
      </c>
      <c r="P59" s="445" t="s">
        <v>182</v>
      </c>
      <c r="Q59" s="495"/>
      <c r="R59" s="495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  <c r="AC59" s="495"/>
      <c r="AD59" s="495"/>
      <c r="AE59" s="495"/>
      <c r="AF59" s="495"/>
      <c r="AG59" s="495"/>
      <c r="AH59" s="495"/>
      <c r="AI59" s="495"/>
      <c r="AJ59" s="496"/>
      <c r="AK59" s="450"/>
      <c r="AL59" s="30">
        <f t="shared" si="29"/>
        <v>0</v>
      </c>
      <c r="AM59" s="495"/>
      <c r="AN59" s="495"/>
      <c r="AO59" s="495" t="s">
        <v>56</v>
      </c>
      <c r="AP59" s="502"/>
      <c r="AQ59" s="502"/>
      <c r="AR59" s="502"/>
    </row>
    <row r="60" spans="1:44" ht="15.75" customHeight="1">
      <c r="A60" s="1"/>
      <c r="B60" s="1"/>
      <c r="C60" s="5"/>
      <c r="D60" s="455"/>
      <c r="E60" s="8"/>
      <c r="F60" s="7"/>
      <c r="G60" s="7"/>
      <c r="H60" s="7"/>
      <c r="I60" s="7"/>
      <c r="J60" s="7"/>
      <c r="K60" s="7"/>
      <c r="L60" s="8"/>
      <c r="M60" s="7"/>
      <c r="N60" s="8"/>
      <c r="O60" s="3"/>
      <c r="P60" s="445"/>
      <c r="Q60" s="495"/>
      <c r="R60" s="495"/>
      <c r="S60" s="495"/>
      <c r="T60" s="495"/>
      <c r="U60" s="495"/>
      <c r="V60" s="495"/>
      <c r="W60" s="495"/>
      <c r="X60" s="495"/>
      <c r="Y60" s="495"/>
      <c r="Z60" s="495"/>
      <c r="AA60" s="495"/>
      <c r="AB60" s="495"/>
      <c r="AC60" s="495"/>
      <c r="AD60" s="495"/>
      <c r="AE60" s="495"/>
      <c r="AF60" s="495"/>
      <c r="AG60" s="495"/>
      <c r="AH60" s="495"/>
      <c r="AI60" s="495"/>
      <c r="AJ60" s="496"/>
      <c r="AK60" s="450"/>
      <c r="AL60" s="30"/>
      <c r="AM60" s="495"/>
      <c r="AN60" s="495"/>
      <c r="AO60" s="495"/>
      <c r="AP60" s="502"/>
      <c r="AQ60" s="502"/>
      <c r="AR60" s="502"/>
    </row>
    <row r="61" spans="1:44" ht="15.75" customHeight="1">
      <c r="A61" s="1" t="s">
        <v>15</v>
      </c>
      <c r="B61" s="1" t="s">
        <v>17</v>
      </c>
      <c r="C61" s="448" t="s">
        <v>52</v>
      </c>
      <c r="D61" s="455">
        <v>2</v>
      </c>
      <c r="E61" s="8">
        <v>3</v>
      </c>
      <c r="F61" s="7">
        <f t="shared" ref="F61:F62" si="30">E61*30</f>
        <v>90</v>
      </c>
      <c r="G61" s="7">
        <f t="shared" ref="G61:G62" si="31">H61+I61+J61</f>
        <v>45</v>
      </c>
      <c r="H61" s="7">
        <v>27</v>
      </c>
      <c r="I61" s="7"/>
      <c r="J61" s="7">
        <v>18</v>
      </c>
      <c r="K61" s="7">
        <f t="shared" ref="K61:K62" si="32">F61-G61</f>
        <v>45</v>
      </c>
      <c r="L61" s="8">
        <f>G61/9</f>
        <v>5</v>
      </c>
      <c r="M61" s="7" t="s">
        <v>16</v>
      </c>
      <c r="N61" s="8">
        <f t="shared" ref="N61:N62" si="33">G61/F61*100</f>
        <v>50</v>
      </c>
      <c r="O61" s="3" t="s">
        <v>29</v>
      </c>
      <c r="P61" s="445" t="s">
        <v>181</v>
      </c>
      <c r="Q61" s="495"/>
      <c r="R61" s="495"/>
      <c r="S61" s="495"/>
      <c r="T61" s="495"/>
      <c r="U61" s="495"/>
      <c r="V61" s="495"/>
      <c r="W61" s="495"/>
      <c r="X61" s="495"/>
      <c r="Y61" s="495"/>
      <c r="Z61" s="495"/>
      <c r="AA61" s="495"/>
      <c r="AB61" s="495"/>
      <c r="AC61" s="495"/>
      <c r="AD61" s="495"/>
      <c r="AE61" s="495"/>
      <c r="AF61" s="495"/>
      <c r="AG61" s="495"/>
      <c r="AH61" s="495"/>
      <c r="AI61" s="495"/>
      <c r="AJ61" s="496"/>
      <c r="AK61" s="450"/>
      <c r="AL61" s="30">
        <f>AK61-AJ61</f>
        <v>0</v>
      </c>
      <c r="AM61" s="495"/>
      <c r="AN61" s="495"/>
      <c r="AO61" s="495" t="s">
        <v>30</v>
      </c>
      <c r="AP61" s="502"/>
      <c r="AQ61" s="502"/>
      <c r="AR61" s="502"/>
    </row>
    <row r="62" spans="1:44" ht="15.75" customHeight="1">
      <c r="A62" s="1" t="s">
        <v>15</v>
      </c>
      <c r="B62" s="1" t="s">
        <v>57</v>
      </c>
      <c r="C62" s="494" t="s">
        <v>542</v>
      </c>
      <c r="D62" s="480">
        <v>1</v>
      </c>
      <c r="E62" s="8">
        <v>4</v>
      </c>
      <c r="F62" s="7">
        <f t="shared" si="30"/>
        <v>120</v>
      </c>
      <c r="G62" s="7">
        <f t="shared" si="31"/>
        <v>72</v>
      </c>
      <c r="H62" s="451">
        <v>36</v>
      </c>
      <c r="I62" s="451"/>
      <c r="J62" s="451">
        <v>36</v>
      </c>
      <c r="K62" s="7">
        <f t="shared" si="32"/>
        <v>48</v>
      </c>
      <c r="L62" s="8">
        <f>G62/18</f>
        <v>4</v>
      </c>
      <c r="M62" s="7" t="s">
        <v>24</v>
      </c>
      <c r="N62" s="8">
        <f t="shared" si="33"/>
        <v>60</v>
      </c>
      <c r="O62" s="3" t="s">
        <v>46</v>
      </c>
      <c r="P62" s="445"/>
      <c r="Q62" s="445"/>
      <c r="R62" s="445"/>
      <c r="S62" s="445"/>
      <c r="T62" s="445"/>
      <c r="U62" s="445"/>
      <c r="V62" s="445"/>
      <c r="W62" s="445"/>
      <c r="X62" s="445"/>
      <c r="Y62" s="445"/>
      <c r="Z62" s="445"/>
      <c r="AA62" s="445"/>
      <c r="AB62" s="445"/>
      <c r="AC62" s="445"/>
      <c r="AD62" s="445"/>
      <c r="AE62" s="445"/>
      <c r="AF62" s="445"/>
      <c r="AG62" s="445"/>
      <c r="AH62" s="445"/>
      <c r="AI62" s="445"/>
      <c r="AJ62" s="452"/>
      <c r="AK62" s="452"/>
      <c r="AL62" s="445"/>
      <c r="AM62" s="445"/>
      <c r="AN62" s="445"/>
      <c r="AO62" s="445"/>
      <c r="AP62" s="3"/>
      <c r="AQ62" s="3"/>
      <c r="AR62" s="3"/>
    </row>
    <row r="63" spans="1:44" ht="15.75" customHeight="1">
      <c r="A63" s="1"/>
      <c r="B63" s="1"/>
      <c r="C63" s="504"/>
      <c r="D63" s="8"/>
      <c r="E63" s="8"/>
      <c r="F63" s="7"/>
      <c r="G63" s="7"/>
      <c r="H63" s="7"/>
      <c r="I63" s="7"/>
      <c r="J63" s="7"/>
      <c r="K63" s="7"/>
      <c r="L63" s="8"/>
      <c r="M63" s="7"/>
      <c r="N63" s="8"/>
      <c r="O63" s="3"/>
      <c r="P63" s="445"/>
      <c r="Q63" s="445"/>
      <c r="R63" s="445"/>
      <c r="S63" s="445"/>
      <c r="T63" s="445"/>
      <c r="U63" s="445"/>
      <c r="V63" s="445"/>
      <c r="W63" s="445"/>
      <c r="X63" s="445"/>
      <c r="Y63" s="445"/>
      <c r="Z63" s="445"/>
      <c r="AA63" s="445"/>
      <c r="AB63" s="445"/>
      <c r="AC63" s="445"/>
      <c r="AD63" s="445"/>
      <c r="AE63" s="445"/>
      <c r="AF63" s="445"/>
      <c r="AG63" s="445"/>
      <c r="AH63" s="445"/>
      <c r="AI63" s="445"/>
      <c r="AJ63" s="452"/>
      <c r="AK63" s="452"/>
      <c r="AL63" s="445"/>
      <c r="AM63" s="445"/>
      <c r="AN63" s="445"/>
      <c r="AO63" s="445"/>
      <c r="AP63" s="3"/>
      <c r="AQ63" s="3"/>
      <c r="AR63" s="3"/>
    </row>
    <row r="64" spans="1:44" ht="15.75" customHeight="1">
      <c r="A64" s="1"/>
      <c r="B64" s="1"/>
      <c r="C64" s="4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445"/>
      <c r="Q64" s="445"/>
      <c r="R64" s="445"/>
      <c r="S64" s="445"/>
      <c r="T64" s="445"/>
      <c r="U64" s="445"/>
      <c r="V64" s="445"/>
      <c r="W64" s="445"/>
      <c r="X64" s="445"/>
      <c r="Y64" s="445"/>
      <c r="Z64" s="445"/>
      <c r="AA64" s="445"/>
      <c r="AB64" s="445"/>
      <c r="AC64" s="445"/>
      <c r="AD64" s="445"/>
      <c r="AE64" s="445"/>
      <c r="AF64" s="445"/>
      <c r="AG64" s="445"/>
      <c r="AH64" s="445"/>
      <c r="AI64" s="445"/>
      <c r="AJ64" s="452"/>
      <c r="AK64" s="452"/>
      <c r="AL64" s="445"/>
      <c r="AM64" s="445"/>
      <c r="AN64" s="445"/>
      <c r="AO64" s="445"/>
      <c r="AP64" s="445"/>
      <c r="AQ64" s="445"/>
      <c r="AR64" s="445"/>
    </row>
    <row r="65" spans="1:44" ht="15.75" customHeight="1">
      <c r="A65" s="505"/>
      <c r="B65" s="506"/>
      <c r="C65" s="507"/>
      <c r="D65" s="508">
        <f t="shared" ref="D65:E65" si="34">SUM(D44:D64)</f>
        <v>41</v>
      </c>
      <c r="E65" s="509">
        <f t="shared" si="34"/>
        <v>39</v>
      </c>
      <c r="F65" s="510"/>
      <c r="G65" s="510"/>
      <c r="H65" s="510"/>
      <c r="I65" s="510"/>
      <c r="J65" s="510"/>
      <c r="K65" s="510"/>
      <c r="L65" s="510"/>
      <c r="M65" s="510"/>
      <c r="N65" s="487"/>
      <c r="O65" s="3"/>
      <c r="P65" s="445"/>
      <c r="Q65" s="445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3"/>
      <c r="AE65" s="3"/>
      <c r="AF65" s="3"/>
      <c r="AG65" s="3"/>
      <c r="AH65" s="3"/>
      <c r="AI65" s="3"/>
      <c r="AJ65" s="446"/>
      <c r="AK65" s="446"/>
      <c r="AL65" s="3"/>
      <c r="AM65" s="3"/>
      <c r="AN65" s="3"/>
      <c r="AO65" s="3"/>
      <c r="AP65" s="3"/>
      <c r="AQ65" s="3"/>
      <c r="AR65" s="3"/>
    </row>
    <row r="66" spans="1:44" ht="15.75" customHeight="1">
      <c r="A66" s="1"/>
      <c r="B66" s="1"/>
      <c r="C66" s="14"/>
      <c r="D66" s="14"/>
      <c r="E66" s="17"/>
      <c r="F66" s="3"/>
      <c r="G66" s="3"/>
      <c r="H66" s="3"/>
      <c r="I66" s="3"/>
      <c r="J66" s="3"/>
      <c r="K66" s="3"/>
      <c r="L66" s="3"/>
      <c r="M66" s="3"/>
      <c r="N66" s="3"/>
      <c r="O66" s="3"/>
      <c r="P66" s="445"/>
      <c r="Q66" s="445"/>
      <c r="R66" s="445"/>
      <c r="S66" s="445"/>
      <c r="T66" s="445"/>
      <c r="U66" s="445"/>
      <c r="V66" s="445"/>
      <c r="W66" s="445"/>
      <c r="X66" s="445"/>
      <c r="Y66" s="445"/>
      <c r="Z66" s="445"/>
      <c r="AA66" s="445"/>
      <c r="AB66" s="445"/>
      <c r="AC66" s="445"/>
      <c r="AD66" s="3"/>
      <c r="AE66" s="3"/>
      <c r="AF66" s="3"/>
      <c r="AG66" s="3"/>
      <c r="AH66" s="3"/>
      <c r="AI66" s="3"/>
      <c r="AJ66" s="446"/>
      <c r="AK66" s="446"/>
      <c r="AL66" s="3"/>
      <c r="AM66" s="3"/>
      <c r="AN66" s="3"/>
      <c r="AO66" s="3"/>
      <c r="AP66" s="3"/>
      <c r="AQ66" s="3"/>
      <c r="AR66" s="3"/>
    </row>
    <row r="67" spans="1:44" ht="15.75" customHeight="1">
      <c r="A67" s="1"/>
      <c r="B67" s="1"/>
      <c r="C67" s="1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3"/>
      <c r="O67" s="445"/>
      <c r="P67" s="445"/>
      <c r="Q67" s="445"/>
      <c r="R67" s="445"/>
      <c r="S67" s="445"/>
      <c r="T67" s="445"/>
      <c r="U67" s="445"/>
      <c r="V67" s="445"/>
      <c r="W67" s="445"/>
      <c r="X67" s="445"/>
      <c r="Y67" s="445"/>
      <c r="Z67" s="445"/>
      <c r="AA67" s="445"/>
      <c r="AB67" s="445"/>
      <c r="AC67" s="3"/>
      <c r="AD67" s="3"/>
      <c r="AE67" s="3"/>
      <c r="AF67" s="3"/>
      <c r="AG67" s="3"/>
      <c r="AH67" s="3"/>
      <c r="AI67" s="3"/>
      <c r="AJ67" s="446"/>
      <c r="AK67" s="446"/>
      <c r="AL67" s="3"/>
      <c r="AM67" s="3"/>
      <c r="AN67" s="3"/>
      <c r="AO67" s="3"/>
      <c r="AP67" s="3"/>
      <c r="AQ67" s="3"/>
      <c r="AR67" s="3"/>
    </row>
    <row r="68" spans="1:44" ht="15.75" customHeight="1">
      <c r="A68" s="1"/>
      <c r="B68" s="1"/>
      <c r="C68" s="4" t="s">
        <v>49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445"/>
      <c r="P68" s="445"/>
      <c r="Q68" s="445"/>
      <c r="R68" s="445"/>
      <c r="S68" s="445"/>
      <c r="T68" s="445"/>
      <c r="U68" s="445"/>
      <c r="V68" s="445"/>
      <c r="W68" s="445"/>
      <c r="X68" s="445"/>
      <c r="Y68" s="445"/>
      <c r="Z68" s="445"/>
      <c r="AA68" s="445"/>
      <c r="AB68" s="445"/>
      <c r="AC68" s="3"/>
      <c r="AD68" s="3"/>
      <c r="AE68" s="3"/>
      <c r="AF68" s="3"/>
      <c r="AG68" s="3"/>
      <c r="AH68" s="3"/>
      <c r="AI68" s="3"/>
      <c r="AJ68" s="446"/>
      <c r="AK68" s="446"/>
      <c r="AL68" s="3"/>
      <c r="AM68" s="3"/>
      <c r="AN68" s="3"/>
      <c r="AO68" s="3"/>
      <c r="AP68" s="3"/>
      <c r="AQ68" s="3"/>
      <c r="AR68" s="3"/>
    </row>
    <row r="69" spans="1:44" ht="15.75" customHeight="1">
      <c r="A69" s="1"/>
      <c r="B69" s="1"/>
      <c r="C69" s="1533" t="s">
        <v>2</v>
      </c>
      <c r="D69" s="1525" t="s">
        <v>532</v>
      </c>
      <c r="E69" s="1525" t="s">
        <v>3</v>
      </c>
      <c r="F69" s="1529" t="s">
        <v>4</v>
      </c>
      <c r="G69" s="1530"/>
      <c r="H69" s="1530"/>
      <c r="I69" s="1530"/>
      <c r="J69" s="1530"/>
      <c r="K69" s="1531"/>
      <c r="L69" s="1525" t="s">
        <v>5</v>
      </c>
      <c r="M69" s="1525" t="s">
        <v>6</v>
      </c>
      <c r="N69" s="1525" t="s">
        <v>7</v>
      </c>
      <c r="O69" s="3"/>
      <c r="P69" s="445"/>
      <c r="Q69" s="445"/>
      <c r="R69" s="445"/>
      <c r="S69" s="445"/>
      <c r="T69" s="445"/>
      <c r="U69" s="445"/>
      <c r="V69" s="445"/>
      <c r="W69" s="445"/>
      <c r="X69" s="445"/>
      <c r="Y69" s="445"/>
      <c r="Z69" s="445"/>
      <c r="AA69" s="445"/>
      <c r="AB69" s="445"/>
      <c r="AC69" s="445"/>
      <c r="AD69" s="3"/>
      <c r="AE69" s="3"/>
      <c r="AF69" s="3"/>
      <c r="AG69" s="3"/>
      <c r="AH69" s="3"/>
      <c r="AI69" s="3"/>
      <c r="AJ69" s="446"/>
      <c r="AK69" s="446"/>
      <c r="AL69" s="3"/>
      <c r="AM69" s="3"/>
      <c r="AN69" s="3"/>
      <c r="AO69" s="3"/>
      <c r="AP69" s="3"/>
      <c r="AQ69" s="3"/>
      <c r="AR69" s="3"/>
    </row>
    <row r="70" spans="1:44" ht="15.75" customHeight="1">
      <c r="A70" s="1"/>
      <c r="B70" s="1"/>
      <c r="C70" s="1526"/>
      <c r="D70" s="1526"/>
      <c r="E70" s="1526"/>
      <c r="F70" s="1525" t="s">
        <v>8</v>
      </c>
      <c r="G70" s="1532" t="s">
        <v>9</v>
      </c>
      <c r="H70" s="1530"/>
      <c r="I70" s="1530"/>
      <c r="J70" s="1531"/>
      <c r="K70" s="1525" t="s">
        <v>38</v>
      </c>
      <c r="L70" s="1526"/>
      <c r="M70" s="1526"/>
      <c r="N70" s="1526"/>
      <c r="O70" s="3"/>
      <c r="P70" s="445"/>
      <c r="Q70" s="445"/>
      <c r="R70" s="445"/>
      <c r="S70" s="445"/>
      <c r="T70" s="445"/>
      <c r="U70" s="445"/>
      <c r="V70" s="445"/>
      <c r="W70" s="445"/>
      <c r="X70" s="445"/>
      <c r="Y70" s="445"/>
      <c r="Z70" s="445"/>
      <c r="AA70" s="445"/>
      <c r="AB70" s="445"/>
      <c r="AC70" s="445"/>
      <c r="AD70" s="3"/>
      <c r="AE70" s="3"/>
      <c r="AF70" s="3"/>
      <c r="AG70" s="3"/>
      <c r="AH70" s="3"/>
      <c r="AI70" s="3"/>
      <c r="AJ70" s="446"/>
      <c r="AK70" s="446"/>
      <c r="AL70" s="3"/>
      <c r="AM70" s="3"/>
      <c r="AN70" s="3"/>
      <c r="AO70" s="3"/>
      <c r="AP70" s="3"/>
      <c r="AQ70" s="3"/>
      <c r="AR70" s="3"/>
    </row>
    <row r="71" spans="1:44" ht="15.75" customHeight="1">
      <c r="A71" s="1"/>
      <c r="B71" s="1"/>
      <c r="C71" s="1526"/>
      <c r="D71" s="1526"/>
      <c r="E71" s="1526"/>
      <c r="F71" s="1526"/>
      <c r="G71" s="1525" t="s">
        <v>11</v>
      </c>
      <c r="H71" s="1529" t="s">
        <v>12</v>
      </c>
      <c r="I71" s="1530"/>
      <c r="J71" s="1531"/>
      <c r="K71" s="1526"/>
      <c r="L71" s="1526"/>
      <c r="M71" s="1526"/>
      <c r="N71" s="1526"/>
      <c r="O71" s="3"/>
      <c r="P71" s="445"/>
      <c r="Q71" s="445"/>
      <c r="R71" s="445"/>
      <c r="S71" s="445"/>
      <c r="T71" s="445"/>
      <c r="U71" s="445"/>
      <c r="V71" s="445"/>
      <c r="W71" s="445"/>
      <c r="X71" s="445"/>
      <c r="Y71" s="445"/>
      <c r="Z71" s="445"/>
      <c r="AA71" s="445"/>
      <c r="AB71" s="445"/>
      <c r="AC71" s="445"/>
      <c r="AD71" s="3"/>
      <c r="AE71" s="3"/>
      <c r="AF71" s="3"/>
      <c r="AG71" s="3"/>
      <c r="AH71" s="3"/>
      <c r="AI71" s="3"/>
      <c r="AJ71" s="446"/>
      <c r="AK71" s="446"/>
      <c r="AL71" s="3"/>
      <c r="AM71" s="3"/>
      <c r="AN71" s="3"/>
      <c r="AO71" s="3"/>
      <c r="AP71" s="3"/>
      <c r="AQ71" s="3"/>
      <c r="AR71" s="3"/>
    </row>
    <row r="72" spans="1:44" ht="15.75" customHeight="1">
      <c r="A72" s="1"/>
      <c r="B72" s="1"/>
      <c r="C72" s="1526"/>
      <c r="D72" s="1526"/>
      <c r="E72" s="1526"/>
      <c r="F72" s="1526"/>
      <c r="G72" s="1526"/>
      <c r="H72" s="1528" t="s">
        <v>39</v>
      </c>
      <c r="I72" s="1528" t="s">
        <v>40</v>
      </c>
      <c r="J72" s="1528" t="s">
        <v>41</v>
      </c>
      <c r="K72" s="1526"/>
      <c r="L72" s="1526"/>
      <c r="M72" s="1526"/>
      <c r="N72" s="1526"/>
      <c r="O72" s="3"/>
      <c r="P72" s="445"/>
      <c r="Q72" s="445"/>
      <c r="R72" s="445"/>
      <c r="S72" s="445"/>
      <c r="T72" s="445"/>
      <c r="U72" s="445"/>
      <c r="V72" s="445"/>
      <c r="W72" s="445"/>
      <c r="X72" s="445"/>
      <c r="Y72" s="445"/>
      <c r="Z72" s="445"/>
      <c r="AA72" s="445"/>
      <c r="AB72" s="445"/>
      <c r="AC72" s="445"/>
      <c r="AD72" s="3"/>
      <c r="AE72" s="3"/>
      <c r="AF72" s="3"/>
      <c r="AG72" s="3"/>
      <c r="AH72" s="3"/>
      <c r="AI72" s="3"/>
      <c r="AJ72" s="446"/>
      <c r="AK72" s="446"/>
      <c r="AL72" s="3"/>
      <c r="AM72" s="3"/>
      <c r="AN72" s="3"/>
      <c r="AO72" s="3"/>
      <c r="AP72" s="3"/>
      <c r="AQ72" s="3"/>
      <c r="AR72" s="3"/>
    </row>
    <row r="73" spans="1:44" ht="15.75" customHeight="1">
      <c r="A73" s="1"/>
      <c r="B73" s="1"/>
      <c r="C73" s="1526"/>
      <c r="D73" s="1526"/>
      <c r="E73" s="1526"/>
      <c r="F73" s="1526"/>
      <c r="G73" s="1526"/>
      <c r="H73" s="1526"/>
      <c r="I73" s="1526"/>
      <c r="J73" s="1526"/>
      <c r="K73" s="1526"/>
      <c r="L73" s="1526"/>
      <c r="M73" s="1526"/>
      <c r="N73" s="1526"/>
      <c r="O73" s="3"/>
      <c r="P73" s="445"/>
      <c r="Q73" s="445"/>
      <c r="R73" s="445"/>
      <c r="S73" s="445"/>
      <c r="T73" s="445"/>
      <c r="U73" s="445"/>
      <c r="V73" s="445"/>
      <c r="W73" s="445"/>
      <c r="X73" s="445"/>
      <c r="Y73" s="445"/>
      <c r="Z73" s="445"/>
      <c r="AA73" s="445"/>
      <c r="AB73" s="445"/>
      <c r="AC73" s="445"/>
      <c r="AD73" s="3"/>
      <c r="AE73" s="3"/>
      <c r="AF73" s="3"/>
      <c r="AG73" s="3"/>
      <c r="AH73" s="3"/>
      <c r="AI73" s="3"/>
      <c r="AJ73" s="446"/>
      <c r="AK73" s="446"/>
      <c r="AL73" s="3"/>
      <c r="AM73" s="3"/>
      <c r="AN73" s="3"/>
      <c r="AO73" s="3"/>
      <c r="AP73" s="3"/>
      <c r="AQ73" s="3"/>
      <c r="AR73" s="3"/>
    </row>
    <row r="74" spans="1:44" ht="15.75" customHeight="1">
      <c r="A74" s="1"/>
      <c r="B74" s="1"/>
      <c r="C74" s="1526"/>
      <c r="D74" s="1526"/>
      <c r="E74" s="1526"/>
      <c r="F74" s="1526"/>
      <c r="G74" s="1526"/>
      <c r="H74" s="1526"/>
      <c r="I74" s="1526"/>
      <c r="J74" s="1526"/>
      <c r="K74" s="1526"/>
      <c r="L74" s="1526"/>
      <c r="M74" s="1526"/>
      <c r="N74" s="1526"/>
      <c r="O74" s="3"/>
      <c r="P74" s="445"/>
      <c r="Q74" s="445"/>
      <c r="R74" s="445"/>
      <c r="S74" s="445"/>
      <c r="T74" s="445"/>
      <c r="U74" s="445"/>
      <c r="V74" s="445"/>
      <c r="W74" s="445"/>
      <c r="X74" s="445"/>
      <c r="Y74" s="445"/>
      <c r="Z74" s="445"/>
      <c r="AA74" s="445"/>
      <c r="AB74" s="445"/>
      <c r="AC74" s="445"/>
      <c r="AD74" s="3"/>
      <c r="AE74" s="3"/>
      <c r="AF74" s="3"/>
      <c r="AG74" s="3"/>
      <c r="AH74" s="3"/>
      <c r="AI74" s="3"/>
      <c r="AJ74" s="446"/>
      <c r="AK74" s="446"/>
      <c r="AL74" s="3"/>
      <c r="AM74" s="3"/>
      <c r="AN74" s="3"/>
      <c r="AO74" s="3"/>
      <c r="AP74" s="3"/>
      <c r="AQ74" s="3"/>
      <c r="AR74" s="3"/>
    </row>
    <row r="75" spans="1:44" ht="15" customHeight="1">
      <c r="A75" s="1"/>
      <c r="B75" s="1"/>
      <c r="C75" s="1527"/>
      <c r="D75" s="1527"/>
      <c r="E75" s="1527"/>
      <c r="F75" s="1527"/>
      <c r="G75" s="1527"/>
      <c r="H75" s="1527"/>
      <c r="I75" s="1527"/>
      <c r="J75" s="1527"/>
      <c r="K75" s="1527"/>
      <c r="L75" s="1527"/>
      <c r="M75" s="1527"/>
      <c r="N75" s="1527"/>
      <c r="O75" s="3"/>
      <c r="P75" s="445"/>
      <c r="Q75" s="445"/>
      <c r="R75" s="445"/>
      <c r="S75" s="445"/>
      <c r="T75" s="445"/>
      <c r="U75" s="445"/>
      <c r="V75" s="445"/>
      <c r="W75" s="445"/>
      <c r="X75" s="445"/>
      <c r="Y75" s="445"/>
      <c r="Z75" s="445"/>
      <c r="AA75" s="445"/>
      <c r="AB75" s="445"/>
      <c r="AC75" s="445"/>
      <c r="AD75" s="3"/>
      <c r="AE75" s="3"/>
      <c r="AF75" s="3"/>
      <c r="AG75" s="3"/>
      <c r="AH75" s="3"/>
      <c r="AI75" s="3"/>
      <c r="AJ75" s="446"/>
      <c r="AK75" s="446"/>
      <c r="AL75" s="3"/>
      <c r="AM75" s="3"/>
      <c r="AN75" s="3"/>
      <c r="AO75" s="3"/>
      <c r="AP75" s="3"/>
      <c r="AQ75" s="3"/>
      <c r="AR75" s="3"/>
    </row>
    <row r="76" spans="1:44" ht="15.75" customHeight="1">
      <c r="A76" s="1"/>
      <c r="B76" s="1"/>
      <c r="C76" s="511"/>
      <c r="D76" s="512"/>
      <c r="E76" s="512"/>
      <c r="F76" s="7"/>
      <c r="G76" s="7"/>
      <c r="H76" s="7"/>
      <c r="I76" s="7"/>
      <c r="J76" s="7"/>
      <c r="K76" s="7"/>
      <c r="L76" s="8"/>
      <c r="M76" s="7"/>
      <c r="N76" s="8"/>
      <c r="O76" s="3"/>
      <c r="P76" s="445"/>
      <c r="Q76" s="445"/>
      <c r="R76" s="445"/>
      <c r="S76" s="445"/>
      <c r="T76" s="445"/>
      <c r="U76" s="445"/>
      <c r="V76" s="445"/>
      <c r="W76" s="445"/>
      <c r="X76" s="445"/>
      <c r="Y76" s="445"/>
      <c r="Z76" s="445"/>
      <c r="AA76" s="445"/>
      <c r="AB76" s="445"/>
      <c r="AC76" s="445"/>
      <c r="AD76" s="445"/>
      <c r="AE76" s="445"/>
      <c r="AF76" s="445"/>
      <c r="AG76" s="445"/>
      <c r="AH76" s="445"/>
      <c r="AI76" s="445"/>
      <c r="AJ76" s="452"/>
      <c r="AK76" s="452"/>
      <c r="AL76" s="445"/>
      <c r="AM76" s="445"/>
      <c r="AN76" s="445"/>
      <c r="AO76" s="3"/>
      <c r="AP76" s="3"/>
      <c r="AQ76" s="3"/>
      <c r="AR76" s="3"/>
    </row>
    <row r="77" spans="1:44" ht="15.75" customHeight="1">
      <c r="A77" s="1" t="s">
        <v>16</v>
      </c>
      <c r="B77" s="1" t="s">
        <v>57</v>
      </c>
      <c r="C77" s="467" t="s">
        <v>543</v>
      </c>
      <c r="D77" s="513">
        <v>0</v>
      </c>
      <c r="E77" s="514">
        <v>3</v>
      </c>
      <c r="F77" s="7">
        <f t="shared" ref="F77:F86" si="35">E77*30</f>
        <v>90</v>
      </c>
      <c r="G77" s="7">
        <f t="shared" ref="G77:G86" si="36">H77+I77+J77</f>
        <v>45</v>
      </c>
      <c r="H77" s="7"/>
      <c r="I77" s="7"/>
      <c r="J77" s="7">
        <v>45</v>
      </c>
      <c r="K77" s="7">
        <f t="shared" ref="K77:K86" si="37">F77-G77</f>
        <v>45</v>
      </c>
      <c r="L77" s="8">
        <f t="shared" ref="L77:L86" si="38">G77/15</f>
        <v>3</v>
      </c>
      <c r="M77" s="7" t="s">
        <v>16</v>
      </c>
      <c r="N77" s="8"/>
      <c r="O77" s="3"/>
      <c r="P77" s="462">
        <f>E77</f>
        <v>3</v>
      </c>
      <c r="Q77" s="445" t="s">
        <v>64</v>
      </c>
      <c r="R77" s="445" t="s">
        <v>544</v>
      </c>
      <c r="S77" s="445"/>
      <c r="T77" s="445"/>
      <c r="U77" s="445"/>
      <c r="V77" s="452"/>
      <c r="W77" s="452"/>
      <c r="X77" s="452"/>
      <c r="Y77" s="452" t="s">
        <v>535</v>
      </c>
      <c r="Z77" s="452" t="s">
        <v>536</v>
      </c>
      <c r="AA77" s="445"/>
      <c r="AB77" s="445"/>
      <c r="AC77" s="445"/>
      <c r="AD77" s="445"/>
      <c r="AE77" s="445"/>
      <c r="AF77" s="445"/>
      <c r="AG77" s="445"/>
      <c r="AH77" s="445"/>
      <c r="AI77" s="445"/>
      <c r="AJ77" s="452"/>
      <c r="AK77" s="450"/>
      <c r="AL77" s="30">
        <f t="shared" ref="AL77:AL84" si="39">AK77-AJ77</f>
        <v>0</v>
      </c>
      <c r="AM77" s="445"/>
      <c r="AN77" s="445"/>
      <c r="AO77" s="445"/>
      <c r="AP77" s="3"/>
      <c r="AQ77" s="3"/>
      <c r="AR77" s="3"/>
    </row>
    <row r="78" spans="1:44" ht="30.75" customHeight="1">
      <c r="A78" s="515" t="s">
        <v>15</v>
      </c>
      <c r="B78" s="515" t="s">
        <v>17</v>
      </c>
      <c r="C78" s="493" t="s">
        <v>545</v>
      </c>
      <c r="D78" s="493"/>
      <c r="E78" s="516">
        <v>4</v>
      </c>
      <c r="F78" s="517">
        <f t="shared" si="35"/>
        <v>120</v>
      </c>
      <c r="G78" s="517">
        <f t="shared" si="36"/>
        <v>45</v>
      </c>
      <c r="H78" s="517">
        <v>15</v>
      </c>
      <c r="I78" s="517"/>
      <c r="J78" s="517">
        <v>30</v>
      </c>
      <c r="K78" s="517">
        <f t="shared" si="37"/>
        <v>75</v>
      </c>
      <c r="L78" s="516">
        <f t="shared" si="38"/>
        <v>3</v>
      </c>
      <c r="M78" s="517" t="s">
        <v>32</v>
      </c>
      <c r="N78" s="516">
        <f t="shared" ref="N78:N86" si="40">G78/F78*100</f>
        <v>37.5</v>
      </c>
      <c r="O78" s="458" t="s">
        <v>46</v>
      </c>
      <c r="P78" s="445"/>
      <c r="Q78" s="470"/>
      <c r="R78" s="470"/>
      <c r="S78" s="470"/>
      <c r="T78" s="470"/>
      <c r="U78" s="470"/>
      <c r="V78" s="7"/>
      <c r="W78" s="7"/>
      <c r="X78" s="5" t="s">
        <v>112</v>
      </c>
      <c r="Y78" s="456"/>
      <c r="Z78" s="456"/>
      <c r="AA78" s="470"/>
      <c r="AB78" s="470"/>
      <c r="AC78" s="470"/>
      <c r="AD78" s="470"/>
      <c r="AE78" s="470"/>
      <c r="AF78" s="470"/>
      <c r="AG78" s="470"/>
      <c r="AH78" s="470"/>
      <c r="AI78" s="470"/>
      <c r="AJ78" s="471"/>
      <c r="AK78" s="450"/>
      <c r="AL78" s="30">
        <f t="shared" si="39"/>
        <v>0</v>
      </c>
      <c r="AM78" s="470"/>
      <c r="AN78" s="470"/>
      <c r="AO78" s="470"/>
      <c r="AP78" s="472"/>
      <c r="AQ78" s="472"/>
      <c r="AR78" s="472"/>
    </row>
    <row r="79" spans="1:44" ht="15.75" customHeight="1">
      <c r="A79" s="1" t="s">
        <v>15</v>
      </c>
      <c r="B79" s="1" t="s">
        <v>57</v>
      </c>
      <c r="C79" s="448" t="s">
        <v>546</v>
      </c>
      <c r="D79" s="480"/>
      <c r="E79" s="8">
        <v>5</v>
      </c>
      <c r="F79" s="7">
        <f t="shared" si="35"/>
        <v>150</v>
      </c>
      <c r="G79" s="7">
        <f t="shared" si="36"/>
        <v>60</v>
      </c>
      <c r="H79" s="7">
        <v>30</v>
      </c>
      <c r="I79" s="7"/>
      <c r="J79" s="7">
        <v>30</v>
      </c>
      <c r="K79" s="7">
        <f t="shared" si="37"/>
        <v>90</v>
      </c>
      <c r="L79" s="8">
        <f t="shared" si="38"/>
        <v>4</v>
      </c>
      <c r="M79" s="7" t="s">
        <v>24</v>
      </c>
      <c r="N79" s="8">
        <f t="shared" si="40"/>
        <v>40</v>
      </c>
      <c r="O79" s="3" t="s">
        <v>46</v>
      </c>
      <c r="P79" s="445"/>
      <c r="Q79" s="470"/>
      <c r="R79" s="470"/>
      <c r="S79" s="470"/>
      <c r="T79" s="470"/>
      <c r="U79" s="470"/>
      <c r="V79" s="7" t="s">
        <v>16</v>
      </c>
      <c r="W79" s="7" t="s">
        <v>17</v>
      </c>
      <c r="X79" s="5" t="s">
        <v>107</v>
      </c>
      <c r="Y79" s="461">
        <f>SUMIFS(E$76:E$87,A$76:A$87,$A$123,B$76:B$87,$B$123)</f>
        <v>6</v>
      </c>
      <c r="Z79" s="452">
        <f>SUMIFS(D$76:D$87,A$76:A$87,$A$123,B$76:B$87,$B$123)</f>
        <v>1</v>
      </c>
      <c r="AA79" s="470"/>
      <c r="AB79" s="470"/>
      <c r="AC79" s="472"/>
      <c r="AD79" s="472"/>
      <c r="AE79" s="472"/>
      <c r="AF79" s="472"/>
      <c r="AG79" s="472"/>
      <c r="AH79" s="472"/>
      <c r="AI79" s="472"/>
      <c r="AJ79" s="518"/>
      <c r="AK79" s="450"/>
      <c r="AL79" s="30">
        <f t="shared" si="39"/>
        <v>0</v>
      </c>
      <c r="AM79" s="472"/>
      <c r="AN79" s="472"/>
      <c r="AO79" s="472"/>
      <c r="AP79" s="472"/>
      <c r="AQ79" s="472"/>
      <c r="AR79" s="472"/>
    </row>
    <row r="80" spans="1:44" ht="15.75" customHeight="1">
      <c r="A80" s="515" t="s">
        <v>15</v>
      </c>
      <c r="B80" s="515" t="s">
        <v>57</v>
      </c>
      <c r="C80" s="467" t="s">
        <v>547</v>
      </c>
      <c r="D80" s="519"/>
      <c r="E80" s="516">
        <v>5</v>
      </c>
      <c r="F80" s="517">
        <f t="shared" si="35"/>
        <v>150</v>
      </c>
      <c r="G80" s="517">
        <f t="shared" si="36"/>
        <v>60</v>
      </c>
      <c r="H80" s="517">
        <v>30</v>
      </c>
      <c r="I80" s="517"/>
      <c r="J80" s="517">
        <v>30</v>
      </c>
      <c r="K80" s="517">
        <f t="shared" si="37"/>
        <v>90</v>
      </c>
      <c r="L80" s="516">
        <f t="shared" si="38"/>
        <v>4</v>
      </c>
      <c r="M80" s="517" t="s">
        <v>32</v>
      </c>
      <c r="N80" s="516">
        <f t="shared" si="40"/>
        <v>40</v>
      </c>
      <c r="O80" s="458" t="s">
        <v>46</v>
      </c>
      <c r="P80" s="462">
        <f>E80</f>
        <v>5</v>
      </c>
      <c r="Q80" s="470"/>
      <c r="R80" s="470"/>
      <c r="S80" s="470"/>
      <c r="T80" s="470"/>
      <c r="U80" s="470"/>
      <c r="V80" s="7" t="s">
        <v>16</v>
      </c>
      <c r="W80" s="7" t="s">
        <v>57</v>
      </c>
      <c r="X80" s="5" t="s">
        <v>109</v>
      </c>
      <c r="Y80" s="461">
        <f>SUMIFS(E$76:E$87,A$76:A$87,$A$124,B$76:B$87,$B$124)</f>
        <v>3</v>
      </c>
      <c r="Z80" s="461">
        <f>SUMIFS(D$76:D$87,A$76:A$87,$A$124,B$76:B$87,$B$124)</f>
        <v>0</v>
      </c>
      <c r="AA80" s="470"/>
      <c r="AB80" s="470"/>
      <c r="AC80" s="472"/>
      <c r="AD80" s="472"/>
      <c r="AE80" s="472"/>
      <c r="AF80" s="472"/>
      <c r="AG80" s="472"/>
      <c r="AH80" s="472"/>
      <c r="AI80" s="472"/>
      <c r="AJ80" s="518"/>
      <c r="AK80" s="450"/>
      <c r="AL80" s="30">
        <f t="shared" si="39"/>
        <v>0</v>
      </c>
      <c r="AM80" s="472"/>
      <c r="AN80" s="472"/>
      <c r="AO80" s="472"/>
      <c r="AP80" s="472"/>
      <c r="AQ80" s="472"/>
      <c r="AR80" s="472"/>
    </row>
    <row r="81" spans="1:44" ht="15.75" customHeight="1">
      <c r="A81" s="1" t="s">
        <v>15</v>
      </c>
      <c r="B81" s="1" t="s">
        <v>57</v>
      </c>
      <c r="C81" s="494" t="s">
        <v>548</v>
      </c>
      <c r="D81" s="480"/>
      <c r="E81" s="8">
        <v>5</v>
      </c>
      <c r="F81" s="7">
        <f t="shared" si="35"/>
        <v>150</v>
      </c>
      <c r="G81" s="7">
        <f t="shared" si="36"/>
        <v>60</v>
      </c>
      <c r="H81" s="7">
        <v>30</v>
      </c>
      <c r="I81" s="7"/>
      <c r="J81" s="7">
        <v>30</v>
      </c>
      <c r="K81" s="7">
        <f t="shared" si="37"/>
        <v>90</v>
      </c>
      <c r="L81" s="8">
        <f t="shared" si="38"/>
        <v>4</v>
      </c>
      <c r="M81" s="7" t="s">
        <v>24</v>
      </c>
      <c r="N81" s="8">
        <f t="shared" si="40"/>
        <v>40</v>
      </c>
      <c r="O81" s="3"/>
      <c r="P81" s="445"/>
      <c r="Q81" s="470"/>
      <c r="R81" s="470"/>
      <c r="S81" s="470"/>
      <c r="T81" s="470"/>
      <c r="U81" s="470"/>
      <c r="V81" s="7"/>
      <c r="W81" s="7"/>
      <c r="X81" s="5" t="s">
        <v>115</v>
      </c>
      <c r="Y81" s="461"/>
      <c r="Z81" s="452"/>
      <c r="AA81" s="470"/>
      <c r="AB81" s="470"/>
      <c r="AC81" s="470"/>
      <c r="AD81" s="470"/>
      <c r="AE81" s="470"/>
      <c r="AF81" s="470"/>
      <c r="AG81" s="470"/>
      <c r="AH81" s="470"/>
      <c r="AI81" s="470"/>
      <c r="AJ81" s="471"/>
      <c r="AK81" s="450"/>
      <c r="AL81" s="30">
        <f t="shared" si="39"/>
        <v>0</v>
      </c>
      <c r="AM81" s="470"/>
      <c r="AN81" s="470"/>
      <c r="AO81" s="470"/>
      <c r="AP81" s="472"/>
      <c r="AQ81" s="472"/>
      <c r="AR81" s="472"/>
    </row>
    <row r="82" spans="1:44" ht="15.75" customHeight="1">
      <c r="A82" s="515" t="s">
        <v>15</v>
      </c>
      <c r="B82" s="515" t="s">
        <v>17</v>
      </c>
      <c r="C82" s="448" t="s">
        <v>86</v>
      </c>
      <c r="D82" s="519"/>
      <c r="E82" s="8">
        <v>4</v>
      </c>
      <c r="F82" s="7">
        <f t="shared" si="35"/>
        <v>120</v>
      </c>
      <c r="G82" s="7">
        <f t="shared" si="36"/>
        <v>45</v>
      </c>
      <c r="H82" s="7">
        <v>15</v>
      </c>
      <c r="I82" s="7"/>
      <c r="J82" s="451">
        <v>30</v>
      </c>
      <c r="K82" s="7">
        <f t="shared" si="37"/>
        <v>75</v>
      </c>
      <c r="L82" s="8">
        <f t="shared" si="38"/>
        <v>3</v>
      </c>
      <c r="M82" s="451" t="s">
        <v>24</v>
      </c>
      <c r="N82" s="516">
        <f t="shared" si="40"/>
        <v>37.5</v>
      </c>
      <c r="O82" s="458" t="s">
        <v>46</v>
      </c>
      <c r="P82" s="445"/>
      <c r="Q82" s="470"/>
      <c r="R82" s="470"/>
      <c r="S82" s="470"/>
      <c r="T82" s="470"/>
      <c r="U82" s="470"/>
      <c r="V82" s="7" t="s">
        <v>15</v>
      </c>
      <c r="W82" s="7" t="s">
        <v>17</v>
      </c>
      <c r="X82" s="5" t="s">
        <v>107</v>
      </c>
      <c r="Y82" s="461">
        <f>SUMIFS(E$76:E$87,A$76:A$87,$A$126,B$76:B$87,$B$126)</f>
        <v>13</v>
      </c>
      <c r="Z82" s="452">
        <f>SUMIFS(D$76:D$87,A$76:A$87,$A$126,B$76:B$87,$B$126)</f>
        <v>0</v>
      </c>
      <c r="AA82" s="470"/>
      <c r="AB82" s="470"/>
      <c r="AC82" s="470"/>
      <c r="AD82" s="470"/>
      <c r="AE82" s="470"/>
      <c r="AF82" s="470"/>
      <c r="AG82" s="470"/>
      <c r="AH82" s="470"/>
      <c r="AI82" s="470"/>
      <c r="AJ82" s="471"/>
      <c r="AK82" s="450"/>
      <c r="AL82" s="30">
        <f t="shared" si="39"/>
        <v>0</v>
      </c>
      <c r="AM82" s="470"/>
      <c r="AN82" s="470"/>
      <c r="AO82" s="472"/>
      <c r="AP82" s="472"/>
      <c r="AQ82" s="472"/>
      <c r="AR82" s="472"/>
    </row>
    <row r="83" spans="1:44" ht="15.75" customHeight="1">
      <c r="A83" s="1" t="s">
        <v>15</v>
      </c>
      <c r="B83" s="1" t="s">
        <v>17</v>
      </c>
      <c r="C83" s="448" t="s">
        <v>549</v>
      </c>
      <c r="D83" s="480"/>
      <c r="E83" s="8">
        <v>5</v>
      </c>
      <c r="F83" s="7">
        <f t="shared" si="35"/>
        <v>150</v>
      </c>
      <c r="G83" s="7">
        <f t="shared" si="36"/>
        <v>60</v>
      </c>
      <c r="H83" s="7">
        <v>30</v>
      </c>
      <c r="I83" s="7"/>
      <c r="J83" s="7">
        <v>30</v>
      </c>
      <c r="K83" s="7">
        <f t="shared" si="37"/>
        <v>90</v>
      </c>
      <c r="L83" s="8">
        <f t="shared" si="38"/>
        <v>4</v>
      </c>
      <c r="M83" s="7" t="s">
        <v>24</v>
      </c>
      <c r="N83" s="8">
        <f t="shared" si="40"/>
        <v>40</v>
      </c>
      <c r="O83" s="3"/>
      <c r="P83" s="445"/>
      <c r="Q83" s="470"/>
      <c r="R83" s="470"/>
      <c r="S83" s="470"/>
      <c r="T83" s="470"/>
      <c r="U83" s="470"/>
      <c r="V83" s="7" t="s">
        <v>15</v>
      </c>
      <c r="W83" s="7" t="s">
        <v>57</v>
      </c>
      <c r="X83" s="5" t="s">
        <v>109</v>
      </c>
      <c r="Y83" s="461">
        <f>SUMIFS(E$76:E$87,A$76:A$87,$A$127,B$76:B$87,$B$127)</f>
        <v>20</v>
      </c>
      <c r="Z83" s="452">
        <f>SUMIFS(D$76:D$87,A$76:A$87,$A$127,B$76:B$87,$B$127)</f>
        <v>0</v>
      </c>
      <c r="AA83" s="470"/>
      <c r="AB83" s="470"/>
      <c r="AC83" s="470"/>
      <c r="AD83" s="470"/>
      <c r="AE83" s="470"/>
      <c r="AF83" s="470"/>
      <c r="AG83" s="470"/>
      <c r="AH83" s="470"/>
      <c r="AI83" s="470"/>
      <c r="AJ83" s="471"/>
      <c r="AK83" s="450"/>
      <c r="AL83" s="30">
        <f t="shared" si="39"/>
        <v>0</v>
      </c>
      <c r="AM83" s="470"/>
      <c r="AN83" s="470"/>
      <c r="AO83" s="472"/>
      <c r="AP83" s="472"/>
      <c r="AQ83" s="472"/>
      <c r="AR83" s="472"/>
    </row>
    <row r="84" spans="1:44" ht="15.75" customHeight="1">
      <c r="A84" s="1" t="s">
        <v>16</v>
      </c>
      <c r="B84" s="1" t="s">
        <v>17</v>
      </c>
      <c r="C84" s="448" t="s">
        <v>91</v>
      </c>
      <c r="D84" s="469">
        <v>1</v>
      </c>
      <c r="E84" s="520">
        <v>2</v>
      </c>
      <c r="F84" s="7">
        <f t="shared" si="35"/>
        <v>60</v>
      </c>
      <c r="G84" s="7">
        <f t="shared" si="36"/>
        <v>30</v>
      </c>
      <c r="H84" s="7">
        <v>15</v>
      </c>
      <c r="I84" s="7">
        <v>8</v>
      </c>
      <c r="J84" s="7">
        <v>7</v>
      </c>
      <c r="K84" s="7">
        <f t="shared" si="37"/>
        <v>30</v>
      </c>
      <c r="L84" s="8">
        <f t="shared" si="38"/>
        <v>2</v>
      </c>
      <c r="M84" s="451" t="s">
        <v>32</v>
      </c>
      <c r="N84" s="8">
        <f t="shared" si="40"/>
        <v>50</v>
      </c>
      <c r="O84" s="3" t="s">
        <v>550</v>
      </c>
      <c r="P84" s="445" t="s">
        <v>551</v>
      </c>
      <c r="Q84" s="445"/>
      <c r="R84" s="445"/>
      <c r="S84" s="445"/>
      <c r="T84" s="445"/>
      <c r="U84" s="445"/>
      <c r="V84" s="445"/>
      <c r="W84" s="445"/>
      <c r="X84" s="445"/>
      <c r="Y84" s="445"/>
      <c r="Z84" s="445"/>
      <c r="AA84" s="445"/>
      <c r="AB84" s="445"/>
      <c r="AC84" s="3"/>
      <c r="AD84" s="3"/>
      <c r="AE84" s="3"/>
      <c r="AF84" s="3"/>
      <c r="AG84" s="3"/>
      <c r="AH84" s="3"/>
      <c r="AI84" s="3"/>
      <c r="AJ84" s="446"/>
      <c r="AK84" s="450"/>
      <c r="AL84" s="30">
        <f t="shared" si="39"/>
        <v>0</v>
      </c>
      <c r="AM84" s="3"/>
      <c r="AN84" s="3"/>
      <c r="AO84" s="3"/>
      <c r="AP84" s="3"/>
      <c r="AQ84" s="3"/>
      <c r="AR84" s="3"/>
    </row>
    <row r="85" spans="1:44" ht="32.25" customHeight="1">
      <c r="A85" s="1" t="s">
        <v>16</v>
      </c>
      <c r="B85" s="1" t="s">
        <v>17</v>
      </c>
      <c r="C85" s="494" t="s">
        <v>552</v>
      </c>
      <c r="D85" s="480">
        <v>0</v>
      </c>
      <c r="E85" s="20">
        <v>4</v>
      </c>
      <c r="F85" s="7">
        <f t="shared" si="35"/>
        <v>120</v>
      </c>
      <c r="G85" s="7">
        <f t="shared" si="36"/>
        <v>45</v>
      </c>
      <c r="H85" s="7">
        <v>30</v>
      </c>
      <c r="I85" s="7"/>
      <c r="J85" s="7">
        <v>15</v>
      </c>
      <c r="K85" s="7">
        <f t="shared" si="37"/>
        <v>75</v>
      </c>
      <c r="L85" s="8">
        <f t="shared" si="38"/>
        <v>3</v>
      </c>
      <c r="M85" s="451" t="s">
        <v>32</v>
      </c>
      <c r="N85" s="8">
        <f t="shared" si="40"/>
        <v>37.5</v>
      </c>
      <c r="O85" s="3"/>
      <c r="P85" s="445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1"/>
      <c r="AK85" s="450"/>
      <c r="AL85" s="30"/>
      <c r="AM85" s="470"/>
      <c r="AN85" s="470"/>
      <c r="AO85" s="472"/>
      <c r="AP85" s="472"/>
      <c r="AQ85" s="472"/>
      <c r="AR85" s="472"/>
    </row>
    <row r="86" spans="1:44" ht="36" customHeight="1">
      <c r="A86" s="1" t="s">
        <v>15</v>
      </c>
      <c r="B86" s="491" t="s">
        <v>57</v>
      </c>
      <c r="C86" s="469" t="s">
        <v>553</v>
      </c>
      <c r="D86" s="468">
        <v>0</v>
      </c>
      <c r="E86" s="8">
        <v>5</v>
      </c>
      <c r="F86" s="7">
        <f t="shared" si="35"/>
        <v>150</v>
      </c>
      <c r="G86" s="7">
        <f t="shared" si="36"/>
        <v>60</v>
      </c>
      <c r="H86" s="7">
        <v>30</v>
      </c>
      <c r="I86" s="7"/>
      <c r="J86" s="7">
        <v>30</v>
      </c>
      <c r="K86" s="7">
        <f t="shared" si="37"/>
        <v>90</v>
      </c>
      <c r="L86" s="8">
        <f t="shared" si="38"/>
        <v>4</v>
      </c>
      <c r="M86" s="497" t="s">
        <v>24</v>
      </c>
      <c r="N86" s="8">
        <f t="shared" si="40"/>
        <v>40</v>
      </c>
      <c r="O86" s="3" t="s">
        <v>46</v>
      </c>
      <c r="P86" s="462">
        <f>E86</f>
        <v>5</v>
      </c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1"/>
      <c r="AK86" s="471"/>
      <c r="AL86" s="470"/>
      <c r="AM86" s="470"/>
      <c r="AN86" s="470"/>
      <c r="AO86" s="472"/>
      <c r="AP86" s="472"/>
      <c r="AQ86" s="472"/>
      <c r="AR86" s="472"/>
    </row>
    <row r="87" spans="1:44" ht="15.75" customHeight="1">
      <c r="A87" s="1"/>
      <c r="B87" s="1"/>
      <c r="C87" s="4"/>
      <c r="D87" s="4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445"/>
      <c r="Q87" s="445"/>
      <c r="R87" s="445"/>
      <c r="S87" s="445"/>
      <c r="T87" s="445"/>
      <c r="U87" s="445"/>
      <c r="V87" s="445"/>
      <c r="W87" s="445"/>
      <c r="X87" s="445"/>
      <c r="Y87" s="445"/>
      <c r="Z87" s="445"/>
      <c r="AA87" s="445"/>
      <c r="AB87" s="445"/>
      <c r="AC87" s="445"/>
      <c r="AD87" s="445"/>
      <c r="AE87" s="445"/>
      <c r="AF87" s="445"/>
      <c r="AG87" s="445"/>
      <c r="AH87" s="445"/>
      <c r="AI87" s="445"/>
      <c r="AJ87" s="452"/>
      <c r="AK87" s="452"/>
      <c r="AL87" s="445"/>
      <c r="AM87" s="445"/>
      <c r="AN87" s="445"/>
      <c r="AO87" s="445"/>
      <c r="AP87" s="445"/>
      <c r="AQ87" s="445"/>
      <c r="AR87" s="445"/>
    </row>
    <row r="88" spans="1:44" ht="15.75" customHeight="1">
      <c r="A88" s="1"/>
      <c r="B88" s="1"/>
      <c r="C88" s="5"/>
      <c r="D88" s="480"/>
      <c r="E88" s="20"/>
      <c r="F88" s="7"/>
      <c r="G88" s="7"/>
      <c r="H88" s="7"/>
      <c r="I88" s="7"/>
      <c r="J88" s="7"/>
      <c r="K88" s="7"/>
      <c r="L88" s="8"/>
      <c r="M88" s="7"/>
      <c r="N88" s="8"/>
      <c r="O88" s="3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445"/>
      <c r="AE88" s="445"/>
      <c r="AF88" s="445"/>
      <c r="AG88" s="445"/>
      <c r="AH88" s="445"/>
      <c r="AI88" s="445"/>
      <c r="AJ88" s="452"/>
      <c r="AK88" s="452"/>
      <c r="AL88" s="445"/>
      <c r="AM88" s="445"/>
      <c r="AN88" s="445"/>
      <c r="AO88" s="445"/>
      <c r="AP88" s="3"/>
      <c r="AQ88" s="3"/>
      <c r="AR88" s="3"/>
    </row>
    <row r="89" spans="1:44" ht="15.75" customHeight="1">
      <c r="A89" s="1"/>
      <c r="B89" s="1"/>
      <c r="C89" s="521"/>
      <c r="D89" s="521"/>
      <c r="E89" s="477"/>
      <c r="F89" s="478"/>
      <c r="G89" s="478"/>
      <c r="H89" s="478"/>
      <c r="I89" s="478"/>
      <c r="J89" s="478"/>
      <c r="K89" s="478"/>
      <c r="L89" s="477"/>
      <c r="M89" s="478"/>
      <c r="N89" s="477"/>
      <c r="O89" s="3"/>
      <c r="P89" s="445"/>
      <c r="Q89" s="445"/>
      <c r="R89" s="445"/>
      <c r="S89" s="445"/>
      <c r="T89" s="445"/>
      <c r="U89" s="445"/>
      <c r="V89" s="445"/>
      <c r="W89" s="445"/>
      <c r="X89" s="445"/>
      <c r="Y89" s="445"/>
      <c r="Z89" s="445"/>
      <c r="AA89" s="445"/>
      <c r="AB89" s="445"/>
      <c r="AC89" s="3"/>
      <c r="AD89" s="3"/>
      <c r="AE89" s="3"/>
      <c r="AF89" s="3"/>
      <c r="AG89" s="3"/>
      <c r="AH89" s="3"/>
      <c r="AI89" s="3"/>
      <c r="AJ89" s="446"/>
      <c r="AK89" s="446"/>
      <c r="AL89" s="3"/>
      <c r="AM89" s="3"/>
      <c r="AN89" s="3"/>
      <c r="AO89" s="3"/>
      <c r="AP89" s="3"/>
      <c r="AQ89" s="3"/>
      <c r="AR89" s="3"/>
    </row>
    <row r="90" spans="1:44" ht="15.75" customHeight="1">
      <c r="A90" s="482"/>
      <c r="B90" s="483"/>
      <c r="C90" s="484"/>
      <c r="D90" s="522">
        <f t="shared" ref="D90:E90" si="41">SUM(D76:D89)</f>
        <v>1</v>
      </c>
      <c r="E90" s="523">
        <f t="shared" si="41"/>
        <v>42</v>
      </c>
      <c r="F90" s="510"/>
      <c r="G90" s="510"/>
      <c r="H90" s="510"/>
      <c r="I90" s="510"/>
      <c r="J90" s="510"/>
      <c r="K90" s="510"/>
      <c r="L90" s="510"/>
      <c r="M90" s="510"/>
      <c r="N90" s="487"/>
      <c r="O90" s="445"/>
      <c r="P90" s="445"/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3"/>
      <c r="AD90" s="3"/>
      <c r="AE90" s="3"/>
      <c r="AF90" s="3"/>
      <c r="AG90" s="3"/>
      <c r="AH90" s="3"/>
      <c r="AI90" s="3"/>
      <c r="AJ90" s="446"/>
      <c r="AK90" s="446"/>
      <c r="AL90" s="3"/>
      <c r="AM90" s="3"/>
      <c r="AN90" s="3"/>
      <c r="AO90" s="3"/>
      <c r="AP90" s="3"/>
      <c r="AQ90" s="3"/>
      <c r="AR90" s="3"/>
    </row>
    <row r="91" spans="1:44" ht="15.75" customHeight="1">
      <c r="A91" s="1"/>
      <c r="B91" s="1"/>
      <c r="C91" s="14"/>
      <c r="D91" s="15"/>
      <c r="E91" s="3"/>
      <c r="F91" s="3"/>
      <c r="G91" s="3"/>
      <c r="H91" s="3"/>
      <c r="I91" s="3"/>
      <c r="J91" s="3"/>
      <c r="K91" s="3"/>
      <c r="L91" s="3"/>
      <c r="M91" s="3"/>
      <c r="N91" s="3"/>
      <c r="O91" s="445"/>
      <c r="P91" s="445"/>
      <c r="Q91" s="445"/>
      <c r="R91" s="445">
        <v>80</v>
      </c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3"/>
      <c r="AD91" s="3"/>
      <c r="AE91" s="3"/>
      <c r="AF91" s="3"/>
      <c r="AG91" s="3"/>
      <c r="AH91" s="3"/>
      <c r="AI91" s="3"/>
      <c r="AJ91" s="446"/>
      <c r="AK91" s="446"/>
      <c r="AL91" s="3"/>
      <c r="AM91" s="3"/>
      <c r="AN91" s="3"/>
      <c r="AO91" s="3"/>
      <c r="AP91" s="3"/>
      <c r="AQ91" s="3"/>
      <c r="AR91" s="3"/>
    </row>
    <row r="92" spans="1:44" ht="15.75" customHeight="1">
      <c r="A92" s="1"/>
      <c r="B92" s="1"/>
      <c r="C92" s="4" t="s">
        <v>554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445"/>
      <c r="P92" s="445"/>
      <c r="Q92" s="445"/>
      <c r="R92" s="445"/>
      <c r="S92" s="445"/>
      <c r="T92" s="445"/>
      <c r="U92" s="445"/>
      <c r="V92" s="445"/>
      <c r="W92" s="445"/>
      <c r="X92" s="445"/>
      <c r="Y92" s="445"/>
      <c r="Z92" s="445"/>
      <c r="AA92" s="445"/>
      <c r="AB92" s="445"/>
      <c r="AC92" s="3"/>
      <c r="AD92" s="3"/>
      <c r="AE92" s="3"/>
      <c r="AF92" s="3"/>
      <c r="AG92" s="3"/>
      <c r="AH92" s="3"/>
      <c r="AI92" s="3"/>
      <c r="AJ92" s="446"/>
      <c r="AK92" s="446"/>
      <c r="AL92" s="3"/>
      <c r="AM92" s="3"/>
      <c r="AN92" s="3"/>
      <c r="AO92" s="3"/>
      <c r="AP92" s="3"/>
      <c r="AQ92" s="3"/>
      <c r="AR92" s="3"/>
    </row>
    <row r="93" spans="1:44" ht="15.75" customHeight="1">
      <c r="A93" s="1"/>
      <c r="B93" s="1"/>
      <c r="C93" s="1533" t="s">
        <v>2</v>
      </c>
      <c r="D93" s="1525" t="s">
        <v>532</v>
      </c>
      <c r="E93" s="1525" t="s">
        <v>3</v>
      </c>
      <c r="F93" s="1529" t="s">
        <v>4</v>
      </c>
      <c r="G93" s="1530"/>
      <c r="H93" s="1530"/>
      <c r="I93" s="1530"/>
      <c r="J93" s="1530"/>
      <c r="K93" s="1531"/>
      <c r="L93" s="1525" t="s">
        <v>5</v>
      </c>
      <c r="M93" s="1525" t="s">
        <v>6</v>
      </c>
      <c r="N93" s="1525" t="s">
        <v>7</v>
      </c>
      <c r="O93" s="3"/>
      <c r="P93" s="445"/>
      <c r="Q93" s="445"/>
      <c r="R93" s="445"/>
      <c r="S93" s="445"/>
      <c r="T93" s="445"/>
      <c r="U93" s="445"/>
      <c r="V93" s="445"/>
      <c r="W93" s="445"/>
      <c r="X93" s="445"/>
      <c r="Y93" s="445"/>
      <c r="Z93" s="445"/>
      <c r="AA93" s="445"/>
      <c r="AB93" s="445"/>
      <c r="AC93" s="445"/>
      <c r="AD93" s="3"/>
      <c r="AE93" s="3"/>
      <c r="AF93" s="3"/>
      <c r="AG93" s="3"/>
      <c r="AH93" s="3"/>
      <c r="AI93" s="3"/>
      <c r="AJ93" s="446"/>
      <c r="AK93" s="446"/>
      <c r="AL93" s="3"/>
      <c r="AM93" s="3"/>
      <c r="AN93" s="3"/>
      <c r="AO93" s="3"/>
      <c r="AP93" s="3"/>
      <c r="AQ93" s="3"/>
      <c r="AR93" s="3"/>
    </row>
    <row r="94" spans="1:44" ht="15.75" customHeight="1">
      <c r="A94" s="1"/>
      <c r="B94" s="1"/>
      <c r="C94" s="1526"/>
      <c r="D94" s="1526"/>
      <c r="E94" s="1526"/>
      <c r="F94" s="1525" t="s">
        <v>8</v>
      </c>
      <c r="G94" s="1532" t="s">
        <v>9</v>
      </c>
      <c r="H94" s="1530"/>
      <c r="I94" s="1530"/>
      <c r="J94" s="1531"/>
      <c r="K94" s="1525" t="s">
        <v>38</v>
      </c>
      <c r="L94" s="1526"/>
      <c r="M94" s="1526"/>
      <c r="N94" s="1526"/>
      <c r="O94" s="3"/>
      <c r="P94" s="445"/>
      <c r="Q94" s="445"/>
      <c r="R94" s="445"/>
      <c r="S94" s="445"/>
      <c r="T94" s="445"/>
      <c r="U94" s="445"/>
      <c r="V94" s="445"/>
      <c r="W94" s="445"/>
      <c r="X94" s="445"/>
      <c r="Y94" s="445"/>
      <c r="Z94" s="445"/>
      <c r="AA94" s="445"/>
      <c r="AB94" s="445"/>
      <c r="AC94" s="445"/>
      <c r="AD94" s="3"/>
      <c r="AE94" s="3"/>
      <c r="AF94" s="3"/>
      <c r="AG94" s="3"/>
      <c r="AH94" s="3"/>
      <c r="AI94" s="3"/>
      <c r="AJ94" s="446"/>
      <c r="AK94" s="446"/>
      <c r="AL94" s="3"/>
      <c r="AM94" s="3"/>
      <c r="AN94" s="3"/>
      <c r="AO94" s="3"/>
      <c r="AP94" s="3"/>
      <c r="AQ94" s="3"/>
      <c r="AR94" s="3"/>
    </row>
    <row r="95" spans="1:44" ht="15.75" customHeight="1">
      <c r="A95" s="1"/>
      <c r="B95" s="1"/>
      <c r="C95" s="1526"/>
      <c r="D95" s="1526"/>
      <c r="E95" s="1526"/>
      <c r="F95" s="1526"/>
      <c r="G95" s="1525" t="s">
        <v>11</v>
      </c>
      <c r="H95" s="1529" t="s">
        <v>12</v>
      </c>
      <c r="I95" s="1530"/>
      <c r="J95" s="1531"/>
      <c r="K95" s="1526"/>
      <c r="L95" s="1526"/>
      <c r="M95" s="1526"/>
      <c r="N95" s="1526"/>
      <c r="O95" s="3"/>
      <c r="P95" s="445"/>
      <c r="Q95" s="445"/>
      <c r="R95" s="445"/>
      <c r="S95" s="445"/>
      <c r="T95" s="445"/>
      <c r="U95" s="445"/>
      <c r="V95" s="445"/>
      <c r="W95" s="445"/>
      <c r="X95" s="445"/>
      <c r="Y95" s="445"/>
      <c r="Z95" s="445"/>
      <c r="AA95" s="445"/>
      <c r="AB95" s="445"/>
      <c r="AC95" s="445"/>
      <c r="AD95" s="3"/>
      <c r="AE95" s="3"/>
      <c r="AF95" s="3"/>
      <c r="AG95" s="3"/>
      <c r="AH95" s="3"/>
      <c r="AI95" s="3"/>
      <c r="AJ95" s="446"/>
      <c r="AK95" s="446"/>
      <c r="AL95" s="3"/>
      <c r="AM95" s="3"/>
      <c r="AN95" s="3"/>
      <c r="AO95" s="3"/>
      <c r="AP95" s="3"/>
      <c r="AQ95" s="3"/>
      <c r="AR95" s="3"/>
    </row>
    <row r="96" spans="1:44" ht="15.75" customHeight="1">
      <c r="A96" s="1"/>
      <c r="B96" s="1"/>
      <c r="C96" s="1526"/>
      <c r="D96" s="1526"/>
      <c r="E96" s="1526"/>
      <c r="F96" s="1526"/>
      <c r="G96" s="1526"/>
      <c r="H96" s="1528" t="s">
        <v>39</v>
      </c>
      <c r="I96" s="1528" t="s">
        <v>40</v>
      </c>
      <c r="J96" s="1528" t="s">
        <v>41</v>
      </c>
      <c r="K96" s="1526"/>
      <c r="L96" s="1526"/>
      <c r="M96" s="1526"/>
      <c r="N96" s="1526"/>
      <c r="O96" s="3"/>
      <c r="P96" s="445"/>
      <c r="Q96" s="445"/>
      <c r="R96" s="445"/>
      <c r="S96" s="445"/>
      <c r="T96" s="445"/>
      <c r="U96" s="445"/>
      <c r="V96" s="445"/>
      <c r="W96" s="445"/>
      <c r="X96" s="445"/>
      <c r="Y96" s="445"/>
      <c r="Z96" s="445"/>
      <c r="AA96" s="445"/>
      <c r="AB96" s="445"/>
      <c r="AC96" s="445"/>
      <c r="AD96" s="3"/>
      <c r="AE96" s="3"/>
      <c r="AF96" s="3"/>
      <c r="AG96" s="3"/>
      <c r="AH96" s="3"/>
      <c r="AI96" s="3"/>
      <c r="AJ96" s="446"/>
      <c r="AK96" s="446"/>
      <c r="AL96" s="3"/>
      <c r="AM96" s="3"/>
      <c r="AN96" s="3"/>
      <c r="AO96" s="3"/>
      <c r="AP96" s="3"/>
      <c r="AQ96" s="3"/>
      <c r="AR96" s="3"/>
    </row>
    <row r="97" spans="1:44" ht="15.75" customHeight="1">
      <c r="A97" s="1"/>
      <c r="B97" s="1"/>
      <c r="C97" s="1526"/>
      <c r="D97" s="1526"/>
      <c r="E97" s="1526"/>
      <c r="F97" s="1526"/>
      <c r="G97" s="1526"/>
      <c r="H97" s="1526"/>
      <c r="I97" s="1526"/>
      <c r="J97" s="1526"/>
      <c r="K97" s="1526"/>
      <c r="L97" s="1526"/>
      <c r="M97" s="1526"/>
      <c r="N97" s="1526"/>
      <c r="O97" s="3"/>
      <c r="P97" s="445"/>
      <c r="Q97" s="445"/>
      <c r="R97" s="445"/>
      <c r="S97" s="445"/>
      <c r="T97" s="445"/>
      <c r="U97" s="445"/>
      <c r="V97" s="445"/>
      <c r="W97" s="445"/>
      <c r="X97" s="445"/>
      <c r="Y97" s="445"/>
      <c r="Z97" s="445"/>
      <c r="AA97" s="445"/>
      <c r="AB97" s="445"/>
      <c r="AC97" s="445"/>
      <c r="AD97" s="3"/>
      <c r="AE97" s="3"/>
      <c r="AF97" s="3"/>
      <c r="AG97" s="3"/>
      <c r="AH97" s="3"/>
      <c r="AI97" s="3"/>
      <c r="AJ97" s="446"/>
      <c r="AK97" s="446"/>
      <c r="AL97" s="3"/>
      <c r="AM97" s="3"/>
      <c r="AN97" s="3"/>
      <c r="AO97" s="3"/>
      <c r="AP97" s="3"/>
      <c r="AQ97" s="3"/>
      <c r="AR97" s="3"/>
    </row>
    <row r="98" spans="1:44" ht="15.75" customHeight="1">
      <c r="A98" s="1"/>
      <c r="B98" s="1"/>
      <c r="C98" s="1526"/>
      <c r="D98" s="1526"/>
      <c r="E98" s="1526"/>
      <c r="F98" s="1526"/>
      <c r="G98" s="1526"/>
      <c r="H98" s="1526"/>
      <c r="I98" s="1526"/>
      <c r="J98" s="1526"/>
      <c r="K98" s="1526"/>
      <c r="L98" s="1526"/>
      <c r="M98" s="1526"/>
      <c r="N98" s="1526"/>
      <c r="O98" s="3"/>
      <c r="P98" s="445"/>
      <c r="Q98" s="445"/>
      <c r="R98" s="445"/>
      <c r="S98" s="445"/>
      <c r="T98" s="445"/>
      <c r="U98" s="445"/>
      <c r="V98" s="445"/>
      <c r="W98" s="445"/>
      <c r="X98" s="445"/>
      <c r="Y98" s="445"/>
      <c r="Z98" s="445"/>
      <c r="AA98" s="445"/>
      <c r="AB98" s="445"/>
      <c r="AC98" s="445"/>
      <c r="AD98" s="3"/>
      <c r="AE98" s="3"/>
      <c r="AF98" s="3"/>
      <c r="AG98" s="3"/>
      <c r="AH98" s="3"/>
      <c r="AI98" s="3"/>
      <c r="AJ98" s="446"/>
      <c r="AK98" s="446"/>
      <c r="AL98" s="3"/>
      <c r="AM98" s="3"/>
      <c r="AN98" s="3"/>
      <c r="AO98" s="3"/>
      <c r="AP98" s="3"/>
      <c r="AQ98" s="3"/>
      <c r="AR98" s="3"/>
    </row>
    <row r="99" spans="1:44" ht="15" customHeight="1">
      <c r="A99" s="1"/>
      <c r="B99" s="1"/>
      <c r="C99" s="1527"/>
      <c r="D99" s="1527"/>
      <c r="E99" s="1527"/>
      <c r="F99" s="1527"/>
      <c r="G99" s="1527"/>
      <c r="H99" s="1527"/>
      <c r="I99" s="1527"/>
      <c r="J99" s="1527"/>
      <c r="K99" s="1527"/>
      <c r="L99" s="1527"/>
      <c r="M99" s="1527"/>
      <c r="N99" s="1527"/>
      <c r="O99" s="3"/>
      <c r="P99" s="445"/>
      <c r="Q99" s="445"/>
      <c r="R99" s="445"/>
      <c r="S99" s="445"/>
      <c r="T99" s="445"/>
      <c r="U99" s="445"/>
      <c r="V99" s="445"/>
      <c r="W99" s="445"/>
      <c r="X99" s="445"/>
      <c r="Y99" s="445"/>
      <c r="Z99" s="445"/>
      <c r="AA99" s="445"/>
      <c r="AB99" s="445"/>
      <c r="AC99" s="445"/>
      <c r="AD99" s="3"/>
      <c r="AE99" s="3"/>
      <c r="AF99" s="3"/>
      <c r="AG99" s="3"/>
      <c r="AH99" s="3"/>
      <c r="AI99" s="3"/>
      <c r="AJ99" s="446"/>
      <c r="AK99" s="446"/>
      <c r="AL99" s="3"/>
      <c r="AM99" s="3"/>
      <c r="AN99" s="3"/>
      <c r="AO99" s="3"/>
      <c r="AP99" s="3"/>
      <c r="AQ99" s="3"/>
      <c r="AR99" s="3"/>
    </row>
    <row r="100" spans="1:44" ht="15.75" customHeight="1">
      <c r="A100" s="1" t="s">
        <v>16</v>
      </c>
      <c r="B100" s="1" t="s">
        <v>57</v>
      </c>
      <c r="C100" s="448" t="s">
        <v>555</v>
      </c>
      <c r="D100" s="5"/>
      <c r="E100" s="8">
        <v>3</v>
      </c>
      <c r="F100" s="7">
        <f t="shared" ref="F100:F101" si="42">E100*30</f>
        <v>90</v>
      </c>
      <c r="G100" s="7">
        <f t="shared" ref="G100:G101" si="43">H100+I100+J100</f>
        <v>39</v>
      </c>
      <c r="H100" s="7"/>
      <c r="I100" s="7"/>
      <c r="J100" s="7">
        <v>39</v>
      </c>
      <c r="K100" s="7">
        <f t="shared" ref="K100:K101" si="44">F100-G100</f>
        <v>51</v>
      </c>
      <c r="L100" s="8">
        <f t="shared" ref="L100:L103" si="45">G100/13</f>
        <v>3</v>
      </c>
      <c r="M100" s="7" t="s">
        <v>32</v>
      </c>
      <c r="N100" s="8">
        <f t="shared" ref="N100:N101" si="46">G100/F100*100</f>
        <v>43.333333333333336</v>
      </c>
      <c r="O100" s="3" t="s">
        <v>556</v>
      </c>
      <c r="P100" s="445" t="s">
        <v>551</v>
      </c>
      <c r="Q100" s="445"/>
      <c r="R100" s="445"/>
      <c r="S100" s="445"/>
      <c r="T100" s="445"/>
      <c r="U100" s="445"/>
      <c r="V100" s="445"/>
      <c r="W100" s="445"/>
      <c r="X100" s="445"/>
      <c r="Y100" s="445"/>
      <c r="Z100" s="445"/>
      <c r="AA100" s="445"/>
      <c r="AB100" s="445"/>
      <c r="AC100" s="3"/>
      <c r="AD100" s="3"/>
      <c r="AE100" s="3"/>
      <c r="AF100" s="3"/>
      <c r="AG100" s="3"/>
      <c r="AH100" s="3"/>
      <c r="AI100" s="3"/>
      <c r="AJ100" s="446"/>
      <c r="AK100" s="450"/>
      <c r="AL100" s="30">
        <f>AK100-AJ100</f>
        <v>0</v>
      </c>
      <c r="AM100" s="3"/>
      <c r="AN100" s="3"/>
      <c r="AO100" s="3"/>
      <c r="AP100" s="3"/>
      <c r="AQ100" s="3"/>
      <c r="AR100" s="3"/>
    </row>
    <row r="101" spans="1:44" ht="15.75" customHeight="1">
      <c r="A101" s="1" t="s">
        <v>15</v>
      </c>
      <c r="B101" s="1" t="s">
        <v>17</v>
      </c>
      <c r="C101" s="524" t="s">
        <v>489</v>
      </c>
      <c r="D101" s="4"/>
      <c r="E101" s="3">
        <v>4.5</v>
      </c>
      <c r="F101" s="7">
        <f t="shared" si="42"/>
        <v>135</v>
      </c>
      <c r="G101" s="7">
        <f t="shared" si="43"/>
        <v>52</v>
      </c>
      <c r="H101" s="7">
        <v>36</v>
      </c>
      <c r="I101" s="7"/>
      <c r="J101" s="7">
        <v>16</v>
      </c>
      <c r="K101" s="7">
        <f t="shared" si="44"/>
        <v>83</v>
      </c>
      <c r="L101" s="8">
        <f t="shared" si="45"/>
        <v>4</v>
      </c>
      <c r="M101" s="7" t="s">
        <v>24</v>
      </c>
      <c r="N101" s="8">
        <f t="shared" si="46"/>
        <v>38.518518518518519</v>
      </c>
      <c r="O101" s="3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  <c r="Z101" s="445"/>
      <c r="AA101" s="445"/>
      <c r="AB101" s="445"/>
      <c r="AC101" s="445"/>
      <c r="AD101" s="445"/>
      <c r="AE101" s="445"/>
      <c r="AF101" s="445"/>
      <c r="AG101" s="445"/>
      <c r="AH101" s="445"/>
      <c r="AI101" s="445"/>
      <c r="AJ101" s="452"/>
      <c r="AK101" s="450"/>
      <c r="AL101" s="30"/>
      <c r="AM101" s="445"/>
      <c r="AN101" s="445"/>
      <c r="AO101" s="445"/>
      <c r="AP101" s="445"/>
      <c r="AQ101" s="445"/>
      <c r="AR101" s="445"/>
    </row>
    <row r="102" spans="1:44" ht="15.75" hidden="1" customHeight="1">
      <c r="A102" s="1"/>
      <c r="B102" s="1"/>
      <c r="C102" s="21"/>
      <c r="D102" s="5"/>
      <c r="E102" s="20"/>
      <c r="F102" s="7"/>
      <c r="G102" s="7"/>
      <c r="H102" s="7"/>
      <c r="I102" s="7"/>
      <c r="J102" s="7"/>
      <c r="K102" s="7"/>
      <c r="L102" s="8">
        <f t="shared" si="45"/>
        <v>0</v>
      </c>
      <c r="M102" s="7"/>
      <c r="N102" s="8"/>
      <c r="O102" s="3" t="s">
        <v>523</v>
      </c>
      <c r="P102" s="445" t="s">
        <v>551</v>
      </c>
      <c r="Q102" s="445"/>
      <c r="R102" s="445"/>
      <c r="S102" s="445"/>
      <c r="T102" s="445"/>
      <c r="U102" s="445"/>
      <c r="V102" s="445"/>
      <c r="W102" s="445"/>
      <c r="X102" s="445"/>
      <c r="Y102" s="445"/>
      <c r="Z102" s="445"/>
      <c r="AA102" s="445"/>
      <c r="AB102" s="445"/>
      <c r="AC102" s="3"/>
      <c r="AD102" s="3"/>
      <c r="AE102" s="3"/>
      <c r="AF102" s="3"/>
      <c r="AG102" s="3"/>
      <c r="AH102" s="3"/>
      <c r="AI102" s="3"/>
      <c r="AJ102" s="446"/>
      <c r="AK102" s="450"/>
      <c r="AL102" s="30">
        <f t="shared" ref="AL102:AL106" si="47">AK102-AJ102</f>
        <v>0</v>
      </c>
      <c r="AM102" s="3"/>
      <c r="AN102" s="3"/>
      <c r="AO102" s="3"/>
      <c r="AP102" s="3"/>
      <c r="AQ102" s="3"/>
      <c r="AR102" s="3"/>
    </row>
    <row r="103" spans="1:44" ht="53.25" customHeight="1">
      <c r="A103" s="1" t="s">
        <v>15</v>
      </c>
      <c r="B103" s="1" t="s">
        <v>57</v>
      </c>
      <c r="C103" s="494" t="s">
        <v>557</v>
      </c>
      <c r="D103" s="480"/>
      <c r="E103" s="8">
        <v>5</v>
      </c>
      <c r="F103" s="7">
        <f>E103*30</f>
        <v>150</v>
      </c>
      <c r="G103" s="7">
        <f>H103+I103+J103</f>
        <v>52</v>
      </c>
      <c r="H103" s="7">
        <v>26</v>
      </c>
      <c r="I103" s="7">
        <v>26</v>
      </c>
      <c r="J103" s="7"/>
      <c r="K103" s="7">
        <f>F103-G103</f>
        <v>98</v>
      </c>
      <c r="L103" s="8">
        <f t="shared" si="45"/>
        <v>4</v>
      </c>
      <c r="M103" s="7" t="s">
        <v>24</v>
      </c>
      <c r="N103" s="8">
        <f>G103/F103*100</f>
        <v>34.666666666666671</v>
      </c>
      <c r="O103" s="3" t="s">
        <v>46</v>
      </c>
      <c r="P103" s="445"/>
      <c r="Q103" s="445"/>
      <c r="R103" s="445"/>
      <c r="S103" s="445"/>
      <c r="T103" s="445"/>
      <c r="U103" s="445"/>
      <c r="V103" s="452"/>
      <c r="W103" s="452"/>
      <c r="X103" s="452"/>
      <c r="Y103" s="452" t="s">
        <v>535</v>
      </c>
      <c r="Z103" s="452" t="s">
        <v>536</v>
      </c>
      <c r="AA103" s="445"/>
      <c r="AB103" s="445"/>
      <c r="AC103" s="3"/>
      <c r="AD103" s="3"/>
      <c r="AE103" s="3"/>
      <c r="AF103" s="3"/>
      <c r="AG103" s="3"/>
      <c r="AH103" s="3"/>
      <c r="AI103" s="3"/>
      <c r="AJ103" s="446"/>
      <c r="AK103" s="450"/>
      <c r="AL103" s="30">
        <f t="shared" si="47"/>
        <v>0</v>
      </c>
      <c r="AM103" s="3"/>
      <c r="AN103" s="3"/>
      <c r="AO103" s="3"/>
      <c r="AP103" s="3"/>
      <c r="AQ103" s="3"/>
      <c r="AR103" s="3"/>
    </row>
    <row r="104" spans="1:4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445"/>
      <c r="Q104" s="445"/>
      <c r="R104" s="445">
        <v>7</v>
      </c>
      <c r="S104" s="445"/>
      <c r="T104" s="445"/>
      <c r="U104" s="445"/>
      <c r="V104" s="7"/>
      <c r="W104" s="7"/>
      <c r="X104" s="5" t="s">
        <v>112</v>
      </c>
      <c r="Y104" s="456"/>
      <c r="Z104" s="456"/>
      <c r="AA104" s="445"/>
      <c r="AB104" s="445"/>
      <c r="AC104" s="3"/>
      <c r="AD104" s="3"/>
      <c r="AE104" s="3"/>
      <c r="AF104" s="3"/>
      <c r="AG104" s="3"/>
      <c r="AH104" s="3"/>
      <c r="AI104" s="3"/>
      <c r="AJ104" s="446"/>
      <c r="AK104" s="450"/>
      <c r="AL104" s="30">
        <f t="shared" si="47"/>
        <v>0</v>
      </c>
      <c r="AM104" s="3"/>
      <c r="AN104" s="3"/>
      <c r="AO104" s="3"/>
      <c r="AP104" s="3"/>
      <c r="AQ104" s="3"/>
      <c r="AR104" s="3"/>
    </row>
    <row r="105" spans="1:44" ht="15.75" customHeight="1">
      <c r="A105" s="1" t="s">
        <v>15</v>
      </c>
      <c r="B105" s="1" t="s">
        <v>17</v>
      </c>
      <c r="C105" s="448" t="s">
        <v>439</v>
      </c>
      <c r="D105" s="480"/>
      <c r="E105" s="8">
        <v>4</v>
      </c>
      <c r="F105" s="7">
        <f t="shared" ref="F105:F110" si="48">E105*30</f>
        <v>120</v>
      </c>
      <c r="G105" s="7">
        <f t="shared" ref="G105:G110" si="49">H105+I105+J105</f>
        <v>52</v>
      </c>
      <c r="H105" s="451">
        <v>26</v>
      </c>
      <c r="I105" s="451">
        <v>26</v>
      </c>
      <c r="J105" s="7"/>
      <c r="K105" s="7">
        <f t="shared" ref="K105:K110" si="50">F105-G105</f>
        <v>68</v>
      </c>
      <c r="L105" s="8">
        <f t="shared" ref="L105:L110" si="51">G105/13</f>
        <v>4</v>
      </c>
      <c r="M105" s="7" t="s">
        <v>24</v>
      </c>
      <c r="N105" s="8">
        <f t="shared" ref="N105:N110" si="52">G105/F105*100</f>
        <v>43.333333333333336</v>
      </c>
      <c r="O105" s="3" t="s">
        <v>46</v>
      </c>
      <c r="P105" s="445"/>
      <c r="Q105" s="445"/>
      <c r="R105" s="445"/>
      <c r="S105" s="445"/>
      <c r="T105" s="445"/>
      <c r="U105" s="445"/>
      <c r="V105" s="7" t="s">
        <v>16</v>
      </c>
      <c r="W105" s="7" t="s">
        <v>17</v>
      </c>
      <c r="X105" s="5" t="s">
        <v>107</v>
      </c>
      <c r="Y105" s="461">
        <f>SUMIFS(E$100:E$110,A$100:A$110,$A$123,B$100:B$110,$B$123)</f>
        <v>0</v>
      </c>
      <c r="Z105" s="452">
        <f>SUMIFS(D$100:D$110,A$100:A$110,$A$123,B$100:B$110,$B$123)</f>
        <v>0</v>
      </c>
      <c r="AA105" s="445"/>
      <c r="AB105" s="445"/>
      <c r="AC105" s="3"/>
      <c r="AD105" s="3"/>
      <c r="AE105" s="3"/>
      <c r="AF105" s="3"/>
      <c r="AG105" s="3"/>
      <c r="AH105" s="3"/>
      <c r="AI105" s="3"/>
      <c r="AJ105" s="446"/>
      <c r="AK105" s="450"/>
      <c r="AL105" s="30">
        <f t="shared" si="47"/>
        <v>0</v>
      </c>
      <c r="AM105" s="3"/>
      <c r="AN105" s="3"/>
      <c r="AO105" s="3"/>
      <c r="AP105" s="3"/>
      <c r="AQ105" s="3"/>
      <c r="AR105" s="3"/>
    </row>
    <row r="106" spans="1:44" ht="15.75" customHeight="1">
      <c r="A106" s="1" t="s">
        <v>15</v>
      </c>
      <c r="B106" s="1" t="s">
        <v>17</v>
      </c>
      <c r="C106" s="448" t="s">
        <v>99</v>
      </c>
      <c r="D106" s="480"/>
      <c r="E106" s="8">
        <v>1</v>
      </c>
      <c r="F106" s="7">
        <f t="shared" si="48"/>
        <v>30</v>
      </c>
      <c r="G106" s="7">
        <f t="shared" si="49"/>
        <v>0</v>
      </c>
      <c r="H106" s="7"/>
      <c r="I106" s="7"/>
      <c r="J106" s="7"/>
      <c r="K106" s="7">
        <f t="shared" si="50"/>
        <v>30</v>
      </c>
      <c r="L106" s="8">
        <f t="shared" si="51"/>
        <v>0</v>
      </c>
      <c r="M106" s="481" t="s">
        <v>32</v>
      </c>
      <c r="N106" s="8">
        <f t="shared" si="52"/>
        <v>0</v>
      </c>
      <c r="O106" s="3" t="s">
        <v>46</v>
      </c>
      <c r="P106" s="445"/>
      <c r="Q106" s="445"/>
      <c r="R106" s="445"/>
      <c r="S106" s="445"/>
      <c r="T106" s="445"/>
      <c r="U106" s="445"/>
      <c r="V106" s="7" t="s">
        <v>16</v>
      </c>
      <c r="W106" s="7" t="s">
        <v>57</v>
      </c>
      <c r="X106" s="5" t="s">
        <v>109</v>
      </c>
      <c r="Y106" s="461">
        <f>SUMIFS(E$100:E$110,A$100:A$110,$A$124,B$100:B$110,$B$124)</f>
        <v>13</v>
      </c>
      <c r="Z106" s="461">
        <f>SUMIFS(D$100:D$110,A$100:A$110,$A$124,B$100:B$110,$B$124)</f>
        <v>0</v>
      </c>
      <c r="AA106" s="445"/>
      <c r="AB106" s="445"/>
      <c r="AC106" s="445"/>
      <c r="AD106" s="445"/>
      <c r="AE106" s="445"/>
      <c r="AF106" s="445"/>
      <c r="AG106" s="445"/>
      <c r="AH106" s="445"/>
      <c r="AI106" s="445"/>
      <c r="AJ106" s="452"/>
      <c r="AK106" s="450"/>
      <c r="AL106" s="30">
        <f t="shared" si="47"/>
        <v>0</v>
      </c>
      <c r="AM106" s="445"/>
      <c r="AN106" s="445"/>
      <c r="AO106" s="445"/>
      <c r="AP106" s="3"/>
      <c r="AQ106" s="3"/>
      <c r="AR106" s="3"/>
    </row>
    <row r="107" spans="1:44" ht="15.75" customHeight="1">
      <c r="A107" s="1" t="s">
        <v>16</v>
      </c>
      <c r="B107" s="1" t="s">
        <v>57</v>
      </c>
      <c r="C107" s="494" t="s">
        <v>558</v>
      </c>
      <c r="D107" s="469">
        <v>0</v>
      </c>
      <c r="E107" s="460">
        <v>5</v>
      </c>
      <c r="F107" s="451">
        <f t="shared" si="48"/>
        <v>150</v>
      </c>
      <c r="G107" s="451">
        <f t="shared" si="49"/>
        <v>52</v>
      </c>
      <c r="H107" s="451">
        <v>26</v>
      </c>
      <c r="I107" s="451"/>
      <c r="J107" s="451">
        <v>26</v>
      </c>
      <c r="K107" s="451">
        <f t="shared" si="50"/>
        <v>98</v>
      </c>
      <c r="L107" s="460">
        <f t="shared" si="51"/>
        <v>4</v>
      </c>
      <c r="M107" s="451" t="s">
        <v>24</v>
      </c>
      <c r="N107" s="460">
        <f t="shared" si="52"/>
        <v>34.666666666666671</v>
      </c>
      <c r="O107" s="3" t="s">
        <v>523</v>
      </c>
      <c r="P107" s="445"/>
      <c r="Q107" s="445"/>
      <c r="R107" s="445"/>
      <c r="S107" s="445"/>
      <c r="T107" s="445"/>
      <c r="U107" s="445"/>
      <c r="V107" s="7"/>
      <c r="W107" s="7"/>
      <c r="X107" s="5" t="s">
        <v>115</v>
      </c>
      <c r="Y107" s="461"/>
      <c r="Z107" s="452"/>
      <c r="AA107" s="445"/>
      <c r="AB107" s="445"/>
      <c r="AC107" s="3"/>
      <c r="AD107" s="3"/>
      <c r="AE107" s="3"/>
      <c r="AF107" s="3"/>
      <c r="AG107" s="3"/>
      <c r="AH107" s="3"/>
      <c r="AI107" s="3"/>
      <c r="AJ107" s="446"/>
      <c r="AK107" s="450"/>
      <c r="AL107" s="30"/>
      <c r="AM107" s="3"/>
      <c r="AN107" s="3"/>
      <c r="AO107" s="3"/>
      <c r="AP107" s="3"/>
      <c r="AQ107" s="3"/>
      <c r="AR107" s="3"/>
    </row>
    <row r="108" spans="1:44" ht="15.75" customHeight="1">
      <c r="A108" s="1" t="s">
        <v>15</v>
      </c>
      <c r="B108" s="1" t="s">
        <v>17</v>
      </c>
      <c r="C108" s="473" t="s">
        <v>94</v>
      </c>
      <c r="D108" s="5"/>
      <c r="E108" s="6">
        <v>6</v>
      </c>
      <c r="F108" s="7">
        <f t="shared" si="48"/>
        <v>180</v>
      </c>
      <c r="G108" s="7">
        <f t="shared" si="49"/>
        <v>0</v>
      </c>
      <c r="H108" s="7"/>
      <c r="I108" s="7"/>
      <c r="J108" s="7"/>
      <c r="K108" s="7">
        <f t="shared" si="50"/>
        <v>180</v>
      </c>
      <c r="L108" s="8">
        <f t="shared" si="51"/>
        <v>0</v>
      </c>
      <c r="M108" s="7" t="s">
        <v>32</v>
      </c>
      <c r="N108" s="8">
        <f t="shared" si="52"/>
        <v>0</v>
      </c>
      <c r="O108" s="3" t="s">
        <v>523</v>
      </c>
      <c r="P108" s="445"/>
      <c r="Q108" s="445"/>
      <c r="R108" s="445"/>
      <c r="S108" s="445"/>
      <c r="T108" s="445"/>
      <c r="U108" s="445"/>
      <c r="V108" s="7" t="s">
        <v>15</v>
      </c>
      <c r="W108" s="7" t="s">
        <v>17</v>
      </c>
      <c r="X108" s="5" t="s">
        <v>107</v>
      </c>
      <c r="Y108" s="461">
        <f>SUMIFS(E$100:E$110,A$100:A$110,$A$126,B$100:B$110,$B$126)</f>
        <v>21.5</v>
      </c>
      <c r="Z108" s="452">
        <f>SUMIFS(D$100:D$110,A$100:A$110,$A$126,B$100:B$110,$B$126)</f>
        <v>0</v>
      </c>
      <c r="AA108" s="445"/>
      <c r="AB108" s="445"/>
      <c r="AC108" s="3"/>
      <c r="AD108" s="3"/>
      <c r="AE108" s="3"/>
      <c r="AF108" s="3"/>
      <c r="AG108" s="3"/>
      <c r="AH108" s="3"/>
      <c r="AI108" s="3"/>
      <c r="AJ108" s="446"/>
      <c r="AK108" s="450"/>
      <c r="AL108" s="30">
        <f t="shared" ref="AL108:AL110" si="53">AK108-AJ108</f>
        <v>0</v>
      </c>
      <c r="AM108" s="3"/>
      <c r="AN108" s="3"/>
      <c r="AO108" s="3"/>
      <c r="AP108" s="3"/>
      <c r="AQ108" s="3"/>
      <c r="AR108" s="3"/>
    </row>
    <row r="109" spans="1:44" ht="15.75" customHeight="1">
      <c r="A109" s="1" t="s">
        <v>15</v>
      </c>
      <c r="B109" s="1" t="s">
        <v>17</v>
      </c>
      <c r="C109" s="494" t="s">
        <v>368</v>
      </c>
      <c r="D109" s="5"/>
      <c r="E109" s="8">
        <v>6</v>
      </c>
      <c r="F109" s="7">
        <f t="shared" si="48"/>
        <v>180</v>
      </c>
      <c r="G109" s="7">
        <f t="shared" si="49"/>
        <v>0</v>
      </c>
      <c r="H109" s="7"/>
      <c r="I109" s="7"/>
      <c r="J109" s="7"/>
      <c r="K109" s="7">
        <f t="shared" si="50"/>
        <v>180</v>
      </c>
      <c r="L109" s="8">
        <f t="shared" si="51"/>
        <v>0</v>
      </c>
      <c r="M109" s="7"/>
      <c r="N109" s="8">
        <f t="shared" si="52"/>
        <v>0</v>
      </c>
      <c r="O109" s="3" t="s">
        <v>523</v>
      </c>
      <c r="P109" s="445"/>
      <c r="Q109" s="445"/>
      <c r="R109" s="445"/>
      <c r="S109" s="445"/>
      <c r="T109" s="445"/>
      <c r="U109" s="445"/>
      <c r="V109" s="7" t="s">
        <v>15</v>
      </c>
      <c r="W109" s="7" t="s">
        <v>57</v>
      </c>
      <c r="X109" s="5" t="s">
        <v>109</v>
      </c>
      <c r="Y109" s="461">
        <f>SUMIFS(E$100:E$110,A$100:A$110,$A$127,B$100:B$110,$B$127)</f>
        <v>5</v>
      </c>
      <c r="Z109" s="452">
        <f>SUMIFS(D$100:D$110,A$100:A$110,$A$127,B$100:B$110,$B$127)</f>
        <v>0</v>
      </c>
      <c r="AA109" s="445"/>
      <c r="AB109" s="445"/>
      <c r="AC109" s="3"/>
      <c r="AD109" s="3"/>
      <c r="AE109" s="3"/>
      <c r="AF109" s="3"/>
      <c r="AG109" s="3"/>
      <c r="AH109" s="3"/>
      <c r="AI109" s="3"/>
      <c r="AJ109" s="446"/>
      <c r="AK109" s="450"/>
      <c r="AL109" s="30">
        <f t="shared" si="53"/>
        <v>0</v>
      </c>
      <c r="AM109" s="3"/>
      <c r="AN109" s="3"/>
      <c r="AO109" s="3"/>
      <c r="AP109" s="3"/>
      <c r="AQ109" s="3"/>
      <c r="AR109" s="3"/>
    </row>
    <row r="110" spans="1:44" ht="15.75" customHeight="1">
      <c r="A110" s="1" t="s">
        <v>16</v>
      </c>
      <c r="B110" s="1" t="s">
        <v>57</v>
      </c>
      <c r="C110" s="494" t="s">
        <v>559</v>
      </c>
      <c r="D110" s="521"/>
      <c r="E110" s="460">
        <v>5</v>
      </c>
      <c r="F110" s="451">
        <f t="shared" si="48"/>
        <v>150</v>
      </c>
      <c r="G110" s="451">
        <f t="shared" si="49"/>
        <v>52</v>
      </c>
      <c r="H110" s="451">
        <v>26</v>
      </c>
      <c r="I110" s="451"/>
      <c r="J110" s="451">
        <v>26</v>
      </c>
      <c r="K110" s="451">
        <f t="shared" si="50"/>
        <v>98</v>
      </c>
      <c r="L110" s="460">
        <f t="shared" si="51"/>
        <v>4</v>
      </c>
      <c r="M110" s="451" t="s">
        <v>32</v>
      </c>
      <c r="N110" s="8">
        <f t="shared" si="52"/>
        <v>34.666666666666671</v>
      </c>
      <c r="O110" s="3" t="s">
        <v>523</v>
      </c>
      <c r="P110" s="445"/>
      <c r="Q110" s="445"/>
      <c r="R110" s="445"/>
      <c r="S110" s="445"/>
      <c r="T110" s="445"/>
      <c r="U110" s="445"/>
      <c r="V110" s="452"/>
      <c r="W110" s="452"/>
      <c r="X110" s="452"/>
      <c r="Y110" s="461">
        <f t="shared" ref="Y110:Z110" si="54">SUM(Y105:Y109)</f>
        <v>39.5</v>
      </c>
      <c r="Z110" s="461">
        <f t="shared" si="54"/>
        <v>0</v>
      </c>
      <c r="AA110" s="445"/>
      <c r="AB110" s="445"/>
      <c r="AC110" s="3"/>
      <c r="AD110" s="3"/>
      <c r="AE110" s="3"/>
      <c r="AF110" s="3"/>
      <c r="AG110" s="3"/>
      <c r="AH110" s="3"/>
      <c r="AI110" s="3"/>
      <c r="AJ110" s="446"/>
      <c r="AK110" s="450"/>
      <c r="AL110" s="30">
        <f t="shared" si="53"/>
        <v>0</v>
      </c>
      <c r="AM110" s="3"/>
      <c r="AN110" s="3"/>
      <c r="AO110" s="3"/>
      <c r="AP110" s="3"/>
      <c r="AQ110" s="3"/>
      <c r="AR110" s="3"/>
    </row>
    <row r="111" spans="1:44" ht="15.75" customHeight="1">
      <c r="A111" s="482"/>
      <c r="B111" s="483"/>
      <c r="C111" s="5" t="s">
        <v>35</v>
      </c>
      <c r="D111" s="525">
        <f t="shared" ref="D111:E111" si="55">SUM(D100:D110)</f>
        <v>0</v>
      </c>
      <c r="E111" s="523">
        <f t="shared" si="55"/>
        <v>39.5</v>
      </c>
      <c r="F111" s="510"/>
      <c r="G111" s="510"/>
      <c r="H111" s="510"/>
      <c r="I111" s="510"/>
      <c r="J111" s="510"/>
      <c r="K111" s="510"/>
      <c r="L111" s="510"/>
      <c r="M111" s="510"/>
      <c r="N111" s="487"/>
      <c r="O111" s="3"/>
      <c r="P111" s="445"/>
      <c r="Q111" s="445"/>
      <c r="R111" s="445"/>
      <c r="S111" s="445"/>
      <c r="T111" s="445"/>
      <c r="U111" s="445"/>
      <c r="V111" s="445"/>
      <c r="W111" s="445"/>
      <c r="X111" s="445"/>
      <c r="Y111" s="445"/>
      <c r="Z111" s="445"/>
      <c r="AA111" s="445"/>
      <c r="AB111" s="445"/>
      <c r="AC111" s="445"/>
      <c r="AD111" s="445"/>
      <c r="AE111" s="445"/>
      <c r="AF111" s="445"/>
      <c r="AG111" s="445"/>
      <c r="AH111" s="445"/>
      <c r="AI111" s="445"/>
      <c r="AJ111" s="452"/>
      <c r="AK111" s="450"/>
      <c r="AL111" s="30"/>
      <c r="AM111" s="445"/>
      <c r="AN111" s="445"/>
      <c r="AO111" s="445"/>
      <c r="AP111" s="445"/>
      <c r="AQ111" s="445"/>
      <c r="AR111" s="445"/>
    </row>
    <row r="112" spans="1:44" ht="15.75" customHeight="1">
      <c r="A112" s="1"/>
      <c r="B112" s="1"/>
      <c r="C112" s="4" t="s">
        <v>35</v>
      </c>
      <c r="D112" s="526">
        <f t="shared" ref="D112:E112" si="56">D34+D65+D90+D111</f>
        <v>96.5</v>
      </c>
      <c r="E112" s="30">
        <f t="shared" si="56"/>
        <v>158.5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445"/>
      <c r="Q112" s="445"/>
      <c r="R112" s="445"/>
      <c r="S112" s="445"/>
      <c r="T112" s="445"/>
      <c r="U112" s="445"/>
      <c r="V112" s="445"/>
      <c r="W112" s="445"/>
      <c r="X112" s="445"/>
      <c r="Y112" s="445"/>
      <c r="Z112" s="445"/>
      <c r="AA112" s="445"/>
      <c r="AB112" s="445"/>
      <c r="AC112" s="445"/>
      <c r="AD112" s="445"/>
      <c r="AE112" s="445"/>
      <c r="AF112" s="445"/>
      <c r="AG112" s="445"/>
      <c r="AH112" s="445"/>
      <c r="AI112" s="445"/>
      <c r="AJ112" s="452"/>
      <c r="AK112" s="452"/>
      <c r="AL112" s="452">
        <f>SUM(AL9:AL111)</f>
        <v>0</v>
      </c>
      <c r="AM112" s="445"/>
      <c r="AN112" s="445"/>
      <c r="AO112" s="445"/>
      <c r="AP112" s="445"/>
      <c r="AQ112" s="445"/>
      <c r="AR112" s="445"/>
    </row>
    <row r="113" spans="1:44" ht="15.75" customHeight="1">
      <c r="A113" s="1"/>
      <c r="B113" s="1"/>
      <c r="C113" s="4"/>
      <c r="D113" s="526">
        <f>D112+E112</f>
        <v>255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445"/>
      <c r="Q113" s="445"/>
      <c r="R113" s="445"/>
      <c r="S113" s="445"/>
      <c r="T113" s="445"/>
      <c r="U113" s="445"/>
      <c r="V113" s="445"/>
      <c r="W113" s="445"/>
      <c r="X113" s="445"/>
      <c r="Y113" s="445"/>
      <c r="Z113" s="445"/>
      <c r="AA113" s="445"/>
      <c r="AB113" s="445"/>
      <c r="AC113" s="445"/>
      <c r="AD113" s="445"/>
      <c r="AE113" s="445"/>
      <c r="AF113" s="445"/>
      <c r="AG113" s="445"/>
      <c r="AH113" s="445"/>
      <c r="AI113" s="445"/>
      <c r="AJ113" s="452"/>
      <c r="AK113" s="452"/>
      <c r="AL113" s="445"/>
      <c r="AM113" s="445"/>
      <c r="AN113" s="445"/>
      <c r="AO113" s="445"/>
      <c r="AP113" s="445"/>
      <c r="AQ113" s="445"/>
      <c r="AR113" s="445"/>
    </row>
    <row r="114" spans="1:44" ht="15.75" customHeight="1">
      <c r="A114" s="1"/>
      <c r="B114" s="1"/>
      <c r="C114" s="4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445"/>
      <c r="Q114" s="445"/>
      <c r="R114" s="445"/>
      <c r="S114" s="445"/>
      <c r="T114" s="445"/>
      <c r="U114" s="445"/>
      <c r="V114" s="445"/>
      <c r="W114" s="445"/>
      <c r="X114" s="445"/>
      <c r="Y114" s="445"/>
      <c r="Z114" s="445"/>
      <c r="AA114" s="445"/>
      <c r="AB114" s="445"/>
      <c r="AC114" s="445"/>
      <c r="AD114" s="445"/>
      <c r="AE114" s="445"/>
      <c r="AF114" s="445"/>
      <c r="AG114" s="445"/>
      <c r="AH114" s="445"/>
      <c r="AI114" s="445"/>
      <c r="AJ114" s="452"/>
      <c r="AK114" s="452"/>
      <c r="AL114" s="445"/>
      <c r="AM114" s="445"/>
      <c r="AN114" s="445"/>
      <c r="AO114" s="445"/>
      <c r="AP114" s="445"/>
      <c r="AQ114" s="445"/>
      <c r="AR114" s="445"/>
    </row>
    <row r="115" spans="1:44" ht="15.75" customHeight="1">
      <c r="A115" s="1"/>
      <c r="B115" s="1"/>
      <c r="C115" s="4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  <c r="Z115" s="445"/>
      <c r="AA115" s="445"/>
      <c r="AB115" s="445"/>
      <c r="AC115" s="445"/>
      <c r="AD115" s="445"/>
      <c r="AE115" s="445"/>
      <c r="AF115" s="445"/>
      <c r="AG115" s="445"/>
      <c r="AH115" s="445"/>
      <c r="AI115" s="445"/>
      <c r="AJ115" s="452"/>
      <c r="AK115" s="452"/>
      <c r="AL115" s="445"/>
      <c r="AM115" s="445"/>
      <c r="AN115" s="445"/>
      <c r="AO115" s="445"/>
      <c r="AP115" s="445"/>
      <c r="AQ115" s="445"/>
      <c r="AR115" s="445"/>
    </row>
    <row r="116" spans="1:44" ht="15.75" customHeight="1">
      <c r="A116" s="1"/>
      <c r="B116" s="1"/>
      <c r="C116" s="14"/>
      <c r="D116" s="14"/>
      <c r="E116" s="1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  <c r="Z116" s="445"/>
      <c r="AA116" s="445"/>
      <c r="AB116" s="445"/>
      <c r="AC116" s="445"/>
      <c r="AD116" s="3"/>
      <c r="AE116" s="3"/>
      <c r="AF116" s="3"/>
      <c r="AG116" s="3"/>
      <c r="AH116" s="3"/>
      <c r="AI116" s="3"/>
      <c r="AJ116" s="446"/>
      <c r="AK116" s="446"/>
      <c r="AL116" s="3"/>
      <c r="AM116" s="3"/>
      <c r="AN116" s="3"/>
      <c r="AO116" s="3"/>
      <c r="AP116" s="3"/>
      <c r="AQ116" s="3"/>
      <c r="AR116" s="3"/>
    </row>
    <row r="117" spans="1:44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  <c r="Z117" s="445"/>
      <c r="AA117" s="445"/>
      <c r="AB117" s="445"/>
      <c r="AC117" s="445"/>
      <c r="AD117" s="3"/>
      <c r="AE117" s="3"/>
      <c r="AF117" s="3"/>
      <c r="AG117" s="3"/>
      <c r="AH117" s="3"/>
      <c r="AI117" s="3"/>
      <c r="AJ117" s="446"/>
      <c r="AK117" s="446"/>
      <c r="AL117" s="3"/>
      <c r="AM117" s="3"/>
      <c r="AN117" s="3"/>
      <c r="AO117" s="3"/>
      <c r="AP117" s="3"/>
      <c r="AQ117" s="3"/>
      <c r="AR117" s="3"/>
    </row>
    <row r="118" spans="1:44" ht="15.75" customHeight="1">
      <c r="A118" s="1"/>
      <c r="B118" s="1"/>
      <c r="C118" s="4" t="s">
        <v>35</v>
      </c>
      <c r="D118" s="4"/>
      <c r="E118" s="23">
        <f t="shared" ref="E118:F118" si="57">E119+E120</f>
        <v>156.5</v>
      </c>
      <c r="F118" s="23">
        <f t="shared" si="57"/>
        <v>4695</v>
      </c>
      <c r="G118" s="24">
        <f>F118/$F$118*100</f>
        <v>100</v>
      </c>
      <c r="H118" s="25"/>
      <c r="I118" s="26"/>
      <c r="J118" s="26"/>
      <c r="K118" s="26"/>
      <c r="L118" s="3" t="s">
        <v>522</v>
      </c>
      <c r="M118" s="3">
        <f t="shared" ref="M118:M126" ca="1" si="58">SUMIF($O$3:$O$115,L118,$E$3:$E$111)</f>
        <v>0</v>
      </c>
      <c r="N118" s="3"/>
      <c r="O118" s="462">
        <f t="shared" ref="O118:O127" ca="1" si="59">M118/$E$118*100</f>
        <v>0</v>
      </c>
      <c r="P118" s="445"/>
      <c r="Q118" s="3"/>
      <c r="R118" s="445"/>
      <c r="S118" s="445"/>
      <c r="T118" s="445"/>
      <c r="U118" s="445"/>
      <c r="V118" s="452"/>
      <c r="W118" s="452"/>
      <c r="X118" s="452"/>
      <c r="Y118" s="452" t="s">
        <v>535</v>
      </c>
      <c r="Z118" s="452" t="s">
        <v>536</v>
      </c>
      <c r="AA118" s="445"/>
      <c r="AB118" s="445"/>
      <c r="AC118" s="445"/>
      <c r="AD118" s="3"/>
      <c r="AE118" s="3"/>
      <c r="AF118" s="3"/>
      <c r="AG118" s="3"/>
      <c r="AH118" s="3"/>
      <c r="AI118" s="3"/>
      <c r="AJ118" s="446"/>
      <c r="AK118" s="446"/>
      <c r="AL118" s="3"/>
      <c r="AM118" s="3"/>
      <c r="AN118" s="3"/>
      <c r="AO118" s="3"/>
      <c r="AP118" s="3"/>
      <c r="AQ118" s="3"/>
      <c r="AR118" s="3"/>
    </row>
    <row r="119" spans="1:44" ht="15.75" customHeight="1">
      <c r="A119" s="1"/>
      <c r="B119" s="1" t="s">
        <v>17</v>
      </c>
      <c r="C119" s="4" t="s">
        <v>107</v>
      </c>
      <c r="D119" s="4"/>
      <c r="E119" s="24">
        <f t="shared" ref="E119:E120" si="60">SUMIF(B$12:B$111,B119,E$12:E$111)</f>
        <v>98.5</v>
      </c>
      <c r="F119" s="1">
        <f t="shared" ref="F119:F120" si="61">E119*30</f>
        <v>2955</v>
      </c>
      <c r="G119" s="24">
        <f t="shared" ref="G119:G120" si="62">F119/F$118*100</f>
        <v>62.939297124600635</v>
      </c>
      <c r="H119" s="1"/>
      <c r="I119" s="3"/>
      <c r="J119" s="30"/>
      <c r="K119" s="30"/>
      <c r="L119" s="3" t="s">
        <v>64</v>
      </c>
      <c r="M119" s="3">
        <f t="shared" ca="1" si="58"/>
        <v>0</v>
      </c>
      <c r="N119" s="3"/>
      <c r="O119" s="462">
        <f t="shared" ca="1" si="59"/>
        <v>0</v>
      </c>
      <c r="P119" s="445"/>
      <c r="Q119" s="3"/>
      <c r="R119" s="445"/>
      <c r="S119" s="445"/>
      <c r="T119" s="445"/>
      <c r="U119" s="445"/>
      <c r="V119" s="7"/>
      <c r="W119" s="7"/>
      <c r="X119" s="5" t="s">
        <v>112</v>
      </c>
      <c r="Y119" s="456"/>
      <c r="Z119" s="456"/>
      <c r="AA119" s="445"/>
      <c r="AB119" s="445"/>
      <c r="AC119" s="445"/>
      <c r="AD119" s="3"/>
      <c r="AE119" s="3"/>
      <c r="AF119" s="3"/>
      <c r="AG119" s="3"/>
      <c r="AH119" s="3"/>
      <c r="AI119" s="3"/>
      <c r="AJ119" s="446"/>
      <c r="AK119" s="446"/>
      <c r="AL119" s="3"/>
      <c r="AM119" s="3"/>
      <c r="AN119" s="3"/>
      <c r="AO119" s="3"/>
      <c r="AP119" s="3"/>
      <c r="AQ119" s="3"/>
      <c r="AR119" s="3"/>
    </row>
    <row r="120" spans="1:44" ht="15.75" customHeight="1">
      <c r="A120" s="1"/>
      <c r="B120" s="1" t="s">
        <v>57</v>
      </c>
      <c r="C120" s="4" t="s">
        <v>109</v>
      </c>
      <c r="D120" s="4"/>
      <c r="E120" s="24">
        <f t="shared" si="60"/>
        <v>58</v>
      </c>
      <c r="F120" s="1">
        <f t="shared" si="61"/>
        <v>1740</v>
      </c>
      <c r="G120" s="24">
        <f t="shared" si="62"/>
        <v>37.060702875399357</v>
      </c>
      <c r="H120" s="1"/>
      <c r="I120" s="3"/>
      <c r="J120" s="3"/>
      <c r="K120" s="3"/>
      <c r="L120" s="3" t="s">
        <v>524</v>
      </c>
      <c r="M120" s="3">
        <f t="shared" ca="1" si="58"/>
        <v>7</v>
      </c>
      <c r="N120" s="3"/>
      <c r="O120" s="462">
        <f t="shared" ca="1" si="59"/>
        <v>4.4728434504792327</v>
      </c>
      <c r="P120" s="445"/>
      <c r="Q120" s="3"/>
      <c r="R120" s="445"/>
      <c r="S120" s="445"/>
      <c r="T120" s="445"/>
      <c r="U120" s="445"/>
      <c r="V120" s="7" t="s">
        <v>16</v>
      </c>
      <c r="W120" s="7" t="s">
        <v>17</v>
      </c>
      <c r="X120" s="5" t="s">
        <v>107</v>
      </c>
      <c r="Y120" s="461">
        <f t="shared" ref="Y120:Z120" si="63">Y13+Y49+Y79+Y105</f>
        <v>34</v>
      </c>
      <c r="Z120" s="461">
        <f t="shared" si="63"/>
        <v>41.5</v>
      </c>
      <c r="AA120" s="445">
        <f t="shared" ref="AA120:AA125" si="64">SUM(Y120:Z120)</f>
        <v>75.5</v>
      </c>
      <c r="AB120" s="445"/>
      <c r="AC120" s="445"/>
      <c r="AD120" s="3"/>
      <c r="AE120" s="3"/>
      <c r="AF120" s="3"/>
      <c r="AG120" s="3"/>
      <c r="AH120" s="3"/>
      <c r="AI120" s="3"/>
      <c r="AJ120" s="446"/>
      <c r="AK120" s="446"/>
      <c r="AL120" s="3"/>
      <c r="AM120" s="3"/>
      <c r="AN120" s="3"/>
      <c r="AO120" s="3"/>
      <c r="AP120" s="3"/>
      <c r="AQ120" s="3"/>
      <c r="AR120" s="3"/>
    </row>
    <row r="121" spans="1:44" ht="15.75" customHeight="1">
      <c r="A121" s="1"/>
      <c r="B121" s="1"/>
      <c r="C121" s="4"/>
      <c r="D121" s="4"/>
      <c r="E121" s="1"/>
      <c r="F121" s="1"/>
      <c r="G121" s="1"/>
      <c r="H121" s="1"/>
      <c r="I121" s="3"/>
      <c r="J121" s="3"/>
      <c r="K121" s="3"/>
      <c r="L121" s="3" t="s">
        <v>556</v>
      </c>
      <c r="M121" s="3">
        <f t="shared" ca="1" si="58"/>
        <v>3</v>
      </c>
      <c r="N121" s="3"/>
      <c r="O121" s="462">
        <f t="shared" ca="1" si="59"/>
        <v>1.9169329073482428</v>
      </c>
      <c r="P121" s="445"/>
      <c r="Q121" s="3"/>
      <c r="R121" s="445"/>
      <c r="S121" s="445"/>
      <c r="T121" s="445"/>
      <c r="U121" s="445"/>
      <c r="V121" s="7" t="s">
        <v>16</v>
      </c>
      <c r="W121" s="7" t="s">
        <v>57</v>
      </c>
      <c r="X121" s="5" t="s">
        <v>109</v>
      </c>
      <c r="Y121" s="461">
        <f t="shared" ref="Y121:Z121" si="65">Y14+Y51+Y80+Y106</f>
        <v>20</v>
      </c>
      <c r="Z121" s="461">
        <f t="shared" si="65"/>
        <v>10.5</v>
      </c>
      <c r="AA121" s="445">
        <f t="shared" si="64"/>
        <v>30.5</v>
      </c>
      <c r="AB121" s="445"/>
      <c r="AC121" s="445"/>
      <c r="AD121" s="3"/>
      <c r="AE121" s="3"/>
      <c r="AF121" s="3"/>
      <c r="AG121" s="3"/>
      <c r="AH121" s="3"/>
      <c r="AI121" s="3"/>
      <c r="AJ121" s="446"/>
      <c r="AK121" s="446"/>
      <c r="AL121" s="3"/>
      <c r="AM121" s="3"/>
      <c r="AN121" s="3"/>
      <c r="AO121" s="3"/>
      <c r="AP121" s="3"/>
      <c r="AQ121" s="3"/>
      <c r="AR121" s="3"/>
    </row>
    <row r="122" spans="1:44" ht="15.75" customHeight="1">
      <c r="A122" s="1"/>
      <c r="B122" s="1"/>
      <c r="C122" s="4" t="s">
        <v>112</v>
      </c>
      <c r="D122" s="4"/>
      <c r="E122" s="32">
        <f t="shared" ref="E122:F122" si="66">E123+E124</f>
        <v>52</v>
      </c>
      <c r="F122" s="32">
        <f t="shared" si="66"/>
        <v>1560</v>
      </c>
      <c r="G122" s="24">
        <f>F122/$F$122*100</f>
        <v>100</v>
      </c>
      <c r="H122" s="1"/>
      <c r="I122" s="3"/>
      <c r="J122" s="3"/>
      <c r="K122" s="3"/>
      <c r="L122" s="3" t="s">
        <v>46</v>
      </c>
      <c r="M122" s="3">
        <f t="shared" ca="1" si="58"/>
        <v>60</v>
      </c>
      <c r="N122" s="3"/>
      <c r="O122" s="462">
        <f t="shared" ca="1" si="59"/>
        <v>38.338658146964853</v>
      </c>
      <c r="P122" s="445"/>
      <c r="Q122" s="3"/>
      <c r="R122" s="445"/>
      <c r="S122" s="445"/>
      <c r="T122" s="445"/>
      <c r="U122" s="445"/>
      <c r="V122" s="7"/>
      <c r="W122" s="7"/>
      <c r="X122" s="5" t="s">
        <v>115</v>
      </c>
      <c r="Y122" s="461">
        <f t="shared" ref="Y122:Z122" si="67">Y15+Y31+Y81+Y107</f>
        <v>0</v>
      </c>
      <c r="Z122" s="461">
        <f t="shared" si="67"/>
        <v>0</v>
      </c>
      <c r="AA122" s="445">
        <f t="shared" si="64"/>
        <v>0</v>
      </c>
      <c r="AB122" s="445"/>
      <c r="AC122" s="445"/>
      <c r="AD122" s="3"/>
      <c r="AE122" s="3"/>
      <c r="AF122" s="3"/>
      <c r="AG122" s="3"/>
      <c r="AH122" s="3"/>
      <c r="AI122" s="3"/>
      <c r="AJ122" s="446"/>
      <c r="AK122" s="446"/>
      <c r="AL122" s="3"/>
      <c r="AM122" s="3"/>
      <c r="AN122" s="3"/>
      <c r="AO122" s="3"/>
      <c r="AP122" s="3"/>
      <c r="AQ122" s="3"/>
      <c r="AR122" s="3"/>
    </row>
    <row r="123" spans="1:44" ht="15.75" customHeight="1">
      <c r="A123" s="1" t="s">
        <v>16</v>
      </c>
      <c r="B123" s="1" t="s">
        <v>17</v>
      </c>
      <c r="C123" s="4" t="s">
        <v>107</v>
      </c>
      <c r="D123" s="4"/>
      <c r="E123" s="1">
        <f t="shared" ref="E123:E124" si="68">SUMIFS(E$12:E$111,A$12:A$111,A123,B$12:B$111,B123)</f>
        <v>34</v>
      </c>
      <c r="F123" s="1">
        <f t="shared" ref="F123:F124" si="69">E123*30</f>
        <v>1020</v>
      </c>
      <c r="G123" s="24">
        <f t="shared" ref="G123:G124" si="70">F123/F$122*100</f>
        <v>65.384615384615387</v>
      </c>
      <c r="H123" s="1"/>
      <c r="I123" s="3"/>
      <c r="J123" s="3"/>
      <c r="K123" s="3"/>
      <c r="L123" s="3" t="s">
        <v>29</v>
      </c>
      <c r="M123" s="3">
        <f t="shared" ca="1" si="58"/>
        <v>8</v>
      </c>
      <c r="N123" s="3"/>
      <c r="O123" s="462">
        <f t="shared" ca="1" si="59"/>
        <v>5.1118210862619806</v>
      </c>
      <c r="P123" s="445"/>
      <c r="Q123" s="3"/>
      <c r="R123" s="445"/>
      <c r="S123" s="445"/>
      <c r="T123" s="445"/>
      <c r="U123" s="445"/>
      <c r="V123" s="7" t="s">
        <v>15</v>
      </c>
      <c r="W123" s="7" t="s">
        <v>17</v>
      </c>
      <c r="X123" s="5" t="s">
        <v>107</v>
      </c>
      <c r="Y123" s="461">
        <f t="shared" ref="Y123:Z123" si="71">Y16+Y54+Y82+Y108</f>
        <v>64.5</v>
      </c>
      <c r="Z123" s="461">
        <f t="shared" si="71"/>
        <v>39.5</v>
      </c>
      <c r="AA123" s="445">
        <f t="shared" si="64"/>
        <v>104</v>
      </c>
      <c r="AB123" s="463">
        <f>Y123-E108-E109-E110</f>
        <v>47.5</v>
      </c>
      <c r="AC123" s="445"/>
      <c r="AD123" s="3"/>
      <c r="AE123" s="3"/>
      <c r="AF123" s="3"/>
      <c r="AG123" s="3"/>
      <c r="AH123" s="3"/>
      <c r="AI123" s="3"/>
      <c r="AJ123" s="446"/>
      <c r="AK123" s="446"/>
      <c r="AL123" s="3"/>
      <c r="AM123" s="3"/>
      <c r="AN123" s="3"/>
      <c r="AO123" s="3"/>
      <c r="AP123" s="3"/>
      <c r="AQ123" s="3"/>
      <c r="AR123" s="3"/>
    </row>
    <row r="124" spans="1:44" ht="15.75" customHeight="1">
      <c r="A124" s="1" t="s">
        <v>16</v>
      </c>
      <c r="B124" s="1" t="s">
        <v>57</v>
      </c>
      <c r="C124" s="4" t="s">
        <v>109</v>
      </c>
      <c r="D124" s="4"/>
      <c r="E124" s="1">
        <f t="shared" si="68"/>
        <v>18</v>
      </c>
      <c r="F124" s="1">
        <f t="shared" si="69"/>
        <v>540</v>
      </c>
      <c r="G124" s="24">
        <f t="shared" si="70"/>
        <v>34.615384615384613</v>
      </c>
      <c r="H124" s="1"/>
      <c r="I124" s="3"/>
      <c r="J124" s="3"/>
      <c r="K124" s="3"/>
      <c r="L124" s="3" t="s">
        <v>560</v>
      </c>
      <c r="M124" s="3">
        <f t="shared" ca="1" si="58"/>
        <v>0</v>
      </c>
      <c r="N124" s="3"/>
      <c r="O124" s="462">
        <f t="shared" ca="1" si="59"/>
        <v>0</v>
      </c>
      <c r="P124" s="445"/>
      <c r="Q124" s="445"/>
      <c r="R124" s="445"/>
      <c r="S124" s="445"/>
      <c r="T124" s="445"/>
      <c r="U124" s="445"/>
      <c r="V124" s="7" t="s">
        <v>15</v>
      </c>
      <c r="W124" s="7" t="s">
        <v>57</v>
      </c>
      <c r="X124" s="5" t="s">
        <v>109</v>
      </c>
      <c r="Y124" s="461" t="e">
        <f t="shared" ref="Y124:Z124" si="72">#REF!+Y56+Y83+Y109</f>
        <v>#REF!</v>
      </c>
      <c r="Z124" s="461" t="e">
        <f t="shared" si="72"/>
        <v>#REF!</v>
      </c>
      <c r="AA124" s="445" t="e">
        <f t="shared" si="64"/>
        <v>#REF!</v>
      </c>
      <c r="AB124" s="445"/>
      <c r="AC124" s="445"/>
      <c r="AD124" s="3"/>
      <c r="AE124" s="3"/>
      <c r="AF124" s="3"/>
      <c r="AG124" s="3"/>
      <c r="AH124" s="3"/>
      <c r="AI124" s="3"/>
      <c r="AJ124" s="446"/>
      <c r="AK124" s="446"/>
      <c r="AL124" s="3"/>
      <c r="AM124" s="3"/>
      <c r="AN124" s="3"/>
      <c r="AO124" s="3"/>
      <c r="AP124" s="3"/>
      <c r="AQ124" s="3"/>
      <c r="AR124" s="3"/>
    </row>
    <row r="125" spans="1:44" ht="15.75" customHeight="1">
      <c r="A125" s="1"/>
      <c r="B125" s="1"/>
      <c r="C125" s="4" t="s">
        <v>115</v>
      </c>
      <c r="D125" s="4"/>
      <c r="E125" s="32">
        <f t="shared" ref="E125:G125" si="73">E126+E127</f>
        <v>104.5</v>
      </c>
      <c r="F125" s="32">
        <f t="shared" si="73"/>
        <v>3135</v>
      </c>
      <c r="G125" s="32">
        <f t="shared" si="73"/>
        <v>100</v>
      </c>
      <c r="H125" s="3"/>
      <c r="I125" s="3"/>
      <c r="J125" s="3"/>
      <c r="K125" s="3"/>
      <c r="L125" s="3" t="s">
        <v>550</v>
      </c>
      <c r="M125" s="3">
        <f t="shared" ca="1" si="58"/>
        <v>2</v>
      </c>
      <c r="N125" s="3"/>
      <c r="O125" s="462">
        <f t="shared" ca="1" si="59"/>
        <v>1.2779552715654952</v>
      </c>
      <c r="P125" s="445"/>
      <c r="Q125" s="445"/>
      <c r="R125" s="445"/>
      <c r="S125" s="445"/>
      <c r="T125" s="445"/>
      <c r="U125" s="445"/>
      <c r="V125" s="452"/>
      <c r="W125" s="452"/>
      <c r="X125" s="452"/>
      <c r="Y125" s="461" t="e">
        <f t="shared" ref="Y125:Z125" si="74">SUM(Y120:Y124)</f>
        <v>#REF!</v>
      </c>
      <c r="Z125" s="461" t="e">
        <f t="shared" si="74"/>
        <v>#REF!</v>
      </c>
      <c r="AA125" s="445" t="e">
        <f t="shared" si="64"/>
        <v>#REF!</v>
      </c>
      <c r="AB125" s="445"/>
      <c r="AC125" s="445"/>
      <c r="AD125" s="3"/>
      <c r="AE125" s="3"/>
      <c r="AF125" s="3"/>
      <c r="AG125" s="3"/>
      <c r="AH125" s="3"/>
      <c r="AI125" s="3"/>
      <c r="AJ125" s="446"/>
      <c r="AK125" s="446"/>
      <c r="AL125" s="3"/>
      <c r="AM125" s="3"/>
      <c r="AN125" s="3"/>
      <c r="AO125" s="3"/>
      <c r="AP125" s="3"/>
      <c r="AQ125" s="3"/>
      <c r="AR125" s="3"/>
    </row>
    <row r="126" spans="1:44" ht="15.75" customHeight="1">
      <c r="A126" s="1" t="s">
        <v>15</v>
      </c>
      <c r="B126" s="1" t="s">
        <v>17</v>
      </c>
      <c r="C126" s="4" t="s">
        <v>107</v>
      </c>
      <c r="D126" s="4"/>
      <c r="E126" s="1">
        <f t="shared" ref="E126:E127" si="75">SUMIFS(E$12:E$111,A$12:A$111,A126,B$12:B$111,B126)</f>
        <v>64.5</v>
      </c>
      <c r="F126" s="1">
        <f t="shared" ref="F126:F127" si="76">E126*30</f>
        <v>1935</v>
      </c>
      <c r="G126" s="3">
        <f t="shared" ref="G126:G127" si="77">F126/F$125*100</f>
        <v>61.722488038277511</v>
      </c>
      <c r="H126" s="3"/>
      <c r="I126" s="3"/>
      <c r="J126" s="3"/>
      <c r="K126" s="3"/>
      <c r="L126" s="3" t="s">
        <v>55</v>
      </c>
      <c r="M126" s="3">
        <f t="shared" ca="1" si="58"/>
        <v>3</v>
      </c>
      <c r="N126" s="3"/>
      <c r="O126" s="462">
        <f t="shared" ca="1" si="59"/>
        <v>1.9169329073482428</v>
      </c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  <c r="Z126" s="445"/>
      <c r="AA126" s="445"/>
      <c r="AB126" s="445"/>
      <c r="AC126" s="445"/>
      <c r="AD126" s="3"/>
      <c r="AE126" s="3"/>
      <c r="AF126" s="3"/>
      <c r="AG126" s="3"/>
      <c r="AH126" s="3"/>
      <c r="AI126" s="3"/>
      <c r="AJ126" s="446"/>
      <c r="AK126" s="446"/>
      <c r="AL126" s="3"/>
      <c r="AM126" s="3"/>
      <c r="AN126" s="3"/>
      <c r="AO126" s="3"/>
      <c r="AP126" s="3"/>
      <c r="AQ126" s="3"/>
      <c r="AR126" s="3"/>
    </row>
    <row r="127" spans="1:44" ht="15.75" customHeight="1">
      <c r="A127" s="1" t="s">
        <v>15</v>
      </c>
      <c r="B127" s="1" t="s">
        <v>57</v>
      </c>
      <c r="C127" s="4" t="s">
        <v>109</v>
      </c>
      <c r="D127" s="4"/>
      <c r="E127" s="1">
        <f t="shared" si="75"/>
        <v>40</v>
      </c>
      <c r="F127" s="1">
        <f t="shared" si="76"/>
        <v>1200</v>
      </c>
      <c r="G127" s="3">
        <f t="shared" si="77"/>
        <v>38.277511961722489</v>
      </c>
      <c r="H127" s="3"/>
      <c r="I127" s="3"/>
      <c r="J127" s="3"/>
      <c r="K127" s="3"/>
      <c r="L127" s="3"/>
      <c r="M127" s="3">
        <f ca="1">SUM(M118:M126)</f>
        <v>83</v>
      </c>
      <c r="N127" s="3"/>
      <c r="O127" s="462">
        <f t="shared" ca="1" si="59"/>
        <v>53.035143769968052</v>
      </c>
      <c r="P127" s="445"/>
      <c r="Q127" s="445"/>
      <c r="R127" s="445"/>
      <c r="S127" s="445"/>
      <c r="T127" s="445"/>
      <c r="U127" s="445"/>
      <c r="V127" s="445"/>
      <c r="W127" s="445"/>
      <c r="X127" s="445"/>
      <c r="Y127" s="463">
        <f>Y123-E108-E109-E110</f>
        <v>47.5</v>
      </c>
      <c r="Z127" s="463">
        <f>Z123-D22-D44-D45</f>
        <v>26</v>
      </c>
      <c r="AA127" s="445"/>
      <c r="AB127" s="445"/>
      <c r="AC127" s="445"/>
      <c r="AD127" s="3"/>
      <c r="AE127" s="3"/>
      <c r="AF127" s="3"/>
      <c r="AG127" s="3"/>
      <c r="AH127" s="3"/>
      <c r="AI127" s="3"/>
      <c r="AJ127" s="446"/>
      <c r="AK127" s="446"/>
      <c r="AL127" s="3"/>
      <c r="AM127" s="3"/>
      <c r="AN127" s="3"/>
      <c r="AO127" s="3"/>
      <c r="AP127" s="3"/>
      <c r="AQ127" s="3"/>
      <c r="AR127" s="3"/>
    </row>
    <row r="128" spans="1:44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  <c r="Z128" s="445"/>
      <c r="AA128" s="445"/>
      <c r="AB128" s="445"/>
      <c r="AC128" s="445"/>
      <c r="AD128" s="445"/>
      <c r="AE128" s="445"/>
      <c r="AF128" s="445"/>
      <c r="AG128" s="445"/>
      <c r="AH128" s="445"/>
      <c r="AI128" s="445"/>
      <c r="AJ128" s="452"/>
      <c r="AK128" s="452"/>
      <c r="AL128" s="445"/>
      <c r="AM128" s="445"/>
      <c r="AN128" s="445"/>
      <c r="AO128" s="445"/>
      <c r="AP128" s="445"/>
      <c r="AQ128" s="445"/>
      <c r="AR128" s="445"/>
    </row>
    <row r="129" spans="1:44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  <c r="Z129" s="445"/>
      <c r="AA129" s="445"/>
      <c r="AB129" s="445"/>
      <c r="AC129" s="445"/>
      <c r="AD129" s="445"/>
      <c r="AE129" s="445"/>
      <c r="AF129" s="445"/>
      <c r="AG129" s="445"/>
      <c r="AH129" s="445"/>
      <c r="AI129" s="445"/>
      <c r="AJ129" s="452"/>
      <c r="AK129" s="452"/>
      <c r="AL129" s="445"/>
      <c r="AM129" s="445"/>
      <c r="AN129" s="445"/>
      <c r="AO129" s="445"/>
      <c r="AP129" s="445"/>
      <c r="AQ129" s="445"/>
      <c r="AR129" s="445"/>
    </row>
    <row r="130" spans="1:44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  <c r="Z130" s="445"/>
      <c r="AA130" s="445"/>
      <c r="AB130" s="445"/>
      <c r="AC130" s="445"/>
      <c r="AD130" s="445"/>
      <c r="AE130" s="445"/>
      <c r="AF130" s="445"/>
      <c r="AG130" s="445"/>
      <c r="AH130" s="445"/>
      <c r="AI130" s="445"/>
      <c r="AJ130" s="452"/>
      <c r="AK130" s="452"/>
      <c r="AL130" s="445"/>
      <c r="AM130" s="445"/>
      <c r="AN130" s="445"/>
      <c r="AO130" s="445"/>
      <c r="AP130" s="445"/>
      <c r="AQ130" s="445"/>
      <c r="AR130" s="445"/>
    </row>
    <row r="131" spans="1:44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  <c r="Z131" s="445"/>
      <c r="AA131" s="445"/>
      <c r="AB131" s="445"/>
      <c r="AC131" s="445"/>
      <c r="AD131" s="445"/>
      <c r="AE131" s="445"/>
      <c r="AF131" s="445"/>
      <c r="AG131" s="445"/>
      <c r="AH131" s="445"/>
      <c r="AI131" s="445"/>
      <c r="AJ131" s="452"/>
      <c r="AK131" s="452"/>
      <c r="AL131" s="445"/>
      <c r="AM131" s="445"/>
      <c r="AN131" s="445"/>
      <c r="AO131" s="22"/>
      <c r="AP131" s="22" t="s">
        <v>102</v>
      </c>
      <c r="AQ131" s="445"/>
      <c r="AR131" s="445"/>
    </row>
    <row r="132" spans="1:44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  <c r="Z132" s="445"/>
      <c r="AA132" s="445"/>
      <c r="AB132" s="445"/>
      <c r="AC132" s="445"/>
      <c r="AD132" s="445"/>
      <c r="AE132" s="445"/>
      <c r="AF132" s="445"/>
      <c r="AG132" s="445"/>
      <c r="AH132" s="445"/>
      <c r="AI132" s="445"/>
      <c r="AJ132" s="452"/>
      <c r="AK132" s="452"/>
      <c r="AL132" s="445"/>
      <c r="AM132" s="445"/>
      <c r="AN132" s="445"/>
      <c r="AO132" s="28" t="s">
        <v>106</v>
      </c>
      <c r="AP132" s="29">
        <f t="shared" ref="AP132:AP156" si="78">SUMIF(AO$10:AO$64,AO132,E$10:E$64)</f>
        <v>0</v>
      </c>
      <c r="AQ132" s="445">
        <f t="shared" ref="AQ132:AQ156" si="79">AP132/AP$157*100</f>
        <v>0</v>
      </c>
      <c r="AR132" s="445"/>
    </row>
    <row r="133" spans="1:44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  <c r="Z133" s="445"/>
      <c r="AA133" s="445"/>
      <c r="AB133" s="445"/>
      <c r="AC133" s="445"/>
      <c r="AD133" s="445"/>
      <c r="AE133" s="445"/>
      <c r="AF133" s="445"/>
      <c r="AG133" s="445"/>
      <c r="AH133" s="445"/>
      <c r="AI133" s="445"/>
      <c r="AJ133" s="452"/>
      <c r="AK133" s="452"/>
      <c r="AL133" s="445"/>
      <c r="AM133" s="445"/>
      <c r="AN133" s="445"/>
      <c r="AO133" s="28" t="s">
        <v>108</v>
      </c>
      <c r="AP133" s="29">
        <f t="shared" si="78"/>
        <v>0</v>
      </c>
      <c r="AQ133" s="445">
        <f t="shared" si="79"/>
        <v>0</v>
      </c>
      <c r="AR133" s="445"/>
    </row>
    <row r="134" spans="1:44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52"/>
      <c r="AK134" s="452"/>
      <c r="AL134" s="445"/>
      <c r="AM134" s="445"/>
      <c r="AN134" s="445"/>
      <c r="AO134" s="28" t="s">
        <v>110</v>
      </c>
      <c r="AP134" s="29">
        <f t="shared" si="78"/>
        <v>0</v>
      </c>
      <c r="AQ134" s="445">
        <f t="shared" si="79"/>
        <v>0</v>
      </c>
      <c r="AR134" s="445"/>
    </row>
    <row r="135" spans="1:44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52"/>
      <c r="AK135" s="452"/>
      <c r="AL135" s="445"/>
      <c r="AM135" s="445"/>
      <c r="AN135" s="445"/>
      <c r="AO135" s="28" t="s">
        <v>111</v>
      </c>
      <c r="AP135" s="29">
        <f t="shared" si="78"/>
        <v>0</v>
      </c>
      <c r="AQ135" s="445">
        <f t="shared" si="79"/>
        <v>0</v>
      </c>
      <c r="AR135" s="445"/>
    </row>
    <row r="136" spans="1:44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52"/>
      <c r="AK136" s="452"/>
      <c r="AL136" s="445"/>
      <c r="AM136" s="445"/>
      <c r="AN136" s="445"/>
      <c r="AO136" s="28" t="s">
        <v>113</v>
      </c>
      <c r="AP136" s="29">
        <f t="shared" si="78"/>
        <v>0</v>
      </c>
      <c r="AQ136" s="445">
        <f t="shared" si="79"/>
        <v>0</v>
      </c>
      <c r="AR136" s="445"/>
    </row>
    <row r="137" spans="1:44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445"/>
      <c r="Q137" s="445"/>
      <c r="R137" s="445"/>
      <c r="S137" s="445"/>
      <c r="T137" s="445"/>
      <c r="U137" s="445"/>
      <c r="V137" s="445"/>
      <c r="W137" s="445"/>
      <c r="X137" s="445"/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52"/>
      <c r="AK137" s="452"/>
      <c r="AL137" s="445"/>
      <c r="AM137" s="445"/>
      <c r="AN137" s="445"/>
      <c r="AO137" s="28" t="s">
        <v>33</v>
      </c>
      <c r="AP137" s="29">
        <f t="shared" si="78"/>
        <v>4</v>
      </c>
      <c r="AQ137" s="445">
        <f t="shared" si="79"/>
        <v>6.8965517241379306</v>
      </c>
      <c r="AR137" s="445"/>
    </row>
    <row r="138" spans="1:44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  <c r="Z138" s="445"/>
      <c r="AA138" s="445"/>
      <c r="AB138" s="445"/>
      <c r="AC138" s="445"/>
      <c r="AD138" s="445"/>
      <c r="AE138" s="445"/>
      <c r="AF138" s="445"/>
      <c r="AG138" s="445"/>
      <c r="AH138" s="445"/>
      <c r="AI138" s="445"/>
      <c r="AJ138" s="452"/>
      <c r="AK138" s="452"/>
      <c r="AL138" s="445"/>
      <c r="AM138" s="445"/>
      <c r="AN138" s="445"/>
      <c r="AO138" s="28" t="s">
        <v>114</v>
      </c>
      <c r="AP138" s="29">
        <f t="shared" si="78"/>
        <v>0</v>
      </c>
      <c r="AQ138" s="445">
        <f t="shared" si="79"/>
        <v>0</v>
      </c>
      <c r="AR138" s="445"/>
    </row>
    <row r="139" spans="1:44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445"/>
      <c r="Q139" s="445"/>
      <c r="R139" s="445"/>
      <c r="S139" s="445"/>
      <c r="T139" s="445"/>
      <c r="U139" s="445"/>
      <c r="V139" s="445"/>
      <c r="W139" s="445"/>
      <c r="X139" s="445"/>
      <c r="Y139" s="445"/>
      <c r="Z139" s="445"/>
      <c r="AA139" s="445"/>
      <c r="AB139" s="445"/>
      <c r="AC139" s="445"/>
      <c r="AD139" s="445"/>
      <c r="AE139" s="445"/>
      <c r="AF139" s="445"/>
      <c r="AG139" s="445"/>
      <c r="AH139" s="445"/>
      <c r="AI139" s="445"/>
      <c r="AJ139" s="452"/>
      <c r="AK139" s="452"/>
      <c r="AL139" s="445"/>
      <c r="AM139" s="445"/>
      <c r="AN139" s="445"/>
      <c r="AO139" s="28" t="s">
        <v>116</v>
      </c>
      <c r="AP139" s="29">
        <f t="shared" si="78"/>
        <v>0</v>
      </c>
      <c r="AQ139" s="445">
        <f t="shared" si="79"/>
        <v>0</v>
      </c>
      <c r="AR139" s="445"/>
    </row>
    <row r="140" spans="1:44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445"/>
      <c r="Q140" s="445"/>
      <c r="R140" s="445"/>
      <c r="S140" s="445"/>
      <c r="T140" s="445"/>
      <c r="U140" s="445"/>
      <c r="V140" s="445"/>
      <c r="W140" s="445"/>
      <c r="X140" s="445"/>
      <c r="Y140" s="445"/>
      <c r="Z140" s="445"/>
      <c r="AA140" s="445"/>
      <c r="AB140" s="445"/>
      <c r="AC140" s="445"/>
      <c r="AD140" s="445"/>
      <c r="AE140" s="445"/>
      <c r="AF140" s="445"/>
      <c r="AG140" s="445"/>
      <c r="AH140" s="445"/>
      <c r="AI140" s="445"/>
      <c r="AJ140" s="452"/>
      <c r="AK140" s="452"/>
      <c r="AL140" s="445"/>
      <c r="AM140" s="445"/>
      <c r="AN140" s="445"/>
      <c r="AO140" s="28" t="s">
        <v>117</v>
      </c>
      <c r="AP140" s="29">
        <f t="shared" si="78"/>
        <v>0</v>
      </c>
      <c r="AQ140" s="445">
        <f t="shared" si="79"/>
        <v>0</v>
      </c>
      <c r="AR140" s="445"/>
    </row>
    <row r="141" spans="1:44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  <c r="Z141" s="445"/>
      <c r="AA141" s="445"/>
      <c r="AB141" s="445"/>
      <c r="AC141" s="445"/>
      <c r="AD141" s="445"/>
      <c r="AE141" s="445"/>
      <c r="AF141" s="445"/>
      <c r="AG141" s="445"/>
      <c r="AH141" s="445"/>
      <c r="AI141" s="445"/>
      <c r="AJ141" s="452"/>
      <c r="AK141" s="452"/>
      <c r="AL141" s="445"/>
      <c r="AM141" s="445"/>
      <c r="AN141" s="445"/>
      <c r="AO141" s="28" t="s">
        <v>27</v>
      </c>
      <c r="AP141" s="29">
        <f t="shared" si="78"/>
        <v>7</v>
      </c>
      <c r="AQ141" s="445">
        <f t="shared" si="79"/>
        <v>12.068965517241379</v>
      </c>
      <c r="AR141" s="445"/>
    </row>
    <row r="142" spans="1:44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  <c r="Z142" s="445"/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52"/>
      <c r="AK142" s="452"/>
      <c r="AL142" s="445"/>
      <c r="AM142" s="445"/>
      <c r="AN142" s="445"/>
      <c r="AO142" s="28" t="s">
        <v>118</v>
      </c>
      <c r="AP142" s="29">
        <f t="shared" si="78"/>
        <v>0</v>
      </c>
      <c r="AQ142" s="445">
        <f t="shared" si="79"/>
        <v>0</v>
      </c>
      <c r="AR142" s="445"/>
    </row>
    <row r="143" spans="1:44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  <c r="Z143" s="445"/>
      <c r="AA143" s="445"/>
      <c r="AB143" s="445"/>
      <c r="AC143" s="445"/>
      <c r="AD143" s="445"/>
      <c r="AE143" s="445"/>
      <c r="AF143" s="445"/>
      <c r="AG143" s="445"/>
      <c r="AH143" s="445"/>
      <c r="AI143" s="445"/>
      <c r="AJ143" s="452"/>
      <c r="AK143" s="452"/>
      <c r="AL143" s="445"/>
      <c r="AM143" s="445"/>
      <c r="AN143" s="445"/>
      <c r="AO143" s="28" t="s">
        <v>119</v>
      </c>
      <c r="AP143" s="29">
        <f t="shared" si="78"/>
        <v>0</v>
      </c>
      <c r="AQ143" s="445">
        <f t="shared" si="79"/>
        <v>0</v>
      </c>
      <c r="AR143" s="445"/>
    </row>
    <row r="144" spans="1:44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45"/>
      <c r="Q144" s="445"/>
      <c r="R144" s="445"/>
      <c r="S144" s="445"/>
      <c r="T144" s="445"/>
      <c r="U144" s="445"/>
      <c r="V144" s="445"/>
      <c r="W144" s="445"/>
      <c r="X144" s="445"/>
      <c r="Y144" s="445"/>
      <c r="Z144" s="445"/>
      <c r="AA144" s="445"/>
      <c r="AB144" s="445"/>
      <c r="AC144" s="445"/>
      <c r="AD144" s="445"/>
      <c r="AE144" s="445"/>
      <c r="AF144" s="445"/>
      <c r="AG144" s="445"/>
      <c r="AH144" s="445"/>
      <c r="AI144" s="445"/>
      <c r="AJ144" s="452"/>
      <c r="AK144" s="452"/>
      <c r="AL144" s="445"/>
      <c r="AM144" s="445"/>
      <c r="AN144" s="445"/>
      <c r="AO144" s="28" t="s">
        <v>120</v>
      </c>
      <c r="AP144" s="29">
        <f t="shared" si="78"/>
        <v>0</v>
      </c>
      <c r="AQ144" s="445">
        <f t="shared" si="79"/>
        <v>0</v>
      </c>
      <c r="AR144" s="445"/>
    </row>
    <row r="145" spans="1:44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  <c r="Z145" s="445"/>
      <c r="AA145" s="445"/>
      <c r="AB145" s="445"/>
      <c r="AC145" s="445"/>
      <c r="AD145" s="445"/>
      <c r="AE145" s="445"/>
      <c r="AF145" s="445"/>
      <c r="AG145" s="445"/>
      <c r="AH145" s="445"/>
      <c r="AI145" s="445"/>
      <c r="AJ145" s="452"/>
      <c r="AK145" s="452"/>
      <c r="AL145" s="445"/>
      <c r="AM145" s="445"/>
      <c r="AN145" s="445"/>
      <c r="AO145" s="28" t="s">
        <v>121</v>
      </c>
      <c r="AP145" s="29">
        <f t="shared" si="78"/>
        <v>0</v>
      </c>
      <c r="AQ145" s="445">
        <f t="shared" si="79"/>
        <v>0</v>
      </c>
      <c r="AR145" s="445"/>
    </row>
    <row r="146" spans="1:44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52"/>
      <c r="AK146" s="452"/>
      <c r="AL146" s="445"/>
      <c r="AM146" s="445"/>
      <c r="AN146" s="445"/>
      <c r="AO146" s="28" t="s">
        <v>122</v>
      </c>
      <c r="AP146" s="29">
        <f t="shared" si="78"/>
        <v>0</v>
      </c>
      <c r="AQ146" s="445">
        <f t="shared" si="79"/>
        <v>0</v>
      </c>
      <c r="AR146" s="445"/>
    </row>
    <row r="147" spans="1:44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  <c r="Z147" s="445"/>
      <c r="AA147" s="445"/>
      <c r="AB147" s="445"/>
      <c r="AC147" s="445"/>
      <c r="AD147" s="445"/>
      <c r="AE147" s="445"/>
      <c r="AF147" s="445"/>
      <c r="AG147" s="445"/>
      <c r="AH147" s="445"/>
      <c r="AI147" s="445"/>
      <c r="AJ147" s="452"/>
      <c r="AK147" s="452"/>
      <c r="AL147" s="445"/>
      <c r="AM147" s="445"/>
      <c r="AN147" s="445"/>
      <c r="AO147" s="28" t="s">
        <v>123</v>
      </c>
      <c r="AP147" s="29">
        <f t="shared" si="78"/>
        <v>0</v>
      </c>
      <c r="AQ147" s="445">
        <f t="shared" si="79"/>
        <v>0</v>
      </c>
      <c r="AR147" s="445"/>
    </row>
    <row r="148" spans="1:44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  <c r="Z148" s="445"/>
      <c r="AA148" s="445"/>
      <c r="AB148" s="445"/>
      <c r="AC148" s="445"/>
      <c r="AD148" s="445"/>
      <c r="AE148" s="445"/>
      <c r="AF148" s="445"/>
      <c r="AG148" s="445"/>
      <c r="AH148" s="445"/>
      <c r="AI148" s="445"/>
      <c r="AJ148" s="452"/>
      <c r="AK148" s="452"/>
      <c r="AL148" s="445"/>
      <c r="AM148" s="445"/>
      <c r="AN148" s="445"/>
      <c r="AO148" s="28" t="s">
        <v>124</v>
      </c>
      <c r="AP148" s="29">
        <f t="shared" si="78"/>
        <v>0</v>
      </c>
      <c r="AQ148" s="445">
        <f t="shared" si="79"/>
        <v>0</v>
      </c>
      <c r="AR148" s="445"/>
    </row>
    <row r="149" spans="1:44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  <c r="Z149" s="445"/>
      <c r="AA149" s="445"/>
      <c r="AB149" s="445"/>
      <c r="AC149" s="445"/>
      <c r="AD149" s="445"/>
      <c r="AE149" s="445"/>
      <c r="AF149" s="445"/>
      <c r="AG149" s="445"/>
      <c r="AH149" s="445"/>
      <c r="AI149" s="445"/>
      <c r="AJ149" s="452"/>
      <c r="AK149" s="452"/>
      <c r="AL149" s="445"/>
      <c r="AM149" s="445"/>
      <c r="AN149" s="445"/>
      <c r="AO149" s="28" t="s">
        <v>92</v>
      </c>
      <c r="AP149" s="29">
        <f t="shared" si="78"/>
        <v>0</v>
      </c>
      <c r="AQ149" s="445">
        <f t="shared" si="79"/>
        <v>0</v>
      </c>
      <c r="AR149" s="445"/>
    </row>
    <row r="150" spans="1:44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445"/>
      <c r="Q150" s="445"/>
      <c r="R150" s="445"/>
      <c r="S150" s="445"/>
      <c r="T150" s="445"/>
      <c r="U150" s="445"/>
      <c r="V150" s="445"/>
      <c r="W150" s="445"/>
      <c r="X150" s="445"/>
      <c r="Y150" s="445"/>
      <c r="Z150" s="445"/>
      <c r="AA150" s="445"/>
      <c r="AB150" s="445"/>
      <c r="AC150" s="445"/>
      <c r="AD150" s="445"/>
      <c r="AE150" s="445"/>
      <c r="AF150" s="445"/>
      <c r="AG150" s="445"/>
      <c r="AH150" s="445"/>
      <c r="AI150" s="445"/>
      <c r="AJ150" s="452"/>
      <c r="AK150" s="452"/>
      <c r="AL150" s="445"/>
      <c r="AM150" s="445"/>
      <c r="AN150" s="445"/>
      <c r="AO150" s="28" t="s">
        <v>65</v>
      </c>
      <c r="AP150" s="29">
        <f t="shared" si="78"/>
        <v>3</v>
      </c>
      <c r="AQ150" s="445">
        <f t="shared" si="79"/>
        <v>5.1724137931034484</v>
      </c>
      <c r="AR150" s="445"/>
    </row>
    <row r="151" spans="1:44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  <c r="Z151" s="445"/>
      <c r="AA151" s="445"/>
      <c r="AB151" s="445"/>
      <c r="AC151" s="445"/>
      <c r="AD151" s="445"/>
      <c r="AE151" s="445"/>
      <c r="AF151" s="445"/>
      <c r="AG151" s="445"/>
      <c r="AH151" s="445"/>
      <c r="AI151" s="445"/>
      <c r="AJ151" s="452"/>
      <c r="AK151" s="452"/>
      <c r="AL151" s="445"/>
      <c r="AM151" s="445"/>
      <c r="AN151" s="445"/>
      <c r="AO151" s="28" t="s">
        <v>47</v>
      </c>
      <c r="AP151" s="29">
        <f t="shared" si="78"/>
        <v>28</v>
      </c>
      <c r="AQ151" s="445">
        <f t="shared" si="79"/>
        <v>48.275862068965516</v>
      </c>
      <c r="AR151" s="445"/>
    </row>
    <row r="152" spans="1:44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445"/>
      <c r="Q152" s="445"/>
      <c r="R152" s="445"/>
      <c r="S152" s="445"/>
      <c r="T152" s="445"/>
      <c r="U152" s="445"/>
      <c r="V152" s="445"/>
      <c r="W152" s="445"/>
      <c r="X152" s="445"/>
      <c r="Y152" s="445"/>
      <c r="Z152" s="445"/>
      <c r="AA152" s="445"/>
      <c r="AB152" s="445"/>
      <c r="AC152" s="445"/>
      <c r="AD152" s="445"/>
      <c r="AE152" s="445"/>
      <c r="AF152" s="445"/>
      <c r="AG152" s="445"/>
      <c r="AH152" s="445"/>
      <c r="AI152" s="445"/>
      <c r="AJ152" s="452"/>
      <c r="AK152" s="452"/>
      <c r="AL152" s="445"/>
      <c r="AM152" s="445"/>
      <c r="AN152" s="445"/>
      <c r="AO152" s="28" t="s">
        <v>30</v>
      </c>
      <c r="AP152" s="29">
        <f t="shared" si="78"/>
        <v>8</v>
      </c>
      <c r="AQ152" s="445">
        <f t="shared" si="79"/>
        <v>13.793103448275861</v>
      </c>
      <c r="AR152" s="445"/>
    </row>
    <row r="153" spans="1:44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445"/>
      <c r="Q153" s="445"/>
      <c r="R153" s="445"/>
      <c r="S153" s="445"/>
      <c r="T153" s="445"/>
      <c r="U153" s="445"/>
      <c r="V153" s="445"/>
      <c r="W153" s="445"/>
      <c r="X153" s="445"/>
      <c r="Y153" s="445"/>
      <c r="Z153" s="445"/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52"/>
      <c r="AK153" s="452"/>
      <c r="AL153" s="445"/>
      <c r="AM153" s="445"/>
      <c r="AN153" s="445"/>
      <c r="AO153" s="28" t="s">
        <v>20</v>
      </c>
      <c r="AP153" s="29">
        <f t="shared" si="78"/>
        <v>0</v>
      </c>
      <c r="AQ153" s="445">
        <f t="shared" si="79"/>
        <v>0</v>
      </c>
      <c r="AR153" s="445"/>
    </row>
    <row r="154" spans="1:44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  <c r="Z154" s="445"/>
      <c r="AA154" s="445"/>
      <c r="AB154" s="445"/>
      <c r="AC154" s="445"/>
      <c r="AD154" s="445"/>
      <c r="AE154" s="445"/>
      <c r="AF154" s="445"/>
      <c r="AG154" s="445"/>
      <c r="AH154" s="445"/>
      <c r="AI154" s="445"/>
      <c r="AJ154" s="452"/>
      <c r="AK154" s="452"/>
      <c r="AL154" s="445"/>
      <c r="AM154" s="445"/>
      <c r="AN154" s="445"/>
      <c r="AO154" s="28" t="s">
        <v>25</v>
      </c>
      <c r="AP154" s="29">
        <f t="shared" si="78"/>
        <v>5</v>
      </c>
      <c r="AQ154" s="445">
        <f t="shared" si="79"/>
        <v>8.6206896551724146</v>
      </c>
      <c r="AR154" s="445"/>
    </row>
    <row r="155" spans="1:44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  <c r="Z155" s="445"/>
      <c r="AA155" s="445"/>
      <c r="AB155" s="445"/>
      <c r="AC155" s="445"/>
      <c r="AD155" s="445"/>
      <c r="AE155" s="445"/>
      <c r="AF155" s="445"/>
      <c r="AG155" s="445"/>
      <c r="AH155" s="445"/>
      <c r="AI155" s="445"/>
      <c r="AJ155" s="452"/>
      <c r="AK155" s="452"/>
      <c r="AL155" s="445"/>
      <c r="AM155" s="445"/>
      <c r="AN155" s="445"/>
      <c r="AO155" s="28" t="s">
        <v>22</v>
      </c>
      <c r="AP155" s="29">
        <f t="shared" si="78"/>
        <v>0</v>
      </c>
      <c r="AQ155" s="445">
        <f t="shared" si="79"/>
        <v>0</v>
      </c>
      <c r="AR155" s="445"/>
    </row>
    <row r="156" spans="1:44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  <c r="Z156" s="445"/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52"/>
      <c r="AK156" s="452"/>
      <c r="AL156" s="445"/>
      <c r="AM156" s="445"/>
      <c r="AN156" s="445"/>
      <c r="AO156" s="33" t="s">
        <v>56</v>
      </c>
      <c r="AP156" s="29">
        <f t="shared" si="78"/>
        <v>3</v>
      </c>
      <c r="AQ156" s="445">
        <f t="shared" si="79"/>
        <v>5.1724137931034484</v>
      </c>
      <c r="AR156" s="445"/>
    </row>
    <row r="157" spans="1:44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  <c r="Z157" s="445"/>
      <c r="AA157" s="445"/>
      <c r="AB157" s="445"/>
      <c r="AC157" s="445"/>
      <c r="AD157" s="445"/>
      <c r="AE157" s="445"/>
      <c r="AF157" s="445"/>
      <c r="AG157" s="445"/>
      <c r="AH157" s="445"/>
      <c r="AI157" s="445"/>
      <c r="AJ157" s="452"/>
      <c r="AK157" s="452"/>
      <c r="AL157" s="445"/>
      <c r="AM157" s="445"/>
      <c r="AN157" s="445"/>
      <c r="AO157" s="34"/>
      <c r="AP157" s="35">
        <f>SUM(AP132:AP156)</f>
        <v>58</v>
      </c>
      <c r="AQ157" s="445"/>
      <c r="AR157" s="445"/>
    </row>
    <row r="158" spans="1:44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  <c r="Z158" s="445"/>
      <c r="AA158" s="445"/>
      <c r="AB158" s="445"/>
      <c r="AC158" s="445"/>
      <c r="AD158" s="445"/>
      <c r="AE158" s="445"/>
      <c r="AF158" s="445"/>
      <c r="AG158" s="445"/>
      <c r="AH158" s="445"/>
      <c r="AI158" s="445"/>
      <c r="AJ158" s="452"/>
      <c r="AK158" s="452"/>
      <c r="AL158" s="445"/>
      <c r="AM158" s="445"/>
      <c r="AN158" s="445"/>
      <c r="AO158" s="445"/>
      <c r="AP158" s="445"/>
      <c r="AQ158" s="445"/>
      <c r="AR158" s="445"/>
    </row>
    <row r="159" spans="1:44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  <c r="Z159" s="445"/>
      <c r="AA159" s="445"/>
      <c r="AB159" s="445"/>
      <c r="AC159" s="445"/>
      <c r="AD159" s="445"/>
      <c r="AE159" s="445"/>
      <c r="AF159" s="445"/>
      <c r="AG159" s="445"/>
      <c r="AH159" s="445"/>
      <c r="AI159" s="445"/>
      <c r="AJ159" s="452"/>
      <c r="AK159" s="452"/>
      <c r="AL159" s="445"/>
      <c r="AM159" s="445"/>
      <c r="AN159" s="445"/>
      <c r="AO159" s="445"/>
      <c r="AP159" s="445"/>
      <c r="AQ159" s="445"/>
      <c r="AR159" s="445"/>
    </row>
    <row r="160" spans="1:44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  <c r="Z160" s="445"/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52"/>
      <c r="AK160" s="452"/>
      <c r="AL160" s="445"/>
      <c r="AM160" s="445"/>
      <c r="AN160" s="445"/>
      <c r="AO160" s="445"/>
      <c r="AP160" s="445"/>
      <c r="AQ160" s="445"/>
      <c r="AR160" s="445"/>
    </row>
    <row r="161" spans="1:44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  <c r="Z161" s="445"/>
      <c r="AA161" s="445"/>
      <c r="AB161" s="445"/>
      <c r="AC161" s="445"/>
      <c r="AD161" s="445"/>
      <c r="AE161" s="445"/>
      <c r="AF161" s="445"/>
      <c r="AG161" s="445"/>
      <c r="AH161" s="445"/>
      <c r="AI161" s="445"/>
      <c r="AJ161" s="452"/>
      <c r="AK161" s="452"/>
      <c r="AL161" s="445"/>
      <c r="AM161" s="445"/>
      <c r="AN161" s="445"/>
      <c r="AO161" s="445"/>
      <c r="AP161" s="445"/>
      <c r="AQ161" s="445"/>
      <c r="AR161" s="445"/>
    </row>
    <row r="162" spans="1:44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445"/>
      <c r="Q162" s="445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52"/>
      <c r="AK162" s="452"/>
      <c r="AL162" s="445"/>
      <c r="AM162" s="445"/>
      <c r="AN162" s="445"/>
      <c r="AO162" s="445"/>
      <c r="AP162" s="445"/>
      <c r="AQ162" s="445"/>
      <c r="AR162" s="445"/>
    </row>
    <row r="163" spans="1:44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52"/>
      <c r="AK163" s="452"/>
      <c r="AL163" s="445"/>
      <c r="AM163" s="445"/>
      <c r="AN163" s="445"/>
      <c r="AO163" s="445"/>
      <c r="AP163" s="445"/>
      <c r="AQ163" s="445"/>
      <c r="AR163" s="445"/>
    </row>
    <row r="164" spans="1:44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  <c r="Z164" s="445"/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52"/>
      <c r="AK164" s="452"/>
      <c r="AL164" s="445"/>
      <c r="AM164" s="445"/>
      <c r="AN164" s="445"/>
      <c r="AO164" s="445"/>
      <c r="AP164" s="445"/>
      <c r="AQ164" s="445"/>
      <c r="AR164" s="445"/>
    </row>
    <row r="165" spans="1:44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445"/>
      <c r="AD165" s="445"/>
      <c r="AE165" s="445"/>
      <c r="AF165" s="445"/>
      <c r="AG165" s="445"/>
      <c r="AH165" s="445"/>
      <c r="AI165" s="445"/>
      <c r="AJ165" s="452"/>
      <c r="AK165" s="452"/>
      <c r="AL165" s="445"/>
      <c r="AM165" s="445"/>
      <c r="AN165" s="445"/>
      <c r="AO165" s="445"/>
      <c r="AP165" s="445"/>
      <c r="AQ165" s="445"/>
      <c r="AR165" s="445"/>
    </row>
    <row r="166" spans="1:44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  <c r="Z166" s="445"/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52"/>
      <c r="AK166" s="452"/>
      <c r="AL166" s="445"/>
      <c r="AM166" s="445"/>
      <c r="AN166" s="445"/>
      <c r="AO166" s="445"/>
      <c r="AP166" s="445"/>
      <c r="AQ166" s="445"/>
      <c r="AR166" s="445"/>
    </row>
    <row r="167" spans="1:44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52"/>
      <c r="AK167" s="452"/>
      <c r="AL167" s="445"/>
      <c r="AM167" s="445"/>
      <c r="AN167" s="445"/>
      <c r="AO167" s="445"/>
      <c r="AP167" s="445"/>
      <c r="AQ167" s="445"/>
      <c r="AR167" s="445"/>
    </row>
    <row r="168" spans="1:44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52"/>
      <c r="AK168" s="452"/>
      <c r="AL168" s="445"/>
      <c r="AM168" s="445"/>
      <c r="AN168" s="445"/>
      <c r="AO168" s="445"/>
      <c r="AP168" s="445"/>
      <c r="AQ168" s="445"/>
      <c r="AR168" s="445"/>
    </row>
    <row r="169" spans="1:44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52"/>
      <c r="AK169" s="452"/>
      <c r="AL169" s="445"/>
      <c r="AM169" s="445"/>
      <c r="AN169" s="445"/>
      <c r="AO169" s="445"/>
      <c r="AP169" s="445"/>
      <c r="AQ169" s="445"/>
      <c r="AR169" s="445"/>
    </row>
    <row r="170" spans="1:44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52"/>
      <c r="AK170" s="452"/>
      <c r="AL170" s="445"/>
      <c r="AM170" s="445"/>
      <c r="AN170" s="445"/>
      <c r="AO170" s="445"/>
      <c r="AP170" s="445"/>
      <c r="AQ170" s="445"/>
      <c r="AR170" s="445"/>
    </row>
    <row r="171" spans="1:44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52"/>
      <c r="AK171" s="452"/>
      <c r="AL171" s="445"/>
      <c r="AM171" s="445"/>
      <c r="AN171" s="445"/>
      <c r="AO171" s="445"/>
      <c r="AP171" s="445"/>
      <c r="AQ171" s="445"/>
      <c r="AR171" s="445"/>
    </row>
    <row r="172" spans="1:44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52"/>
      <c r="AK172" s="452"/>
      <c r="AL172" s="445"/>
      <c r="AM172" s="445"/>
      <c r="AN172" s="445"/>
      <c r="AO172" s="445"/>
      <c r="AP172" s="445"/>
      <c r="AQ172" s="445"/>
      <c r="AR172" s="445"/>
    </row>
    <row r="173" spans="1:44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52"/>
      <c r="AK173" s="452"/>
      <c r="AL173" s="445"/>
      <c r="AM173" s="445"/>
      <c r="AN173" s="445"/>
      <c r="AO173" s="445"/>
      <c r="AP173" s="445"/>
      <c r="AQ173" s="445"/>
      <c r="AR173" s="445"/>
    </row>
    <row r="174" spans="1:44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52"/>
      <c r="AK174" s="452"/>
      <c r="AL174" s="445"/>
      <c r="AM174" s="445"/>
      <c r="AN174" s="445"/>
      <c r="AO174" s="445"/>
      <c r="AP174" s="445"/>
      <c r="AQ174" s="445"/>
      <c r="AR174" s="445"/>
    </row>
    <row r="175" spans="1:44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52"/>
      <c r="AK175" s="452"/>
      <c r="AL175" s="445"/>
      <c r="AM175" s="445"/>
      <c r="AN175" s="445"/>
      <c r="AO175" s="445"/>
      <c r="AP175" s="445"/>
      <c r="AQ175" s="445"/>
      <c r="AR175" s="445"/>
    </row>
    <row r="176" spans="1:44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52"/>
      <c r="AK176" s="452"/>
      <c r="AL176" s="445"/>
      <c r="AM176" s="445"/>
      <c r="AN176" s="445"/>
      <c r="AO176" s="445"/>
      <c r="AP176" s="445"/>
      <c r="AQ176" s="445"/>
      <c r="AR176" s="445"/>
    </row>
    <row r="177" spans="1:44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52"/>
      <c r="AK177" s="452"/>
      <c r="AL177" s="445"/>
      <c r="AM177" s="445"/>
      <c r="AN177" s="445"/>
      <c r="AO177" s="445"/>
      <c r="AP177" s="445"/>
      <c r="AQ177" s="445"/>
      <c r="AR177" s="445"/>
    </row>
    <row r="178" spans="1:44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52"/>
      <c r="AK178" s="452"/>
      <c r="AL178" s="445"/>
      <c r="AM178" s="445"/>
      <c r="AN178" s="445"/>
      <c r="AO178" s="445"/>
      <c r="AP178" s="445"/>
      <c r="AQ178" s="445"/>
      <c r="AR178" s="445"/>
    </row>
    <row r="179" spans="1:44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52"/>
      <c r="AK179" s="452"/>
      <c r="AL179" s="445"/>
      <c r="AM179" s="445"/>
      <c r="AN179" s="445"/>
      <c r="AO179" s="445"/>
      <c r="AP179" s="445"/>
      <c r="AQ179" s="445"/>
      <c r="AR179" s="445"/>
    </row>
    <row r="180" spans="1:44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52"/>
      <c r="AK180" s="452"/>
      <c r="AL180" s="445"/>
      <c r="AM180" s="445"/>
      <c r="AN180" s="445"/>
      <c r="AO180" s="445"/>
      <c r="AP180" s="445"/>
      <c r="AQ180" s="445"/>
      <c r="AR180" s="445"/>
    </row>
    <row r="181" spans="1:44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52"/>
      <c r="AK181" s="452"/>
      <c r="AL181" s="445"/>
      <c r="AM181" s="445"/>
      <c r="AN181" s="445"/>
      <c r="AO181" s="445"/>
      <c r="AP181" s="445"/>
      <c r="AQ181" s="445"/>
      <c r="AR181" s="445"/>
    </row>
    <row r="182" spans="1:44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52"/>
      <c r="AK182" s="452"/>
      <c r="AL182" s="445"/>
      <c r="AM182" s="445"/>
      <c r="AN182" s="445"/>
      <c r="AO182" s="445"/>
      <c r="AP182" s="445"/>
      <c r="AQ182" s="445"/>
      <c r="AR182" s="445"/>
    </row>
    <row r="183" spans="1:44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52"/>
      <c r="AK183" s="452"/>
      <c r="AL183" s="445"/>
      <c r="AM183" s="445"/>
      <c r="AN183" s="445"/>
      <c r="AO183" s="445"/>
      <c r="AP183" s="445"/>
      <c r="AQ183" s="445"/>
      <c r="AR183" s="445"/>
    </row>
    <row r="184" spans="1:44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52"/>
      <c r="AK184" s="452"/>
      <c r="AL184" s="445"/>
      <c r="AM184" s="445"/>
      <c r="AN184" s="445"/>
      <c r="AO184" s="445"/>
      <c r="AP184" s="445"/>
      <c r="AQ184" s="445"/>
      <c r="AR184" s="445"/>
    </row>
    <row r="185" spans="1:44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52"/>
      <c r="AK185" s="452"/>
      <c r="AL185" s="445"/>
      <c r="AM185" s="445"/>
      <c r="AN185" s="445"/>
      <c r="AO185" s="445"/>
      <c r="AP185" s="445"/>
      <c r="AQ185" s="445"/>
      <c r="AR185" s="445"/>
    </row>
    <row r="186" spans="1:44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52"/>
      <c r="AK186" s="452"/>
      <c r="AL186" s="445"/>
      <c r="AM186" s="445"/>
      <c r="AN186" s="445"/>
      <c r="AO186" s="445"/>
      <c r="AP186" s="445"/>
      <c r="AQ186" s="445"/>
      <c r="AR186" s="445"/>
    </row>
    <row r="187" spans="1:44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52"/>
      <c r="AK187" s="452"/>
      <c r="AL187" s="445"/>
      <c r="AM187" s="445"/>
      <c r="AN187" s="445"/>
      <c r="AO187" s="445"/>
      <c r="AP187" s="445"/>
      <c r="AQ187" s="445"/>
      <c r="AR187" s="445"/>
    </row>
    <row r="188" spans="1:44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52"/>
      <c r="AK188" s="452"/>
      <c r="AL188" s="445"/>
      <c r="AM188" s="445"/>
      <c r="AN188" s="445"/>
      <c r="AO188" s="445"/>
      <c r="AP188" s="445"/>
      <c r="AQ188" s="445"/>
      <c r="AR188" s="445"/>
    </row>
    <row r="189" spans="1:44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52"/>
      <c r="AK189" s="452"/>
      <c r="AL189" s="445"/>
      <c r="AM189" s="445"/>
      <c r="AN189" s="445"/>
      <c r="AO189" s="445"/>
      <c r="AP189" s="445"/>
      <c r="AQ189" s="445"/>
      <c r="AR189" s="445"/>
    </row>
    <row r="190" spans="1:44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52"/>
      <c r="AK190" s="452"/>
      <c r="AL190" s="445"/>
      <c r="AM190" s="445"/>
      <c r="AN190" s="445"/>
      <c r="AO190" s="445"/>
      <c r="AP190" s="445"/>
      <c r="AQ190" s="445"/>
      <c r="AR190" s="445"/>
    </row>
    <row r="191" spans="1:44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52"/>
      <c r="AK191" s="452"/>
      <c r="AL191" s="445"/>
      <c r="AM191" s="445"/>
      <c r="AN191" s="445"/>
      <c r="AO191" s="445"/>
      <c r="AP191" s="445"/>
      <c r="AQ191" s="445"/>
      <c r="AR191" s="445"/>
    </row>
    <row r="192" spans="1:44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52"/>
      <c r="AK192" s="452"/>
      <c r="AL192" s="445"/>
      <c r="AM192" s="445"/>
      <c r="AN192" s="445"/>
      <c r="AO192" s="445"/>
      <c r="AP192" s="445"/>
      <c r="AQ192" s="445"/>
      <c r="AR192" s="445"/>
    </row>
    <row r="193" spans="1:44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52"/>
      <c r="AK193" s="452"/>
      <c r="AL193" s="445"/>
      <c r="AM193" s="445"/>
      <c r="AN193" s="445"/>
      <c r="AO193" s="445"/>
      <c r="AP193" s="445"/>
      <c r="AQ193" s="445"/>
      <c r="AR193" s="445"/>
    </row>
    <row r="194" spans="1:44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52"/>
      <c r="AK194" s="452"/>
      <c r="AL194" s="445"/>
      <c r="AM194" s="445"/>
      <c r="AN194" s="445"/>
      <c r="AO194" s="445"/>
      <c r="AP194" s="445"/>
      <c r="AQ194" s="445"/>
      <c r="AR194" s="445"/>
    </row>
    <row r="195" spans="1:44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52"/>
      <c r="AK195" s="452"/>
      <c r="AL195" s="445"/>
      <c r="AM195" s="445"/>
      <c r="AN195" s="445"/>
      <c r="AO195" s="445"/>
      <c r="AP195" s="445"/>
      <c r="AQ195" s="445"/>
      <c r="AR195" s="445"/>
    </row>
    <row r="196" spans="1:44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52"/>
      <c r="AK196" s="452"/>
      <c r="AL196" s="445"/>
      <c r="AM196" s="445"/>
      <c r="AN196" s="445"/>
      <c r="AO196" s="445"/>
      <c r="AP196" s="445"/>
      <c r="AQ196" s="445"/>
      <c r="AR196" s="445"/>
    </row>
    <row r="197" spans="1:44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52"/>
      <c r="AK197" s="452"/>
      <c r="AL197" s="445"/>
      <c r="AM197" s="445"/>
      <c r="AN197" s="445"/>
      <c r="AO197" s="445"/>
      <c r="AP197" s="445"/>
      <c r="AQ197" s="445"/>
      <c r="AR197" s="445"/>
    </row>
    <row r="198" spans="1:44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52"/>
      <c r="AK198" s="452"/>
      <c r="AL198" s="445"/>
      <c r="AM198" s="445"/>
      <c r="AN198" s="445"/>
      <c r="AO198" s="445"/>
      <c r="AP198" s="445"/>
      <c r="AQ198" s="445"/>
      <c r="AR198" s="445"/>
    </row>
    <row r="199" spans="1:44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52"/>
      <c r="AK199" s="452"/>
      <c r="AL199" s="445"/>
      <c r="AM199" s="445"/>
      <c r="AN199" s="445"/>
      <c r="AO199" s="445"/>
      <c r="AP199" s="445"/>
      <c r="AQ199" s="445"/>
      <c r="AR199" s="445"/>
    </row>
    <row r="200" spans="1:44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52"/>
      <c r="AK200" s="452"/>
      <c r="AL200" s="445"/>
      <c r="AM200" s="445"/>
      <c r="AN200" s="445"/>
      <c r="AO200" s="445"/>
      <c r="AP200" s="445"/>
      <c r="AQ200" s="445"/>
      <c r="AR200" s="445"/>
    </row>
    <row r="201" spans="1:44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52"/>
      <c r="AK201" s="452"/>
      <c r="AL201" s="445"/>
      <c r="AM201" s="445"/>
      <c r="AN201" s="445"/>
      <c r="AO201" s="445"/>
      <c r="AP201" s="445"/>
      <c r="AQ201" s="445"/>
      <c r="AR201" s="445"/>
    </row>
    <row r="202" spans="1:44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52"/>
      <c r="AK202" s="452"/>
      <c r="AL202" s="445"/>
      <c r="AM202" s="445"/>
      <c r="AN202" s="445"/>
      <c r="AO202" s="445"/>
      <c r="AP202" s="445"/>
      <c r="AQ202" s="445"/>
      <c r="AR202" s="445"/>
    </row>
    <row r="203" spans="1:44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52"/>
      <c r="AK203" s="452"/>
      <c r="AL203" s="445"/>
      <c r="AM203" s="445"/>
      <c r="AN203" s="445"/>
      <c r="AO203" s="445"/>
      <c r="AP203" s="445"/>
      <c r="AQ203" s="445"/>
      <c r="AR203" s="445"/>
    </row>
    <row r="204" spans="1:44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52"/>
      <c r="AK204" s="452"/>
      <c r="AL204" s="445"/>
      <c r="AM204" s="445"/>
      <c r="AN204" s="445"/>
      <c r="AO204" s="445"/>
      <c r="AP204" s="445"/>
      <c r="AQ204" s="445"/>
      <c r="AR204" s="445"/>
    </row>
    <row r="205" spans="1:44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52"/>
      <c r="AK205" s="452"/>
      <c r="AL205" s="445"/>
      <c r="AM205" s="445"/>
      <c r="AN205" s="445"/>
      <c r="AO205" s="445"/>
      <c r="AP205" s="445"/>
      <c r="AQ205" s="445"/>
      <c r="AR205" s="445"/>
    </row>
    <row r="206" spans="1:44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52"/>
      <c r="AK206" s="452"/>
      <c r="AL206" s="445"/>
      <c r="AM206" s="445"/>
      <c r="AN206" s="445"/>
      <c r="AO206" s="445"/>
      <c r="AP206" s="445"/>
      <c r="AQ206" s="445"/>
      <c r="AR206" s="445"/>
    </row>
    <row r="207" spans="1:44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52"/>
      <c r="AK207" s="452"/>
      <c r="AL207" s="445"/>
      <c r="AM207" s="445"/>
      <c r="AN207" s="445"/>
      <c r="AO207" s="445"/>
      <c r="AP207" s="445"/>
      <c r="AQ207" s="445"/>
      <c r="AR207" s="445"/>
    </row>
    <row r="208" spans="1:44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52"/>
      <c r="AK208" s="452"/>
      <c r="AL208" s="445"/>
      <c r="AM208" s="445"/>
      <c r="AN208" s="445"/>
      <c r="AO208" s="445"/>
      <c r="AP208" s="445"/>
      <c r="AQ208" s="445"/>
      <c r="AR208" s="445"/>
    </row>
    <row r="209" spans="1:44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52"/>
      <c r="AK209" s="452"/>
      <c r="AL209" s="445"/>
      <c r="AM209" s="445"/>
      <c r="AN209" s="445"/>
      <c r="AO209" s="445"/>
      <c r="AP209" s="445"/>
      <c r="AQ209" s="445"/>
      <c r="AR209" s="445"/>
    </row>
    <row r="210" spans="1:44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52"/>
      <c r="AK210" s="452"/>
      <c r="AL210" s="445"/>
      <c r="AM210" s="445"/>
      <c r="AN210" s="445"/>
      <c r="AO210" s="445"/>
      <c r="AP210" s="445"/>
      <c r="AQ210" s="445"/>
      <c r="AR210" s="445"/>
    </row>
    <row r="211" spans="1:44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52"/>
      <c r="AK211" s="452"/>
      <c r="AL211" s="445"/>
      <c r="AM211" s="445"/>
      <c r="AN211" s="445"/>
      <c r="AO211" s="445"/>
      <c r="AP211" s="445"/>
      <c r="AQ211" s="445"/>
      <c r="AR211" s="445"/>
    </row>
    <row r="212" spans="1:44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52"/>
      <c r="AK212" s="452"/>
      <c r="AL212" s="445"/>
      <c r="AM212" s="445"/>
      <c r="AN212" s="445"/>
      <c r="AO212" s="445"/>
      <c r="AP212" s="445"/>
      <c r="AQ212" s="445"/>
      <c r="AR212" s="445"/>
    </row>
    <row r="213" spans="1:44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52"/>
      <c r="AK213" s="452"/>
      <c r="AL213" s="445"/>
      <c r="AM213" s="445"/>
      <c r="AN213" s="445"/>
      <c r="AO213" s="445"/>
      <c r="AP213" s="445"/>
      <c r="AQ213" s="445"/>
      <c r="AR213" s="445"/>
    </row>
    <row r="214" spans="1:44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52"/>
      <c r="AK214" s="452"/>
      <c r="AL214" s="445"/>
      <c r="AM214" s="445"/>
      <c r="AN214" s="445"/>
      <c r="AO214" s="445"/>
      <c r="AP214" s="445"/>
      <c r="AQ214" s="445"/>
      <c r="AR214" s="445"/>
    </row>
    <row r="215" spans="1:44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52"/>
      <c r="AK215" s="452"/>
      <c r="AL215" s="445"/>
      <c r="AM215" s="445"/>
      <c r="AN215" s="445"/>
      <c r="AO215" s="445"/>
      <c r="AP215" s="445"/>
      <c r="AQ215" s="445"/>
      <c r="AR215" s="445"/>
    </row>
    <row r="216" spans="1:44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52"/>
      <c r="AK216" s="452"/>
      <c r="AL216" s="445"/>
      <c r="AM216" s="445"/>
      <c r="AN216" s="445"/>
      <c r="AO216" s="445"/>
      <c r="AP216" s="445"/>
      <c r="AQ216" s="445"/>
      <c r="AR216" s="445"/>
    </row>
    <row r="217" spans="1:44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52"/>
      <c r="AK217" s="452"/>
      <c r="AL217" s="445"/>
      <c r="AM217" s="445"/>
      <c r="AN217" s="445"/>
      <c r="AO217" s="445"/>
      <c r="AP217" s="445"/>
      <c r="AQ217" s="445"/>
      <c r="AR217" s="445"/>
    </row>
    <row r="218" spans="1:44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52"/>
      <c r="AK218" s="452"/>
      <c r="AL218" s="445"/>
      <c r="AM218" s="445"/>
      <c r="AN218" s="445"/>
      <c r="AO218" s="445"/>
      <c r="AP218" s="445"/>
      <c r="AQ218" s="445"/>
      <c r="AR218" s="445"/>
    </row>
    <row r="219" spans="1:44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52"/>
      <c r="AK219" s="452"/>
      <c r="AL219" s="445"/>
      <c r="AM219" s="445"/>
      <c r="AN219" s="445"/>
      <c r="AO219" s="445"/>
      <c r="AP219" s="445"/>
      <c r="AQ219" s="445"/>
      <c r="AR219" s="445"/>
    </row>
    <row r="220" spans="1:44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52"/>
      <c r="AK220" s="452"/>
      <c r="AL220" s="445"/>
      <c r="AM220" s="445"/>
      <c r="AN220" s="445"/>
      <c r="AO220" s="445"/>
      <c r="AP220" s="445"/>
      <c r="AQ220" s="445"/>
      <c r="AR220" s="445"/>
    </row>
    <row r="221" spans="1:44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52"/>
      <c r="AK221" s="452"/>
      <c r="AL221" s="445"/>
      <c r="AM221" s="445"/>
      <c r="AN221" s="445"/>
      <c r="AO221" s="445"/>
      <c r="AP221" s="445"/>
      <c r="AQ221" s="445"/>
      <c r="AR221" s="445"/>
    </row>
    <row r="222" spans="1:44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52"/>
      <c r="AK222" s="452"/>
      <c r="AL222" s="445"/>
      <c r="AM222" s="445"/>
      <c r="AN222" s="445"/>
      <c r="AO222" s="445"/>
      <c r="AP222" s="445"/>
      <c r="AQ222" s="445"/>
      <c r="AR222" s="445"/>
    </row>
    <row r="223" spans="1:44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52"/>
      <c r="AK223" s="452"/>
      <c r="AL223" s="445"/>
      <c r="AM223" s="445"/>
      <c r="AN223" s="445"/>
      <c r="AO223" s="445"/>
      <c r="AP223" s="445"/>
      <c r="AQ223" s="445"/>
      <c r="AR223" s="445"/>
    </row>
    <row r="224" spans="1:44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52"/>
      <c r="AK224" s="452"/>
      <c r="AL224" s="445"/>
      <c r="AM224" s="445"/>
      <c r="AN224" s="445"/>
      <c r="AO224" s="445"/>
      <c r="AP224" s="445"/>
      <c r="AQ224" s="445"/>
      <c r="AR224" s="445"/>
    </row>
    <row r="225" spans="1:44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52"/>
      <c r="AK225" s="452"/>
      <c r="AL225" s="445"/>
      <c r="AM225" s="445"/>
      <c r="AN225" s="445"/>
      <c r="AO225" s="445"/>
      <c r="AP225" s="445"/>
      <c r="AQ225" s="445"/>
      <c r="AR225" s="445"/>
    </row>
    <row r="226" spans="1:44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52"/>
      <c r="AK226" s="452"/>
      <c r="AL226" s="445"/>
      <c r="AM226" s="445"/>
      <c r="AN226" s="445"/>
      <c r="AO226" s="445"/>
      <c r="AP226" s="445"/>
      <c r="AQ226" s="445"/>
      <c r="AR226" s="445"/>
    </row>
    <row r="227" spans="1:44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52"/>
      <c r="AK227" s="452"/>
      <c r="AL227" s="445"/>
      <c r="AM227" s="445"/>
      <c r="AN227" s="445"/>
      <c r="AO227" s="445"/>
      <c r="AP227" s="445"/>
      <c r="AQ227" s="445"/>
      <c r="AR227" s="445"/>
    </row>
    <row r="228" spans="1:44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52"/>
      <c r="AK228" s="452"/>
      <c r="AL228" s="445"/>
      <c r="AM228" s="445"/>
      <c r="AN228" s="445"/>
      <c r="AO228" s="445"/>
      <c r="AP228" s="445"/>
      <c r="AQ228" s="445"/>
      <c r="AR228" s="445"/>
    </row>
    <row r="229" spans="1:44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52"/>
      <c r="AK229" s="452"/>
      <c r="AL229" s="445"/>
      <c r="AM229" s="445"/>
      <c r="AN229" s="445"/>
      <c r="AO229" s="445"/>
      <c r="AP229" s="445"/>
      <c r="AQ229" s="445"/>
      <c r="AR229" s="445"/>
    </row>
    <row r="230" spans="1:44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52"/>
      <c r="AK230" s="452"/>
      <c r="AL230" s="445"/>
      <c r="AM230" s="445"/>
      <c r="AN230" s="445"/>
      <c r="AO230" s="445"/>
      <c r="AP230" s="445"/>
      <c r="AQ230" s="445"/>
      <c r="AR230" s="445"/>
    </row>
    <row r="231" spans="1:44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52"/>
      <c r="AK231" s="452"/>
      <c r="AL231" s="445"/>
      <c r="AM231" s="445"/>
      <c r="AN231" s="445"/>
      <c r="AO231" s="445"/>
      <c r="AP231" s="445"/>
      <c r="AQ231" s="445"/>
      <c r="AR231" s="445"/>
    </row>
    <row r="232" spans="1:44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52"/>
      <c r="AK232" s="452"/>
      <c r="AL232" s="445"/>
      <c r="AM232" s="445"/>
      <c r="AN232" s="445"/>
      <c r="AO232" s="445"/>
      <c r="AP232" s="445"/>
      <c r="AQ232" s="445"/>
      <c r="AR232" s="445"/>
    </row>
    <row r="233" spans="1:44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52"/>
      <c r="AK233" s="452"/>
      <c r="AL233" s="445"/>
      <c r="AM233" s="445"/>
      <c r="AN233" s="445"/>
      <c r="AO233" s="445"/>
      <c r="AP233" s="445"/>
      <c r="AQ233" s="445"/>
      <c r="AR233" s="445"/>
    </row>
    <row r="234" spans="1:44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52"/>
      <c r="AK234" s="452"/>
      <c r="AL234" s="445"/>
      <c r="AM234" s="445"/>
      <c r="AN234" s="445"/>
      <c r="AO234" s="445"/>
      <c r="AP234" s="445"/>
      <c r="AQ234" s="445"/>
      <c r="AR234" s="445"/>
    </row>
    <row r="235" spans="1:44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52"/>
      <c r="AK235" s="452"/>
      <c r="AL235" s="445"/>
      <c r="AM235" s="445"/>
      <c r="AN235" s="445"/>
      <c r="AO235" s="445"/>
      <c r="AP235" s="445"/>
      <c r="AQ235" s="445"/>
      <c r="AR235" s="445"/>
    </row>
    <row r="236" spans="1:44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52"/>
      <c r="AK236" s="452"/>
      <c r="AL236" s="445"/>
      <c r="AM236" s="445"/>
      <c r="AN236" s="445"/>
      <c r="AO236" s="445"/>
      <c r="AP236" s="445"/>
      <c r="AQ236" s="445"/>
      <c r="AR236" s="445"/>
    </row>
    <row r="237" spans="1:44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52"/>
      <c r="AK237" s="452"/>
      <c r="AL237" s="445"/>
      <c r="AM237" s="445"/>
      <c r="AN237" s="445"/>
      <c r="AO237" s="445"/>
      <c r="AP237" s="445"/>
      <c r="AQ237" s="445"/>
      <c r="AR237" s="445"/>
    </row>
    <row r="238" spans="1:44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52"/>
      <c r="AK238" s="452"/>
      <c r="AL238" s="445"/>
      <c r="AM238" s="445"/>
      <c r="AN238" s="445"/>
      <c r="AO238" s="445"/>
      <c r="AP238" s="445"/>
      <c r="AQ238" s="445"/>
      <c r="AR238" s="445"/>
    </row>
    <row r="239" spans="1:44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52"/>
      <c r="AK239" s="452"/>
      <c r="AL239" s="445"/>
      <c r="AM239" s="445"/>
      <c r="AN239" s="445"/>
      <c r="AO239" s="445"/>
      <c r="AP239" s="445"/>
      <c r="AQ239" s="445"/>
      <c r="AR239" s="445"/>
    </row>
    <row r="240" spans="1:44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52"/>
      <c r="AK240" s="452"/>
      <c r="AL240" s="445"/>
      <c r="AM240" s="445"/>
      <c r="AN240" s="445"/>
      <c r="AO240" s="445"/>
      <c r="AP240" s="445"/>
      <c r="AQ240" s="445"/>
      <c r="AR240" s="445"/>
    </row>
    <row r="241" spans="1:44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52"/>
      <c r="AK241" s="452"/>
      <c r="AL241" s="445"/>
      <c r="AM241" s="445"/>
      <c r="AN241" s="445"/>
      <c r="AO241" s="445"/>
      <c r="AP241" s="445"/>
      <c r="AQ241" s="445"/>
      <c r="AR241" s="445"/>
    </row>
    <row r="242" spans="1:44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52"/>
      <c r="AK242" s="452"/>
      <c r="AL242" s="445"/>
      <c r="AM242" s="445"/>
      <c r="AN242" s="445"/>
      <c r="AO242" s="445"/>
      <c r="AP242" s="445"/>
      <c r="AQ242" s="445"/>
      <c r="AR242" s="445"/>
    </row>
    <row r="243" spans="1:44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52"/>
      <c r="AK243" s="452"/>
      <c r="AL243" s="445"/>
      <c r="AM243" s="445"/>
      <c r="AN243" s="445"/>
      <c r="AO243" s="445"/>
      <c r="AP243" s="445"/>
      <c r="AQ243" s="445"/>
      <c r="AR243" s="445"/>
    </row>
    <row r="244" spans="1:44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52"/>
      <c r="AK244" s="452"/>
      <c r="AL244" s="445"/>
      <c r="AM244" s="445"/>
      <c r="AN244" s="445"/>
      <c r="AO244" s="445"/>
      <c r="AP244" s="445"/>
      <c r="AQ244" s="445"/>
      <c r="AR244" s="445"/>
    </row>
    <row r="245" spans="1:44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52"/>
      <c r="AK245" s="452"/>
      <c r="AL245" s="445"/>
      <c r="AM245" s="445"/>
      <c r="AN245" s="445"/>
      <c r="AO245" s="445"/>
      <c r="AP245" s="445"/>
      <c r="AQ245" s="445"/>
      <c r="AR245" s="445"/>
    </row>
    <row r="246" spans="1:44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52"/>
      <c r="AK246" s="452"/>
      <c r="AL246" s="445"/>
      <c r="AM246" s="445"/>
      <c r="AN246" s="445"/>
      <c r="AO246" s="445"/>
      <c r="AP246" s="445"/>
      <c r="AQ246" s="445"/>
      <c r="AR246" s="445"/>
    </row>
    <row r="247" spans="1:44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52"/>
      <c r="AK247" s="452"/>
      <c r="AL247" s="445"/>
      <c r="AM247" s="445"/>
      <c r="AN247" s="445"/>
      <c r="AO247" s="445"/>
      <c r="AP247" s="445"/>
      <c r="AQ247" s="445"/>
      <c r="AR247" s="445"/>
    </row>
    <row r="248" spans="1:44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52"/>
      <c r="AK248" s="452"/>
      <c r="AL248" s="445"/>
      <c r="AM248" s="445"/>
      <c r="AN248" s="445"/>
      <c r="AO248" s="445"/>
      <c r="AP248" s="445"/>
      <c r="AQ248" s="445"/>
      <c r="AR248" s="445"/>
    </row>
    <row r="249" spans="1:44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52"/>
      <c r="AK249" s="452"/>
      <c r="AL249" s="445"/>
      <c r="AM249" s="445"/>
      <c r="AN249" s="445"/>
      <c r="AO249" s="445"/>
      <c r="AP249" s="445"/>
      <c r="AQ249" s="445"/>
      <c r="AR249" s="445"/>
    </row>
    <row r="250" spans="1:44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52"/>
      <c r="AK250" s="452"/>
      <c r="AL250" s="445"/>
      <c r="AM250" s="445"/>
      <c r="AN250" s="445"/>
      <c r="AO250" s="445"/>
      <c r="AP250" s="445"/>
      <c r="AQ250" s="445"/>
      <c r="AR250" s="445"/>
    </row>
    <row r="251" spans="1:44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52"/>
      <c r="AK251" s="452"/>
      <c r="AL251" s="445"/>
      <c r="AM251" s="445"/>
      <c r="AN251" s="445"/>
      <c r="AO251" s="445"/>
      <c r="AP251" s="445"/>
      <c r="AQ251" s="445"/>
      <c r="AR251" s="445"/>
    </row>
    <row r="252" spans="1:44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52"/>
      <c r="AK252" s="452"/>
      <c r="AL252" s="445"/>
      <c r="AM252" s="445"/>
      <c r="AN252" s="445"/>
      <c r="AO252" s="445"/>
      <c r="AP252" s="445"/>
      <c r="AQ252" s="445"/>
      <c r="AR252" s="445"/>
    </row>
    <row r="253" spans="1:44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52"/>
      <c r="AK253" s="452"/>
      <c r="AL253" s="445"/>
      <c r="AM253" s="445"/>
      <c r="AN253" s="445"/>
      <c r="AO253" s="445"/>
      <c r="AP253" s="445"/>
      <c r="AQ253" s="445"/>
      <c r="AR253" s="445"/>
    </row>
    <row r="254" spans="1:44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52"/>
      <c r="AK254" s="452"/>
      <c r="AL254" s="445"/>
      <c r="AM254" s="445"/>
      <c r="AN254" s="445"/>
      <c r="AO254" s="445"/>
      <c r="AP254" s="445"/>
      <c r="AQ254" s="445"/>
      <c r="AR254" s="445"/>
    </row>
    <row r="255" spans="1:44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52"/>
      <c r="AK255" s="452"/>
      <c r="AL255" s="445"/>
      <c r="AM255" s="445"/>
      <c r="AN255" s="445"/>
      <c r="AO255" s="445"/>
      <c r="AP255" s="445"/>
      <c r="AQ255" s="445"/>
      <c r="AR255" s="445"/>
    </row>
    <row r="256" spans="1:44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52"/>
      <c r="AK256" s="452"/>
      <c r="AL256" s="445"/>
      <c r="AM256" s="445"/>
      <c r="AN256" s="445"/>
      <c r="AO256" s="445"/>
      <c r="AP256" s="445"/>
      <c r="AQ256" s="445"/>
      <c r="AR256" s="445"/>
    </row>
    <row r="257" spans="1:44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52"/>
      <c r="AK257" s="452"/>
      <c r="AL257" s="445"/>
      <c r="AM257" s="445"/>
      <c r="AN257" s="445"/>
      <c r="AO257" s="445"/>
      <c r="AP257" s="445"/>
      <c r="AQ257" s="445"/>
      <c r="AR257" s="445"/>
    </row>
    <row r="258" spans="1:44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52"/>
      <c r="AK258" s="452"/>
      <c r="AL258" s="445"/>
      <c r="AM258" s="445"/>
      <c r="AN258" s="445"/>
      <c r="AO258" s="445"/>
      <c r="AP258" s="445"/>
      <c r="AQ258" s="445"/>
      <c r="AR258" s="445"/>
    </row>
    <row r="259" spans="1:44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52"/>
      <c r="AK259" s="452"/>
      <c r="AL259" s="445"/>
      <c r="AM259" s="445"/>
      <c r="AN259" s="445"/>
      <c r="AO259" s="445"/>
      <c r="AP259" s="445"/>
      <c r="AQ259" s="445"/>
      <c r="AR259" s="445"/>
    </row>
    <row r="260" spans="1:44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52"/>
      <c r="AK260" s="452"/>
      <c r="AL260" s="445"/>
      <c r="AM260" s="445"/>
      <c r="AN260" s="445"/>
      <c r="AO260" s="445"/>
      <c r="AP260" s="445"/>
      <c r="AQ260" s="445"/>
      <c r="AR260" s="445"/>
    </row>
    <row r="261" spans="1:44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52"/>
      <c r="AK261" s="452"/>
      <c r="AL261" s="445"/>
      <c r="AM261" s="445"/>
      <c r="AN261" s="445"/>
      <c r="AO261" s="445"/>
      <c r="AP261" s="445"/>
      <c r="AQ261" s="445"/>
      <c r="AR261" s="445"/>
    </row>
    <row r="262" spans="1:44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52"/>
      <c r="AK262" s="452"/>
      <c r="AL262" s="445"/>
      <c r="AM262" s="445"/>
      <c r="AN262" s="445"/>
      <c r="AO262" s="445"/>
      <c r="AP262" s="445"/>
      <c r="AQ262" s="445"/>
      <c r="AR262" s="445"/>
    </row>
    <row r="263" spans="1:44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52"/>
      <c r="AK263" s="452"/>
      <c r="AL263" s="445"/>
      <c r="AM263" s="445"/>
      <c r="AN263" s="445"/>
      <c r="AO263" s="445"/>
      <c r="AP263" s="445"/>
      <c r="AQ263" s="445"/>
      <c r="AR263" s="445"/>
    </row>
    <row r="264" spans="1:44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52"/>
      <c r="AK264" s="452"/>
      <c r="AL264" s="445"/>
      <c r="AM264" s="445"/>
      <c r="AN264" s="445"/>
      <c r="AO264" s="445"/>
      <c r="AP264" s="445"/>
      <c r="AQ264" s="445"/>
      <c r="AR264" s="445"/>
    </row>
    <row r="265" spans="1:44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52"/>
      <c r="AK265" s="452"/>
      <c r="AL265" s="445"/>
      <c r="AM265" s="445"/>
      <c r="AN265" s="445"/>
      <c r="AO265" s="445"/>
      <c r="AP265" s="445"/>
      <c r="AQ265" s="445"/>
      <c r="AR265" s="445"/>
    </row>
    <row r="266" spans="1:44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52"/>
      <c r="AK266" s="452"/>
      <c r="AL266" s="445"/>
      <c r="AM266" s="445"/>
      <c r="AN266" s="445"/>
      <c r="AO266" s="445"/>
      <c r="AP266" s="445"/>
      <c r="AQ266" s="445"/>
      <c r="AR266" s="445"/>
    </row>
    <row r="267" spans="1:44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52"/>
      <c r="AK267" s="452"/>
      <c r="AL267" s="445"/>
      <c r="AM267" s="445"/>
      <c r="AN267" s="445"/>
      <c r="AO267" s="445"/>
      <c r="AP267" s="445"/>
      <c r="AQ267" s="445"/>
      <c r="AR267" s="445"/>
    </row>
    <row r="268" spans="1:44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52"/>
      <c r="AK268" s="452"/>
      <c r="AL268" s="445"/>
      <c r="AM268" s="445"/>
      <c r="AN268" s="445"/>
      <c r="AO268" s="445"/>
      <c r="AP268" s="445"/>
      <c r="AQ268" s="445"/>
      <c r="AR268" s="445"/>
    </row>
    <row r="269" spans="1:44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52"/>
      <c r="AK269" s="452"/>
      <c r="AL269" s="445"/>
      <c r="AM269" s="445"/>
      <c r="AN269" s="445"/>
      <c r="AO269" s="445"/>
      <c r="AP269" s="445"/>
      <c r="AQ269" s="445"/>
      <c r="AR269" s="445"/>
    </row>
    <row r="270" spans="1:44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52"/>
      <c r="AK270" s="452"/>
      <c r="AL270" s="445"/>
      <c r="AM270" s="445"/>
      <c r="AN270" s="445"/>
      <c r="AO270" s="445"/>
      <c r="AP270" s="445"/>
      <c r="AQ270" s="445"/>
      <c r="AR270" s="445"/>
    </row>
    <row r="271" spans="1:44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52"/>
      <c r="AK271" s="452"/>
      <c r="AL271" s="445"/>
      <c r="AM271" s="445"/>
      <c r="AN271" s="445"/>
      <c r="AO271" s="445"/>
      <c r="AP271" s="445"/>
      <c r="AQ271" s="445"/>
      <c r="AR271" s="445"/>
    </row>
    <row r="272" spans="1:44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52"/>
      <c r="AK272" s="452"/>
      <c r="AL272" s="445"/>
      <c r="AM272" s="445"/>
      <c r="AN272" s="445"/>
      <c r="AO272" s="445"/>
      <c r="AP272" s="445"/>
      <c r="AQ272" s="445"/>
      <c r="AR272" s="445"/>
    </row>
    <row r="273" spans="1:44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52"/>
      <c r="AK273" s="452"/>
      <c r="AL273" s="445"/>
      <c r="AM273" s="445"/>
      <c r="AN273" s="445"/>
      <c r="AO273" s="445"/>
      <c r="AP273" s="445"/>
      <c r="AQ273" s="445"/>
      <c r="AR273" s="445"/>
    </row>
    <row r="274" spans="1:44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52"/>
      <c r="AK274" s="452"/>
      <c r="AL274" s="445"/>
      <c r="AM274" s="445"/>
      <c r="AN274" s="445"/>
      <c r="AO274" s="445"/>
      <c r="AP274" s="445"/>
      <c r="AQ274" s="445"/>
      <c r="AR274" s="445"/>
    </row>
    <row r="275" spans="1:44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52"/>
      <c r="AK275" s="452"/>
      <c r="AL275" s="445"/>
      <c r="AM275" s="445"/>
      <c r="AN275" s="445"/>
      <c r="AO275" s="445"/>
      <c r="AP275" s="445"/>
      <c r="AQ275" s="445"/>
      <c r="AR275" s="445"/>
    </row>
    <row r="276" spans="1:44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52"/>
      <c r="AK276" s="452"/>
      <c r="AL276" s="445"/>
      <c r="AM276" s="445"/>
      <c r="AN276" s="445"/>
      <c r="AO276" s="445"/>
      <c r="AP276" s="445"/>
      <c r="AQ276" s="445"/>
      <c r="AR276" s="445"/>
    </row>
    <row r="277" spans="1:44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52"/>
      <c r="AK277" s="452"/>
      <c r="AL277" s="445"/>
      <c r="AM277" s="445"/>
      <c r="AN277" s="445"/>
      <c r="AO277" s="445"/>
      <c r="AP277" s="445"/>
      <c r="AQ277" s="445"/>
      <c r="AR277" s="445"/>
    </row>
    <row r="278" spans="1:44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52"/>
      <c r="AK278" s="452"/>
      <c r="AL278" s="445"/>
      <c r="AM278" s="445"/>
      <c r="AN278" s="445"/>
      <c r="AO278" s="445"/>
      <c r="AP278" s="445"/>
      <c r="AQ278" s="445"/>
      <c r="AR278" s="445"/>
    </row>
    <row r="279" spans="1:44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52"/>
      <c r="AK279" s="452"/>
      <c r="AL279" s="445"/>
      <c r="AM279" s="445"/>
      <c r="AN279" s="445"/>
      <c r="AO279" s="445"/>
      <c r="AP279" s="445"/>
      <c r="AQ279" s="445"/>
      <c r="AR279" s="445"/>
    </row>
    <row r="280" spans="1:44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52"/>
      <c r="AK280" s="452"/>
      <c r="AL280" s="445"/>
      <c r="AM280" s="445"/>
      <c r="AN280" s="445"/>
      <c r="AO280" s="445"/>
      <c r="AP280" s="445"/>
      <c r="AQ280" s="445"/>
      <c r="AR280" s="445"/>
    </row>
    <row r="281" spans="1:44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52"/>
      <c r="AK281" s="452"/>
      <c r="AL281" s="445"/>
      <c r="AM281" s="445"/>
      <c r="AN281" s="445"/>
      <c r="AO281" s="445"/>
      <c r="AP281" s="445"/>
      <c r="AQ281" s="445"/>
      <c r="AR281" s="445"/>
    </row>
    <row r="282" spans="1:44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52"/>
      <c r="AK282" s="452"/>
      <c r="AL282" s="445"/>
      <c r="AM282" s="445"/>
      <c r="AN282" s="445"/>
      <c r="AO282" s="445"/>
      <c r="AP282" s="445"/>
      <c r="AQ282" s="445"/>
      <c r="AR282" s="445"/>
    </row>
    <row r="283" spans="1:44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52"/>
      <c r="AK283" s="452"/>
      <c r="AL283" s="445"/>
      <c r="AM283" s="445"/>
      <c r="AN283" s="445"/>
      <c r="AO283" s="445"/>
      <c r="AP283" s="445"/>
      <c r="AQ283" s="445"/>
      <c r="AR283" s="445"/>
    </row>
    <row r="284" spans="1:44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52"/>
      <c r="AK284" s="452"/>
      <c r="AL284" s="445"/>
      <c r="AM284" s="445"/>
      <c r="AN284" s="445"/>
      <c r="AO284" s="445"/>
      <c r="AP284" s="445"/>
      <c r="AQ284" s="445"/>
      <c r="AR284" s="445"/>
    </row>
    <row r="285" spans="1:44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52"/>
      <c r="AK285" s="452"/>
      <c r="AL285" s="445"/>
      <c r="AM285" s="445"/>
      <c r="AN285" s="445"/>
      <c r="AO285" s="445"/>
      <c r="AP285" s="445"/>
      <c r="AQ285" s="445"/>
      <c r="AR285" s="445"/>
    </row>
    <row r="286" spans="1:44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52"/>
      <c r="AK286" s="452"/>
      <c r="AL286" s="445"/>
      <c r="AM286" s="445"/>
      <c r="AN286" s="445"/>
      <c r="AO286" s="445"/>
      <c r="AP286" s="445"/>
      <c r="AQ286" s="445"/>
      <c r="AR286" s="445"/>
    </row>
    <row r="287" spans="1:44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52"/>
      <c r="AK287" s="452"/>
      <c r="AL287" s="445"/>
      <c r="AM287" s="445"/>
      <c r="AN287" s="445"/>
      <c r="AO287" s="445"/>
      <c r="AP287" s="445"/>
      <c r="AQ287" s="445"/>
      <c r="AR287" s="445"/>
    </row>
    <row r="288" spans="1:44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52"/>
      <c r="AK288" s="452"/>
      <c r="AL288" s="445"/>
      <c r="AM288" s="445"/>
      <c r="AN288" s="445"/>
      <c r="AO288" s="445"/>
      <c r="AP288" s="445"/>
      <c r="AQ288" s="445"/>
      <c r="AR288" s="445"/>
    </row>
    <row r="289" spans="1:44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52"/>
      <c r="AK289" s="452"/>
      <c r="AL289" s="445"/>
      <c r="AM289" s="445"/>
      <c r="AN289" s="445"/>
      <c r="AO289" s="445"/>
      <c r="AP289" s="445"/>
      <c r="AQ289" s="445"/>
      <c r="AR289" s="445"/>
    </row>
    <row r="290" spans="1:44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52"/>
      <c r="AK290" s="452"/>
      <c r="AL290" s="445"/>
      <c r="AM290" s="445"/>
      <c r="AN290" s="445"/>
      <c r="AO290" s="445"/>
      <c r="AP290" s="445"/>
      <c r="AQ290" s="445"/>
      <c r="AR290" s="445"/>
    </row>
    <row r="291" spans="1:44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52"/>
      <c r="AK291" s="452"/>
      <c r="AL291" s="445"/>
      <c r="AM291" s="445"/>
      <c r="AN291" s="445"/>
      <c r="AO291" s="445"/>
      <c r="AP291" s="445"/>
      <c r="AQ291" s="445"/>
      <c r="AR291" s="445"/>
    </row>
    <row r="292" spans="1:44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52"/>
      <c r="AK292" s="452"/>
      <c r="AL292" s="445"/>
      <c r="AM292" s="445"/>
      <c r="AN292" s="445"/>
      <c r="AO292" s="445"/>
      <c r="AP292" s="445"/>
      <c r="AQ292" s="445"/>
      <c r="AR292" s="445"/>
    </row>
    <row r="293" spans="1:44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52"/>
      <c r="AK293" s="452"/>
      <c r="AL293" s="445"/>
      <c r="AM293" s="445"/>
      <c r="AN293" s="445"/>
      <c r="AO293" s="445"/>
      <c r="AP293" s="445"/>
      <c r="AQ293" s="445"/>
      <c r="AR293" s="445"/>
    </row>
    <row r="294" spans="1:44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52"/>
      <c r="AK294" s="452"/>
      <c r="AL294" s="445"/>
      <c r="AM294" s="445"/>
      <c r="AN294" s="445"/>
      <c r="AO294" s="445"/>
      <c r="AP294" s="445"/>
      <c r="AQ294" s="445"/>
      <c r="AR294" s="445"/>
    </row>
    <row r="295" spans="1:44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52"/>
      <c r="AK295" s="452"/>
      <c r="AL295" s="445"/>
      <c r="AM295" s="445"/>
      <c r="AN295" s="445"/>
      <c r="AO295" s="445"/>
      <c r="AP295" s="445"/>
      <c r="AQ295" s="445"/>
      <c r="AR295" s="445"/>
    </row>
    <row r="296" spans="1:44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52"/>
      <c r="AK296" s="452"/>
      <c r="AL296" s="445"/>
      <c r="AM296" s="445"/>
      <c r="AN296" s="445"/>
      <c r="AO296" s="445"/>
      <c r="AP296" s="445"/>
      <c r="AQ296" s="445"/>
      <c r="AR296" s="445"/>
    </row>
    <row r="297" spans="1:44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52"/>
      <c r="AK297" s="452"/>
      <c r="AL297" s="445"/>
      <c r="AM297" s="445"/>
      <c r="AN297" s="445"/>
      <c r="AO297" s="445"/>
      <c r="AP297" s="445"/>
      <c r="AQ297" s="445"/>
      <c r="AR297" s="445"/>
    </row>
    <row r="298" spans="1:44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52"/>
      <c r="AK298" s="452"/>
      <c r="AL298" s="445"/>
      <c r="AM298" s="445"/>
      <c r="AN298" s="445"/>
      <c r="AO298" s="445"/>
      <c r="AP298" s="445"/>
      <c r="AQ298" s="445"/>
      <c r="AR298" s="445"/>
    </row>
    <row r="299" spans="1:44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52"/>
      <c r="AK299" s="452"/>
      <c r="AL299" s="445"/>
      <c r="AM299" s="445"/>
      <c r="AN299" s="445"/>
      <c r="AO299" s="445"/>
      <c r="AP299" s="445"/>
      <c r="AQ299" s="445"/>
      <c r="AR299" s="445"/>
    </row>
    <row r="300" spans="1:44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52"/>
      <c r="AK300" s="452"/>
      <c r="AL300" s="445"/>
      <c r="AM300" s="445"/>
      <c r="AN300" s="445"/>
      <c r="AO300" s="445"/>
      <c r="AP300" s="445"/>
      <c r="AQ300" s="445"/>
      <c r="AR300" s="445"/>
    </row>
    <row r="301" spans="1:44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52"/>
      <c r="AK301" s="452"/>
      <c r="AL301" s="445"/>
      <c r="AM301" s="445"/>
      <c r="AN301" s="445"/>
      <c r="AO301" s="445"/>
      <c r="AP301" s="445"/>
      <c r="AQ301" s="445"/>
      <c r="AR301" s="445"/>
    </row>
    <row r="302" spans="1:44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52"/>
      <c r="AK302" s="452"/>
      <c r="AL302" s="445"/>
      <c r="AM302" s="445"/>
      <c r="AN302" s="445"/>
      <c r="AO302" s="445"/>
      <c r="AP302" s="445"/>
      <c r="AQ302" s="445"/>
      <c r="AR302" s="445"/>
    </row>
    <row r="303" spans="1:44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52"/>
      <c r="AK303" s="452"/>
      <c r="AL303" s="445"/>
      <c r="AM303" s="445"/>
      <c r="AN303" s="445"/>
      <c r="AO303" s="445"/>
      <c r="AP303" s="445"/>
      <c r="AQ303" s="445"/>
      <c r="AR303" s="445"/>
    </row>
    <row r="304" spans="1:44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52"/>
      <c r="AK304" s="452"/>
      <c r="AL304" s="445"/>
      <c r="AM304" s="445"/>
      <c r="AN304" s="445"/>
      <c r="AO304" s="445"/>
      <c r="AP304" s="445"/>
      <c r="AQ304" s="445"/>
      <c r="AR304" s="445"/>
    </row>
    <row r="305" spans="1:44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52"/>
      <c r="AK305" s="452"/>
      <c r="AL305" s="445"/>
      <c r="AM305" s="445"/>
      <c r="AN305" s="445"/>
      <c r="AO305" s="445"/>
      <c r="AP305" s="445"/>
      <c r="AQ305" s="445"/>
      <c r="AR305" s="445"/>
    </row>
    <row r="306" spans="1:44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52"/>
      <c r="AK306" s="452"/>
      <c r="AL306" s="445"/>
      <c r="AM306" s="445"/>
      <c r="AN306" s="445"/>
      <c r="AO306" s="445"/>
      <c r="AP306" s="445"/>
      <c r="AQ306" s="445"/>
      <c r="AR306" s="445"/>
    </row>
    <row r="307" spans="1:44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52"/>
      <c r="AK307" s="452"/>
      <c r="AL307" s="445"/>
      <c r="AM307" s="445"/>
      <c r="AN307" s="445"/>
      <c r="AO307" s="445"/>
      <c r="AP307" s="445"/>
      <c r="AQ307" s="445"/>
      <c r="AR307" s="445"/>
    </row>
    <row r="308" spans="1:44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52"/>
      <c r="AK308" s="452"/>
      <c r="AL308" s="445"/>
      <c r="AM308" s="445"/>
      <c r="AN308" s="445"/>
      <c r="AO308" s="445"/>
      <c r="AP308" s="445"/>
      <c r="AQ308" s="445"/>
      <c r="AR308" s="445"/>
    </row>
    <row r="309" spans="1:44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52"/>
      <c r="AK309" s="452"/>
      <c r="AL309" s="445"/>
      <c r="AM309" s="445"/>
      <c r="AN309" s="445"/>
      <c r="AO309" s="445"/>
      <c r="AP309" s="445"/>
      <c r="AQ309" s="445"/>
      <c r="AR309" s="445"/>
    </row>
    <row r="310" spans="1:44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52"/>
      <c r="AK310" s="452"/>
      <c r="AL310" s="445"/>
      <c r="AM310" s="445"/>
      <c r="AN310" s="445"/>
      <c r="AO310" s="445"/>
      <c r="AP310" s="445"/>
      <c r="AQ310" s="445"/>
      <c r="AR310" s="445"/>
    </row>
    <row r="311" spans="1:44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52"/>
      <c r="AK311" s="452"/>
      <c r="AL311" s="445"/>
      <c r="AM311" s="445"/>
      <c r="AN311" s="445"/>
      <c r="AO311" s="445"/>
      <c r="AP311" s="445"/>
      <c r="AQ311" s="445"/>
      <c r="AR311" s="445"/>
    </row>
    <row r="312" spans="1:44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52"/>
      <c r="AK312" s="452"/>
      <c r="AL312" s="445"/>
      <c r="AM312" s="445"/>
      <c r="AN312" s="445"/>
      <c r="AO312" s="445"/>
      <c r="AP312" s="445"/>
      <c r="AQ312" s="445"/>
      <c r="AR312" s="445"/>
    </row>
    <row r="313" spans="1:44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52"/>
      <c r="AK313" s="452"/>
      <c r="AL313" s="445"/>
      <c r="AM313" s="445"/>
      <c r="AN313" s="445"/>
      <c r="AO313" s="445"/>
      <c r="AP313" s="445"/>
      <c r="AQ313" s="445"/>
      <c r="AR313" s="445"/>
    </row>
    <row r="314" spans="1:44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52"/>
      <c r="AK314" s="452"/>
      <c r="AL314" s="445"/>
      <c r="AM314" s="445"/>
      <c r="AN314" s="445"/>
      <c r="AO314" s="445"/>
      <c r="AP314" s="445"/>
      <c r="AQ314" s="445"/>
      <c r="AR314" s="445"/>
    </row>
    <row r="315" spans="1:44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52"/>
      <c r="AK315" s="452"/>
      <c r="AL315" s="445"/>
      <c r="AM315" s="445"/>
      <c r="AN315" s="445"/>
      <c r="AO315" s="445"/>
      <c r="AP315" s="445"/>
      <c r="AQ315" s="445"/>
      <c r="AR315" s="445"/>
    </row>
    <row r="316" spans="1:44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52"/>
      <c r="AK316" s="452"/>
      <c r="AL316" s="445"/>
      <c r="AM316" s="445"/>
      <c r="AN316" s="445"/>
      <c r="AO316" s="445"/>
      <c r="AP316" s="445"/>
      <c r="AQ316" s="445"/>
      <c r="AR316" s="445"/>
    </row>
    <row r="317" spans="1:44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52"/>
      <c r="AK317" s="452"/>
      <c r="AL317" s="445"/>
      <c r="AM317" s="445"/>
      <c r="AN317" s="445"/>
      <c r="AO317" s="445"/>
      <c r="AP317" s="445"/>
      <c r="AQ317" s="445"/>
      <c r="AR317" s="445"/>
    </row>
    <row r="318" spans="1:44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52"/>
      <c r="AK318" s="452"/>
      <c r="AL318" s="445"/>
      <c r="AM318" s="445"/>
      <c r="AN318" s="445"/>
      <c r="AO318" s="445"/>
      <c r="AP318" s="445"/>
      <c r="AQ318" s="445"/>
      <c r="AR318" s="445"/>
    </row>
    <row r="319" spans="1:44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52"/>
      <c r="AK319" s="452"/>
      <c r="AL319" s="445"/>
      <c r="AM319" s="445"/>
      <c r="AN319" s="445"/>
      <c r="AO319" s="445"/>
      <c r="AP319" s="445"/>
      <c r="AQ319" s="445"/>
      <c r="AR319" s="445"/>
    </row>
    <row r="320" spans="1:44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52"/>
      <c r="AK320" s="452"/>
      <c r="AL320" s="445"/>
      <c r="AM320" s="445"/>
      <c r="AN320" s="445"/>
      <c r="AO320" s="445"/>
      <c r="AP320" s="445"/>
      <c r="AQ320" s="445"/>
      <c r="AR320" s="445"/>
    </row>
    <row r="321" spans="1:44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52"/>
      <c r="AK321" s="452"/>
      <c r="AL321" s="445"/>
      <c r="AM321" s="445"/>
      <c r="AN321" s="445"/>
      <c r="AO321" s="445"/>
      <c r="AP321" s="445"/>
      <c r="AQ321" s="445"/>
      <c r="AR321" s="445"/>
    </row>
    <row r="322" spans="1:44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52"/>
      <c r="AK322" s="452"/>
      <c r="AL322" s="445"/>
      <c r="AM322" s="445"/>
      <c r="AN322" s="445"/>
      <c r="AO322" s="445"/>
      <c r="AP322" s="445"/>
      <c r="AQ322" s="445"/>
      <c r="AR322" s="445"/>
    </row>
    <row r="323" spans="1:44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52"/>
      <c r="AK323" s="452"/>
      <c r="AL323" s="445"/>
      <c r="AM323" s="445"/>
      <c r="AN323" s="445"/>
      <c r="AO323" s="445"/>
      <c r="AP323" s="445"/>
      <c r="AQ323" s="445"/>
      <c r="AR323" s="445"/>
    </row>
    <row r="324" spans="1:44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52"/>
      <c r="AK324" s="452"/>
      <c r="AL324" s="445"/>
      <c r="AM324" s="445"/>
      <c r="AN324" s="445"/>
      <c r="AO324" s="445"/>
      <c r="AP324" s="445"/>
      <c r="AQ324" s="445"/>
      <c r="AR324" s="445"/>
    </row>
    <row r="325" spans="1:44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52"/>
      <c r="AK325" s="452"/>
      <c r="AL325" s="445"/>
      <c r="AM325" s="445"/>
      <c r="AN325" s="445"/>
      <c r="AO325" s="445"/>
      <c r="AP325" s="445"/>
      <c r="AQ325" s="445"/>
      <c r="AR325" s="445"/>
    </row>
    <row r="326" spans="1:44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52"/>
      <c r="AK326" s="452"/>
      <c r="AL326" s="445"/>
      <c r="AM326" s="445"/>
      <c r="AN326" s="445"/>
      <c r="AO326" s="445"/>
      <c r="AP326" s="445"/>
      <c r="AQ326" s="445"/>
      <c r="AR326" s="445"/>
    </row>
    <row r="327" spans="1:44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52"/>
      <c r="AK327" s="452"/>
      <c r="AL327" s="445"/>
      <c r="AM327" s="445"/>
      <c r="AN327" s="445"/>
      <c r="AO327" s="445"/>
      <c r="AP327" s="445"/>
      <c r="AQ327" s="445"/>
      <c r="AR327" s="445"/>
    </row>
    <row r="328" spans="1:44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52"/>
      <c r="AK328" s="452"/>
      <c r="AL328" s="445"/>
      <c r="AM328" s="445"/>
      <c r="AN328" s="445"/>
      <c r="AO328" s="445"/>
      <c r="AP328" s="445"/>
      <c r="AQ328" s="445"/>
      <c r="AR328" s="445"/>
    </row>
    <row r="329" spans="1:44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52"/>
      <c r="AK329" s="452"/>
      <c r="AL329" s="445"/>
      <c r="AM329" s="445"/>
      <c r="AN329" s="445"/>
      <c r="AO329" s="445"/>
      <c r="AP329" s="445"/>
      <c r="AQ329" s="445"/>
      <c r="AR329" s="445"/>
    </row>
    <row r="330" spans="1:44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52"/>
      <c r="AK330" s="452"/>
      <c r="AL330" s="445"/>
      <c r="AM330" s="445"/>
      <c r="AN330" s="445"/>
      <c r="AO330" s="445"/>
      <c r="AP330" s="445"/>
      <c r="AQ330" s="445"/>
      <c r="AR330" s="445"/>
    </row>
    <row r="331" spans="1:44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52"/>
      <c r="AK331" s="452"/>
      <c r="AL331" s="445"/>
      <c r="AM331" s="445"/>
      <c r="AN331" s="445"/>
      <c r="AO331" s="445"/>
      <c r="AP331" s="445"/>
      <c r="AQ331" s="445"/>
      <c r="AR331" s="445"/>
    </row>
    <row r="332" spans="1:44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52"/>
      <c r="AK332" s="452"/>
      <c r="AL332" s="445"/>
      <c r="AM332" s="445"/>
      <c r="AN332" s="445"/>
      <c r="AO332" s="445"/>
      <c r="AP332" s="445"/>
      <c r="AQ332" s="445"/>
      <c r="AR332" s="445"/>
    </row>
    <row r="333" spans="1:44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52"/>
      <c r="AK333" s="452"/>
      <c r="AL333" s="445"/>
      <c r="AM333" s="445"/>
      <c r="AN333" s="445"/>
      <c r="AO333" s="445"/>
      <c r="AP333" s="445"/>
      <c r="AQ333" s="445"/>
      <c r="AR333" s="445"/>
    </row>
    <row r="334" spans="1:44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52"/>
      <c r="AK334" s="452"/>
      <c r="AL334" s="445"/>
      <c r="AM334" s="445"/>
      <c r="AN334" s="445"/>
      <c r="AO334" s="445"/>
      <c r="AP334" s="445"/>
      <c r="AQ334" s="445"/>
      <c r="AR334" s="445"/>
    </row>
    <row r="335" spans="1:44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52"/>
      <c r="AK335" s="452"/>
      <c r="AL335" s="445"/>
      <c r="AM335" s="445"/>
      <c r="AN335" s="445"/>
      <c r="AO335" s="445"/>
      <c r="AP335" s="445"/>
      <c r="AQ335" s="445"/>
      <c r="AR335" s="445"/>
    </row>
    <row r="336" spans="1:44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52"/>
      <c r="AK336" s="452"/>
      <c r="AL336" s="445"/>
      <c r="AM336" s="445"/>
      <c r="AN336" s="445"/>
      <c r="AO336" s="445"/>
      <c r="AP336" s="445"/>
      <c r="AQ336" s="445"/>
      <c r="AR336" s="445"/>
    </row>
    <row r="337" spans="1:44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52"/>
      <c r="AK337" s="452"/>
      <c r="AL337" s="445"/>
      <c r="AM337" s="445"/>
      <c r="AN337" s="445"/>
      <c r="AO337" s="445"/>
      <c r="AP337" s="445"/>
      <c r="AQ337" s="445"/>
      <c r="AR337" s="445"/>
    </row>
    <row r="338" spans="1:44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52"/>
      <c r="AK338" s="452"/>
      <c r="AL338" s="445"/>
      <c r="AM338" s="445"/>
      <c r="AN338" s="445"/>
      <c r="AO338" s="445"/>
      <c r="AP338" s="445"/>
      <c r="AQ338" s="445"/>
      <c r="AR338" s="445"/>
    </row>
    <row r="339" spans="1:44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52"/>
      <c r="AK339" s="452"/>
      <c r="AL339" s="445"/>
      <c r="AM339" s="445"/>
      <c r="AN339" s="445"/>
      <c r="AO339" s="445"/>
      <c r="AP339" s="445"/>
      <c r="AQ339" s="445"/>
      <c r="AR339" s="445"/>
    </row>
    <row r="340" spans="1:44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52"/>
      <c r="AK340" s="452"/>
      <c r="AL340" s="445"/>
      <c r="AM340" s="445"/>
      <c r="AN340" s="445"/>
      <c r="AO340" s="445"/>
      <c r="AP340" s="445"/>
      <c r="AQ340" s="445"/>
      <c r="AR340" s="445"/>
    </row>
    <row r="341" spans="1:44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52"/>
      <c r="AK341" s="452"/>
      <c r="AL341" s="445"/>
      <c r="AM341" s="445"/>
      <c r="AN341" s="445"/>
      <c r="AO341" s="445"/>
      <c r="AP341" s="445"/>
      <c r="AQ341" s="445"/>
      <c r="AR341" s="445"/>
    </row>
    <row r="342" spans="1:44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52"/>
      <c r="AK342" s="452"/>
      <c r="AL342" s="445"/>
      <c r="AM342" s="445"/>
      <c r="AN342" s="445"/>
      <c r="AO342" s="445"/>
      <c r="AP342" s="445"/>
      <c r="AQ342" s="445"/>
      <c r="AR342" s="445"/>
    </row>
    <row r="343" spans="1:44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52"/>
      <c r="AK343" s="452"/>
      <c r="AL343" s="445"/>
      <c r="AM343" s="445"/>
      <c r="AN343" s="445"/>
      <c r="AO343" s="445"/>
      <c r="AP343" s="445"/>
      <c r="AQ343" s="445"/>
      <c r="AR343" s="445"/>
    </row>
    <row r="344" spans="1:44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52"/>
      <c r="AK344" s="452"/>
      <c r="AL344" s="445"/>
      <c r="AM344" s="445"/>
      <c r="AN344" s="445"/>
      <c r="AO344" s="445"/>
      <c r="AP344" s="445"/>
      <c r="AQ344" s="445"/>
      <c r="AR344" s="445"/>
    </row>
    <row r="345" spans="1:44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52"/>
      <c r="AK345" s="452"/>
      <c r="AL345" s="445"/>
      <c r="AM345" s="445"/>
      <c r="AN345" s="445"/>
      <c r="AO345" s="445"/>
      <c r="AP345" s="445"/>
      <c r="AQ345" s="445"/>
      <c r="AR345" s="445"/>
    </row>
    <row r="346" spans="1:44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52"/>
      <c r="AK346" s="452"/>
      <c r="AL346" s="445"/>
      <c r="AM346" s="445"/>
      <c r="AN346" s="445"/>
      <c r="AO346" s="445"/>
      <c r="AP346" s="445"/>
      <c r="AQ346" s="445"/>
      <c r="AR346" s="445"/>
    </row>
    <row r="347" spans="1:44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52"/>
      <c r="AK347" s="452"/>
      <c r="AL347" s="445"/>
      <c r="AM347" s="445"/>
      <c r="AN347" s="445"/>
      <c r="AO347" s="445"/>
      <c r="AP347" s="445"/>
      <c r="AQ347" s="445"/>
      <c r="AR347" s="445"/>
    </row>
    <row r="348" spans="1:44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52"/>
      <c r="AK348" s="452"/>
      <c r="AL348" s="445"/>
      <c r="AM348" s="445"/>
      <c r="AN348" s="445"/>
      <c r="AO348" s="445"/>
      <c r="AP348" s="445"/>
      <c r="AQ348" s="445"/>
      <c r="AR348" s="445"/>
    </row>
    <row r="349" spans="1:44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52"/>
      <c r="AK349" s="452"/>
      <c r="AL349" s="445"/>
      <c r="AM349" s="445"/>
      <c r="AN349" s="445"/>
      <c r="AO349" s="445"/>
      <c r="AP349" s="445"/>
      <c r="AQ349" s="445"/>
      <c r="AR349" s="445"/>
    </row>
    <row r="350" spans="1:44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52"/>
      <c r="AK350" s="452"/>
      <c r="AL350" s="445"/>
      <c r="AM350" s="445"/>
      <c r="AN350" s="445"/>
      <c r="AO350" s="445"/>
      <c r="AP350" s="445"/>
      <c r="AQ350" s="445"/>
      <c r="AR350" s="445"/>
    </row>
    <row r="351" spans="1:44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52"/>
      <c r="AK351" s="452"/>
      <c r="AL351" s="445"/>
      <c r="AM351" s="445"/>
      <c r="AN351" s="445"/>
      <c r="AO351" s="445"/>
      <c r="AP351" s="445"/>
      <c r="AQ351" s="445"/>
      <c r="AR351" s="445"/>
    </row>
    <row r="352" spans="1:44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52"/>
      <c r="AK352" s="452"/>
      <c r="AL352" s="445"/>
      <c r="AM352" s="445"/>
      <c r="AN352" s="445"/>
      <c r="AO352" s="445"/>
      <c r="AP352" s="445"/>
      <c r="AQ352" s="445"/>
      <c r="AR352" s="445"/>
    </row>
    <row r="353" spans="1:44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52"/>
      <c r="AK353" s="452"/>
      <c r="AL353" s="445"/>
      <c r="AM353" s="445"/>
      <c r="AN353" s="445"/>
      <c r="AO353" s="445"/>
      <c r="AP353" s="445"/>
      <c r="AQ353" s="445"/>
      <c r="AR353" s="445"/>
    </row>
    <row r="354" spans="1:44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52"/>
      <c r="AK354" s="452"/>
      <c r="AL354" s="445"/>
      <c r="AM354" s="445"/>
      <c r="AN354" s="445"/>
      <c r="AO354" s="445"/>
      <c r="AP354" s="445"/>
      <c r="AQ354" s="445"/>
      <c r="AR354" s="445"/>
    </row>
    <row r="355" spans="1:44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52"/>
      <c r="AK355" s="452"/>
      <c r="AL355" s="445"/>
      <c r="AM355" s="445"/>
      <c r="AN355" s="445"/>
      <c r="AO355" s="445"/>
      <c r="AP355" s="445"/>
      <c r="AQ355" s="445"/>
      <c r="AR355" s="445"/>
    </row>
    <row r="356" spans="1:44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52"/>
      <c r="AK356" s="452"/>
      <c r="AL356" s="445"/>
      <c r="AM356" s="445"/>
      <c r="AN356" s="445"/>
      <c r="AO356" s="445"/>
      <c r="AP356" s="445"/>
      <c r="AQ356" s="445"/>
      <c r="AR356" s="445"/>
    </row>
    <row r="357" spans="1:44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52"/>
      <c r="AK357" s="452"/>
      <c r="AL357" s="445"/>
      <c r="AM357" s="445"/>
      <c r="AN357" s="445"/>
      <c r="AO357" s="445"/>
      <c r="AP357" s="445"/>
      <c r="AQ357" s="445"/>
      <c r="AR357" s="445"/>
    </row>
    <row r="358" spans="1:44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52"/>
      <c r="AK358" s="452"/>
      <c r="AL358" s="445"/>
      <c r="AM358" s="445"/>
      <c r="AN358" s="445"/>
      <c r="AO358" s="445"/>
      <c r="AP358" s="445"/>
      <c r="AQ358" s="445"/>
      <c r="AR358" s="445"/>
    </row>
    <row r="359" spans="1:44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52"/>
      <c r="AK359" s="452"/>
      <c r="AL359" s="445"/>
      <c r="AM359" s="445"/>
      <c r="AN359" s="445"/>
      <c r="AO359" s="445"/>
      <c r="AP359" s="445"/>
      <c r="AQ359" s="445"/>
      <c r="AR359" s="445"/>
    </row>
    <row r="360" spans="1:44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52"/>
      <c r="AK360" s="452"/>
      <c r="AL360" s="445"/>
      <c r="AM360" s="445"/>
      <c r="AN360" s="445"/>
      <c r="AO360" s="445"/>
      <c r="AP360" s="445"/>
      <c r="AQ360" s="445"/>
      <c r="AR360" s="445"/>
    </row>
    <row r="361" spans="1:44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52"/>
      <c r="AK361" s="452"/>
      <c r="AL361" s="445"/>
      <c r="AM361" s="445"/>
      <c r="AN361" s="445"/>
      <c r="AO361" s="445"/>
      <c r="AP361" s="445"/>
      <c r="AQ361" s="445"/>
      <c r="AR361" s="445"/>
    </row>
    <row r="362" spans="1:44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52"/>
      <c r="AK362" s="452"/>
      <c r="AL362" s="445"/>
      <c r="AM362" s="445"/>
      <c r="AN362" s="445"/>
      <c r="AO362" s="445"/>
      <c r="AP362" s="445"/>
      <c r="AQ362" s="445"/>
      <c r="AR362" s="445"/>
    </row>
    <row r="363" spans="1:44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52"/>
      <c r="AK363" s="452"/>
      <c r="AL363" s="445"/>
      <c r="AM363" s="445"/>
      <c r="AN363" s="445"/>
      <c r="AO363" s="445"/>
      <c r="AP363" s="445"/>
      <c r="AQ363" s="445"/>
      <c r="AR363" s="445"/>
    </row>
    <row r="364" spans="1:44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52"/>
      <c r="AK364" s="452"/>
      <c r="AL364" s="445"/>
      <c r="AM364" s="445"/>
      <c r="AN364" s="445"/>
      <c r="AO364" s="445"/>
      <c r="AP364" s="445"/>
      <c r="AQ364" s="445"/>
      <c r="AR364" s="445"/>
    </row>
    <row r="365" spans="1:44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52"/>
      <c r="AK365" s="452"/>
      <c r="AL365" s="445"/>
      <c r="AM365" s="445"/>
      <c r="AN365" s="445"/>
      <c r="AO365" s="445"/>
      <c r="AP365" s="445"/>
      <c r="AQ365" s="445"/>
      <c r="AR365" s="445"/>
    </row>
    <row r="366" spans="1:44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52"/>
      <c r="AK366" s="452"/>
      <c r="AL366" s="445"/>
      <c r="AM366" s="445"/>
      <c r="AN366" s="445"/>
      <c r="AO366" s="445"/>
      <c r="AP366" s="445"/>
      <c r="AQ366" s="445"/>
      <c r="AR366" s="445"/>
    </row>
    <row r="367" spans="1:44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52"/>
      <c r="AK367" s="452"/>
      <c r="AL367" s="445"/>
      <c r="AM367" s="445"/>
      <c r="AN367" s="445"/>
      <c r="AO367" s="445"/>
      <c r="AP367" s="445"/>
      <c r="AQ367" s="445"/>
      <c r="AR367" s="445"/>
    </row>
    <row r="368" spans="1:44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52"/>
      <c r="AK368" s="452"/>
      <c r="AL368" s="445"/>
      <c r="AM368" s="445"/>
      <c r="AN368" s="445"/>
      <c r="AO368" s="445"/>
      <c r="AP368" s="445"/>
      <c r="AQ368" s="445"/>
      <c r="AR368" s="445"/>
    </row>
    <row r="369" spans="1:44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52"/>
      <c r="AK369" s="452"/>
      <c r="AL369" s="445"/>
      <c r="AM369" s="445"/>
      <c r="AN369" s="445"/>
      <c r="AO369" s="445"/>
      <c r="AP369" s="445"/>
      <c r="AQ369" s="445"/>
      <c r="AR369" s="445"/>
    </row>
    <row r="370" spans="1:44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52"/>
      <c r="AK370" s="452"/>
      <c r="AL370" s="445"/>
      <c r="AM370" s="445"/>
      <c r="AN370" s="445"/>
      <c r="AO370" s="445"/>
      <c r="AP370" s="445"/>
      <c r="AQ370" s="445"/>
      <c r="AR370" s="445"/>
    </row>
    <row r="371" spans="1:44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52"/>
      <c r="AK371" s="452"/>
      <c r="AL371" s="445"/>
      <c r="AM371" s="445"/>
      <c r="AN371" s="445"/>
      <c r="AO371" s="445"/>
      <c r="AP371" s="445"/>
      <c r="AQ371" s="445"/>
      <c r="AR371" s="445"/>
    </row>
    <row r="372" spans="1:44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52"/>
      <c r="AK372" s="452"/>
      <c r="AL372" s="445"/>
      <c r="AM372" s="445"/>
      <c r="AN372" s="445"/>
      <c r="AO372" s="445"/>
      <c r="AP372" s="445"/>
      <c r="AQ372" s="445"/>
      <c r="AR372" s="445"/>
    </row>
    <row r="373" spans="1:44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52"/>
      <c r="AK373" s="452"/>
      <c r="AL373" s="445"/>
      <c r="AM373" s="445"/>
      <c r="AN373" s="445"/>
      <c r="AO373" s="445"/>
      <c r="AP373" s="445"/>
      <c r="AQ373" s="445"/>
      <c r="AR373" s="445"/>
    </row>
    <row r="374" spans="1:44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52"/>
      <c r="AK374" s="452"/>
      <c r="AL374" s="445"/>
      <c r="AM374" s="445"/>
      <c r="AN374" s="445"/>
      <c r="AO374" s="445"/>
      <c r="AP374" s="445"/>
      <c r="AQ374" s="445"/>
      <c r="AR374" s="445"/>
    </row>
    <row r="375" spans="1:44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52"/>
      <c r="AK375" s="452"/>
      <c r="AL375" s="445"/>
      <c r="AM375" s="445"/>
      <c r="AN375" s="445"/>
      <c r="AO375" s="445"/>
      <c r="AP375" s="445"/>
      <c r="AQ375" s="445"/>
      <c r="AR375" s="445"/>
    </row>
    <row r="376" spans="1:44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52"/>
      <c r="AK376" s="452"/>
      <c r="AL376" s="445"/>
      <c r="AM376" s="445"/>
      <c r="AN376" s="445"/>
      <c r="AO376" s="445"/>
      <c r="AP376" s="445"/>
      <c r="AQ376" s="445"/>
      <c r="AR376" s="445"/>
    </row>
    <row r="377" spans="1:44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52"/>
      <c r="AK377" s="452"/>
      <c r="AL377" s="445"/>
      <c r="AM377" s="445"/>
      <c r="AN377" s="445"/>
      <c r="AO377" s="445"/>
      <c r="AP377" s="445"/>
      <c r="AQ377" s="445"/>
      <c r="AR377" s="445"/>
    </row>
    <row r="378" spans="1:44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52"/>
      <c r="AK378" s="452"/>
      <c r="AL378" s="445"/>
      <c r="AM378" s="445"/>
      <c r="AN378" s="445"/>
      <c r="AO378" s="445"/>
      <c r="AP378" s="445"/>
      <c r="AQ378" s="445"/>
      <c r="AR378" s="445"/>
    </row>
    <row r="379" spans="1:44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52"/>
      <c r="AK379" s="452"/>
      <c r="AL379" s="445"/>
      <c r="AM379" s="445"/>
      <c r="AN379" s="445"/>
      <c r="AO379" s="445"/>
      <c r="AP379" s="445"/>
      <c r="AQ379" s="445"/>
      <c r="AR379" s="445"/>
    </row>
    <row r="380" spans="1:44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52"/>
      <c r="AK380" s="452"/>
      <c r="AL380" s="445"/>
      <c r="AM380" s="445"/>
      <c r="AN380" s="445"/>
      <c r="AO380" s="445"/>
      <c r="AP380" s="445"/>
      <c r="AQ380" s="445"/>
      <c r="AR380" s="445"/>
    </row>
    <row r="381" spans="1:44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52"/>
      <c r="AK381" s="452"/>
      <c r="AL381" s="445"/>
      <c r="AM381" s="445"/>
      <c r="AN381" s="445"/>
      <c r="AO381" s="445"/>
      <c r="AP381" s="445"/>
      <c r="AQ381" s="445"/>
      <c r="AR381" s="445"/>
    </row>
    <row r="382" spans="1:44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52"/>
      <c r="AK382" s="452"/>
      <c r="AL382" s="445"/>
      <c r="AM382" s="445"/>
      <c r="AN382" s="445"/>
      <c r="AO382" s="445"/>
      <c r="AP382" s="445"/>
      <c r="AQ382" s="445"/>
      <c r="AR382" s="445"/>
    </row>
    <row r="383" spans="1:44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52"/>
      <c r="AK383" s="452"/>
      <c r="AL383" s="445"/>
      <c r="AM383" s="445"/>
      <c r="AN383" s="445"/>
      <c r="AO383" s="445"/>
      <c r="AP383" s="445"/>
      <c r="AQ383" s="445"/>
      <c r="AR383" s="445"/>
    </row>
    <row r="384" spans="1:44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52"/>
      <c r="AK384" s="452"/>
      <c r="AL384" s="445"/>
      <c r="AM384" s="445"/>
      <c r="AN384" s="445"/>
      <c r="AO384" s="445"/>
      <c r="AP384" s="445"/>
      <c r="AQ384" s="445"/>
      <c r="AR384" s="445"/>
    </row>
    <row r="385" spans="1:44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52"/>
      <c r="AK385" s="452"/>
      <c r="AL385" s="445"/>
      <c r="AM385" s="445"/>
      <c r="AN385" s="445"/>
      <c r="AO385" s="445"/>
      <c r="AP385" s="445"/>
      <c r="AQ385" s="445"/>
      <c r="AR385" s="445"/>
    </row>
    <row r="386" spans="1:44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52"/>
      <c r="AK386" s="452"/>
      <c r="AL386" s="445"/>
      <c r="AM386" s="445"/>
      <c r="AN386" s="445"/>
      <c r="AO386" s="445"/>
      <c r="AP386" s="445"/>
      <c r="AQ386" s="445"/>
      <c r="AR386" s="445"/>
    </row>
    <row r="387" spans="1:44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52"/>
      <c r="AK387" s="452"/>
      <c r="AL387" s="445"/>
      <c r="AM387" s="445"/>
      <c r="AN387" s="445"/>
      <c r="AO387" s="445"/>
      <c r="AP387" s="445"/>
      <c r="AQ387" s="445"/>
      <c r="AR387" s="445"/>
    </row>
    <row r="388" spans="1:44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52"/>
      <c r="AK388" s="452"/>
      <c r="AL388" s="445"/>
      <c r="AM388" s="445"/>
      <c r="AN388" s="445"/>
      <c r="AO388" s="445"/>
      <c r="AP388" s="445"/>
      <c r="AQ388" s="445"/>
      <c r="AR388" s="445"/>
    </row>
    <row r="389" spans="1:44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52"/>
      <c r="AK389" s="452"/>
      <c r="AL389" s="445"/>
      <c r="AM389" s="445"/>
      <c r="AN389" s="445"/>
      <c r="AO389" s="445"/>
      <c r="AP389" s="445"/>
      <c r="AQ389" s="445"/>
      <c r="AR389" s="445"/>
    </row>
    <row r="390" spans="1:44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52"/>
      <c r="AK390" s="452"/>
      <c r="AL390" s="445"/>
      <c r="AM390" s="445"/>
      <c r="AN390" s="445"/>
      <c r="AO390" s="445"/>
      <c r="AP390" s="445"/>
      <c r="AQ390" s="445"/>
      <c r="AR390" s="445"/>
    </row>
    <row r="391" spans="1:44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52"/>
      <c r="AK391" s="452"/>
      <c r="AL391" s="445"/>
      <c r="AM391" s="445"/>
      <c r="AN391" s="445"/>
      <c r="AO391" s="445"/>
      <c r="AP391" s="445"/>
      <c r="AQ391" s="445"/>
      <c r="AR391" s="445"/>
    </row>
    <row r="392" spans="1:44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52"/>
      <c r="AK392" s="452"/>
      <c r="AL392" s="445"/>
      <c r="AM392" s="445"/>
      <c r="AN392" s="445"/>
      <c r="AO392" s="445"/>
      <c r="AP392" s="445"/>
      <c r="AQ392" s="445"/>
      <c r="AR392" s="445"/>
    </row>
    <row r="393" spans="1:44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52"/>
      <c r="AK393" s="452"/>
      <c r="AL393" s="445"/>
      <c r="AM393" s="445"/>
      <c r="AN393" s="445"/>
      <c r="AO393" s="445"/>
      <c r="AP393" s="445"/>
      <c r="AQ393" s="445"/>
      <c r="AR393" s="445"/>
    </row>
    <row r="394" spans="1:44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52"/>
      <c r="AK394" s="452"/>
      <c r="AL394" s="445"/>
      <c r="AM394" s="445"/>
      <c r="AN394" s="445"/>
      <c r="AO394" s="445"/>
      <c r="AP394" s="445"/>
      <c r="AQ394" s="445"/>
      <c r="AR394" s="445"/>
    </row>
    <row r="395" spans="1:44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52"/>
      <c r="AK395" s="452"/>
      <c r="AL395" s="445"/>
      <c r="AM395" s="445"/>
      <c r="AN395" s="445"/>
      <c r="AO395" s="445"/>
      <c r="AP395" s="445"/>
      <c r="AQ395" s="445"/>
      <c r="AR395" s="445"/>
    </row>
    <row r="396" spans="1:44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52"/>
      <c r="AK396" s="452"/>
      <c r="AL396" s="445"/>
      <c r="AM396" s="445"/>
      <c r="AN396" s="445"/>
      <c r="AO396" s="445"/>
      <c r="AP396" s="445"/>
      <c r="AQ396" s="445"/>
      <c r="AR396" s="445"/>
    </row>
    <row r="397" spans="1:44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52"/>
      <c r="AK397" s="452"/>
      <c r="AL397" s="445"/>
      <c r="AM397" s="445"/>
      <c r="AN397" s="445"/>
      <c r="AO397" s="445"/>
      <c r="AP397" s="445"/>
      <c r="AQ397" s="445"/>
      <c r="AR397" s="445"/>
    </row>
    <row r="398" spans="1:44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52"/>
      <c r="AK398" s="452"/>
      <c r="AL398" s="445"/>
      <c r="AM398" s="445"/>
      <c r="AN398" s="445"/>
      <c r="AO398" s="445"/>
      <c r="AP398" s="445"/>
      <c r="AQ398" s="445"/>
      <c r="AR398" s="445"/>
    </row>
    <row r="399" spans="1:44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52"/>
      <c r="AK399" s="452"/>
      <c r="AL399" s="445"/>
      <c r="AM399" s="445"/>
      <c r="AN399" s="445"/>
      <c r="AO399" s="445"/>
      <c r="AP399" s="445"/>
      <c r="AQ399" s="445"/>
      <c r="AR399" s="445"/>
    </row>
    <row r="400" spans="1:44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52"/>
      <c r="AK400" s="452"/>
      <c r="AL400" s="445"/>
      <c r="AM400" s="445"/>
      <c r="AN400" s="445"/>
      <c r="AO400" s="445"/>
      <c r="AP400" s="445"/>
      <c r="AQ400" s="445"/>
      <c r="AR400" s="445"/>
    </row>
    <row r="401" spans="1:44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52"/>
      <c r="AK401" s="452"/>
      <c r="AL401" s="445"/>
      <c r="AM401" s="445"/>
      <c r="AN401" s="445"/>
      <c r="AO401" s="445"/>
      <c r="AP401" s="445"/>
      <c r="AQ401" s="445"/>
      <c r="AR401" s="445"/>
    </row>
    <row r="402" spans="1:44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52"/>
      <c r="AK402" s="452"/>
      <c r="AL402" s="445"/>
      <c r="AM402" s="445"/>
      <c r="AN402" s="445"/>
      <c r="AO402" s="445"/>
      <c r="AP402" s="445"/>
      <c r="AQ402" s="445"/>
      <c r="AR402" s="445"/>
    </row>
    <row r="403" spans="1:44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52"/>
      <c r="AK403" s="452"/>
      <c r="AL403" s="445"/>
      <c r="AM403" s="445"/>
      <c r="AN403" s="445"/>
      <c r="AO403" s="445"/>
      <c r="AP403" s="445"/>
      <c r="AQ403" s="445"/>
      <c r="AR403" s="445"/>
    </row>
    <row r="404" spans="1:44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52"/>
      <c r="AK404" s="452"/>
      <c r="AL404" s="445"/>
      <c r="AM404" s="445"/>
      <c r="AN404" s="445"/>
      <c r="AO404" s="445"/>
      <c r="AP404" s="445"/>
      <c r="AQ404" s="445"/>
      <c r="AR404" s="445"/>
    </row>
    <row r="405" spans="1:44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52"/>
      <c r="AK405" s="452"/>
      <c r="AL405" s="445"/>
      <c r="AM405" s="445"/>
      <c r="AN405" s="445"/>
      <c r="AO405" s="445"/>
      <c r="AP405" s="445"/>
      <c r="AQ405" s="445"/>
      <c r="AR405" s="445"/>
    </row>
    <row r="406" spans="1:44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52"/>
      <c r="AK406" s="452"/>
      <c r="AL406" s="445"/>
      <c r="AM406" s="445"/>
      <c r="AN406" s="445"/>
      <c r="AO406" s="445"/>
      <c r="AP406" s="445"/>
      <c r="AQ406" s="445"/>
      <c r="AR406" s="445"/>
    </row>
    <row r="407" spans="1:44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52"/>
      <c r="AK407" s="452"/>
      <c r="AL407" s="445"/>
      <c r="AM407" s="445"/>
      <c r="AN407" s="445"/>
      <c r="AO407" s="445"/>
      <c r="AP407" s="445"/>
      <c r="AQ407" s="445"/>
      <c r="AR407" s="445"/>
    </row>
    <row r="408" spans="1:44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52"/>
      <c r="AK408" s="452"/>
      <c r="AL408" s="445"/>
      <c r="AM408" s="445"/>
      <c r="AN408" s="445"/>
      <c r="AO408" s="445"/>
      <c r="AP408" s="445"/>
      <c r="AQ408" s="445"/>
      <c r="AR408" s="445"/>
    </row>
    <row r="409" spans="1:44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52"/>
      <c r="AK409" s="452"/>
      <c r="AL409" s="445"/>
      <c r="AM409" s="445"/>
      <c r="AN409" s="445"/>
      <c r="AO409" s="445"/>
      <c r="AP409" s="445"/>
      <c r="AQ409" s="445"/>
      <c r="AR409" s="445"/>
    </row>
    <row r="410" spans="1:44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52"/>
      <c r="AK410" s="452"/>
      <c r="AL410" s="445"/>
      <c r="AM410" s="445"/>
      <c r="AN410" s="445"/>
      <c r="AO410" s="445"/>
      <c r="AP410" s="445"/>
      <c r="AQ410" s="445"/>
      <c r="AR410" s="445"/>
    </row>
    <row r="411" spans="1:44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52"/>
      <c r="AK411" s="452"/>
      <c r="AL411" s="445"/>
      <c r="AM411" s="445"/>
      <c r="AN411" s="445"/>
      <c r="AO411" s="445"/>
      <c r="AP411" s="445"/>
      <c r="AQ411" s="445"/>
      <c r="AR411" s="445"/>
    </row>
    <row r="412" spans="1:44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52"/>
      <c r="AK412" s="452"/>
      <c r="AL412" s="445"/>
      <c r="AM412" s="445"/>
      <c r="AN412" s="445"/>
      <c r="AO412" s="445"/>
      <c r="AP412" s="445"/>
      <c r="AQ412" s="445"/>
      <c r="AR412" s="445"/>
    </row>
    <row r="413" spans="1:44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52"/>
      <c r="AK413" s="452"/>
      <c r="AL413" s="445"/>
      <c r="AM413" s="445"/>
      <c r="AN413" s="445"/>
      <c r="AO413" s="445"/>
      <c r="AP413" s="445"/>
      <c r="AQ413" s="445"/>
      <c r="AR413" s="445"/>
    </row>
    <row r="414" spans="1:44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52"/>
      <c r="AK414" s="452"/>
      <c r="AL414" s="445"/>
      <c r="AM414" s="445"/>
      <c r="AN414" s="445"/>
      <c r="AO414" s="445"/>
      <c r="AP414" s="445"/>
      <c r="AQ414" s="445"/>
      <c r="AR414" s="445"/>
    </row>
    <row r="415" spans="1:44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52"/>
      <c r="AK415" s="452"/>
      <c r="AL415" s="445"/>
      <c r="AM415" s="445"/>
      <c r="AN415" s="445"/>
      <c r="AO415" s="445"/>
      <c r="AP415" s="445"/>
      <c r="AQ415" s="445"/>
      <c r="AR415" s="445"/>
    </row>
    <row r="416" spans="1:44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52"/>
      <c r="AK416" s="452"/>
      <c r="AL416" s="445"/>
      <c r="AM416" s="445"/>
      <c r="AN416" s="445"/>
      <c r="AO416" s="445"/>
      <c r="AP416" s="445"/>
      <c r="AQ416" s="445"/>
      <c r="AR416" s="445"/>
    </row>
    <row r="417" spans="1:44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52"/>
      <c r="AK417" s="452"/>
      <c r="AL417" s="445"/>
      <c r="AM417" s="445"/>
      <c r="AN417" s="445"/>
      <c r="AO417" s="445"/>
      <c r="AP417" s="445"/>
      <c r="AQ417" s="445"/>
      <c r="AR417" s="445"/>
    </row>
    <row r="418" spans="1:44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52"/>
      <c r="AK418" s="452"/>
      <c r="AL418" s="445"/>
      <c r="AM418" s="445"/>
      <c r="AN418" s="445"/>
      <c r="AO418" s="445"/>
      <c r="AP418" s="445"/>
      <c r="AQ418" s="445"/>
      <c r="AR418" s="445"/>
    </row>
    <row r="419" spans="1:44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52"/>
      <c r="AK419" s="452"/>
      <c r="AL419" s="445"/>
      <c r="AM419" s="445"/>
      <c r="AN419" s="445"/>
      <c r="AO419" s="445"/>
      <c r="AP419" s="445"/>
      <c r="AQ419" s="445"/>
      <c r="AR419" s="445"/>
    </row>
    <row r="420" spans="1:44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52"/>
      <c r="AK420" s="452"/>
      <c r="AL420" s="445"/>
      <c r="AM420" s="445"/>
      <c r="AN420" s="445"/>
      <c r="AO420" s="445"/>
      <c r="AP420" s="445"/>
      <c r="AQ420" s="445"/>
      <c r="AR420" s="445"/>
    </row>
    <row r="421" spans="1:44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52"/>
      <c r="AK421" s="452"/>
      <c r="AL421" s="445"/>
      <c r="AM421" s="445"/>
      <c r="AN421" s="445"/>
      <c r="AO421" s="445"/>
      <c r="AP421" s="445"/>
      <c r="AQ421" s="445"/>
      <c r="AR421" s="445"/>
    </row>
    <row r="422" spans="1:44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52"/>
      <c r="AK422" s="452"/>
      <c r="AL422" s="445"/>
      <c r="AM422" s="445"/>
      <c r="AN422" s="445"/>
      <c r="AO422" s="445"/>
      <c r="AP422" s="445"/>
      <c r="AQ422" s="445"/>
      <c r="AR422" s="445"/>
    </row>
    <row r="423" spans="1:44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52"/>
      <c r="AK423" s="452"/>
      <c r="AL423" s="445"/>
      <c r="AM423" s="445"/>
      <c r="AN423" s="445"/>
      <c r="AO423" s="445"/>
      <c r="AP423" s="445"/>
      <c r="AQ423" s="445"/>
      <c r="AR423" s="445"/>
    </row>
    <row r="424" spans="1:44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52"/>
      <c r="AK424" s="452"/>
      <c r="AL424" s="445"/>
      <c r="AM424" s="445"/>
      <c r="AN424" s="445"/>
      <c r="AO424" s="445"/>
      <c r="AP424" s="445"/>
      <c r="AQ424" s="445"/>
      <c r="AR424" s="445"/>
    </row>
    <row r="425" spans="1:44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52"/>
      <c r="AK425" s="452"/>
      <c r="AL425" s="445"/>
      <c r="AM425" s="445"/>
      <c r="AN425" s="445"/>
      <c r="AO425" s="445"/>
      <c r="AP425" s="445"/>
      <c r="AQ425" s="445"/>
      <c r="AR425" s="445"/>
    </row>
    <row r="426" spans="1:44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52"/>
      <c r="AK426" s="452"/>
      <c r="AL426" s="445"/>
      <c r="AM426" s="445"/>
      <c r="AN426" s="445"/>
      <c r="AO426" s="445"/>
      <c r="AP426" s="445"/>
      <c r="AQ426" s="445"/>
      <c r="AR426" s="445"/>
    </row>
    <row r="427" spans="1:44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52"/>
      <c r="AK427" s="452"/>
      <c r="AL427" s="445"/>
      <c r="AM427" s="445"/>
      <c r="AN427" s="445"/>
      <c r="AO427" s="445"/>
      <c r="AP427" s="445"/>
      <c r="AQ427" s="445"/>
      <c r="AR427" s="445"/>
    </row>
    <row r="428" spans="1:44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52"/>
      <c r="AK428" s="452"/>
      <c r="AL428" s="445"/>
      <c r="AM428" s="445"/>
      <c r="AN428" s="445"/>
      <c r="AO428" s="445"/>
      <c r="AP428" s="445"/>
      <c r="AQ428" s="445"/>
      <c r="AR428" s="445"/>
    </row>
    <row r="429" spans="1:44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52"/>
      <c r="AK429" s="452"/>
      <c r="AL429" s="445"/>
      <c r="AM429" s="445"/>
      <c r="AN429" s="445"/>
      <c r="AO429" s="445"/>
      <c r="AP429" s="445"/>
      <c r="AQ429" s="445"/>
      <c r="AR429" s="445"/>
    </row>
    <row r="430" spans="1:44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52"/>
      <c r="AK430" s="452"/>
      <c r="AL430" s="445"/>
      <c r="AM430" s="445"/>
      <c r="AN430" s="445"/>
      <c r="AO430" s="445"/>
      <c r="AP430" s="445"/>
      <c r="AQ430" s="445"/>
      <c r="AR430" s="445"/>
    </row>
    <row r="431" spans="1:44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52"/>
      <c r="AK431" s="452"/>
      <c r="AL431" s="445"/>
      <c r="AM431" s="445"/>
      <c r="AN431" s="445"/>
      <c r="AO431" s="445"/>
      <c r="AP431" s="445"/>
      <c r="AQ431" s="445"/>
      <c r="AR431" s="445"/>
    </row>
    <row r="432" spans="1:44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52"/>
      <c r="AK432" s="452"/>
      <c r="AL432" s="445"/>
      <c r="AM432" s="445"/>
      <c r="AN432" s="445"/>
      <c r="AO432" s="445"/>
      <c r="AP432" s="445"/>
      <c r="AQ432" s="445"/>
      <c r="AR432" s="445"/>
    </row>
    <row r="433" spans="1:44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52"/>
      <c r="AK433" s="452"/>
      <c r="AL433" s="445"/>
      <c r="AM433" s="445"/>
      <c r="AN433" s="445"/>
      <c r="AO433" s="445"/>
      <c r="AP433" s="445"/>
      <c r="AQ433" s="445"/>
      <c r="AR433" s="445"/>
    </row>
    <row r="434" spans="1:44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52"/>
      <c r="AK434" s="452"/>
      <c r="AL434" s="445"/>
      <c r="AM434" s="445"/>
      <c r="AN434" s="445"/>
      <c r="AO434" s="445"/>
      <c r="AP434" s="445"/>
      <c r="AQ434" s="445"/>
      <c r="AR434" s="445"/>
    </row>
    <row r="435" spans="1:44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52"/>
      <c r="AK435" s="452"/>
      <c r="AL435" s="445"/>
      <c r="AM435" s="445"/>
      <c r="AN435" s="445"/>
      <c r="AO435" s="445"/>
      <c r="AP435" s="445"/>
      <c r="AQ435" s="445"/>
      <c r="AR435" s="445"/>
    </row>
    <row r="436" spans="1:44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52"/>
      <c r="AK436" s="452"/>
      <c r="AL436" s="445"/>
      <c r="AM436" s="445"/>
      <c r="AN436" s="445"/>
      <c r="AO436" s="445"/>
      <c r="AP436" s="445"/>
      <c r="AQ436" s="445"/>
      <c r="AR436" s="445"/>
    </row>
    <row r="437" spans="1:44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52"/>
      <c r="AK437" s="452"/>
      <c r="AL437" s="445"/>
      <c r="AM437" s="445"/>
      <c r="AN437" s="445"/>
      <c r="AO437" s="445"/>
      <c r="AP437" s="445"/>
      <c r="AQ437" s="445"/>
      <c r="AR437" s="445"/>
    </row>
    <row r="438" spans="1:44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52"/>
      <c r="AK438" s="452"/>
      <c r="AL438" s="445"/>
      <c r="AM438" s="445"/>
      <c r="AN438" s="445"/>
      <c r="AO438" s="445"/>
      <c r="AP438" s="445"/>
      <c r="AQ438" s="445"/>
      <c r="AR438" s="445"/>
    </row>
    <row r="439" spans="1:44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52"/>
      <c r="AK439" s="452"/>
      <c r="AL439" s="445"/>
      <c r="AM439" s="445"/>
      <c r="AN439" s="445"/>
      <c r="AO439" s="445"/>
      <c r="AP439" s="445"/>
      <c r="AQ439" s="445"/>
      <c r="AR439" s="445"/>
    </row>
    <row r="440" spans="1:44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52"/>
      <c r="AK440" s="452"/>
      <c r="AL440" s="445"/>
      <c r="AM440" s="445"/>
      <c r="AN440" s="445"/>
      <c r="AO440" s="445"/>
      <c r="AP440" s="445"/>
      <c r="AQ440" s="445"/>
      <c r="AR440" s="445"/>
    </row>
    <row r="441" spans="1:44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52"/>
      <c r="AK441" s="452"/>
      <c r="AL441" s="445"/>
      <c r="AM441" s="445"/>
      <c r="AN441" s="445"/>
      <c r="AO441" s="445"/>
      <c r="AP441" s="445"/>
      <c r="AQ441" s="445"/>
      <c r="AR441" s="445"/>
    </row>
    <row r="442" spans="1:44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52"/>
      <c r="AK442" s="452"/>
      <c r="AL442" s="445"/>
      <c r="AM442" s="445"/>
      <c r="AN442" s="445"/>
      <c r="AO442" s="445"/>
      <c r="AP442" s="445"/>
      <c r="AQ442" s="445"/>
      <c r="AR442" s="445"/>
    </row>
    <row r="443" spans="1:44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52"/>
      <c r="AK443" s="452"/>
      <c r="AL443" s="445"/>
      <c r="AM443" s="445"/>
      <c r="AN443" s="445"/>
      <c r="AO443" s="445"/>
      <c r="AP443" s="445"/>
      <c r="AQ443" s="445"/>
      <c r="AR443" s="445"/>
    </row>
    <row r="444" spans="1:44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52"/>
      <c r="AK444" s="452"/>
      <c r="AL444" s="445"/>
      <c r="AM444" s="445"/>
      <c r="AN444" s="445"/>
      <c r="AO444" s="445"/>
      <c r="AP444" s="445"/>
      <c r="AQ444" s="445"/>
      <c r="AR444" s="445"/>
    </row>
    <row r="445" spans="1:44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52"/>
      <c r="AK445" s="452"/>
      <c r="AL445" s="445"/>
      <c r="AM445" s="445"/>
      <c r="AN445" s="445"/>
      <c r="AO445" s="445"/>
      <c r="AP445" s="445"/>
      <c r="AQ445" s="445"/>
      <c r="AR445" s="445"/>
    </row>
    <row r="446" spans="1:44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52"/>
      <c r="AK446" s="452"/>
      <c r="AL446" s="445"/>
      <c r="AM446" s="445"/>
      <c r="AN446" s="445"/>
      <c r="AO446" s="445"/>
      <c r="AP446" s="445"/>
      <c r="AQ446" s="445"/>
      <c r="AR446" s="445"/>
    </row>
    <row r="447" spans="1:44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52"/>
      <c r="AK447" s="452"/>
      <c r="AL447" s="445"/>
      <c r="AM447" s="445"/>
      <c r="AN447" s="445"/>
      <c r="AO447" s="445"/>
      <c r="AP447" s="445"/>
      <c r="AQ447" s="445"/>
      <c r="AR447" s="445"/>
    </row>
    <row r="448" spans="1:44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52"/>
      <c r="AK448" s="452"/>
      <c r="AL448" s="445"/>
      <c r="AM448" s="445"/>
      <c r="AN448" s="445"/>
      <c r="AO448" s="445"/>
      <c r="AP448" s="445"/>
      <c r="AQ448" s="445"/>
      <c r="AR448" s="445"/>
    </row>
    <row r="449" spans="1:44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52"/>
      <c r="AK449" s="452"/>
      <c r="AL449" s="445"/>
      <c r="AM449" s="445"/>
      <c r="AN449" s="445"/>
      <c r="AO449" s="445"/>
      <c r="AP449" s="445"/>
      <c r="AQ449" s="445"/>
      <c r="AR449" s="445"/>
    </row>
    <row r="450" spans="1:44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52"/>
      <c r="AK450" s="452"/>
      <c r="AL450" s="445"/>
      <c r="AM450" s="445"/>
      <c r="AN450" s="445"/>
      <c r="AO450" s="445"/>
      <c r="AP450" s="445"/>
      <c r="AQ450" s="445"/>
      <c r="AR450" s="445"/>
    </row>
    <row r="451" spans="1:44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52"/>
      <c r="AK451" s="452"/>
      <c r="AL451" s="445"/>
      <c r="AM451" s="445"/>
      <c r="AN451" s="445"/>
      <c r="AO451" s="445"/>
      <c r="AP451" s="445"/>
      <c r="AQ451" s="445"/>
      <c r="AR451" s="445"/>
    </row>
    <row r="452" spans="1:44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52"/>
      <c r="AK452" s="452"/>
      <c r="AL452" s="445"/>
      <c r="AM452" s="445"/>
      <c r="AN452" s="445"/>
      <c r="AO452" s="445"/>
      <c r="AP452" s="445"/>
      <c r="AQ452" s="445"/>
      <c r="AR452" s="445"/>
    </row>
    <row r="453" spans="1:44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52"/>
      <c r="AK453" s="452"/>
      <c r="AL453" s="445"/>
      <c r="AM453" s="445"/>
      <c r="AN453" s="445"/>
      <c r="AO453" s="445"/>
      <c r="AP453" s="445"/>
      <c r="AQ453" s="445"/>
      <c r="AR453" s="445"/>
    </row>
    <row r="454" spans="1:44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52"/>
      <c r="AK454" s="452"/>
      <c r="AL454" s="445"/>
      <c r="AM454" s="445"/>
      <c r="AN454" s="445"/>
      <c r="AO454" s="445"/>
      <c r="AP454" s="445"/>
      <c r="AQ454" s="445"/>
      <c r="AR454" s="445"/>
    </row>
    <row r="455" spans="1:44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52"/>
      <c r="AK455" s="452"/>
      <c r="AL455" s="445"/>
      <c r="AM455" s="445"/>
      <c r="AN455" s="445"/>
      <c r="AO455" s="445"/>
      <c r="AP455" s="445"/>
      <c r="AQ455" s="445"/>
      <c r="AR455" s="445"/>
    </row>
    <row r="456" spans="1:44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52"/>
      <c r="AK456" s="452"/>
      <c r="AL456" s="445"/>
      <c r="AM456" s="445"/>
      <c r="AN456" s="445"/>
      <c r="AO456" s="445"/>
      <c r="AP456" s="445"/>
      <c r="AQ456" s="445"/>
      <c r="AR456" s="445"/>
    </row>
    <row r="457" spans="1:44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52"/>
      <c r="AK457" s="452"/>
      <c r="AL457" s="445"/>
      <c r="AM457" s="445"/>
      <c r="AN457" s="445"/>
      <c r="AO457" s="445"/>
      <c r="AP457" s="445"/>
      <c r="AQ457" s="445"/>
      <c r="AR457" s="445"/>
    </row>
    <row r="458" spans="1:44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52"/>
      <c r="AK458" s="452"/>
      <c r="AL458" s="445"/>
      <c r="AM458" s="445"/>
      <c r="AN458" s="445"/>
      <c r="AO458" s="445"/>
      <c r="AP458" s="445"/>
      <c r="AQ458" s="445"/>
      <c r="AR458" s="445"/>
    </row>
    <row r="459" spans="1:44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52"/>
      <c r="AK459" s="452"/>
      <c r="AL459" s="445"/>
      <c r="AM459" s="445"/>
      <c r="AN459" s="445"/>
      <c r="AO459" s="445"/>
      <c r="AP459" s="445"/>
      <c r="AQ459" s="445"/>
      <c r="AR459" s="445"/>
    </row>
    <row r="460" spans="1:44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52"/>
      <c r="AK460" s="452"/>
      <c r="AL460" s="445"/>
      <c r="AM460" s="445"/>
      <c r="AN460" s="445"/>
      <c r="AO460" s="445"/>
      <c r="AP460" s="445"/>
      <c r="AQ460" s="445"/>
      <c r="AR460" s="445"/>
    </row>
    <row r="461" spans="1:44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52"/>
      <c r="AK461" s="452"/>
      <c r="AL461" s="445"/>
      <c r="AM461" s="445"/>
      <c r="AN461" s="445"/>
      <c r="AO461" s="445"/>
      <c r="AP461" s="445"/>
      <c r="AQ461" s="445"/>
      <c r="AR461" s="445"/>
    </row>
    <row r="462" spans="1:44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52"/>
      <c r="AK462" s="452"/>
      <c r="AL462" s="445"/>
      <c r="AM462" s="445"/>
      <c r="AN462" s="445"/>
      <c r="AO462" s="445"/>
      <c r="AP462" s="445"/>
      <c r="AQ462" s="445"/>
      <c r="AR462" s="445"/>
    </row>
    <row r="463" spans="1:44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52"/>
      <c r="AK463" s="452"/>
      <c r="AL463" s="445"/>
      <c r="AM463" s="445"/>
      <c r="AN463" s="445"/>
      <c r="AO463" s="445"/>
      <c r="AP463" s="445"/>
      <c r="AQ463" s="445"/>
      <c r="AR463" s="445"/>
    </row>
    <row r="464" spans="1:44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52"/>
      <c r="AK464" s="452"/>
      <c r="AL464" s="445"/>
      <c r="AM464" s="445"/>
      <c r="AN464" s="445"/>
      <c r="AO464" s="445"/>
      <c r="AP464" s="445"/>
      <c r="AQ464" s="445"/>
      <c r="AR464" s="445"/>
    </row>
    <row r="465" spans="1:44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52"/>
      <c r="AK465" s="452"/>
      <c r="AL465" s="445"/>
      <c r="AM465" s="445"/>
      <c r="AN465" s="445"/>
      <c r="AO465" s="445"/>
      <c r="AP465" s="445"/>
      <c r="AQ465" s="445"/>
      <c r="AR465" s="445"/>
    </row>
    <row r="466" spans="1:44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52"/>
      <c r="AK466" s="452"/>
      <c r="AL466" s="445"/>
      <c r="AM466" s="445"/>
      <c r="AN466" s="445"/>
      <c r="AO466" s="445"/>
      <c r="AP466" s="445"/>
      <c r="AQ466" s="445"/>
      <c r="AR466" s="445"/>
    </row>
    <row r="467" spans="1:44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52"/>
      <c r="AK467" s="452"/>
      <c r="AL467" s="445"/>
      <c r="AM467" s="445"/>
      <c r="AN467" s="445"/>
      <c r="AO467" s="445"/>
      <c r="AP467" s="445"/>
      <c r="AQ467" s="445"/>
      <c r="AR467" s="445"/>
    </row>
    <row r="468" spans="1:44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52"/>
      <c r="AK468" s="452"/>
      <c r="AL468" s="445"/>
      <c r="AM468" s="445"/>
      <c r="AN468" s="445"/>
      <c r="AO468" s="445"/>
      <c r="AP468" s="445"/>
      <c r="AQ468" s="445"/>
      <c r="AR468" s="445"/>
    </row>
    <row r="469" spans="1:44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52"/>
      <c r="AK469" s="452"/>
      <c r="AL469" s="445"/>
      <c r="AM469" s="445"/>
      <c r="AN469" s="445"/>
      <c r="AO469" s="445"/>
      <c r="AP469" s="445"/>
      <c r="AQ469" s="445"/>
      <c r="AR469" s="445"/>
    </row>
    <row r="470" spans="1:44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52"/>
      <c r="AK470" s="452"/>
      <c r="AL470" s="445"/>
      <c r="AM470" s="445"/>
      <c r="AN470" s="445"/>
      <c r="AO470" s="445"/>
      <c r="AP470" s="445"/>
      <c r="AQ470" s="445"/>
      <c r="AR470" s="445"/>
    </row>
    <row r="471" spans="1:44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52"/>
      <c r="AK471" s="452"/>
      <c r="AL471" s="445"/>
      <c r="AM471" s="445"/>
      <c r="AN471" s="445"/>
      <c r="AO471" s="445"/>
      <c r="AP471" s="445"/>
      <c r="AQ471" s="445"/>
      <c r="AR471" s="445"/>
    </row>
    <row r="472" spans="1:44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52"/>
      <c r="AK472" s="452"/>
      <c r="AL472" s="445"/>
      <c r="AM472" s="445"/>
      <c r="AN472" s="445"/>
      <c r="AO472" s="445"/>
      <c r="AP472" s="445"/>
      <c r="AQ472" s="445"/>
      <c r="AR472" s="445"/>
    </row>
    <row r="473" spans="1:44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52"/>
      <c r="AK473" s="452"/>
      <c r="AL473" s="445"/>
      <c r="AM473" s="445"/>
      <c r="AN473" s="445"/>
      <c r="AO473" s="445"/>
      <c r="AP473" s="445"/>
      <c r="AQ473" s="445"/>
      <c r="AR473" s="445"/>
    </row>
    <row r="474" spans="1:44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52"/>
      <c r="AK474" s="452"/>
      <c r="AL474" s="445"/>
      <c r="AM474" s="445"/>
      <c r="AN474" s="445"/>
      <c r="AO474" s="445"/>
      <c r="AP474" s="445"/>
      <c r="AQ474" s="445"/>
      <c r="AR474" s="445"/>
    </row>
    <row r="475" spans="1:44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52"/>
      <c r="AK475" s="452"/>
      <c r="AL475" s="445"/>
      <c r="AM475" s="445"/>
      <c r="AN475" s="445"/>
      <c r="AO475" s="445"/>
      <c r="AP475" s="445"/>
      <c r="AQ475" s="445"/>
      <c r="AR475" s="445"/>
    </row>
    <row r="476" spans="1:44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52"/>
      <c r="AK476" s="452"/>
      <c r="AL476" s="445"/>
      <c r="AM476" s="445"/>
      <c r="AN476" s="445"/>
      <c r="AO476" s="445"/>
      <c r="AP476" s="445"/>
      <c r="AQ476" s="445"/>
      <c r="AR476" s="445"/>
    </row>
    <row r="477" spans="1:44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52"/>
      <c r="AK477" s="452"/>
      <c r="AL477" s="445"/>
      <c r="AM477" s="445"/>
      <c r="AN477" s="445"/>
      <c r="AO477" s="445"/>
      <c r="AP477" s="445"/>
      <c r="AQ477" s="445"/>
      <c r="AR477" s="445"/>
    </row>
    <row r="478" spans="1:44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52"/>
      <c r="AK478" s="452"/>
      <c r="AL478" s="445"/>
      <c r="AM478" s="445"/>
      <c r="AN478" s="445"/>
      <c r="AO478" s="445"/>
      <c r="AP478" s="445"/>
      <c r="AQ478" s="445"/>
      <c r="AR478" s="445"/>
    </row>
    <row r="479" spans="1:44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52"/>
      <c r="AK479" s="452"/>
      <c r="AL479" s="445"/>
      <c r="AM479" s="445"/>
      <c r="AN479" s="445"/>
      <c r="AO479" s="445"/>
      <c r="AP479" s="445"/>
      <c r="AQ479" s="445"/>
      <c r="AR479" s="445"/>
    </row>
    <row r="480" spans="1:44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52"/>
      <c r="AK480" s="452"/>
      <c r="AL480" s="445"/>
      <c r="AM480" s="445"/>
      <c r="AN480" s="445"/>
      <c r="AO480" s="445"/>
      <c r="AP480" s="445"/>
      <c r="AQ480" s="445"/>
      <c r="AR480" s="445"/>
    </row>
    <row r="481" spans="1:44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52"/>
      <c r="AK481" s="452"/>
      <c r="AL481" s="445"/>
      <c r="AM481" s="445"/>
      <c r="AN481" s="445"/>
      <c r="AO481" s="445"/>
      <c r="AP481" s="445"/>
      <c r="AQ481" s="445"/>
      <c r="AR481" s="445"/>
    </row>
    <row r="482" spans="1:44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52"/>
      <c r="AK482" s="452"/>
      <c r="AL482" s="445"/>
      <c r="AM482" s="445"/>
      <c r="AN482" s="445"/>
      <c r="AO482" s="445"/>
      <c r="AP482" s="445"/>
      <c r="AQ482" s="445"/>
      <c r="AR482" s="445"/>
    </row>
    <row r="483" spans="1:44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52"/>
      <c r="AK483" s="452"/>
      <c r="AL483" s="445"/>
      <c r="AM483" s="445"/>
      <c r="AN483" s="445"/>
      <c r="AO483" s="445"/>
      <c r="AP483" s="445"/>
      <c r="AQ483" s="445"/>
      <c r="AR483" s="445"/>
    </row>
    <row r="484" spans="1:44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52"/>
      <c r="AK484" s="452"/>
      <c r="AL484" s="445"/>
      <c r="AM484" s="445"/>
      <c r="AN484" s="445"/>
      <c r="AO484" s="445"/>
      <c r="AP484" s="445"/>
      <c r="AQ484" s="445"/>
      <c r="AR484" s="445"/>
    </row>
    <row r="485" spans="1:44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52"/>
      <c r="AK485" s="452"/>
      <c r="AL485" s="445"/>
      <c r="AM485" s="445"/>
      <c r="AN485" s="445"/>
      <c r="AO485" s="445"/>
      <c r="AP485" s="445"/>
      <c r="AQ485" s="445"/>
      <c r="AR485" s="445"/>
    </row>
    <row r="486" spans="1:44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52"/>
      <c r="AK486" s="452"/>
      <c r="AL486" s="445"/>
      <c r="AM486" s="445"/>
      <c r="AN486" s="445"/>
      <c r="AO486" s="445"/>
      <c r="AP486" s="445"/>
      <c r="AQ486" s="445"/>
      <c r="AR486" s="445"/>
    </row>
    <row r="487" spans="1:44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52"/>
      <c r="AK487" s="452"/>
      <c r="AL487" s="445"/>
      <c r="AM487" s="445"/>
      <c r="AN487" s="445"/>
      <c r="AO487" s="445"/>
      <c r="AP487" s="445"/>
      <c r="AQ487" s="445"/>
      <c r="AR487" s="445"/>
    </row>
    <row r="488" spans="1:44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52"/>
      <c r="AK488" s="452"/>
      <c r="AL488" s="445"/>
      <c r="AM488" s="445"/>
      <c r="AN488" s="445"/>
      <c r="AO488" s="445"/>
      <c r="AP488" s="445"/>
      <c r="AQ488" s="445"/>
      <c r="AR488" s="445"/>
    </row>
    <row r="489" spans="1:44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52"/>
      <c r="AK489" s="452"/>
      <c r="AL489" s="445"/>
      <c r="AM489" s="445"/>
      <c r="AN489" s="445"/>
      <c r="AO489" s="445"/>
      <c r="AP489" s="445"/>
      <c r="AQ489" s="445"/>
      <c r="AR489" s="445"/>
    </row>
    <row r="490" spans="1:44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52"/>
      <c r="AK490" s="452"/>
      <c r="AL490" s="445"/>
      <c r="AM490" s="445"/>
      <c r="AN490" s="445"/>
      <c r="AO490" s="445"/>
      <c r="AP490" s="445"/>
      <c r="AQ490" s="445"/>
      <c r="AR490" s="445"/>
    </row>
    <row r="491" spans="1:44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52"/>
      <c r="AK491" s="452"/>
      <c r="AL491" s="445"/>
      <c r="AM491" s="445"/>
      <c r="AN491" s="445"/>
      <c r="AO491" s="445"/>
      <c r="AP491" s="445"/>
      <c r="AQ491" s="445"/>
      <c r="AR491" s="445"/>
    </row>
    <row r="492" spans="1:44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52"/>
      <c r="AK492" s="452"/>
      <c r="AL492" s="445"/>
      <c r="AM492" s="445"/>
      <c r="AN492" s="445"/>
      <c r="AO492" s="445"/>
      <c r="AP492" s="445"/>
      <c r="AQ492" s="445"/>
      <c r="AR492" s="445"/>
    </row>
    <row r="493" spans="1:44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52"/>
      <c r="AK493" s="452"/>
      <c r="AL493" s="445"/>
      <c r="AM493" s="445"/>
      <c r="AN493" s="445"/>
      <c r="AO493" s="445"/>
      <c r="AP493" s="445"/>
      <c r="AQ493" s="445"/>
      <c r="AR493" s="445"/>
    </row>
    <row r="494" spans="1:44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52"/>
      <c r="AK494" s="452"/>
      <c r="AL494" s="445"/>
      <c r="AM494" s="445"/>
      <c r="AN494" s="445"/>
      <c r="AO494" s="445"/>
      <c r="AP494" s="445"/>
      <c r="AQ494" s="445"/>
      <c r="AR494" s="445"/>
    </row>
    <row r="495" spans="1:44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52"/>
      <c r="AK495" s="452"/>
      <c r="AL495" s="445"/>
      <c r="AM495" s="445"/>
      <c r="AN495" s="445"/>
      <c r="AO495" s="445"/>
      <c r="AP495" s="445"/>
      <c r="AQ495" s="445"/>
      <c r="AR495" s="445"/>
    </row>
    <row r="496" spans="1:44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52"/>
      <c r="AK496" s="452"/>
      <c r="AL496" s="445"/>
      <c r="AM496" s="445"/>
      <c r="AN496" s="445"/>
      <c r="AO496" s="445"/>
      <c r="AP496" s="445"/>
      <c r="AQ496" s="445"/>
      <c r="AR496" s="445"/>
    </row>
    <row r="497" spans="1:44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52"/>
      <c r="AK497" s="452"/>
      <c r="AL497" s="445"/>
      <c r="AM497" s="445"/>
      <c r="AN497" s="445"/>
      <c r="AO497" s="445"/>
      <c r="AP497" s="445"/>
      <c r="AQ497" s="445"/>
      <c r="AR497" s="445"/>
    </row>
    <row r="498" spans="1:44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52"/>
      <c r="AK498" s="452"/>
      <c r="AL498" s="445"/>
      <c r="AM498" s="445"/>
      <c r="AN498" s="445"/>
      <c r="AO498" s="445"/>
      <c r="AP498" s="445"/>
      <c r="AQ498" s="445"/>
      <c r="AR498" s="445"/>
    </row>
    <row r="499" spans="1:44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52"/>
      <c r="AK499" s="452"/>
      <c r="AL499" s="445"/>
      <c r="AM499" s="445"/>
      <c r="AN499" s="445"/>
      <c r="AO499" s="445"/>
      <c r="AP499" s="445"/>
      <c r="AQ499" s="445"/>
      <c r="AR499" s="445"/>
    </row>
    <row r="500" spans="1:44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52"/>
      <c r="AK500" s="452"/>
      <c r="AL500" s="445"/>
      <c r="AM500" s="445"/>
      <c r="AN500" s="445"/>
      <c r="AO500" s="445"/>
      <c r="AP500" s="445"/>
      <c r="AQ500" s="445"/>
      <c r="AR500" s="445"/>
    </row>
    <row r="501" spans="1:44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52"/>
      <c r="AK501" s="452"/>
      <c r="AL501" s="445"/>
      <c r="AM501" s="445"/>
      <c r="AN501" s="445"/>
      <c r="AO501" s="445"/>
      <c r="AP501" s="445"/>
      <c r="AQ501" s="445"/>
      <c r="AR501" s="445"/>
    </row>
    <row r="502" spans="1:44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52"/>
      <c r="AK502" s="452"/>
      <c r="AL502" s="445"/>
      <c r="AM502" s="445"/>
      <c r="AN502" s="445"/>
      <c r="AO502" s="445"/>
      <c r="AP502" s="445"/>
      <c r="AQ502" s="445"/>
      <c r="AR502" s="445"/>
    </row>
    <row r="503" spans="1:44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52"/>
      <c r="AK503" s="452"/>
      <c r="AL503" s="445"/>
      <c r="AM503" s="445"/>
      <c r="AN503" s="445"/>
      <c r="AO503" s="445"/>
      <c r="AP503" s="445"/>
      <c r="AQ503" s="445"/>
      <c r="AR503" s="445"/>
    </row>
    <row r="504" spans="1:44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52"/>
      <c r="AK504" s="452"/>
      <c r="AL504" s="445"/>
      <c r="AM504" s="445"/>
      <c r="AN504" s="445"/>
      <c r="AO504" s="445"/>
      <c r="AP504" s="445"/>
      <c r="AQ504" s="445"/>
      <c r="AR504" s="445"/>
    </row>
    <row r="505" spans="1:44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52"/>
      <c r="AK505" s="452"/>
      <c r="AL505" s="445"/>
      <c r="AM505" s="445"/>
      <c r="AN505" s="445"/>
      <c r="AO505" s="445"/>
      <c r="AP505" s="445"/>
      <c r="AQ505" s="445"/>
      <c r="AR505" s="445"/>
    </row>
    <row r="506" spans="1:44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52"/>
      <c r="AK506" s="452"/>
      <c r="AL506" s="445"/>
      <c r="AM506" s="445"/>
      <c r="AN506" s="445"/>
      <c r="AO506" s="445"/>
      <c r="AP506" s="445"/>
      <c r="AQ506" s="445"/>
      <c r="AR506" s="445"/>
    </row>
    <row r="507" spans="1:44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52"/>
      <c r="AK507" s="452"/>
      <c r="AL507" s="445"/>
      <c r="AM507" s="445"/>
      <c r="AN507" s="445"/>
      <c r="AO507" s="445"/>
      <c r="AP507" s="445"/>
      <c r="AQ507" s="445"/>
      <c r="AR507" s="445"/>
    </row>
    <row r="508" spans="1:44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52"/>
      <c r="AK508" s="452"/>
      <c r="AL508" s="445"/>
      <c r="AM508" s="445"/>
      <c r="AN508" s="445"/>
      <c r="AO508" s="445"/>
      <c r="AP508" s="445"/>
      <c r="AQ508" s="445"/>
      <c r="AR508" s="445"/>
    </row>
    <row r="509" spans="1:44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52"/>
      <c r="AK509" s="452"/>
      <c r="AL509" s="445"/>
      <c r="AM509" s="445"/>
      <c r="AN509" s="445"/>
      <c r="AO509" s="445"/>
      <c r="AP509" s="445"/>
      <c r="AQ509" s="445"/>
      <c r="AR509" s="445"/>
    </row>
    <row r="510" spans="1:44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52"/>
      <c r="AK510" s="452"/>
      <c r="AL510" s="445"/>
      <c r="AM510" s="445"/>
      <c r="AN510" s="445"/>
      <c r="AO510" s="445"/>
      <c r="AP510" s="445"/>
      <c r="AQ510" s="445"/>
      <c r="AR510" s="445"/>
    </row>
    <row r="511" spans="1:44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52"/>
      <c r="AK511" s="452"/>
      <c r="AL511" s="445"/>
      <c r="AM511" s="445"/>
      <c r="AN511" s="445"/>
      <c r="AO511" s="445"/>
      <c r="AP511" s="445"/>
      <c r="AQ511" s="445"/>
      <c r="AR511" s="445"/>
    </row>
    <row r="512" spans="1:44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52"/>
      <c r="AK512" s="452"/>
      <c r="AL512" s="445"/>
      <c r="AM512" s="445"/>
      <c r="AN512" s="445"/>
      <c r="AO512" s="445"/>
      <c r="AP512" s="445"/>
      <c r="AQ512" s="445"/>
      <c r="AR512" s="445"/>
    </row>
    <row r="513" spans="1:44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52"/>
      <c r="AK513" s="452"/>
      <c r="AL513" s="445"/>
      <c r="AM513" s="445"/>
      <c r="AN513" s="445"/>
      <c r="AO513" s="445"/>
      <c r="AP513" s="445"/>
      <c r="AQ513" s="445"/>
      <c r="AR513" s="445"/>
    </row>
    <row r="514" spans="1:44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52"/>
      <c r="AK514" s="452"/>
      <c r="AL514" s="445"/>
      <c r="AM514" s="445"/>
      <c r="AN514" s="445"/>
      <c r="AO514" s="445"/>
      <c r="AP514" s="445"/>
      <c r="AQ514" s="445"/>
      <c r="AR514" s="445"/>
    </row>
    <row r="515" spans="1:44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52"/>
      <c r="AK515" s="452"/>
      <c r="AL515" s="445"/>
      <c r="AM515" s="445"/>
      <c r="AN515" s="445"/>
      <c r="AO515" s="445"/>
      <c r="AP515" s="445"/>
      <c r="AQ515" s="445"/>
      <c r="AR515" s="445"/>
    </row>
    <row r="516" spans="1:44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52"/>
      <c r="AK516" s="452"/>
      <c r="AL516" s="445"/>
      <c r="AM516" s="445"/>
      <c r="AN516" s="445"/>
      <c r="AO516" s="445"/>
      <c r="AP516" s="445"/>
      <c r="AQ516" s="445"/>
      <c r="AR516" s="445"/>
    </row>
    <row r="517" spans="1:44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52"/>
      <c r="AK517" s="452"/>
      <c r="AL517" s="445"/>
      <c r="AM517" s="445"/>
      <c r="AN517" s="445"/>
      <c r="AO517" s="445"/>
      <c r="AP517" s="445"/>
      <c r="AQ517" s="445"/>
      <c r="AR517" s="445"/>
    </row>
    <row r="518" spans="1:44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52"/>
      <c r="AK518" s="452"/>
      <c r="AL518" s="445"/>
      <c r="AM518" s="445"/>
      <c r="AN518" s="445"/>
      <c r="AO518" s="445"/>
      <c r="AP518" s="445"/>
      <c r="AQ518" s="445"/>
      <c r="AR518" s="445"/>
    </row>
    <row r="519" spans="1:44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52"/>
      <c r="AK519" s="452"/>
      <c r="AL519" s="445"/>
      <c r="AM519" s="445"/>
      <c r="AN519" s="445"/>
      <c r="AO519" s="445"/>
      <c r="AP519" s="445"/>
      <c r="AQ519" s="445"/>
      <c r="AR519" s="445"/>
    </row>
    <row r="520" spans="1:44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52"/>
      <c r="AK520" s="452"/>
      <c r="AL520" s="445"/>
      <c r="AM520" s="445"/>
      <c r="AN520" s="445"/>
      <c r="AO520" s="445"/>
      <c r="AP520" s="445"/>
      <c r="AQ520" s="445"/>
      <c r="AR520" s="445"/>
    </row>
    <row r="521" spans="1:44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52"/>
      <c r="AK521" s="452"/>
      <c r="AL521" s="445"/>
      <c r="AM521" s="445"/>
      <c r="AN521" s="445"/>
      <c r="AO521" s="445"/>
      <c r="AP521" s="445"/>
      <c r="AQ521" s="445"/>
      <c r="AR521" s="445"/>
    </row>
    <row r="522" spans="1:44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52"/>
      <c r="AK522" s="452"/>
      <c r="AL522" s="445"/>
      <c r="AM522" s="445"/>
      <c r="AN522" s="445"/>
      <c r="AO522" s="445"/>
      <c r="AP522" s="445"/>
      <c r="AQ522" s="445"/>
      <c r="AR522" s="445"/>
    </row>
    <row r="523" spans="1:44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52"/>
      <c r="AK523" s="452"/>
      <c r="AL523" s="445"/>
      <c r="AM523" s="445"/>
      <c r="AN523" s="445"/>
      <c r="AO523" s="445"/>
      <c r="AP523" s="445"/>
      <c r="AQ523" s="445"/>
      <c r="AR523" s="445"/>
    </row>
    <row r="524" spans="1:44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52"/>
      <c r="AK524" s="452"/>
      <c r="AL524" s="445"/>
      <c r="AM524" s="445"/>
      <c r="AN524" s="445"/>
      <c r="AO524" s="445"/>
      <c r="AP524" s="445"/>
      <c r="AQ524" s="445"/>
      <c r="AR524" s="445"/>
    </row>
    <row r="525" spans="1:44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52"/>
      <c r="AK525" s="452"/>
      <c r="AL525" s="445"/>
      <c r="AM525" s="445"/>
      <c r="AN525" s="445"/>
      <c r="AO525" s="445"/>
      <c r="AP525" s="445"/>
      <c r="AQ525" s="445"/>
      <c r="AR525" s="445"/>
    </row>
    <row r="526" spans="1:44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52"/>
      <c r="AK526" s="452"/>
      <c r="AL526" s="445"/>
      <c r="AM526" s="445"/>
      <c r="AN526" s="445"/>
      <c r="AO526" s="445"/>
      <c r="AP526" s="445"/>
      <c r="AQ526" s="445"/>
      <c r="AR526" s="445"/>
    </row>
    <row r="527" spans="1:44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52"/>
      <c r="AK527" s="452"/>
      <c r="AL527" s="445"/>
      <c r="AM527" s="445"/>
      <c r="AN527" s="445"/>
      <c r="AO527" s="445"/>
      <c r="AP527" s="445"/>
      <c r="AQ527" s="445"/>
      <c r="AR527" s="445"/>
    </row>
    <row r="528" spans="1:44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52"/>
      <c r="AK528" s="452"/>
      <c r="AL528" s="445"/>
      <c r="AM528" s="445"/>
      <c r="AN528" s="445"/>
      <c r="AO528" s="445"/>
      <c r="AP528" s="445"/>
      <c r="AQ528" s="445"/>
      <c r="AR528" s="445"/>
    </row>
    <row r="529" spans="1:44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52"/>
      <c r="AK529" s="452"/>
      <c r="AL529" s="445"/>
      <c r="AM529" s="445"/>
      <c r="AN529" s="445"/>
      <c r="AO529" s="445"/>
      <c r="AP529" s="445"/>
      <c r="AQ529" s="445"/>
      <c r="AR529" s="445"/>
    </row>
    <row r="530" spans="1:44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52"/>
      <c r="AK530" s="452"/>
      <c r="AL530" s="445"/>
      <c r="AM530" s="445"/>
      <c r="AN530" s="445"/>
      <c r="AO530" s="445"/>
      <c r="AP530" s="445"/>
      <c r="AQ530" s="445"/>
      <c r="AR530" s="445"/>
    </row>
    <row r="531" spans="1:44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52"/>
      <c r="AK531" s="452"/>
      <c r="AL531" s="445"/>
      <c r="AM531" s="445"/>
      <c r="AN531" s="445"/>
      <c r="AO531" s="445"/>
      <c r="AP531" s="445"/>
      <c r="AQ531" s="445"/>
      <c r="AR531" s="445"/>
    </row>
    <row r="532" spans="1:44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52"/>
      <c r="AK532" s="452"/>
      <c r="AL532" s="445"/>
      <c r="AM532" s="445"/>
      <c r="AN532" s="445"/>
      <c r="AO532" s="445"/>
      <c r="AP532" s="445"/>
      <c r="AQ532" s="445"/>
      <c r="AR532" s="445"/>
    </row>
    <row r="533" spans="1:44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52"/>
      <c r="AK533" s="452"/>
      <c r="AL533" s="445"/>
      <c r="AM533" s="445"/>
      <c r="AN533" s="445"/>
      <c r="AO533" s="445"/>
      <c r="AP533" s="445"/>
      <c r="AQ533" s="445"/>
      <c r="AR533" s="445"/>
    </row>
    <row r="534" spans="1:44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52"/>
      <c r="AK534" s="452"/>
      <c r="AL534" s="445"/>
      <c r="AM534" s="445"/>
      <c r="AN534" s="445"/>
      <c r="AO534" s="445"/>
      <c r="AP534" s="445"/>
      <c r="AQ534" s="445"/>
      <c r="AR534" s="445"/>
    </row>
    <row r="535" spans="1:44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52"/>
      <c r="AK535" s="452"/>
      <c r="AL535" s="445"/>
      <c r="AM535" s="445"/>
      <c r="AN535" s="445"/>
      <c r="AO535" s="445"/>
      <c r="AP535" s="445"/>
      <c r="AQ535" s="445"/>
      <c r="AR535" s="445"/>
    </row>
    <row r="536" spans="1:44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52"/>
      <c r="AK536" s="452"/>
      <c r="AL536" s="445"/>
      <c r="AM536" s="445"/>
      <c r="AN536" s="445"/>
      <c r="AO536" s="445"/>
      <c r="AP536" s="445"/>
      <c r="AQ536" s="445"/>
      <c r="AR536" s="445"/>
    </row>
    <row r="537" spans="1:44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52"/>
      <c r="AK537" s="452"/>
      <c r="AL537" s="445"/>
      <c r="AM537" s="445"/>
      <c r="AN537" s="445"/>
      <c r="AO537" s="445"/>
      <c r="AP537" s="445"/>
      <c r="AQ537" s="445"/>
      <c r="AR537" s="445"/>
    </row>
    <row r="538" spans="1:44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52"/>
      <c r="AK538" s="452"/>
      <c r="AL538" s="445"/>
      <c r="AM538" s="445"/>
      <c r="AN538" s="445"/>
      <c r="AO538" s="445"/>
      <c r="AP538" s="445"/>
      <c r="AQ538" s="445"/>
      <c r="AR538" s="445"/>
    </row>
    <row r="539" spans="1:44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52"/>
      <c r="AK539" s="452"/>
      <c r="AL539" s="445"/>
      <c r="AM539" s="445"/>
      <c r="AN539" s="445"/>
      <c r="AO539" s="445"/>
      <c r="AP539" s="445"/>
      <c r="AQ539" s="445"/>
      <c r="AR539" s="445"/>
    </row>
    <row r="540" spans="1:44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52"/>
      <c r="AK540" s="452"/>
      <c r="AL540" s="445"/>
      <c r="AM540" s="445"/>
      <c r="AN540" s="445"/>
      <c r="AO540" s="445"/>
      <c r="AP540" s="445"/>
      <c r="AQ540" s="445"/>
      <c r="AR540" s="445"/>
    </row>
    <row r="541" spans="1:44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52"/>
      <c r="AK541" s="452"/>
      <c r="AL541" s="445"/>
      <c r="AM541" s="445"/>
      <c r="AN541" s="445"/>
      <c r="AO541" s="445"/>
      <c r="AP541" s="445"/>
      <c r="AQ541" s="445"/>
      <c r="AR541" s="445"/>
    </row>
    <row r="542" spans="1:44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52"/>
      <c r="AK542" s="452"/>
      <c r="AL542" s="445"/>
      <c r="AM542" s="445"/>
      <c r="AN542" s="445"/>
      <c r="AO542" s="445"/>
      <c r="AP542" s="445"/>
      <c r="AQ542" s="445"/>
      <c r="AR542" s="445"/>
    </row>
    <row r="543" spans="1:44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52"/>
      <c r="AK543" s="452"/>
      <c r="AL543" s="445"/>
      <c r="AM543" s="445"/>
      <c r="AN543" s="445"/>
      <c r="AO543" s="445"/>
      <c r="AP543" s="445"/>
      <c r="AQ543" s="445"/>
      <c r="AR543" s="445"/>
    </row>
    <row r="544" spans="1:44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52"/>
      <c r="AK544" s="452"/>
      <c r="AL544" s="445"/>
      <c r="AM544" s="445"/>
      <c r="AN544" s="445"/>
      <c r="AO544" s="445"/>
      <c r="AP544" s="445"/>
      <c r="AQ544" s="445"/>
      <c r="AR544" s="445"/>
    </row>
    <row r="545" spans="1:44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52"/>
      <c r="AK545" s="452"/>
      <c r="AL545" s="445"/>
      <c r="AM545" s="445"/>
      <c r="AN545" s="445"/>
      <c r="AO545" s="445"/>
      <c r="AP545" s="445"/>
      <c r="AQ545" s="445"/>
      <c r="AR545" s="445"/>
    </row>
    <row r="546" spans="1:44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52"/>
      <c r="AK546" s="452"/>
      <c r="AL546" s="445"/>
      <c r="AM546" s="445"/>
      <c r="AN546" s="445"/>
      <c r="AO546" s="445"/>
      <c r="AP546" s="445"/>
      <c r="AQ546" s="445"/>
      <c r="AR546" s="445"/>
    </row>
    <row r="547" spans="1:44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52"/>
      <c r="AK547" s="452"/>
      <c r="AL547" s="445"/>
      <c r="AM547" s="445"/>
      <c r="AN547" s="445"/>
      <c r="AO547" s="445"/>
      <c r="AP547" s="445"/>
      <c r="AQ547" s="445"/>
      <c r="AR547" s="445"/>
    </row>
    <row r="548" spans="1:44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52"/>
      <c r="AK548" s="452"/>
      <c r="AL548" s="445"/>
      <c r="AM548" s="445"/>
      <c r="AN548" s="445"/>
      <c r="AO548" s="445"/>
      <c r="AP548" s="445"/>
      <c r="AQ548" s="445"/>
      <c r="AR548" s="445"/>
    </row>
    <row r="549" spans="1:44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52"/>
      <c r="AK549" s="452"/>
      <c r="AL549" s="445"/>
      <c r="AM549" s="445"/>
      <c r="AN549" s="445"/>
      <c r="AO549" s="445"/>
      <c r="AP549" s="445"/>
      <c r="AQ549" s="445"/>
      <c r="AR549" s="445"/>
    </row>
    <row r="550" spans="1:44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52"/>
      <c r="AK550" s="452"/>
      <c r="AL550" s="445"/>
      <c r="AM550" s="445"/>
      <c r="AN550" s="445"/>
      <c r="AO550" s="445"/>
      <c r="AP550" s="445"/>
      <c r="AQ550" s="445"/>
      <c r="AR550" s="445"/>
    </row>
    <row r="551" spans="1:44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52"/>
      <c r="AK551" s="452"/>
      <c r="AL551" s="445"/>
      <c r="AM551" s="445"/>
      <c r="AN551" s="445"/>
      <c r="AO551" s="445"/>
      <c r="AP551" s="445"/>
      <c r="AQ551" s="445"/>
      <c r="AR551" s="445"/>
    </row>
    <row r="552" spans="1:44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52"/>
      <c r="AK552" s="452"/>
      <c r="AL552" s="445"/>
      <c r="AM552" s="445"/>
      <c r="AN552" s="445"/>
      <c r="AO552" s="445"/>
      <c r="AP552" s="445"/>
      <c r="AQ552" s="445"/>
      <c r="AR552" s="445"/>
    </row>
    <row r="553" spans="1:44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52"/>
      <c r="AK553" s="452"/>
      <c r="AL553" s="445"/>
      <c r="AM553" s="445"/>
      <c r="AN553" s="445"/>
      <c r="AO553" s="445"/>
      <c r="AP553" s="445"/>
      <c r="AQ553" s="445"/>
      <c r="AR553" s="445"/>
    </row>
    <row r="554" spans="1:44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52"/>
      <c r="AK554" s="452"/>
      <c r="AL554" s="445"/>
      <c r="AM554" s="445"/>
      <c r="AN554" s="445"/>
      <c r="AO554" s="445"/>
      <c r="AP554" s="445"/>
      <c r="AQ554" s="445"/>
      <c r="AR554" s="445"/>
    </row>
    <row r="555" spans="1:44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52"/>
      <c r="AK555" s="452"/>
      <c r="AL555" s="445"/>
      <c r="AM555" s="445"/>
      <c r="AN555" s="445"/>
      <c r="AO555" s="445"/>
      <c r="AP555" s="445"/>
      <c r="AQ555" s="445"/>
      <c r="AR555" s="445"/>
    </row>
    <row r="556" spans="1:44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52"/>
      <c r="AK556" s="452"/>
      <c r="AL556" s="445"/>
      <c r="AM556" s="445"/>
      <c r="AN556" s="445"/>
      <c r="AO556" s="445"/>
      <c r="AP556" s="445"/>
      <c r="AQ556" s="445"/>
      <c r="AR556" s="445"/>
    </row>
    <row r="557" spans="1:44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52"/>
      <c r="AK557" s="452"/>
      <c r="AL557" s="445"/>
      <c r="AM557" s="445"/>
      <c r="AN557" s="445"/>
      <c r="AO557" s="445"/>
      <c r="AP557" s="445"/>
      <c r="AQ557" s="445"/>
      <c r="AR557" s="445"/>
    </row>
    <row r="558" spans="1:44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52"/>
      <c r="AK558" s="452"/>
      <c r="AL558" s="445"/>
      <c r="AM558" s="445"/>
      <c r="AN558" s="445"/>
      <c r="AO558" s="445"/>
      <c r="AP558" s="445"/>
      <c r="AQ558" s="445"/>
      <c r="AR558" s="445"/>
    </row>
    <row r="559" spans="1:44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52"/>
      <c r="AK559" s="452"/>
      <c r="AL559" s="445"/>
      <c r="AM559" s="445"/>
      <c r="AN559" s="445"/>
      <c r="AO559" s="445"/>
      <c r="AP559" s="445"/>
      <c r="AQ559" s="445"/>
      <c r="AR559" s="445"/>
    </row>
    <row r="560" spans="1:44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52"/>
      <c r="AK560" s="452"/>
      <c r="AL560" s="445"/>
      <c r="AM560" s="445"/>
      <c r="AN560" s="445"/>
      <c r="AO560" s="445"/>
      <c r="AP560" s="445"/>
      <c r="AQ560" s="445"/>
      <c r="AR560" s="445"/>
    </row>
    <row r="561" spans="1:44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52"/>
      <c r="AK561" s="452"/>
      <c r="AL561" s="445"/>
      <c r="AM561" s="445"/>
      <c r="AN561" s="445"/>
      <c r="AO561" s="445"/>
      <c r="AP561" s="445"/>
      <c r="AQ561" s="445"/>
      <c r="AR561" s="445"/>
    </row>
    <row r="562" spans="1:44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52"/>
      <c r="AK562" s="452"/>
      <c r="AL562" s="445"/>
      <c r="AM562" s="445"/>
      <c r="AN562" s="445"/>
      <c r="AO562" s="445"/>
      <c r="AP562" s="445"/>
      <c r="AQ562" s="445"/>
      <c r="AR562" s="445"/>
    </row>
    <row r="563" spans="1:44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52"/>
      <c r="AK563" s="452"/>
      <c r="AL563" s="445"/>
      <c r="AM563" s="445"/>
      <c r="AN563" s="445"/>
      <c r="AO563" s="445"/>
      <c r="AP563" s="445"/>
      <c r="AQ563" s="445"/>
      <c r="AR563" s="445"/>
    </row>
    <row r="564" spans="1:44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52"/>
      <c r="AK564" s="452"/>
      <c r="AL564" s="445"/>
      <c r="AM564" s="445"/>
      <c r="AN564" s="445"/>
      <c r="AO564" s="445"/>
      <c r="AP564" s="445"/>
      <c r="AQ564" s="445"/>
      <c r="AR564" s="445"/>
    </row>
    <row r="565" spans="1:44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52"/>
      <c r="AK565" s="452"/>
      <c r="AL565" s="445"/>
      <c r="AM565" s="445"/>
      <c r="AN565" s="445"/>
      <c r="AO565" s="445"/>
      <c r="AP565" s="445"/>
      <c r="AQ565" s="445"/>
      <c r="AR565" s="445"/>
    </row>
    <row r="566" spans="1:44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52"/>
      <c r="AK566" s="452"/>
      <c r="AL566" s="445"/>
      <c r="AM566" s="445"/>
      <c r="AN566" s="445"/>
      <c r="AO566" s="445"/>
      <c r="AP566" s="445"/>
      <c r="AQ566" s="445"/>
      <c r="AR566" s="445"/>
    </row>
    <row r="567" spans="1:44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52"/>
      <c r="AK567" s="452"/>
      <c r="AL567" s="445"/>
      <c r="AM567" s="445"/>
      <c r="AN567" s="445"/>
      <c r="AO567" s="445"/>
      <c r="AP567" s="445"/>
      <c r="AQ567" s="445"/>
      <c r="AR567" s="445"/>
    </row>
    <row r="568" spans="1:44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52"/>
      <c r="AK568" s="452"/>
      <c r="AL568" s="445"/>
      <c r="AM568" s="445"/>
      <c r="AN568" s="445"/>
      <c r="AO568" s="445"/>
      <c r="AP568" s="445"/>
      <c r="AQ568" s="445"/>
      <c r="AR568" s="445"/>
    </row>
    <row r="569" spans="1:44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52"/>
      <c r="AK569" s="452"/>
      <c r="AL569" s="445"/>
      <c r="AM569" s="445"/>
      <c r="AN569" s="445"/>
      <c r="AO569" s="445"/>
      <c r="AP569" s="445"/>
      <c r="AQ569" s="445"/>
      <c r="AR569" s="445"/>
    </row>
    <row r="570" spans="1:44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52"/>
      <c r="AK570" s="452"/>
      <c r="AL570" s="445"/>
      <c r="AM570" s="445"/>
      <c r="AN570" s="445"/>
      <c r="AO570" s="445"/>
      <c r="AP570" s="445"/>
      <c r="AQ570" s="445"/>
      <c r="AR570" s="445"/>
    </row>
    <row r="571" spans="1:44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52"/>
      <c r="AK571" s="452"/>
      <c r="AL571" s="445"/>
      <c r="AM571" s="445"/>
      <c r="AN571" s="445"/>
      <c r="AO571" s="445"/>
      <c r="AP571" s="445"/>
      <c r="AQ571" s="445"/>
      <c r="AR571" s="445"/>
    </row>
    <row r="572" spans="1:44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52"/>
      <c r="AK572" s="452"/>
      <c r="AL572" s="445"/>
      <c r="AM572" s="445"/>
      <c r="AN572" s="445"/>
      <c r="AO572" s="445"/>
      <c r="AP572" s="445"/>
      <c r="AQ572" s="445"/>
      <c r="AR572" s="445"/>
    </row>
    <row r="573" spans="1:44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52"/>
      <c r="AK573" s="452"/>
      <c r="AL573" s="445"/>
      <c r="AM573" s="445"/>
      <c r="AN573" s="445"/>
      <c r="AO573" s="445"/>
      <c r="AP573" s="445"/>
      <c r="AQ573" s="445"/>
      <c r="AR573" s="445"/>
    </row>
    <row r="574" spans="1:44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52"/>
      <c r="AK574" s="452"/>
      <c r="AL574" s="445"/>
      <c r="AM574" s="445"/>
      <c r="AN574" s="445"/>
      <c r="AO574" s="445"/>
      <c r="AP574" s="445"/>
      <c r="AQ574" s="445"/>
      <c r="AR574" s="445"/>
    </row>
    <row r="575" spans="1:44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52"/>
      <c r="AK575" s="452"/>
      <c r="AL575" s="445"/>
      <c r="AM575" s="445"/>
      <c r="AN575" s="445"/>
      <c r="AO575" s="445"/>
      <c r="AP575" s="445"/>
      <c r="AQ575" s="445"/>
      <c r="AR575" s="445"/>
    </row>
    <row r="576" spans="1:44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52"/>
      <c r="AK576" s="452"/>
      <c r="AL576" s="445"/>
      <c r="AM576" s="445"/>
      <c r="AN576" s="445"/>
      <c r="AO576" s="445"/>
      <c r="AP576" s="445"/>
      <c r="AQ576" s="445"/>
      <c r="AR576" s="445"/>
    </row>
    <row r="577" spans="1:44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52"/>
      <c r="AK577" s="452"/>
      <c r="AL577" s="445"/>
      <c r="AM577" s="445"/>
      <c r="AN577" s="445"/>
      <c r="AO577" s="445"/>
      <c r="AP577" s="445"/>
      <c r="AQ577" s="445"/>
      <c r="AR577" s="445"/>
    </row>
    <row r="578" spans="1:44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52"/>
      <c r="AK578" s="452"/>
      <c r="AL578" s="445"/>
      <c r="AM578" s="445"/>
      <c r="AN578" s="445"/>
      <c r="AO578" s="445"/>
      <c r="AP578" s="445"/>
      <c r="AQ578" s="445"/>
      <c r="AR578" s="445"/>
    </row>
    <row r="579" spans="1:44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52"/>
      <c r="AK579" s="452"/>
      <c r="AL579" s="445"/>
      <c r="AM579" s="445"/>
      <c r="AN579" s="445"/>
      <c r="AO579" s="445"/>
      <c r="AP579" s="445"/>
      <c r="AQ579" s="445"/>
      <c r="AR579" s="445"/>
    </row>
    <row r="580" spans="1:44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52"/>
      <c r="AK580" s="452"/>
      <c r="AL580" s="445"/>
      <c r="AM580" s="445"/>
      <c r="AN580" s="445"/>
      <c r="AO580" s="445"/>
      <c r="AP580" s="445"/>
      <c r="AQ580" s="445"/>
      <c r="AR580" s="445"/>
    </row>
    <row r="581" spans="1:44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52"/>
      <c r="AK581" s="452"/>
      <c r="AL581" s="445"/>
      <c r="AM581" s="445"/>
      <c r="AN581" s="445"/>
      <c r="AO581" s="445"/>
      <c r="AP581" s="445"/>
      <c r="AQ581" s="445"/>
      <c r="AR581" s="445"/>
    </row>
    <row r="582" spans="1:44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52"/>
      <c r="AK582" s="452"/>
      <c r="AL582" s="445"/>
      <c r="AM582" s="445"/>
      <c r="AN582" s="445"/>
      <c r="AO582" s="445"/>
      <c r="AP582" s="445"/>
      <c r="AQ582" s="445"/>
      <c r="AR582" s="445"/>
    </row>
    <row r="583" spans="1:44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52"/>
      <c r="AK583" s="452"/>
      <c r="AL583" s="445"/>
      <c r="AM583" s="445"/>
      <c r="AN583" s="445"/>
      <c r="AO583" s="445"/>
      <c r="AP583" s="445"/>
      <c r="AQ583" s="445"/>
      <c r="AR583" s="445"/>
    </row>
    <row r="584" spans="1:44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52"/>
      <c r="AK584" s="452"/>
      <c r="AL584" s="445"/>
      <c r="AM584" s="445"/>
      <c r="AN584" s="445"/>
      <c r="AO584" s="445"/>
      <c r="AP584" s="445"/>
      <c r="AQ584" s="445"/>
      <c r="AR584" s="445"/>
    </row>
    <row r="585" spans="1:44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52"/>
      <c r="AK585" s="452"/>
      <c r="AL585" s="445"/>
      <c r="AM585" s="445"/>
      <c r="AN585" s="445"/>
      <c r="AO585" s="445"/>
      <c r="AP585" s="445"/>
      <c r="AQ585" s="445"/>
      <c r="AR585" s="445"/>
    </row>
    <row r="586" spans="1:44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52"/>
      <c r="AK586" s="452"/>
      <c r="AL586" s="445"/>
      <c r="AM586" s="445"/>
      <c r="AN586" s="445"/>
      <c r="AO586" s="445"/>
      <c r="AP586" s="445"/>
      <c r="AQ586" s="445"/>
      <c r="AR586" s="445"/>
    </row>
    <row r="587" spans="1:44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52"/>
      <c r="AK587" s="452"/>
      <c r="AL587" s="445"/>
      <c r="AM587" s="445"/>
      <c r="AN587" s="445"/>
      <c r="AO587" s="445"/>
      <c r="AP587" s="445"/>
      <c r="AQ587" s="445"/>
      <c r="AR587" s="445"/>
    </row>
    <row r="588" spans="1:44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52"/>
      <c r="AK588" s="452"/>
      <c r="AL588" s="445"/>
      <c r="AM588" s="445"/>
      <c r="AN588" s="445"/>
      <c r="AO588" s="445"/>
      <c r="AP588" s="445"/>
      <c r="AQ588" s="445"/>
      <c r="AR588" s="445"/>
    </row>
    <row r="589" spans="1:44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52"/>
      <c r="AK589" s="452"/>
      <c r="AL589" s="445"/>
      <c r="AM589" s="445"/>
      <c r="AN589" s="445"/>
      <c r="AO589" s="445"/>
      <c r="AP589" s="445"/>
      <c r="AQ589" s="445"/>
      <c r="AR589" s="445"/>
    </row>
    <row r="590" spans="1:44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52"/>
      <c r="AK590" s="452"/>
      <c r="AL590" s="445"/>
      <c r="AM590" s="445"/>
      <c r="AN590" s="445"/>
      <c r="AO590" s="445"/>
      <c r="AP590" s="445"/>
      <c r="AQ590" s="445"/>
      <c r="AR590" s="445"/>
    </row>
    <row r="591" spans="1:44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52"/>
      <c r="AK591" s="452"/>
      <c r="AL591" s="445"/>
      <c r="AM591" s="445"/>
      <c r="AN591" s="445"/>
      <c r="AO591" s="445"/>
      <c r="AP591" s="445"/>
      <c r="AQ591" s="445"/>
      <c r="AR591" s="445"/>
    </row>
    <row r="592" spans="1:44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52"/>
      <c r="AK592" s="452"/>
      <c r="AL592" s="445"/>
      <c r="AM592" s="445"/>
      <c r="AN592" s="445"/>
      <c r="AO592" s="445"/>
      <c r="AP592" s="445"/>
      <c r="AQ592" s="445"/>
      <c r="AR592" s="445"/>
    </row>
    <row r="593" spans="1:44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52"/>
      <c r="AK593" s="452"/>
      <c r="AL593" s="445"/>
      <c r="AM593" s="445"/>
      <c r="AN593" s="445"/>
      <c r="AO593" s="445"/>
      <c r="AP593" s="445"/>
      <c r="AQ593" s="445"/>
      <c r="AR593" s="445"/>
    </row>
    <row r="594" spans="1:44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52"/>
      <c r="AK594" s="452"/>
      <c r="AL594" s="445"/>
      <c r="AM594" s="445"/>
      <c r="AN594" s="445"/>
      <c r="AO594" s="445"/>
      <c r="AP594" s="445"/>
      <c r="AQ594" s="445"/>
      <c r="AR594" s="445"/>
    </row>
    <row r="595" spans="1:44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52"/>
      <c r="AK595" s="452"/>
      <c r="AL595" s="445"/>
      <c r="AM595" s="445"/>
      <c r="AN595" s="445"/>
      <c r="AO595" s="445"/>
      <c r="AP595" s="445"/>
      <c r="AQ595" s="445"/>
      <c r="AR595" s="445"/>
    </row>
    <row r="596" spans="1:44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52"/>
      <c r="AK596" s="452"/>
      <c r="AL596" s="445"/>
      <c r="AM596" s="445"/>
      <c r="AN596" s="445"/>
      <c r="AO596" s="445"/>
      <c r="AP596" s="445"/>
      <c r="AQ596" s="445"/>
      <c r="AR596" s="445"/>
    </row>
    <row r="597" spans="1:44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52"/>
      <c r="AK597" s="452"/>
      <c r="AL597" s="445"/>
      <c r="AM597" s="445"/>
      <c r="AN597" s="445"/>
      <c r="AO597" s="445"/>
      <c r="AP597" s="445"/>
      <c r="AQ597" s="445"/>
      <c r="AR597" s="445"/>
    </row>
    <row r="598" spans="1:44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52"/>
      <c r="AK598" s="452"/>
      <c r="AL598" s="445"/>
      <c r="AM598" s="445"/>
      <c r="AN598" s="445"/>
      <c r="AO598" s="445"/>
      <c r="AP598" s="445"/>
      <c r="AQ598" s="445"/>
      <c r="AR598" s="445"/>
    </row>
    <row r="599" spans="1:44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52"/>
      <c r="AK599" s="452"/>
      <c r="AL599" s="445"/>
      <c r="AM599" s="445"/>
      <c r="AN599" s="445"/>
      <c r="AO599" s="445"/>
      <c r="AP599" s="445"/>
      <c r="AQ599" s="445"/>
      <c r="AR599" s="445"/>
    </row>
    <row r="600" spans="1:44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52"/>
      <c r="AK600" s="452"/>
      <c r="AL600" s="445"/>
      <c r="AM600" s="445"/>
      <c r="AN600" s="445"/>
      <c r="AO600" s="445"/>
      <c r="AP600" s="445"/>
      <c r="AQ600" s="445"/>
      <c r="AR600" s="445"/>
    </row>
    <row r="601" spans="1:44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52"/>
      <c r="AK601" s="452"/>
      <c r="AL601" s="445"/>
      <c r="AM601" s="445"/>
      <c r="AN601" s="445"/>
      <c r="AO601" s="445"/>
      <c r="AP601" s="445"/>
      <c r="AQ601" s="445"/>
      <c r="AR601" s="445"/>
    </row>
    <row r="602" spans="1:44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52"/>
      <c r="AK602" s="452"/>
      <c r="AL602" s="445"/>
      <c r="AM602" s="445"/>
      <c r="AN602" s="445"/>
      <c r="AO602" s="445"/>
      <c r="AP602" s="445"/>
      <c r="AQ602" s="445"/>
      <c r="AR602" s="445"/>
    </row>
    <row r="603" spans="1:44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52"/>
      <c r="AK603" s="452"/>
      <c r="AL603" s="445"/>
      <c r="AM603" s="445"/>
      <c r="AN603" s="445"/>
      <c r="AO603" s="445"/>
      <c r="AP603" s="445"/>
      <c r="AQ603" s="445"/>
      <c r="AR603" s="445"/>
    </row>
    <row r="604" spans="1:44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52"/>
      <c r="AK604" s="452"/>
      <c r="AL604" s="445"/>
      <c r="AM604" s="445"/>
      <c r="AN604" s="445"/>
      <c r="AO604" s="445"/>
      <c r="AP604" s="445"/>
      <c r="AQ604" s="445"/>
      <c r="AR604" s="445"/>
    </row>
    <row r="605" spans="1:44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52"/>
      <c r="AK605" s="452"/>
      <c r="AL605" s="445"/>
      <c r="AM605" s="445"/>
      <c r="AN605" s="445"/>
      <c r="AO605" s="445"/>
      <c r="AP605" s="445"/>
      <c r="AQ605" s="445"/>
      <c r="AR605" s="445"/>
    </row>
    <row r="606" spans="1:44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52"/>
      <c r="AK606" s="452"/>
      <c r="AL606" s="445"/>
      <c r="AM606" s="445"/>
      <c r="AN606" s="445"/>
      <c r="AO606" s="445"/>
      <c r="AP606" s="445"/>
      <c r="AQ606" s="445"/>
      <c r="AR606" s="445"/>
    </row>
    <row r="607" spans="1:44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52"/>
      <c r="AK607" s="452"/>
      <c r="AL607" s="445"/>
      <c r="AM607" s="445"/>
      <c r="AN607" s="445"/>
      <c r="AO607" s="445"/>
      <c r="AP607" s="445"/>
      <c r="AQ607" s="445"/>
      <c r="AR607" s="445"/>
    </row>
    <row r="608" spans="1:44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52"/>
      <c r="AK608" s="452"/>
      <c r="AL608" s="445"/>
      <c r="AM608" s="445"/>
      <c r="AN608" s="445"/>
      <c r="AO608" s="445"/>
      <c r="AP608" s="445"/>
      <c r="AQ608" s="445"/>
      <c r="AR608" s="445"/>
    </row>
    <row r="609" spans="1:44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52"/>
      <c r="AK609" s="452"/>
      <c r="AL609" s="445"/>
      <c r="AM609" s="445"/>
      <c r="AN609" s="445"/>
      <c r="AO609" s="445"/>
      <c r="AP609" s="445"/>
      <c r="AQ609" s="445"/>
      <c r="AR609" s="445"/>
    </row>
    <row r="610" spans="1:44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52"/>
      <c r="AK610" s="452"/>
      <c r="AL610" s="445"/>
      <c r="AM610" s="445"/>
      <c r="AN610" s="445"/>
      <c r="AO610" s="445"/>
      <c r="AP610" s="445"/>
      <c r="AQ610" s="445"/>
      <c r="AR610" s="445"/>
    </row>
    <row r="611" spans="1:44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52"/>
      <c r="AK611" s="452"/>
      <c r="AL611" s="445"/>
      <c r="AM611" s="445"/>
      <c r="AN611" s="445"/>
      <c r="AO611" s="445"/>
      <c r="AP611" s="445"/>
      <c r="AQ611" s="445"/>
      <c r="AR611" s="445"/>
    </row>
    <row r="612" spans="1:44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52"/>
      <c r="AK612" s="452"/>
      <c r="AL612" s="445"/>
      <c r="AM612" s="445"/>
      <c r="AN612" s="445"/>
      <c r="AO612" s="445"/>
      <c r="AP612" s="445"/>
      <c r="AQ612" s="445"/>
      <c r="AR612" s="445"/>
    </row>
    <row r="613" spans="1:44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52"/>
      <c r="AK613" s="452"/>
      <c r="AL613" s="445"/>
      <c r="AM613" s="445"/>
      <c r="AN613" s="445"/>
      <c r="AO613" s="445"/>
      <c r="AP613" s="445"/>
      <c r="AQ613" s="445"/>
      <c r="AR613" s="445"/>
    </row>
    <row r="614" spans="1:44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52"/>
      <c r="AK614" s="452"/>
      <c r="AL614" s="445"/>
      <c r="AM614" s="445"/>
      <c r="AN614" s="445"/>
      <c r="AO614" s="445"/>
      <c r="AP614" s="445"/>
      <c r="AQ614" s="445"/>
      <c r="AR614" s="445"/>
    </row>
    <row r="615" spans="1:44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52"/>
      <c r="AK615" s="452"/>
      <c r="AL615" s="445"/>
      <c r="AM615" s="445"/>
      <c r="AN615" s="445"/>
      <c r="AO615" s="445"/>
      <c r="AP615" s="445"/>
      <c r="AQ615" s="445"/>
      <c r="AR615" s="445"/>
    </row>
    <row r="616" spans="1:44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52"/>
      <c r="AK616" s="452"/>
      <c r="AL616" s="445"/>
      <c r="AM616" s="445"/>
      <c r="AN616" s="445"/>
      <c r="AO616" s="445"/>
      <c r="AP616" s="445"/>
      <c r="AQ616" s="445"/>
      <c r="AR616" s="445"/>
    </row>
    <row r="617" spans="1:44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52"/>
      <c r="AK617" s="452"/>
      <c r="AL617" s="445"/>
      <c r="AM617" s="445"/>
      <c r="AN617" s="445"/>
      <c r="AO617" s="445"/>
      <c r="AP617" s="445"/>
      <c r="AQ617" s="445"/>
      <c r="AR617" s="445"/>
    </row>
    <row r="618" spans="1:44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52"/>
      <c r="AK618" s="452"/>
      <c r="AL618" s="445"/>
      <c r="AM618" s="445"/>
      <c r="AN618" s="445"/>
      <c r="AO618" s="445"/>
      <c r="AP618" s="445"/>
      <c r="AQ618" s="445"/>
      <c r="AR618" s="445"/>
    </row>
    <row r="619" spans="1:44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52"/>
      <c r="AK619" s="452"/>
      <c r="AL619" s="445"/>
      <c r="AM619" s="445"/>
      <c r="AN619" s="445"/>
      <c r="AO619" s="445"/>
      <c r="AP619" s="445"/>
      <c r="AQ619" s="445"/>
      <c r="AR619" s="445"/>
    </row>
    <row r="620" spans="1:44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52"/>
      <c r="AK620" s="452"/>
      <c r="AL620" s="445"/>
      <c r="AM620" s="445"/>
      <c r="AN620" s="445"/>
      <c r="AO620" s="445"/>
      <c r="AP620" s="445"/>
      <c r="AQ620" s="445"/>
      <c r="AR620" s="445"/>
    </row>
    <row r="621" spans="1:44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52"/>
      <c r="AK621" s="452"/>
      <c r="AL621" s="445"/>
      <c r="AM621" s="445"/>
      <c r="AN621" s="445"/>
      <c r="AO621" s="445"/>
      <c r="AP621" s="445"/>
      <c r="AQ621" s="445"/>
      <c r="AR621" s="445"/>
    </row>
    <row r="622" spans="1:44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52"/>
      <c r="AK622" s="452"/>
      <c r="AL622" s="445"/>
      <c r="AM622" s="445"/>
      <c r="AN622" s="445"/>
      <c r="AO622" s="445"/>
      <c r="AP622" s="445"/>
      <c r="AQ622" s="445"/>
      <c r="AR622" s="445"/>
    </row>
    <row r="623" spans="1:44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52"/>
      <c r="AK623" s="452"/>
      <c r="AL623" s="445"/>
      <c r="AM623" s="445"/>
      <c r="AN623" s="445"/>
      <c r="AO623" s="445"/>
      <c r="AP623" s="445"/>
      <c r="AQ623" s="445"/>
      <c r="AR623" s="445"/>
    </row>
    <row r="624" spans="1:44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52"/>
      <c r="AK624" s="452"/>
      <c r="AL624" s="445"/>
      <c r="AM624" s="445"/>
      <c r="AN624" s="445"/>
      <c r="AO624" s="445"/>
      <c r="AP624" s="445"/>
      <c r="AQ624" s="445"/>
      <c r="AR624" s="445"/>
    </row>
    <row r="625" spans="1:44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52"/>
      <c r="AK625" s="452"/>
      <c r="AL625" s="445"/>
      <c r="AM625" s="445"/>
      <c r="AN625" s="445"/>
      <c r="AO625" s="445"/>
      <c r="AP625" s="445"/>
      <c r="AQ625" s="445"/>
      <c r="AR625" s="445"/>
    </row>
    <row r="626" spans="1:44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52"/>
      <c r="AK626" s="452"/>
      <c r="AL626" s="445"/>
      <c r="AM626" s="445"/>
      <c r="AN626" s="445"/>
      <c r="AO626" s="445"/>
      <c r="AP626" s="445"/>
      <c r="AQ626" s="445"/>
      <c r="AR626" s="445"/>
    </row>
    <row r="627" spans="1:44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52"/>
      <c r="AK627" s="452"/>
      <c r="AL627" s="445"/>
      <c r="AM627" s="445"/>
      <c r="AN627" s="445"/>
      <c r="AO627" s="445"/>
      <c r="AP627" s="445"/>
      <c r="AQ627" s="445"/>
      <c r="AR627" s="445"/>
    </row>
    <row r="628" spans="1:44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52"/>
      <c r="AK628" s="452"/>
      <c r="AL628" s="445"/>
      <c r="AM628" s="445"/>
      <c r="AN628" s="445"/>
      <c r="AO628" s="445"/>
      <c r="AP628" s="445"/>
      <c r="AQ628" s="445"/>
      <c r="AR628" s="445"/>
    </row>
    <row r="629" spans="1:44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52"/>
      <c r="AK629" s="452"/>
      <c r="AL629" s="445"/>
      <c r="AM629" s="445"/>
      <c r="AN629" s="445"/>
      <c r="AO629" s="445"/>
      <c r="AP629" s="445"/>
      <c r="AQ629" s="445"/>
      <c r="AR629" s="445"/>
    </row>
    <row r="630" spans="1:44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52"/>
      <c r="AK630" s="452"/>
      <c r="AL630" s="445"/>
      <c r="AM630" s="445"/>
      <c r="AN630" s="445"/>
      <c r="AO630" s="445"/>
      <c r="AP630" s="445"/>
      <c r="AQ630" s="445"/>
      <c r="AR630" s="445"/>
    </row>
    <row r="631" spans="1:44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52"/>
      <c r="AK631" s="452"/>
      <c r="AL631" s="445"/>
      <c r="AM631" s="445"/>
      <c r="AN631" s="445"/>
      <c r="AO631" s="445"/>
      <c r="AP631" s="445"/>
      <c r="AQ631" s="445"/>
      <c r="AR631" s="445"/>
    </row>
    <row r="632" spans="1:44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52"/>
      <c r="AK632" s="452"/>
      <c r="AL632" s="445"/>
      <c r="AM632" s="445"/>
      <c r="AN632" s="445"/>
      <c r="AO632" s="445"/>
      <c r="AP632" s="445"/>
      <c r="AQ632" s="445"/>
      <c r="AR632" s="445"/>
    </row>
    <row r="633" spans="1:44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52"/>
      <c r="AK633" s="452"/>
      <c r="AL633" s="445"/>
      <c r="AM633" s="445"/>
      <c r="AN633" s="445"/>
      <c r="AO633" s="445"/>
      <c r="AP633" s="445"/>
      <c r="AQ633" s="445"/>
      <c r="AR633" s="445"/>
    </row>
    <row r="634" spans="1:44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52"/>
      <c r="AK634" s="452"/>
      <c r="AL634" s="445"/>
      <c r="AM634" s="445"/>
      <c r="AN634" s="445"/>
      <c r="AO634" s="445"/>
      <c r="AP634" s="445"/>
      <c r="AQ634" s="445"/>
      <c r="AR634" s="445"/>
    </row>
    <row r="635" spans="1:44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52"/>
      <c r="AK635" s="452"/>
      <c r="AL635" s="445"/>
      <c r="AM635" s="445"/>
      <c r="AN635" s="445"/>
      <c r="AO635" s="445"/>
      <c r="AP635" s="445"/>
      <c r="AQ635" s="445"/>
      <c r="AR635" s="445"/>
    </row>
    <row r="636" spans="1:44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52"/>
      <c r="AK636" s="452"/>
      <c r="AL636" s="445"/>
      <c r="AM636" s="445"/>
      <c r="AN636" s="445"/>
      <c r="AO636" s="445"/>
      <c r="AP636" s="445"/>
      <c r="AQ636" s="445"/>
      <c r="AR636" s="445"/>
    </row>
    <row r="637" spans="1:44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52"/>
      <c r="AK637" s="452"/>
      <c r="AL637" s="445"/>
      <c r="AM637" s="445"/>
      <c r="AN637" s="445"/>
      <c r="AO637" s="445"/>
      <c r="AP637" s="445"/>
      <c r="AQ637" s="445"/>
      <c r="AR637" s="445"/>
    </row>
    <row r="638" spans="1:44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52"/>
      <c r="AK638" s="452"/>
      <c r="AL638" s="445"/>
      <c r="AM638" s="445"/>
      <c r="AN638" s="445"/>
      <c r="AO638" s="445"/>
      <c r="AP638" s="445"/>
      <c r="AQ638" s="445"/>
      <c r="AR638" s="445"/>
    </row>
    <row r="639" spans="1:44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52"/>
      <c r="AK639" s="452"/>
      <c r="AL639" s="445"/>
      <c r="AM639" s="445"/>
      <c r="AN639" s="445"/>
      <c r="AO639" s="445"/>
      <c r="AP639" s="445"/>
      <c r="AQ639" s="445"/>
      <c r="AR639" s="445"/>
    </row>
    <row r="640" spans="1:44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52"/>
      <c r="AK640" s="452"/>
      <c r="AL640" s="445"/>
      <c r="AM640" s="445"/>
      <c r="AN640" s="445"/>
      <c r="AO640" s="445"/>
      <c r="AP640" s="445"/>
      <c r="AQ640" s="445"/>
      <c r="AR640" s="445"/>
    </row>
    <row r="641" spans="1:44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52"/>
      <c r="AK641" s="452"/>
      <c r="AL641" s="445"/>
      <c r="AM641" s="445"/>
      <c r="AN641" s="445"/>
      <c r="AO641" s="445"/>
      <c r="AP641" s="445"/>
      <c r="AQ641" s="445"/>
      <c r="AR641" s="445"/>
    </row>
    <row r="642" spans="1:44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52"/>
      <c r="AK642" s="452"/>
      <c r="AL642" s="445"/>
      <c r="AM642" s="445"/>
      <c r="AN642" s="445"/>
      <c r="AO642" s="445"/>
      <c r="AP642" s="445"/>
      <c r="AQ642" s="445"/>
      <c r="AR642" s="445"/>
    </row>
    <row r="643" spans="1:44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52"/>
      <c r="AK643" s="452"/>
      <c r="AL643" s="445"/>
      <c r="AM643" s="445"/>
      <c r="AN643" s="445"/>
      <c r="AO643" s="445"/>
      <c r="AP643" s="445"/>
      <c r="AQ643" s="445"/>
      <c r="AR643" s="445"/>
    </row>
    <row r="644" spans="1:44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52"/>
      <c r="AK644" s="452"/>
      <c r="AL644" s="445"/>
      <c r="AM644" s="445"/>
      <c r="AN644" s="445"/>
      <c r="AO644" s="445"/>
      <c r="AP644" s="445"/>
      <c r="AQ644" s="445"/>
      <c r="AR644" s="445"/>
    </row>
    <row r="645" spans="1:44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52"/>
      <c r="AK645" s="452"/>
      <c r="AL645" s="445"/>
      <c r="AM645" s="445"/>
      <c r="AN645" s="445"/>
      <c r="AO645" s="445"/>
      <c r="AP645" s="445"/>
      <c r="AQ645" s="445"/>
      <c r="AR645" s="445"/>
    </row>
    <row r="646" spans="1:44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52"/>
      <c r="AK646" s="452"/>
      <c r="AL646" s="445"/>
      <c r="AM646" s="445"/>
      <c r="AN646" s="445"/>
      <c r="AO646" s="445"/>
      <c r="AP646" s="445"/>
      <c r="AQ646" s="445"/>
      <c r="AR646" s="445"/>
    </row>
    <row r="647" spans="1:44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52"/>
      <c r="AK647" s="452"/>
      <c r="AL647" s="445"/>
      <c r="AM647" s="445"/>
      <c r="AN647" s="445"/>
      <c r="AO647" s="445"/>
      <c r="AP647" s="445"/>
      <c r="AQ647" s="445"/>
      <c r="AR647" s="445"/>
    </row>
    <row r="648" spans="1:44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52"/>
      <c r="AK648" s="452"/>
      <c r="AL648" s="445"/>
      <c r="AM648" s="445"/>
      <c r="AN648" s="445"/>
      <c r="AO648" s="445"/>
      <c r="AP648" s="445"/>
      <c r="AQ648" s="445"/>
      <c r="AR648" s="445"/>
    </row>
    <row r="649" spans="1:44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52"/>
      <c r="AK649" s="452"/>
      <c r="AL649" s="445"/>
      <c r="AM649" s="445"/>
      <c r="AN649" s="445"/>
      <c r="AO649" s="445"/>
      <c r="AP649" s="445"/>
      <c r="AQ649" s="445"/>
      <c r="AR649" s="445"/>
    </row>
    <row r="650" spans="1:44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52"/>
      <c r="AK650" s="452"/>
      <c r="AL650" s="445"/>
      <c r="AM650" s="445"/>
      <c r="AN650" s="445"/>
      <c r="AO650" s="445"/>
      <c r="AP650" s="445"/>
      <c r="AQ650" s="445"/>
      <c r="AR650" s="445"/>
    </row>
    <row r="651" spans="1:44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52"/>
      <c r="AK651" s="452"/>
      <c r="AL651" s="445"/>
      <c r="AM651" s="445"/>
      <c r="AN651" s="445"/>
      <c r="AO651" s="445"/>
      <c r="AP651" s="445"/>
      <c r="AQ651" s="445"/>
      <c r="AR651" s="445"/>
    </row>
    <row r="652" spans="1:44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52"/>
      <c r="AK652" s="452"/>
      <c r="AL652" s="445"/>
      <c r="AM652" s="445"/>
      <c r="AN652" s="445"/>
      <c r="AO652" s="445"/>
      <c r="AP652" s="445"/>
      <c r="AQ652" s="445"/>
      <c r="AR652" s="445"/>
    </row>
    <row r="653" spans="1:44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52"/>
      <c r="AK653" s="452"/>
      <c r="AL653" s="445"/>
      <c r="AM653" s="445"/>
      <c r="AN653" s="445"/>
      <c r="AO653" s="445"/>
      <c r="AP653" s="445"/>
      <c r="AQ653" s="445"/>
      <c r="AR653" s="445"/>
    </row>
    <row r="654" spans="1:44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52"/>
      <c r="AK654" s="452"/>
      <c r="AL654" s="445"/>
      <c r="AM654" s="445"/>
      <c r="AN654" s="445"/>
      <c r="AO654" s="445"/>
      <c r="AP654" s="445"/>
      <c r="AQ654" s="445"/>
      <c r="AR654" s="445"/>
    </row>
    <row r="655" spans="1:44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52"/>
      <c r="AK655" s="452"/>
      <c r="AL655" s="445"/>
      <c r="AM655" s="445"/>
      <c r="AN655" s="445"/>
      <c r="AO655" s="445"/>
      <c r="AP655" s="445"/>
      <c r="AQ655" s="445"/>
      <c r="AR655" s="445"/>
    </row>
    <row r="656" spans="1:44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52"/>
      <c r="AK656" s="452"/>
      <c r="AL656" s="445"/>
      <c r="AM656" s="445"/>
      <c r="AN656" s="445"/>
      <c r="AO656" s="445"/>
      <c r="AP656" s="445"/>
      <c r="AQ656" s="445"/>
      <c r="AR656" s="445"/>
    </row>
    <row r="657" spans="1:44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52"/>
      <c r="AK657" s="452"/>
      <c r="AL657" s="445"/>
      <c r="AM657" s="445"/>
      <c r="AN657" s="445"/>
      <c r="AO657" s="445"/>
      <c r="AP657" s="445"/>
      <c r="AQ657" s="445"/>
      <c r="AR657" s="445"/>
    </row>
    <row r="658" spans="1:44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52"/>
      <c r="AK658" s="452"/>
      <c r="AL658" s="445"/>
      <c r="AM658" s="445"/>
      <c r="AN658" s="445"/>
      <c r="AO658" s="445"/>
      <c r="AP658" s="445"/>
      <c r="AQ658" s="445"/>
      <c r="AR658" s="445"/>
    </row>
    <row r="659" spans="1:44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52"/>
      <c r="AK659" s="452"/>
      <c r="AL659" s="445"/>
      <c r="AM659" s="445"/>
      <c r="AN659" s="445"/>
      <c r="AO659" s="445"/>
      <c r="AP659" s="445"/>
      <c r="AQ659" s="445"/>
      <c r="AR659" s="445"/>
    </row>
    <row r="660" spans="1:44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52"/>
      <c r="AK660" s="452"/>
      <c r="AL660" s="445"/>
      <c r="AM660" s="445"/>
      <c r="AN660" s="445"/>
      <c r="AO660" s="445"/>
      <c r="AP660" s="445"/>
      <c r="AQ660" s="445"/>
      <c r="AR660" s="445"/>
    </row>
    <row r="661" spans="1:44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52"/>
      <c r="AK661" s="452"/>
      <c r="AL661" s="445"/>
      <c r="AM661" s="445"/>
      <c r="AN661" s="445"/>
      <c r="AO661" s="445"/>
      <c r="AP661" s="445"/>
      <c r="AQ661" s="445"/>
      <c r="AR661" s="445"/>
    </row>
    <row r="662" spans="1:44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52"/>
      <c r="AK662" s="452"/>
      <c r="AL662" s="445"/>
      <c r="AM662" s="445"/>
      <c r="AN662" s="445"/>
      <c r="AO662" s="445"/>
      <c r="AP662" s="445"/>
      <c r="AQ662" s="445"/>
      <c r="AR662" s="445"/>
    </row>
    <row r="663" spans="1:44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52"/>
      <c r="AK663" s="452"/>
      <c r="AL663" s="445"/>
      <c r="AM663" s="445"/>
      <c r="AN663" s="445"/>
      <c r="AO663" s="445"/>
      <c r="AP663" s="445"/>
      <c r="AQ663" s="445"/>
      <c r="AR663" s="445"/>
    </row>
    <row r="664" spans="1:44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52"/>
      <c r="AK664" s="452"/>
      <c r="AL664" s="445"/>
      <c r="AM664" s="445"/>
      <c r="AN664" s="445"/>
      <c r="AO664" s="445"/>
      <c r="AP664" s="445"/>
      <c r="AQ664" s="445"/>
      <c r="AR664" s="445"/>
    </row>
    <row r="665" spans="1:44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52"/>
      <c r="AK665" s="452"/>
      <c r="AL665" s="445"/>
      <c r="AM665" s="445"/>
      <c r="AN665" s="445"/>
      <c r="AO665" s="445"/>
      <c r="AP665" s="445"/>
      <c r="AQ665" s="445"/>
      <c r="AR665" s="445"/>
    </row>
    <row r="666" spans="1:44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52"/>
      <c r="AK666" s="452"/>
      <c r="AL666" s="445"/>
      <c r="AM666" s="445"/>
      <c r="AN666" s="445"/>
      <c r="AO666" s="445"/>
      <c r="AP666" s="445"/>
      <c r="AQ666" s="445"/>
      <c r="AR666" s="445"/>
    </row>
    <row r="667" spans="1:44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52"/>
      <c r="AK667" s="452"/>
      <c r="AL667" s="445"/>
      <c r="AM667" s="445"/>
      <c r="AN667" s="445"/>
      <c r="AO667" s="445"/>
      <c r="AP667" s="445"/>
      <c r="AQ667" s="445"/>
      <c r="AR667" s="445"/>
    </row>
    <row r="668" spans="1:44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52"/>
      <c r="AK668" s="452"/>
      <c r="AL668" s="445"/>
      <c r="AM668" s="445"/>
      <c r="AN668" s="445"/>
      <c r="AO668" s="445"/>
      <c r="AP668" s="445"/>
      <c r="AQ668" s="445"/>
      <c r="AR668" s="445"/>
    </row>
    <row r="669" spans="1:44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52"/>
      <c r="AK669" s="452"/>
      <c r="AL669" s="445"/>
      <c r="AM669" s="445"/>
      <c r="AN669" s="445"/>
      <c r="AO669" s="445"/>
      <c r="AP669" s="445"/>
      <c r="AQ669" s="445"/>
      <c r="AR669" s="445"/>
    </row>
    <row r="670" spans="1:44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52"/>
      <c r="AK670" s="452"/>
      <c r="AL670" s="445"/>
      <c r="AM670" s="445"/>
      <c r="AN670" s="445"/>
      <c r="AO670" s="445"/>
      <c r="AP670" s="445"/>
      <c r="AQ670" s="445"/>
      <c r="AR670" s="445"/>
    </row>
    <row r="671" spans="1:44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52"/>
      <c r="AK671" s="452"/>
      <c r="AL671" s="445"/>
      <c r="AM671" s="445"/>
      <c r="AN671" s="445"/>
      <c r="AO671" s="445"/>
      <c r="AP671" s="445"/>
      <c r="AQ671" s="445"/>
      <c r="AR671" s="445"/>
    </row>
    <row r="672" spans="1:44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52"/>
      <c r="AK672" s="452"/>
      <c r="AL672" s="445"/>
      <c r="AM672" s="445"/>
      <c r="AN672" s="445"/>
      <c r="AO672" s="445"/>
      <c r="AP672" s="445"/>
      <c r="AQ672" s="445"/>
      <c r="AR672" s="445"/>
    </row>
    <row r="673" spans="1:44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52"/>
      <c r="AK673" s="452"/>
      <c r="AL673" s="445"/>
      <c r="AM673" s="445"/>
      <c r="AN673" s="445"/>
      <c r="AO673" s="445"/>
      <c r="AP673" s="445"/>
      <c r="AQ673" s="445"/>
      <c r="AR673" s="445"/>
    </row>
    <row r="674" spans="1:44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52"/>
      <c r="AK674" s="452"/>
      <c r="AL674" s="445"/>
      <c r="AM674" s="445"/>
      <c r="AN674" s="445"/>
      <c r="AO674" s="445"/>
      <c r="AP674" s="445"/>
      <c r="AQ674" s="445"/>
      <c r="AR674" s="445"/>
    </row>
    <row r="675" spans="1:44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52"/>
      <c r="AK675" s="452"/>
      <c r="AL675" s="445"/>
      <c r="AM675" s="445"/>
      <c r="AN675" s="445"/>
      <c r="AO675" s="445"/>
      <c r="AP675" s="445"/>
      <c r="AQ675" s="445"/>
      <c r="AR675" s="445"/>
    </row>
    <row r="676" spans="1:44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52"/>
      <c r="AK676" s="452"/>
      <c r="AL676" s="445"/>
      <c r="AM676" s="445"/>
      <c r="AN676" s="445"/>
      <c r="AO676" s="445"/>
      <c r="AP676" s="445"/>
      <c r="AQ676" s="445"/>
      <c r="AR676" s="445"/>
    </row>
    <row r="677" spans="1:44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52"/>
      <c r="AK677" s="452"/>
      <c r="AL677" s="445"/>
      <c r="AM677" s="445"/>
      <c r="AN677" s="445"/>
      <c r="AO677" s="445"/>
      <c r="AP677" s="445"/>
      <c r="AQ677" s="445"/>
      <c r="AR677" s="445"/>
    </row>
    <row r="678" spans="1:44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52"/>
      <c r="AK678" s="452"/>
      <c r="AL678" s="445"/>
      <c r="AM678" s="445"/>
      <c r="AN678" s="445"/>
      <c r="AO678" s="445"/>
      <c r="AP678" s="445"/>
      <c r="AQ678" s="445"/>
      <c r="AR678" s="445"/>
    </row>
    <row r="679" spans="1:44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52"/>
      <c r="AK679" s="452"/>
      <c r="AL679" s="445"/>
      <c r="AM679" s="445"/>
      <c r="AN679" s="445"/>
      <c r="AO679" s="445"/>
      <c r="AP679" s="445"/>
      <c r="AQ679" s="445"/>
      <c r="AR679" s="445"/>
    </row>
    <row r="680" spans="1:44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52"/>
      <c r="AK680" s="452"/>
      <c r="AL680" s="445"/>
      <c r="AM680" s="445"/>
      <c r="AN680" s="445"/>
      <c r="AO680" s="445"/>
      <c r="AP680" s="445"/>
      <c r="AQ680" s="445"/>
      <c r="AR680" s="445"/>
    </row>
    <row r="681" spans="1:44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52"/>
      <c r="AK681" s="452"/>
      <c r="AL681" s="445"/>
      <c r="AM681" s="445"/>
      <c r="AN681" s="445"/>
      <c r="AO681" s="445"/>
      <c r="AP681" s="445"/>
      <c r="AQ681" s="445"/>
      <c r="AR681" s="445"/>
    </row>
    <row r="682" spans="1:44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52"/>
      <c r="AK682" s="452"/>
      <c r="AL682" s="445"/>
      <c r="AM682" s="445"/>
      <c r="AN682" s="445"/>
      <c r="AO682" s="445"/>
      <c r="AP682" s="445"/>
      <c r="AQ682" s="445"/>
      <c r="AR682" s="445"/>
    </row>
    <row r="683" spans="1:44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52"/>
      <c r="AK683" s="452"/>
      <c r="AL683" s="445"/>
      <c r="AM683" s="445"/>
      <c r="AN683" s="445"/>
      <c r="AO683" s="445"/>
      <c r="AP683" s="445"/>
      <c r="AQ683" s="445"/>
      <c r="AR683" s="445"/>
    </row>
    <row r="684" spans="1:44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52"/>
      <c r="AK684" s="452"/>
      <c r="AL684" s="445"/>
      <c r="AM684" s="445"/>
      <c r="AN684" s="445"/>
      <c r="AO684" s="445"/>
      <c r="AP684" s="445"/>
      <c r="AQ684" s="445"/>
      <c r="AR684" s="445"/>
    </row>
    <row r="685" spans="1:44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52"/>
      <c r="AK685" s="452"/>
      <c r="AL685" s="445"/>
      <c r="AM685" s="445"/>
      <c r="AN685" s="445"/>
      <c r="AO685" s="445"/>
      <c r="AP685" s="445"/>
      <c r="AQ685" s="445"/>
      <c r="AR685" s="445"/>
    </row>
    <row r="686" spans="1:44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52"/>
      <c r="AK686" s="452"/>
      <c r="AL686" s="445"/>
      <c r="AM686" s="445"/>
      <c r="AN686" s="445"/>
      <c r="AO686" s="445"/>
      <c r="AP686" s="445"/>
      <c r="AQ686" s="445"/>
      <c r="AR686" s="445"/>
    </row>
    <row r="687" spans="1:44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52"/>
      <c r="AK687" s="452"/>
      <c r="AL687" s="445"/>
      <c r="AM687" s="445"/>
      <c r="AN687" s="445"/>
      <c r="AO687" s="445"/>
      <c r="AP687" s="445"/>
      <c r="AQ687" s="445"/>
      <c r="AR687" s="445"/>
    </row>
    <row r="688" spans="1:44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52"/>
      <c r="AK688" s="452"/>
      <c r="AL688" s="445"/>
      <c r="AM688" s="445"/>
      <c r="AN688" s="445"/>
      <c r="AO688" s="445"/>
      <c r="AP688" s="445"/>
      <c r="AQ688" s="445"/>
      <c r="AR688" s="445"/>
    </row>
    <row r="689" spans="1:44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52"/>
      <c r="AK689" s="452"/>
      <c r="AL689" s="445"/>
      <c r="AM689" s="445"/>
      <c r="AN689" s="445"/>
      <c r="AO689" s="445"/>
      <c r="AP689" s="445"/>
      <c r="AQ689" s="445"/>
      <c r="AR689" s="445"/>
    </row>
    <row r="690" spans="1:44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52"/>
      <c r="AK690" s="452"/>
      <c r="AL690" s="445"/>
      <c r="AM690" s="445"/>
      <c r="AN690" s="445"/>
      <c r="AO690" s="445"/>
      <c r="AP690" s="445"/>
      <c r="AQ690" s="445"/>
      <c r="AR690" s="445"/>
    </row>
    <row r="691" spans="1:44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52"/>
      <c r="AK691" s="452"/>
      <c r="AL691" s="445"/>
      <c r="AM691" s="445"/>
      <c r="AN691" s="445"/>
      <c r="AO691" s="445"/>
      <c r="AP691" s="445"/>
      <c r="AQ691" s="445"/>
      <c r="AR691" s="445"/>
    </row>
    <row r="692" spans="1:44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52"/>
      <c r="AK692" s="452"/>
      <c r="AL692" s="445"/>
      <c r="AM692" s="445"/>
      <c r="AN692" s="445"/>
      <c r="AO692" s="445"/>
      <c r="AP692" s="445"/>
      <c r="AQ692" s="445"/>
      <c r="AR692" s="445"/>
    </row>
    <row r="693" spans="1:44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52"/>
      <c r="AK693" s="452"/>
      <c r="AL693" s="445"/>
      <c r="AM693" s="445"/>
      <c r="AN693" s="445"/>
      <c r="AO693" s="445"/>
      <c r="AP693" s="445"/>
      <c r="AQ693" s="445"/>
      <c r="AR693" s="445"/>
    </row>
    <row r="694" spans="1:44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52"/>
      <c r="AK694" s="452"/>
      <c r="AL694" s="445"/>
      <c r="AM694" s="445"/>
      <c r="AN694" s="445"/>
      <c r="AO694" s="445"/>
      <c r="AP694" s="445"/>
      <c r="AQ694" s="445"/>
      <c r="AR694" s="445"/>
    </row>
    <row r="695" spans="1:44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52"/>
      <c r="AK695" s="452"/>
      <c r="AL695" s="445"/>
      <c r="AM695" s="445"/>
      <c r="AN695" s="445"/>
      <c r="AO695" s="445"/>
      <c r="AP695" s="445"/>
      <c r="AQ695" s="445"/>
      <c r="AR695" s="445"/>
    </row>
    <row r="696" spans="1:44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52"/>
      <c r="AK696" s="452"/>
      <c r="AL696" s="445"/>
      <c r="AM696" s="445"/>
      <c r="AN696" s="445"/>
      <c r="AO696" s="445"/>
      <c r="AP696" s="445"/>
      <c r="AQ696" s="445"/>
      <c r="AR696" s="445"/>
    </row>
    <row r="697" spans="1:44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52"/>
      <c r="AK697" s="452"/>
      <c r="AL697" s="445"/>
      <c r="AM697" s="445"/>
      <c r="AN697" s="445"/>
      <c r="AO697" s="445"/>
      <c r="AP697" s="445"/>
      <c r="AQ697" s="445"/>
      <c r="AR697" s="445"/>
    </row>
    <row r="698" spans="1:44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52"/>
      <c r="AK698" s="452"/>
      <c r="AL698" s="445"/>
      <c r="AM698" s="445"/>
      <c r="AN698" s="445"/>
      <c r="AO698" s="445"/>
      <c r="AP698" s="445"/>
      <c r="AQ698" s="445"/>
      <c r="AR698" s="445"/>
    </row>
    <row r="699" spans="1:44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52"/>
      <c r="AK699" s="452"/>
      <c r="AL699" s="445"/>
      <c r="AM699" s="445"/>
      <c r="AN699" s="445"/>
      <c r="AO699" s="445"/>
      <c r="AP699" s="445"/>
      <c r="AQ699" s="445"/>
      <c r="AR699" s="445"/>
    </row>
    <row r="700" spans="1:44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52"/>
      <c r="AK700" s="452"/>
      <c r="AL700" s="445"/>
      <c r="AM700" s="445"/>
      <c r="AN700" s="445"/>
      <c r="AO700" s="445"/>
      <c r="AP700" s="445"/>
      <c r="AQ700" s="445"/>
      <c r="AR700" s="445"/>
    </row>
    <row r="701" spans="1:44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52"/>
      <c r="AK701" s="452"/>
      <c r="AL701" s="445"/>
      <c r="AM701" s="445"/>
      <c r="AN701" s="445"/>
      <c r="AO701" s="445"/>
      <c r="AP701" s="445"/>
      <c r="AQ701" s="445"/>
      <c r="AR701" s="445"/>
    </row>
    <row r="702" spans="1:44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52"/>
      <c r="AK702" s="452"/>
      <c r="AL702" s="445"/>
      <c r="AM702" s="445"/>
      <c r="AN702" s="445"/>
      <c r="AO702" s="445"/>
      <c r="AP702" s="445"/>
      <c r="AQ702" s="445"/>
      <c r="AR702" s="445"/>
    </row>
    <row r="703" spans="1:44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52"/>
      <c r="AK703" s="452"/>
      <c r="AL703" s="445"/>
      <c r="AM703" s="445"/>
      <c r="AN703" s="445"/>
      <c r="AO703" s="445"/>
      <c r="AP703" s="445"/>
      <c r="AQ703" s="445"/>
      <c r="AR703" s="445"/>
    </row>
    <row r="704" spans="1:44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52"/>
      <c r="AK704" s="452"/>
      <c r="AL704" s="445"/>
      <c r="AM704" s="445"/>
      <c r="AN704" s="445"/>
      <c r="AO704" s="445"/>
      <c r="AP704" s="445"/>
      <c r="AQ704" s="445"/>
      <c r="AR704" s="445"/>
    </row>
    <row r="705" spans="1:44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52"/>
      <c r="AK705" s="452"/>
      <c r="AL705" s="445"/>
      <c r="AM705" s="445"/>
      <c r="AN705" s="445"/>
      <c r="AO705" s="445"/>
      <c r="AP705" s="445"/>
      <c r="AQ705" s="445"/>
      <c r="AR705" s="445"/>
    </row>
    <row r="706" spans="1:44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52"/>
      <c r="AK706" s="452"/>
      <c r="AL706" s="445"/>
      <c r="AM706" s="445"/>
      <c r="AN706" s="445"/>
      <c r="AO706" s="445"/>
      <c r="AP706" s="445"/>
      <c r="AQ706" s="445"/>
      <c r="AR706" s="445"/>
    </row>
    <row r="707" spans="1:44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52"/>
      <c r="AK707" s="452"/>
      <c r="AL707" s="445"/>
      <c r="AM707" s="445"/>
      <c r="AN707" s="445"/>
      <c r="AO707" s="445"/>
      <c r="AP707" s="445"/>
      <c r="AQ707" s="445"/>
      <c r="AR707" s="445"/>
    </row>
    <row r="708" spans="1:44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52"/>
      <c r="AK708" s="452"/>
      <c r="AL708" s="445"/>
      <c r="AM708" s="445"/>
      <c r="AN708" s="445"/>
      <c r="AO708" s="445"/>
      <c r="AP708" s="445"/>
      <c r="AQ708" s="445"/>
      <c r="AR708" s="445"/>
    </row>
    <row r="709" spans="1:44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52"/>
      <c r="AK709" s="452"/>
      <c r="AL709" s="445"/>
      <c r="AM709" s="445"/>
      <c r="AN709" s="445"/>
      <c r="AO709" s="445"/>
      <c r="AP709" s="445"/>
      <c r="AQ709" s="445"/>
      <c r="AR709" s="445"/>
    </row>
    <row r="710" spans="1:44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52"/>
      <c r="AK710" s="452"/>
      <c r="AL710" s="445"/>
      <c r="AM710" s="445"/>
      <c r="AN710" s="445"/>
      <c r="AO710" s="445"/>
      <c r="AP710" s="445"/>
      <c r="AQ710" s="445"/>
      <c r="AR710" s="445"/>
    </row>
    <row r="711" spans="1:44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52"/>
      <c r="AK711" s="452"/>
      <c r="AL711" s="445"/>
      <c r="AM711" s="445"/>
      <c r="AN711" s="445"/>
      <c r="AO711" s="445"/>
      <c r="AP711" s="445"/>
      <c r="AQ711" s="445"/>
      <c r="AR711" s="445"/>
    </row>
    <row r="712" spans="1:44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52"/>
      <c r="AK712" s="452"/>
      <c r="AL712" s="445"/>
      <c r="AM712" s="445"/>
      <c r="AN712" s="445"/>
      <c r="AO712" s="445"/>
      <c r="AP712" s="445"/>
      <c r="AQ712" s="445"/>
      <c r="AR712" s="445"/>
    </row>
    <row r="713" spans="1:44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52"/>
      <c r="AK713" s="452"/>
      <c r="AL713" s="445"/>
      <c r="AM713" s="445"/>
      <c r="AN713" s="445"/>
      <c r="AO713" s="445"/>
      <c r="AP713" s="445"/>
      <c r="AQ713" s="445"/>
      <c r="AR713" s="445"/>
    </row>
    <row r="714" spans="1:44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52"/>
      <c r="AK714" s="452"/>
      <c r="AL714" s="445"/>
      <c r="AM714" s="445"/>
      <c r="AN714" s="445"/>
      <c r="AO714" s="445"/>
      <c r="AP714" s="445"/>
      <c r="AQ714" s="445"/>
      <c r="AR714" s="445"/>
    </row>
    <row r="715" spans="1:44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52"/>
      <c r="AK715" s="452"/>
      <c r="AL715" s="445"/>
      <c r="AM715" s="445"/>
      <c r="AN715" s="445"/>
      <c r="AO715" s="445"/>
      <c r="AP715" s="445"/>
      <c r="AQ715" s="445"/>
      <c r="AR715" s="445"/>
    </row>
    <row r="716" spans="1:44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52"/>
      <c r="AK716" s="452"/>
      <c r="AL716" s="445"/>
      <c r="AM716" s="445"/>
      <c r="AN716" s="445"/>
      <c r="AO716" s="445"/>
      <c r="AP716" s="445"/>
      <c r="AQ716" s="445"/>
      <c r="AR716" s="445"/>
    </row>
    <row r="717" spans="1:44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52"/>
      <c r="AK717" s="452"/>
      <c r="AL717" s="445"/>
      <c r="AM717" s="445"/>
      <c r="AN717" s="445"/>
      <c r="AO717" s="445"/>
      <c r="AP717" s="445"/>
      <c r="AQ717" s="445"/>
      <c r="AR717" s="445"/>
    </row>
    <row r="718" spans="1:44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52"/>
      <c r="AK718" s="452"/>
      <c r="AL718" s="445"/>
      <c r="AM718" s="445"/>
      <c r="AN718" s="445"/>
      <c r="AO718" s="445"/>
      <c r="AP718" s="445"/>
      <c r="AQ718" s="445"/>
      <c r="AR718" s="445"/>
    </row>
    <row r="719" spans="1:44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52"/>
      <c r="AK719" s="452"/>
      <c r="AL719" s="445"/>
      <c r="AM719" s="445"/>
      <c r="AN719" s="445"/>
      <c r="AO719" s="445"/>
      <c r="AP719" s="445"/>
      <c r="AQ719" s="445"/>
      <c r="AR719" s="445"/>
    </row>
    <row r="720" spans="1:44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52"/>
      <c r="AK720" s="452"/>
      <c r="AL720" s="445"/>
      <c r="AM720" s="445"/>
      <c r="AN720" s="445"/>
      <c r="AO720" s="445"/>
      <c r="AP720" s="445"/>
      <c r="AQ720" s="445"/>
      <c r="AR720" s="445"/>
    </row>
    <row r="721" spans="1:44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52"/>
      <c r="AK721" s="452"/>
      <c r="AL721" s="445"/>
      <c r="AM721" s="445"/>
      <c r="AN721" s="445"/>
      <c r="AO721" s="445"/>
      <c r="AP721" s="445"/>
      <c r="AQ721" s="445"/>
      <c r="AR721" s="445"/>
    </row>
    <row r="722" spans="1:44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52"/>
      <c r="AK722" s="452"/>
      <c r="AL722" s="445"/>
      <c r="AM722" s="445"/>
      <c r="AN722" s="445"/>
      <c r="AO722" s="445"/>
      <c r="AP722" s="445"/>
      <c r="AQ722" s="445"/>
      <c r="AR722" s="445"/>
    </row>
    <row r="723" spans="1:44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52"/>
      <c r="AK723" s="452"/>
      <c r="AL723" s="445"/>
      <c r="AM723" s="445"/>
      <c r="AN723" s="445"/>
      <c r="AO723" s="445"/>
      <c r="AP723" s="445"/>
      <c r="AQ723" s="445"/>
      <c r="AR723" s="445"/>
    </row>
    <row r="724" spans="1:44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52"/>
      <c r="AK724" s="452"/>
      <c r="AL724" s="445"/>
      <c r="AM724" s="445"/>
      <c r="AN724" s="445"/>
      <c r="AO724" s="445"/>
      <c r="AP724" s="445"/>
      <c r="AQ724" s="445"/>
      <c r="AR724" s="445"/>
    </row>
    <row r="725" spans="1:44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52"/>
      <c r="AK725" s="452"/>
      <c r="AL725" s="445"/>
      <c r="AM725" s="445"/>
      <c r="AN725" s="445"/>
      <c r="AO725" s="445"/>
      <c r="AP725" s="445"/>
      <c r="AQ725" s="445"/>
      <c r="AR725" s="445"/>
    </row>
    <row r="726" spans="1:44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52"/>
      <c r="AK726" s="452"/>
      <c r="AL726" s="445"/>
      <c r="AM726" s="445"/>
      <c r="AN726" s="445"/>
      <c r="AO726" s="445"/>
      <c r="AP726" s="445"/>
      <c r="AQ726" s="445"/>
      <c r="AR726" s="445"/>
    </row>
    <row r="727" spans="1:44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52"/>
      <c r="AK727" s="452"/>
      <c r="AL727" s="445"/>
      <c r="AM727" s="445"/>
      <c r="AN727" s="445"/>
      <c r="AO727" s="445"/>
      <c r="AP727" s="445"/>
      <c r="AQ727" s="445"/>
      <c r="AR727" s="445"/>
    </row>
    <row r="728" spans="1:44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52"/>
      <c r="AK728" s="452"/>
      <c r="AL728" s="445"/>
      <c r="AM728" s="445"/>
      <c r="AN728" s="445"/>
      <c r="AO728" s="445"/>
      <c r="AP728" s="445"/>
      <c r="AQ728" s="445"/>
      <c r="AR728" s="445"/>
    </row>
    <row r="729" spans="1:44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52"/>
      <c r="AK729" s="452"/>
      <c r="AL729" s="445"/>
      <c r="AM729" s="445"/>
      <c r="AN729" s="445"/>
      <c r="AO729" s="445"/>
      <c r="AP729" s="445"/>
      <c r="AQ729" s="445"/>
      <c r="AR729" s="445"/>
    </row>
    <row r="730" spans="1:44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52"/>
      <c r="AK730" s="452"/>
      <c r="AL730" s="445"/>
      <c r="AM730" s="445"/>
      <c r="AN730" s="445"/>
      <c r="AO730" s="445"/>
      <c r="AP730" s="445"/>
      <c r="AQ730" s="445"/>
      <c r="AR730" s="445"/>
    </row>
    <row r="731" spans="1:44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52"/>
      <c r="AK731" s="452"/>
      <c r="AL731" s="445"/>
      <c r="AM731" s="445"/>
      <c r="AN731" s="445"/>
      <c r="AO731" s="445"/>
      <c r="AP731" s="445"/>
      <c r="AQ731" s="445"/>
      <c r="AR731" s="445"/>
    </row>
    <row r="732" spans="1:44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52"/>
      <c r="AK732" s="452"/>
      <c r="AL732" s="445"/>
      <c r="AM732" s="445"/>
      <c r="AN732" s="445"/>
      <c r="AO732" s="445"/>
      <c r="AP732" s="445"/>
      <c r="AQ732" s="445"/>
      <c r="AR732" s="445"/>
    </row>
    <row r="733" spans="1:44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52"/>
      <c r="AK733" s="452"/>
      <c r="AL733" s="445"/>
      <c r="AM733" s="445"/>
      <c r="AN733" s="445"/>
      <c r="AO733" s="445"/>
      <c r="AP733" s="445"/>
      <c r="AQ733" s="445"/>
      <c r="AR733" s="445"/>
    </row>
    <row r="734" spans="1:44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52"/>
      <c r="AK734" s="452"/>
      <c r="AL734" s="445"/>
      <c r="AM734" s="445"/>
      <c r="AN734" s="445"/>
      <c r="AO734" s="445"/>
      <c r="AP734" s="445"/>
      <c r="AQ734" s="445"/>
      <c r="AR734" s="445"/>
    </row>
    <row r="735" spans="1:44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52"/>
      <c r="AK735" s="452"/>
      <c r="AL735" s="445"/>
      <c r="AM735" s="445"/>
      <c r="AN735" s="445"/>
      <c r="AO735" s="445"/>
      <c r="AP735" s="445"/>
      <c r="AQ735" s="445"/>
      <c r="AR735" s="445"/>
    </row>
    <row r="736" spans="1:44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52"/>
      <c r="AK736" s="452"/>
      <c r="AL736" s="445"/>
      <c r="AM736" s="445"/>
      <c r="AN736" s="445"/>
      <c r="AO736" s="445"/>
      <c r="AP736" s="445"/>
      <c r="AQ736" s="445"/>
      <c r="AR736" s="445"/>
    </row>
    <row r="737" spans="1:44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52"/>
      <c r="AK737" s="452"/>
      <c r="AL737" s="445"/>
      <c r="AM737" s="445"/>
      <c r="AN737" s="445"/>
      <c r="AO737" s="445"/>
      <c r="AP737" s="445"/>
      <c r="AQ737" s="445"/>
      <c r="AR737" s="445"/>
    </row>
    <row r="738" spans="1:44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52"/>
      <c r="AK738" s="452"/>
      <c r="AL738" s="445"/>
      <c r="AM738" s="445"/>
      <c r="AN738" s="445"/>
      <c r="AO738" s="445"/>
      <c r="AP738" s="445"/>
      <c r="AQ738" s="445"/>
      <c r="AR738" s="445"/>
    </row>
    <row r="739" spans="1:44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52"/>
      <c r="AK739" s="452"/>
      <c r="AL739" s="445"/>
      <c r="AM739" s="445"/>
      <c r="AN739" s="445"/>
      <c r="AO739" s="445"/>
      <c r="AP739" s="445"/>
      <c r="AQ739" s="445"/>
      <c r="AR739" s="445"/>
    </row>
    <row r="740" spans="1:44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52"/>
      <c r="AK740" s="452"/>
      <c r="AL740" s="445"/>
      <c r="AM740" s="445"/>
      <c r="AN740" s="445"/>
      <c r="AO740" s="445"/>
      <c r="AP740" s="445"/>
      <c r="AQ740" s="445"/>
      <c r="AR740" s="445"/>
    </row>
    <row r="741" spans="1:44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52"/>
      <c r="AK741" s="452"/>
      <c r="AL741" s="445"/>
      <c r="AM741" s="445"/>
      <c r="AN741" s="445"/>
      <c r="AO741" s="445"/>
      <c r="AP741" s="445"/>
      <c r="AQ741" s="445"/>
      <c r="AR741" s="445"/>
    </row>
    <row r="742" spans="1:44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52"/>
      <c r="AK742" s="452"/>
      <c r="AL742" s="445"/>
      <c r="AM742" s="445"/>
      <c r="AN742" s="445"/>
      <c r="AO742" s="445"/>
      <c r="AP742" s="445"/>
      <c r="AQ742" s="445"/>
      <c r="AR742" s="445"/>
    </row>
    <row r="743" spans="1:44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52"/>
      <c r="AK743" s="452"/>
      <c r="AL743" s="445"/>
      <c r="AM743" s="445"/>
      <c r="AN743" s="445"/>
      <c r="AO743" s="445"/>
      <c r="AP743" s="445"/>
      <c r="AQ743" s="445"/>
      <c r="AR743" s="445"/>
    </row>
    <row r="744" spans="1:44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52"/>
      <c r="AK744" s="452"/>
      <c r="AL744" s="445"/>
      <c r="AM744" s="445"/>
      <c r="AN744" s="445"/>
      <c r="AO744" s="445"/>
      <c r="AP744" s="445"/>
      <c r="AQ744" s="445"/>
      <c r="AR744" s="445"/>
    </row>
    <row r="745" spans="1:44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52"/>
      <c r="AK745" s="452"/>
      <c r="AL745" s="445"/>
      <c r="AM745" s="445"/>
      <c r="AN745" s="445"/>
      <c r="AO745" s="445"/>
      <c r="AP745" s="445"/>
      <c r="AQ745" s="445"/>
      <c r="AR745" s="445"/>
    </row>
    <row r="746" spans="1:44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52"/>
      <c r="AK746" s="452"/>
      <c r="AL746" s="445"/>
      <c r="AM746" s="445"/>
      <c r="AN746" s="445"/>
      <c r="AO746" s="445"/>
      <c r="AP746" s="445"/>
      <c r="AQ746" s="445"/>
      <c r="AR746" s="445"/>
    </row>
    <row r="747" spans="1:44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52"/>
      <c r="AK747" s="452"/>
      <c r="AL747" s="445"/>
      <c r="AM747" s="445"/>
      <c r="AN747" s="445"/>
      <c r="AO747" s="445"/>
      <c r="AP747" s="445"/>
      <c r="AQ747" s="445"/>
      <c r="AR747" s="445"/>
    </row>
    <row r="748" spans="1:44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52"/>
      <c r="AK748" s="452"/>
      <c r="AL748" s="445"/>
      <c r="AM748" s="445"/>
      <c r="AN748" s="445"/>
      <c r="AO748" s="445"/>
      <c r="AP748" s="445"/>
      <c r="AQ748" s="445"/>
      <c r="AR748" s="445"/>
    </row>
    <row r="749" spans="1:44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52"/>
      <c r="AK749" s="452"/>
      <c r="AL749" s="445"/>
      <c r="AM749" s="445"/>
      <c r="AN749" s="445"/>
      <c r="AO749" s="445"/>
      <c r="AP749" s="445"/>
      <c r="AQ749" s="445"/>
      <c r="AR749" s="445"/>
    </row>
    <row r="750" spans="1:44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52"/>
      <c r="AK750" s="452"/>
      <c r="AL750" s="445"/>
      <c r="AM750" s="445"/>
      <c r="AN750" s="445"/>
      <c r="AO750" s="445"/>
      <c r="AP750" s="445"/>
      <c r="AQ750" s="445"/>
      <c r="AR750" s="445"/>
    </row>
    <row r="751" spans="1:44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52"/>
      <c r="AK751" s="452"/>
      <c r="AL751" s="445"/>
      <c r="AM751" s="445"/>
      <c r="AN751" s="445"/>
      <c r="AO751" s="445"/>
      <c r="AP751" s="445"/>
      <c r="AQ751" s="445"/>
      <c r="AR751" s="445"/>
    </row>
    <row r="752" spans="1:44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52"/>
      <c r="AK752" s="452"/>
      <c r="AL752" s="445"/>
      <c r="AM752" s="445"/>
      <c r="AN752" s="445"/>
      <c r="AO752" s="445"/>
      <c r="AP752" s="445"/>
      <c r="AQ752" s="445"/>
      <c r="AR752" s="445"/>
    </row>
    <row r="753" spans="1:44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52"/>
      <c r="AK753" s="452"/>
      <c r="AL753" s="445"/>
      <c r="AM753" s="445"/>
      <c r="AN753" s="445"/>
      <c r="AO753" s="445"/>
      <c r="AP753" s="445"/>
      <c r="AQ753" s="445"/>
      <c r="AR753" s="445"/>
    </row>
    <row r="754" spans="1:44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52"/>
      <c r="AK754" s="452"/>
      <c r="AL754" s="445"/>
      <c r="AM754" s="445"/>
      <c r="AN754" s="445"/>
      <c r="AO754" s="445"/>
      <c r="AP754" s="445"/>
      <c r="AQ754" s="445"/>
      <c r="AR754" s="445"/>
    </row>
    <row r="755" spans="1:44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52"/>
      <c r="AK755" s="452"/>
      <c r="AL755" s="445"/>
      <c r="AM755" s="445"/>
      <c r="AN755" s="445"/>
      <c r="AO755" s="445"/>
      <c r="AP755" s="445"/>
      <c r="AQ755" s="445"/>
      <c r="AR755" s="445"/>
    </row>
    <row r="756" spans="1:44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52"/>
      <c r="AK756" s="452"/>
      <c r="AL756" s="445"/>
      <c r="AM756" s="445"/>
      <c r="AN756" s="445"/>
      <c r="AO756" s="445"/>
      <c r="AP756" s="445"/>
      <c r="AQ756" s="445"/>
      <c r="AR756" s="445"/>
    </row>
    <row r="757" spans="1:44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52"/>
      <c r="AK757" s="452"/>
      <c r="AL757" s="445"/>
      <c r="AM757" s="445"/>
      <c r="AN757" s="445"/>
      <c r="AO757" s="445"/>
      <c r="AP757" s="445"/>
      <c r="AQ757" s="445"/>
      <c r="AR757" s="445"/>
    </row>
    <row r="758" spans="1:44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52"/>
      <c r="AK758" s="452"/>
      <c r="AL758" s="445"/>
      <c r="AM758" s="445"/>
      <c r="AN758" s="445"/>
      <c r="AO758" s="445"/>
      <c r="AP758" s="445"/>
      <c r="AQ758" s="445"/>
      <c r="AR758" s="445"/>
    </row>
    <row r="759" spans="1:44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52"/>
      <c r="AK759" s="452"/>
      <c r="AL759" s="445"/>
      <c r="AM759" s="445"/>
      <c r="AN759" s="445"/>
      <c r="AO759" s="445"/>
      <c r="AP759" s="445"/>
      <c r="AQ759" s="445"/>
      <c r="AR759" s="445"/>
    </row>
    <row r="760" spans="1:44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52"/>
      <c r="AK760" s="452"/>
      <c r="AL760" s="445"/>
      <c r="AM760" s="445"/>
      <c r="AN760" s="445"/>
      <c r="AO760" s="445"/>
      <c r="AP760" s="445"/>
      <c r="AQ760" s="445"/>
      <c r="AR760" s="445"/>
    </row>
    <row r="761" spans="1:44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52"/>
      <c r="AK761" s="452"/>
      <c r="AL761" s="445"/>
      <c r="AM761" s="445"/>
      <c r="AN761" s="445"/>
      <c r="AO761" s="445"/>
      <c r="AP761" s="445"/>
      <c r="AQ761" s="445"/>
      <c r="AR761" s="445"/>
    </row>
    <row r="762" spans="1:44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52"/>
      <c r="AK762" s="452"/>
      <c r="AL762" s="445"/>
      <c r="AM762" s="445"/>
      <c r="AN762" s="445"/>
      <c r="AO762" s="445"/>
      <c r="AP762" s="445"/>
      <c r="AQ762" s="445"/>
      <c r="AR762" s="445"/>
    </row>
    <row r="763" spans="1:44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52"/>
      <c r="AK763" s="452"/>
      <c r="AL763" s="445"/>
      <c r="AM763" s="445"/>
      <c r="AN763" s="445"/>
      <c r="AO763" s="445"/>
      <c r="AP763" s="445"/>
      <c r="AQ763" s="445"/>
      <c r="AR763" s="445"/>
    </row>
    <row r="764" spans="1:44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52"/>
      <c r="AK764" s="452"/>
      <c r="AL764" s="445"/>
      <c r="AM764" s="445"/>
      <c r="AN764" s="445"/>
      <c r="AO764" s="445"/>
      <c r="AP764" s="445"/>
      <c r="AQ764" s="445"/>
      <c r="AR764" s="445"/>
    </row>
    <row r="765" spans="1:44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52"/>
      <c r="AK765" s="452"/>
      <c r="AL765" s="445"/>
      <c r="AM765" s="445"/>
      <c r="AN765" s="445"/>
      <c r="AO765" s="445"/>
      <c r="AP765" s="445"/>
      <c r="AQ765" s="445"/>
      <c r="AR765" s="445"/>
    </row>
    <row r="766" spans="1:44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52"/>
      <c r="AK766" s="452"/>
      <c r="AL766" s="445"/>
      <c r="AM766" s="445"/>
      <c r="AN766" s="445"/>
      <c r="AO766" s="445"/>
      <c r="AP766" s="445"/>
      <c r="AQ766" s="445"/>
      <c r="AR766" s="445"/>
    </row>
    <row r="767" spans="1:44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52"/>
      <c r="AK767" s="452"/>
      <c r="AL767" s="445"/>
      <c r="AM767" s="445"/>
      <c r="AN767" s="445"/>
      <c r="AO767" s="445"/>
      <c r="AP767" s="445"/>
      <c r="AQ767" s="445"/>
      <c r="AR767" s="445"/>
    </row>
    <row r="768" spans="1:44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52"/>
      <c r="AK768" s="452"/>
      <c r="AL768" s="445"/>
      <c r="AM768" s="445"/>
      <c r="AN768" s="445"/>
      <c r="AO768" s="445"/>
      <c r="AP768" s="445"/>
      <c r="AQ768" s="445"/>
      <c r="AR768" s="445"/>
    </row>
    <row r="769" spans="1:44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52"/>
      <c r="AK769" s="452"/>
      <c r="AL769" s="445"/>
      <c r="AM769" s="445"/>
      <c r="AN769" s="445"/>
      <c r="AO769" s="445"/>
      <c r="AP769" s="445"/>
      <c r="AQ769" s="445"/>
      <c r="AR769" s="445"/>
    </row>
    <row r="770" spans="1:44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52"/>
      <c r="AK770" s="452"/>
      <c r="AL770" s="445"/>
      <c r="AM770" s="445"/>
      <c r="AN770" s="445"/>
      <c r="AO770" s="445"/>
      <c r="AP770" s="445"/>
      <c r="AQ770" s="445"/>
      <c r="AR770" s="445"/>
    </row>
    <row r="771" spans="1:44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52"/>
      <c r="AK771" s="452"/>
      <c r="AL771" s="445"/>
      <c r="AM771" s="445"/>
      <c r="AN771" s="445"/>
      <c r="AO771" s="445"/>
      <c r="AP771" s="445"/>
      <c r="AQ771" s="445"/>
      <c r="AR771" s="445"/>
    </row>
    <row r="772" spans="1:44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52"/>
      <c r="AK772" s="452"/>
      <c r="AL772" s="445"/>
      <c r="AM772" s="445"/>
      <c r="AN772" s="445"/>
      <c r="AO772" s="445"/>
      <c r="AP772" s="445"/>
      <c r="AQ772" s="445"/>
      <c r="AR772" s="445"/>
    </row>
    <row r="773" spans="1:44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52"/>
      <c r="AK773" s="452"/>
      <c r="AL773" s="445"/>
      <c r="AM773" s="445"/>
      <c r="AN773" s="445"/>
      <c r="AO773" s="445"/>
      <c r="AP773" s="445"/>
      <c r="AQ773" s="445"/>
      <c r="AR773" s="445"/>
    </row>
    <row r="774" spans="1:44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52"/>
      <c r="AK774" s="452"/>
      <c r="AL774" s="445"/>
      <c r="AM774" s="445"/>
      <c r="AN774" s="445"/>
      <c r="AO774" s="445"/>
      <c r="AP774" s="445"/>
      <c r="AQ774" s="445"/>
      <c r="AR774" s="445"/>
    </row>
    <row r="775" spans="1:44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52"/>
      <c r="AK775" s="452"/>
      <c r="AL775" s="445"/>
      <c r="AM775" s="445"/>
      <c r="AN775" s="445"/>
      <c r="AO775" s="445"/>
      <c r="AP775" s="445"/>
      <c r="AQ775" s="445"/>
      <c r="AR775" s="445"/>
    </row>
    <row r="776" spans="1:44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52"/>
      <c r="AK776" s="452"/>
      <c r="AL776" s="445"/>
      <c r="AM776" s="445"/>
      <c r="AN776" s="445"/>
      <c r="AO776" s="445"/>
      <c r="AP776" s="445"/>
      <c r="AQ776" s="445"/>
      <c r="AR776" s="445"/>
    </row>
    <row r="777" spans="1:44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52"/>
      <c r="AK777" s="452"/>
      <c r="AL777" s="445"/>
      <c r="AM777" s="445"/>
      <c r="AN777" s="445"/>
      <c r="AO777" s="445"/>
      <c r="AP777" s="445"/>
      <c r="AQ777" s="445"/>
      <c r="AR777" s="445"/>
    </row>
    <row r="778" spans="1:44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52"/>
      <c r="AK778" s="452"/>
      <c r="AL778" s="445"/>
      <c r="AM778" s="445"/>
      <c r="AN778" s="445"/>
      <c r="AO778" s="445"/>
      <c r="AP778" s="445"/>
      <c r="AQ778" s="445"/>
      <c r="AR778" s="445"/>
    </row>
    <row r="779" spans="1:44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52"/>
      <c r="AK779" s="452"/>
      <c r="AL779" s="445"/>
      <c r="AM779" s="445"/>
      <c r="AN779" s="445"/>
      <c r="AO779" s="445"/>
      <c r="AP779" s="445"/>
      <c r="AQ779" s="445"/>
      <c r="AR779" s="445"/>
    </row>
    <row r="780" spans="1:44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52"/>
      <c r="AK780" s="452"/>
      <c r="AL780" s="445"/>
      <c r="AM780" s="445"/>
      <c r="AN780" s="445"/>
      <c r="AO780" s="445"/>
      <c r="AP780" s="445"/>
      <c r="AQ780" s="445"/>
      <c r="AR780" s="445"/>
    </row>
    <row r="781" spans="1:44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52"/>
      <c r="AK781" s="452"/>
      <c r="AL781" s="445"/>
      <c r="AM781" s="445"/>
      <c r="AN781" s="445"/>
      <c r="AO781" s="445"/>
      <c r="AP781" s="445"/>
      <c r="AQ781" s="445"/>
      <c r="AR781" s="445"/>
    </row>
    <row r="782" spans="1:44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52"/>
      <c r="AK782" s="452"/>
      <c r="AL782" s="445"/>
      <c r="AM782" s="445"/>
      <c r="AN782" s="445"/>
      <c r="AO782" s="445"/>
      <c r="AP782" s="445"/>
      <c r="AQ782" s="445"/>
      <c r="AR782" s="445"/>
    </row>
    <row r="783" spans="1:44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52"/>
      <c r="AK783" s="452"/>
      <c r="AL783" s="445"/>
      <c r="AM783" s="445"/>
      <c r="AN783" s="445"/>
      <c r="AO783" s="445"/>
      <c r="AP783" s="445"/>
      <c r="AQ783" s="445"/>
      <c r="AR783" s="445"/>
    </row>
    <row r="784" spans="1:44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52"/>
      <c r="AK784" s="452"/>
      <c r="AL784" s="445"/>
      <c r="AM784" s="445"/>
      <c r="AN784" s="445"/>
      <c r="AO784" s="445"/>
      <c r="AP784" s="445"/>
      <c r="AQ784" s="445"/>
      <c r="AR784" s="445"/>
    </row>
    <row r="785" spans="1:44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52"/>
      <c r="AK785" s="452"/>
      <c r="AL785" s="445"/>
      <c r="AM785" s="445"/>
      <c r="AN785" s="445"/>
      <c r="AO785" s="445"/>
      <c r="AP785" s="445"/>
      <c r="AQ785" s="445"/>
      <c r="AR785" s="445"/>
    </row>
    <row r="786" spans="1:44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52"/>
      <c r="AK786" s="452"/>
      <c r="AL786" s="445"/>
      <c r="AM786" s="445"/>
      <c r="AN786" s="445"/>
      <c r="AO786" s="445"/>
      <c r="AP786" s="445"/>
      <c r="AQ786" s="445"/>
      <c r="AR786" s="445"/>
    </row>
    <row r="787" spans="1:44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52"/>
      <c r="AK787" s="452"/>
      <c r="AL787" s="445"/>
      <c r="AM787" s="445"/>
      <c r="AN787" s="445"/>
      <c r="AO787" s="445"/>
      <c r="AP787" s="445"/>
      <c r="AQ787" s="445"/>
      <c r="AR787" s="445"/>
    </row>
    <row r="788" spans="1:44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52"/>
      <c r="AK788" s="452"/>
      <c r="AL788" s="445"/>
      <c r="AM788" s="445"/>
      <c r="AN788" s="445"/>
      <c r="AO788" s="445"/>
      <c r="AP788" s="445"/>
      <c r="AQ788" s="445"/>
      <c r="AR788" s="445"/>
    </row>
    <row r="789" spans="1:44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52"/>
      <c r="AK789" s="452"/>
      <c r="AL789" s="445"/>
      <c r="AM789" s="445"/>
      <c r="AN789" s="445"/>
      <c r="AO789" s="445"/>
      <c r="AP789" s="445"/>
      <c r="AQ789" s="445"/>
      <c r="AR789" s="445"/>
    </row>
    <row r="790" spans="1:44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52"/>
      <c r="AK790" s="452"/>
      <c r="AL790" s="445"/>
      <c r="AM790" s="445"/>
      <c r="AN790" s="445"/>
      <c r="AO790" s="445"/>
      <c r="AP790" s="445"/>
      <c r="AQ790" s="445"/>
      <c r="AR790" s="445"/>
    </row>
    <row r="791" spans="1:44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52"/>
      <c r="AK791" s="452"/>
      <c r="AL791" s="445"/>
      <c r="AM791" s="445"/>
      <c r="AN791" s="445"/>
      <c r="AO791" s="445"/>
      <c r="AP791" s="445"/>
      <c r="AQ791" s="445"/>
      <c r="AR791" s="445"/>
    </row>
    <row r="792" spans="1:44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52"/>
      <c r="AK792" s="452"/>
      <c r="AL792" s="445"/>
      <c r="AM792" s="445"/>
      <c r="AN792" s="445"/>
      <c r="AO792" s="445"/>
      <c r="AP792" s="445"/>
      <c r="AQ792" s="445"/>
      <c r="AR792" s="445"/>
    </row>
    <row r="793" spans="1:44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52"/>
      <c r="AK793" s="452"/>
      <c r="AL793" s="445"/>
      <c r="AM793" s="445"/>
      <c r="AN793" s="445"/>
      <c r="AO793" s="445"/>
      <c r="AP793" s="445"/>
      <c r="AQ793" s="445"/>
      <c r="AR793" s="445"/>
    </row>
    <row r="794" spans="1:44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52"/>
      <c r="AK794" s="452"/>
      <c r="AL794" s="445"/>
      <c r="AM794" s="445"/>
      <c r="AN794" s="445"/>
      <c r="AO794" s="445"/>
      <c r="AP794" s="445"/>
      <c r="AQ794" s="445"/>
      <c r="AR794" s="445"/>
    </row>
    <row r="795" spans="1:44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52"/>
      <c r="AK795" s="452"/>
      <c r="AL795" s="445"/>
      <c r="AM795" s="445"/>
      <c r="AN795" s="445"/>
      <c r="AO795" s="445"/>
      <c r="AP795" s="445"/>
      <c r="AQ795" s="445"/>
      <c r="AR795" s="445"/>
    </row>
    <row r="796" spans="1:44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52"/>
      <c r="AK796" s="452"/>
      <c r="AL796" s="445"/>
      <c r="AM796" s="445"/>
      <c r="AN796" s="445"/>
      <c r="AO796" s="445"/>
      <c r="AP796" s="445"/>
      <c r="AQ796" s="445"/>
      <c r="AR796" s="445"/>
    </row>
    <row r="797" spans="1:44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52"/>
      <c r="AK797" s="452"/>
      <c r="AL797" s="445"/>
      <c r="AM797" s="445"/>
      <c r="AN797" s="445"/>
      <c r="AO797" s="445"/>
      <c r="AP797" s="445"/>
      <c r="AQ797" s="445"/>
      <c r="AR797" s="445"/>
    </row>
    <row r="798" spans="1:44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52"/>
      <c r="AK798" s="452"/>
      <c r="AL798" s="445"/>
      <c r="AM798" s="445"/>
      <c r="AN798" s="445"/>
      <c r="AO798" s="445"/>
      <c r="AP798" s="445"/>
      <c r="AQ798" s="445"/>
      <c r="AR798" s="445"/>
    </row>
    <row r="799" spans="1:44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52"/>
      <c r="AK799" s="452"/>
      <c r="AL799" s="445"/>
      <c r="AM799" s="445"/>
      <c r="AN799" s="445"/>
      <c r="AO799" s="445"/>
      <c r="AP799" s="445"/>
      <c r="AQ799" s="445"/>
      <c r="AR799" s="445"/>
    </row>
    <row r="800" spans="1:44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52"/>
      <c r="AK800" s="452"/>
      <c r="AL800" s="445"/>
      <c r="AM800" s="445"/>
      <c r="AN800" s="445"/>
      <c r="AO800" s="445"/>
      <c r="AP800" s="445"/>
      <c r="AQ800" s="445"/>
      <c r="AR800" s="445"/>
    </row>
    <row r="801" spans="1:44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52"/>
      <c r="AK801" s="452"/>
      <c r="AL801" s="445"/>
      <c r="AM801" s="445"/>
      <c r="AN801" s="445"/>
      <c r="AO801" s="445"/>
      <c r="AP801" s="445"/>
      <c r="AQ801" s="445"/>
      <c r="AR801" s="445"/>
    </row>
    <row r="802" spans="1:44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52"/>
      <c r="AK802" s="452"/>
      <c r="AL802" s="445"/>
      <c r="AM802" s="445"/>
      <c r="AN802" s="445"/>
      <c r="AO802" s="445"/>
      <c r="AP802" s="445"/>
      <c r="AQ802" s="445"/>
      <c r="AR802" s="445"/>
    </row>
    <row r="803" spans="1:44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52"/>
      <c r="AK803" s="452"/>
      <c r="AL803" s="445"/>
      <c r="AM803" s="445"/>
      <c r="AN803" s="445"/>
      <c r="AO803" s="445"/>
      <c r="AP803" s="445"/>
      <c r="AQ803" s="445"/>
      <c r="AR803" s="445"/>
    </row>
    <row r="804" spans="1:44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52"/>
      <c r="AK804" s="452"/>
      <c r="AL804" s="445"/>
      <c r="AM804" s="445"/>
      <c r="AN804" s="445"/>
      <c r="AO804" s="445"/>
      <c r="AP804" s="445"/>
      <c r="AQ804" s="445"/>
      <c r="AR804" s="445"/>
    </row>
    <row r="805" spans="1:44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52"/>
      <c r="AK805" s="452"/>
      <c r="AL805" s="445"/>
      <c r="AM805" s="445"/>
      <c r="AN805" s="445"/>
      <c r="AO805" s="445"/>
      <c r="AP805" s="445"/>
      <c r="AQ805" s="445"/>
      <c r="AR805" s="445"/>
    </row>
    <row r="806" spans="1:44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52"/>
      <c r="AK806" s="452"/>
      <c r="AL806" s="445"/>
      <c r="AM806" s="445"/>
      <c r="AN806" s="445"/>
      <c r="AO806" s="445"/>
      <c r="AP806" s="445"/>
      <c r="AQ806" s="445"/>
      <c r="AR806" s="445"/>
    </row>
    <row r="807" spans="1:44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52"/>
      <c r="AK807" s="452"/>
      <c r="AL807" s="445"/>
      <c r="AM807" s="445"/>
      <c r="AN807" s="445"/>
      <c r="AO807" s="445"/>
      <c r="AP807" s="445"/>
      <c r="AQ807" s="445"/>
      <c r="AR807" s="445"/>
    </row>
    <row r="808" spans="1:44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52"/>
      <c r="AK808" s="452"/>
      <c r="AL808" s="445"/>
      <c r="AM808" s="445"/>
      <c r="AN808" s="445"/>
      <c r="AO808" s="445"/>
      <c r="AP808" s="445"/>
      <c r="AQ808" s="445"/>
      <c r="AR808" s="445"/>
    </row>
    <row r="809" spans="1:44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52"/>
      <c r="AK809" s="452"/>
      <c r="AL809" s="445"/>
      <c r="AM809" s="445"/>
      <c r="AN809" s="445"/>
      <c r="AO809" s="445"/>
      <c r="AP809" s="445"/>
      <c r="AQ809" s="445"/>
      <c r="AR809" s="445"/>
    </row>
    <row r="810" spans="1:44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52"/>
      <c r="AK810" s="452"/>
      <c r="AL810" s="445"/>
      <c r="AM810" s="445"/>
      <c r="AN810" s="445"/>
      <c r="AO810" s="445"/>
      <c r="AP810" s="445"/>
      <c r="AQ810" s="445"/>
      <c r="AR810" s="445"/>
    </row>
    <row r="811" spans="1:44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52"/>
      <c r="AK811" s="452"/>
      <c r="AL811" s="445"/>
      <c r="AM811" s="445"/>
      <c r="AN811" s="445"/>
      <c r="AO811" s="445"/>
      <c r="AP811" s="445"/>
      <c r="AQ811" s="445"/>
      <c r="AR811" s="445"/>
    </row>
    <row r="812" spans="1:44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52"/>
      <c r="AK812" s="452"/>
      <c r="AL812" s="445"/>
      <c r="AM812" s="445"/>
      <c r="AN812" s="445"/>
      <c r="AO812" s="445"/>
      <c r="AP812" s="445"/>
      <c r="AQ812" s="445"/>
      <c r="AR812" s="445"/>
    </row>
    <row r="813" spans="1:44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52"/>
      <c r="AK813" s="452"/>
      <c r="AL813" s="445"/>
      <c r="AM813" s="445"/>
      <c r="AN813" s="445"/>
      <c r="AO813" s="445"/>
      <c r="AP813" s="445"/>
      <c r="AQ813" s="445"/>
      <c r="AR813" s="445"/>
    </row>
    <row r="814" spans="1:44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52"/>
      <c r="AK814" s="452"/>
      <c r="AL814" s="445"/>
      <c r="AM814" s="445"/>
      <c r="AN814" s="445"/>
      <c r="AO814" s="445"/>
      <c r="AP814" s="445"/>
      <c r="AQ814" s="445"/>
      <c r="AR814" s="445"/>
    </row>
    <row r="815" spans="1:44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52"/>
      <c r="AK815" s="452"/>
      <c r="AL815" s="445"/>
      <c r="AM815" s="445"/>
      <c r="AN815" s="445"/>
      <c r="AO815" s="445"/>
      <c r="AP815" s="445"/>
      <c r="AQ815" s="445"/>
      <c r="AR815" s="445"/>
    </row>
    <row r="816" spans="1:44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52"/>
      <c r="AK816" s="452"/>
      <c r="AL816" s="445"/>
      <c r="AM816" s="445"/>
      <c r="AN816" s="445"/>
      <c r="AO816" s="445"/>
      <c r="AP816" s="445"/>
      <c r="AQ816" s="445"/>
      <c r="AR816" s="445"/>
    </row>
    <row r="817" spans="1:44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52"/>
      <c r="AK817" s="452"/>
      <c r="AL817" s="445"/>
      <c r="AM817" s="445"/>
      <c r="AN817" s="445"/>
      <c r="AO817" s="445"/>
      <c r="AP817" s="445"/>
      <c r="AQ817" s="445"/>
      <c r="AR817" s="445"/>
    </row>
    <row r="818" spans="1:44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52"/>
      <c r="AK818" s="452"/>
      <c r="AL818" s="445"/>
      <c r="AM818" s="445"/>
      <c r="AN818" s="445"/>
      <c r="AO818" s="445"/>
      <c r="AP818" s="445"/>
      <c r="AQ818" s="445"/>
      <c r="AR818" s="445"/>
    </row>
    <row r="819" spans="1:44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52"/>
      <c r="AK819" s="452"/>
      <c r="AL819" s="445"/>
      <c r="AM819" s="445"/>
      <c r="AN819" s="445"/>
      <c r="AO819" s="445"/>
      <c r="AP819" s="445"/>
      <c r="AQ819" s="445"/>
      <c r="AR819" s="445"/>
    </row>
    <row r="820" spans="1:44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52"/>
      <c r="AK820" s="452"/>
      <c r="AL820" s="445"/>
      <c r="AM820" s="445"/>
      <c r="AN820" s="445"/>
      <c r="AO820" s="445"/>
      <c r="AP820" s="445"/>
      <c r="AQ820" s="445"/>
      <c r="AR820" s="445"/>
    </row>
    <row r="821" spans="1:44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52"/>
      <c r="AK821" s="452"/>
      <c r="AL821" s="445"/>
      <c r="AM821" s="445"/>
      <c r="AN821" s="445"/>
      <c r="AO821" s="445"/>
      <c r="AP821" s="445"/>
      <c r="AQ821" s="445"/>
      <c r="AR821" s="445"/>
    </row>
    <row r="822" spans="1:44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52"/>
      <c r="AK822" s="452"/>
      <c r="AL822" s="445"/>
      <c r="AM822" s="445"/>
      <c r="AN822" s="445"/>
      <c r="AO822" s="445"/>
      <c r="AP822" s="445"/>
      <c r="AQ822" s="445"/>
      <c r="AR822" s="445"/>
    </row>
    <row r="823" spans="1:44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52"/>
      <c r="AK823" s="452"/>
      <c r="AL823" s="445"/>
      <c r="AM823" s="445"/>
      <c r="AN823" s="445"/>
      <c r="AO823" s="445"/>
      <c r="AP823" s="445"/>
      <c r="AQ823" s="445"/>
      <c r="AR823" s="445"/>
    </row>
    <row r="824" spans="1:44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52"/>
      <c r="AK824" s="452"/>
      <c r="AL824" s="445"/>
      <c r="AM824" s="445"/>
      <c r="AN824" s="445"/>
      <c r="AO824" s="445"/>
      <c r="AP824" s="445"/>
      <c r="AQ824" s="445"/>
      <c r="AR824" s="445"/>
    </row>
    <row r="825" spans="1:44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52"/>
      <c r="AK825" s="452"/>
      <c r="AL825" s="445"/>
      <c r="AM825" s="445"/>
      <c r="AN825" s="445"/>
      <c r="AO825" s="445"/>
      <c r="AP825" s="445"/>
      <c r="AQ825" s="445"/>
      <c r="AR825" s="445"/>
    </row>
    <row r="826" spans="1:44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52"/>
      <c r="AK826" s="452"/>
      <c r="AL826" s="445"/>
      <c r="AM826" s="445"/>
      <c r="AN826" s="445"/>
      <c r="AO826" s="445"/>
      <c r="AP826" s="445"/>
      <c r="AQ826" s="445"/>
      <c r="AR826" s="445"/>
    </row>
    <row r="827" spans="1:44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52"/>
      <c r="AK827" s="452"/>
      <c r="AL827" s="445"/>
      <c r="AM827" s="445"/>
      <c r="AN827" s="445"/>
      <c r="AO827" s="445"/>
      <c r="AP827" s="445"/>
      <c r="AQ827" s="445"/>
      <c r="AR827" s="445"/>
    </row>
    <row r="828" spans="1:44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52"/>
      <c r="AK828" s="452"/>
      <c r="AL828" s="445"/>
      <c r="AM828" s="445"/>
      <c r="AN828" s="445"/>
      <c r="AO828" s="445"/>
      <c r="AP828" s="445"/>
      <c r="AQ828" s="445"/>
      <c r="AR828" s="445"/>
    </row>
    <row r="829" spans="1:44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52"/>
      <c r="AK829" s="452"/>
      <c r="AL829" s="445"/>
      <c r="AM829" s="445"/>
      <c r="AN829" s="445"/>
      <c r="AO829" s="445"/>
      <c r="AP829" s="445"/>
      <c r="AQ829" s="445"/>
      <c r="AR829" s="445"/>
    </row>
    <row r="830" spans="1:44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52"/>
      <c r="AK830" s="452"/>
      <c r="AL830" s="445"/>
      <c r="AM830" s="445"/>
      <c r="AN830" s="445"/>
      <c r="AO830" s="445"/>
      <c r="AP830" s="445"/>
      <c r="AQ830" s="445"/>
      <c r="AR830" s="445"/>
    </row>
    <row r="831" spans="1:44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52"/>
      <c r="AK831" s="452"/>
      <c r="AL831" s="445"/>
      <c r="AM831" s="445"/>
      <c r="AN831" s="445"/>
      <c r="AO831" s="445"/>
      <c r="AP831" s="445"/>
      <c r="AQ831" s="445"/>
      <c r="AR831" s="445"/>
    </row>
    <row r="832" spans="1:44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52"/>
      <c r="AK832" s="452"/>
      <c r="AL832" s="445"/>
      <c r="AM832" s="445"/>
      <c r="AN832" s="445"/>
      <c r="AO832" s="445"/>
      <c r="AP832" s="445"/>
      <c r="AQ832" s="445"/>
      <c r="AR832" s="445"/>
    </row>
    <row r="833" spans="1:44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52"/>
      <c r="AK833" s="452"/>
      <c r="AL833" s="445"/>
      <c r="AM833" s="445"/>
      <c r="AN833" s="445"/>
      <c r="AO833" s="445"/>
      <c r="AP833" s="445"/>
      <c r="AQ833" s="445"/>
      <c r="AR833" s="445"/>
    </row>
    <row r="834" spans="1:44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52"/>
      <c r="AK834" s="452"/>
      <c r="AL834" s="445"/>
      <c r="AM834" s="445"/>
      <c r="AN834" s="445"/>
      <c r="AO834" s="445"/>
      <c r="AP834" s="445"/>
      <c r="AQ834" s="445"/>
      <c r="AR834" s="445"/>
    </row>
    <row r="835" spans="1:44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52"/>
      <c r="AK835" s="452"/>
      <c r="AL835" s="445"/>
      <c r="AM835" s="445"/>
      <c r="AN835" s="445"/>
      <c r="AO835" s="445"/>
      <c r="AP835" s="445"/>
      <c r="AQ835" s="445"/>
      <c r="AR835" s="445"/>
    </row>
    <row r="836" spans="1:44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52"/>
      <c r="AK836" s="452"/>
      <c r="AL836" s="445"/>
      <c r="AM836" s="445"/>
      <c r="AN836" s="445"/>
      <c r="AO836" s="445"/>
      <c r="AP836" s="445"/>
      <c r="AQ836" s="445"/>
      <c r="AR836" s="445"/>
    </row>
    <row r="837" spans="1:44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52"/>
      <c r="AK837" s="452"/>
      <c r="AL837" s="445"/>
      <c r="AM837" s="445"/>
      <c r="AN837" s="445"/>
      <c r="AO837" s="445"/>
      <c r="AP837" s="445"/>
      <c r="AQ837" s="445"/>
      <c r="AR837" s="445"/>
    </row>
    <row r="838" spans="1:44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52"/>
      <c r="AK838" s="452"/>
      <c r="AL838" s="445"/>
      <c r="AM838" s="445"/>
      <c r="AN838" s="445"/>
      <c r="AO838" s="445"/>
      <c r="AP838" s="445"/>
      <c r="AQ838" s="445"/>
      <c r="AR838" s="445"/>
    </row>
    <row r="839" spans="1:44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52"/>
      <c r="AK839" s="452"/>
      <c r="AL839" s="445"/>
      <c r="AM839" s="445"/>
      <c r="AN839" s="445"/>
      <c r="AO839" s="445"/>
      <c r="AP839" s="445"/>
      <c r="AQ839" s="445"/>
      <c r="AR839" s="445"/>
    </row>
    <row r="840" spans="1:44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52"/>
      <c r="AK840" s="452"/>
      <c r="AL840" s="445"/>
      <c r="AM840" s="445"/>
      <c r="AN840" s="445"/>
      <c r="AO840" s="445"/>
      <c r="AP840" s="445"/>
      <c r="AQ840" s="445"/>
      <c r="AR840" s="445"/>
    </row>
    <row r="841" spans="1:44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52"/>
      <c r="AK841" s="452"/>
      <c r="AL841" s="445"/>
      <c r="AM841" s="445"/>
      <c r="AN841" s="445"/>
      <c r="AO841" s="445"/>
      <c r="AP841" s="445"/>
      <c r="AQ841" s="445"/>
      <c r="AR841" s="445"/>
    </row>
    <row r="842" spans="1:44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52"/>
      <c r="AK842" s="452"/>
      <c r="AL842" s="445"/>
      <c r="AM842" s="445"/>
      <c r="AN842" s="445"/>
      <c r="AO842" s="445"/>
      <c r="AP842" s="445"/>
      <c r="AQ842" s="445"/>
      <c r="AR842" s="445"/>
    </row>
    <row r="843" spans="1:44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52"/>
      <c r="AK843" s="452"/>
      <c r="AL843" s="445"/>
      <c r="AM843" s="445"/>
      <c r="AN843" s="445"/>
      <c r="AO843" s="445"/>
      <c r="AP843" s="445"/>
      <c r="AQ843" s="445"/>
      <c r="AR843" s="445"/>
    </row>
    <row r="844" spans="1:44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52"/>
      <c r="AK844" s="452"/>
      <c r="AL844" s="445"/>
      <c r="AM844" s="445"/>
      <c r="AN844" s="445"/>
      <c r="AO844" s="445"/>
      <c r="AP844" s="445"/>
      <c r="AQ844" s="445"/>
      <c r="AR844" s="445"/>
    </row>
    <row r="845" spans="1:44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52"/>
      <c r="AK845" s="452"/>
      <c r="AL845" s="445"/>
      <c r="AM845" s="445"/>
      <c r="AN845" s="445"/>
      <c r="AO845" s="445"/>
      <c r="AP845" s="445"/>
      <c r="AQ845" s="445"/>
      <c r="AR845" s="445"/>
    </row>
    <row r="846" spans="1:44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52"/>
      <c r="AK846" s="452"/>
      <c r="AL846" s="445"/>
      <c r="AM846" s="445"/>
      <c r="AN846" s="445"/>
      <c r="AO846" s="445"/>
      <c r="AP846" s="445"/>
      <c r="AQ846" s="445"/>
      <c r="AR846" s="445"/>
    </row>
    <row r="847" spans="1:44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52"/>
      <c r="AK847" s="452"/>
      <c r="AL847" s="445"/>
      <c r="AM847" s="445"/>
      <c r="AN847" s="445"/>
      <c r="AO847" s="445"/>
      <c r="AP847" s="445"/>
      <c r="AQ847" s="445"/>
      <c r="AR847" s="445"/>
    </row>
    <row r="848" spans="1:44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52"/>
      <c r="AK848" s="452"/>
      <c r="AL848" s="445"/>
      <c r="AM848" s="445"/>
      <c r="AN848" s="445"/>
      <c r="AO848" s="445"/>
      <c r="AP848" s="445"/>
      <c r="AQ848" s="445"/>
      <c r="AR848" s="445"/>
    </row>
    <row r="849" spans="1:44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52"/>
      <c r="AK849" s="452"/>
      <c r="AL849" s="445"/>
      <c r="AM849" s="445"/>
      <c r="AN849" s="445"/>
      <c r="AO849" s="445"/>
      <c r="AP849" s="445"/>
      <c r="AQ849" s="445"/>
      <c r="AR849" s="445"/>
    </row>
    <row r="850" spans="1:44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52"/>
      <c r="AK850" s="452"/>
      <c r="AL850" s="445"/>
      <c r="AM850" s="445"/>
      <c r="AN850" s="445"/>
      <c r="AO850" s="445"/>
      <c r="AP850" s="445"/>
      <c r="AQ850" s="445"/>
      <c r="AR850" s="445"/>
    </row>
    <row r="851" spans="1:44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52"/>
      <c r="AK851" s="452"/>
      <c r="AL851" s="445"/>
      <c r="AM851" s="445"/>
      <c r="AN851" s="445"/>
      <c r="AO851" s="445"/>
      <c r="AP851" s="445"/>
      <c r="AQ851" s="445"/>
      <c r="AR851" s="445"/>
    </row>
    <row r="852" spans="1:44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52"/>
      <c r="AK852" s="452"/>
      <c r="AL852" s="445"/>
      <c r="AM852" s="445"/>
      <c r="AN852" s="445"/>
      <c r="AO852" s="445"/>
      <c r="AP852" s="445"/>
      <c r="AQ852" s="445"/>
      <c r="AR852" s="445"/>
    </row>
    <row r="853" spans="1:44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52"/>
      <c r="AK853" s="452"/>
      <c r="AL853" s="445"/>
      <c r="AM853" s="445"/>
      <c r="AN853" s="445"/>
      <c r="AO853" s="445"/>
      <c r="AP853" s="445"/>
      <c r="AQ853" s="445"/>
      <c r="AR853" s="445"/>
    </row>
    <row r="854" spans="1:44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52"/>
      <c r="AK854" s="452"/>
      <c r="AL854" s="445"/>
      <c r="AM854" s="445"/>
      <c r="AN854" s="445"/>
      <c r="AO854" s="445"/>
      <c r="AP854" s="445"/>
      <c r="AQ854" s="445"/>
      <c r="AR854" s="445"/>
    </row>
    <row r="855" spans="1:44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52"/>
      <c r="AK855" s="452"/>
      <c r="AL855" s="445"/>
      <c r="AM855" s="445"/>
      <c r="AN855" s="445"/>
      <c r="AO855" s="445"/>
      <c r="AP855" s="445"/>
      <c r="AQ855" s="445"/>
      <c r="AR855" s="445"/>
    </row>
    <row r="856" spans="1:44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52"/>
      <c r="AK856" s="452"/>
      <c r="AL856" s="445"/>
      <c r="AM856" s="445"/>
      <c r="AN856" s="445"/>
      <c r="AO856" s="445"/>
      <c r="AP856" s="445"/>
      <c r="AQ856" s="445"/>
      <c r="AR856" s="445"/>
    </row>
    <row r="857" spans="1:44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52"/>
      <c r="AK857" s="452"/>
      <c r="AL857" s="445"/>
      <c r="AM857" s="445"/>
      <c r="AN857" s="445"/>
      <c r="AO857" s="445"/>
      <c r="AP857" s="445"/>
      <c r="AQ857" s="445"/>
      <c r="AR857" s="445"/>
    </row>
    <row r="858" spans="1:44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52"/>
      <c r="AK858" s="452"/>
      <c r="AL858" s="445"/>
      <c r="AM858" s="445"/>
      <c r="AN858" s="445"/>
      <c r="AO858" s="445"/>
      <c r="AP858" s="445"/>
      <c r="AQ858" s="445"/>
      <c r="AR858" s="445"/>
    </row>
    <row r="859" spans="1:44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52"/>
      <c r="AK859" s="452"/>
      <c r="AL859" s="445"/>
      <c r="AM859" s="445"/>
      <c r="AN859" s="445"/>
      <c r="AO859" s="445"/>
      <c r="AP859" s="445"/>
      <c r="AQ859" s="445"/>
      <c r="AR859" s="445"/>
    </row>
    <row r="860" spans="1:44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52"/>
      <c r="AK860" s="452"/>
      <c r="AL860" s="445"/>
      <c r="AM860" s="445"/>
      <c r="AN860" s="445"/>
      <c r="AO860" s="445"/>
      <c r="AP860" s="445"/>
      <c r="AQ860" s="445"/>
      <c r="AR860" s="445"/>
    </row>
    <row r="861" spans="1:44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52"/>
      <c r="AK861" s="452"/>
      <c r="AL861" s="445"/>
      <c r="AM861" s="445"/>
      <c r="AN861" s="445"/>
      <c r="AO861" s="445"/>
      <c r="AP861" s="445"/>
      <c r="AQ861" s="445"/>
      <c r="AR861" s="445"/>
    </row>
    <row r="862" spans="1:44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52"/>
      <c r="AK862" s="452"/>
      <c r="AL862" s="445"/>
      <c r="AM862" s="445"/>
      <c r="AN862" s="445"/>
      <c r="AO862" s="445"/>
      <c r="AP862" s="445"/>
      <c r="AQ862" s="445"/>
      <c r="AR862" s="445"/>
    </row>
    <row r="863" spans="1:44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52"/>
      <c r="AK863" s="452"/>
      <c r="AL863" s="445"/>
      <c r="AM863" s="445"/>
      <c r="AN863" s="445"/>
      <c r="AO863" s="445"/>
      <c r="AP863" s="445"/>
      <c r="AQ863" s="445"/>
      <c r="AR863" s="445"/>
    </row>
    <row r="864" spans="1:44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52"/>
      <c r="AK864" s="452"/>
      <c r="AL864" s="445"/>
      <c r="AM864" s="445"/>
      <c r="AN864" s="445"/>
      <c r="AO864" s="445"/>
      <c r="AP864" s="445"/>
      <c r="AQ864" s="445"/>
      <c r="AR864" s="445"/>
    </row>
    <row r="865" spans="1:44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52"/>
      <c r="AK865" s="452"/>
      <c r="AL865" s="445"/>
      <c r="AM865" s="445"/>
      <c r="AN865" s="445"/>
      <c r="AO865" s="445"/>
      <c r="AP865" s="445"/>
      <c r="AQ865" s="445"/>
      <c r="AR865" s="445"/>
    </row>
    <row r="866" spans="1:44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52"/>
      <c r="AK866" s="452"/>
      <c r="AL866" s="445"/>
      <c r="AM866" s="445"/>
      <c r="AN866" s="445"/>
      <c r="AO866" s="445"/>
      <c r="AP866" s="445"/>
      <c r="AQ866" s="445"/>
      <c r="AR866" s="445"/>
    </row>
    <row r="867" spans="1:44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52"/>
      <c r="AK867" s="452"/>
      <c r="AL867" s="445"/>
      <c r="AM867" s="445"/>
      <c r="AN867" s="445"/>
      <c r="AO867" s="445"/>
      <c r="AP867" s="445"/>
      <c r="AQ867" s="445"/>
      <c r="AR867" s="445"/>
    </row>
    <row r="868" spans="1:44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52"/>
      <c r="AK868" s="452"/>
      <c r="AL868" s="445"/>
      <c r="AM868" s="445"/>
      <c r="AN868" s="445"/>
      <c r="AO868" s="445"/>
      <c r="AP868" s="445"/>
      <c r="AQ868" s="445"/>
      <c r="AR868" s="445"/>
    </row>
    <row r="869" spans="1:44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52"/>
      <c r="AK869" s="452"/>
      <c r="AL869" s="445"/>
      <c r="AM869" s="445"/>
      <c r="AN869" s="445"/>
      <c r="AO869" s="445"/>
      <c r="AP869" s="445"/>
      <c r="AQ869" s="445"/>
      <c r="AR869" s="445"/>
    </row>
    <row r="870" spans="1:44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52"/>
      <c r="AK870" s="452"/>
      <c r="AL870" s="445"/>
      <c r="AM870" s="445"/>
      <c r="AN870" s="445"/>
      <c r="AO870" s="445"/>
      <c r="AP870" s="445"/>
      <c r="AQ870" s="445"/>
      <c r="AR870" s="445"/>
    </row>
    <row r="871" spans="1:44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52"/>
      <c r="AK871" s="452"/>
      <c r="AL871" s="445"/>
      <c r="AM871" s="445"/>
      <c r="AN871" s="445"/>
      <c r="AO871" s="445"/>
      <c r="AP871" s="445"/>
      <c r="AQ871" s="445"/>
      <c r="AR871" s="445"/>
    </row>
    <row r="872" spans="1:44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52"/>
      <c r="AK872" s="452"/>
      <c r="AL872" s="445"/>
      <c r="AM872" s="445"/>
      <c r="AN872" s="445"/>
      <c r="AO872" s="445"/>
      <c r="AP872" s="445"/>
      <c r="AQ872" s="445"/>
      <c r="AR872" s="445"/>
    </row>
    <row r="873" spans="1:44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52"/>
      <c r="AK873" s="452"/>
      <c r="AL873" s="445"/>
      <c r="AM873" s="445"/>
      <c r="AN873" s="445"/>
      <c r="AO873" s="445"/>
      <c r="AP873" s="445"/>
      <c r="AQ873" s="445"/>
      <c r="AR873" s="445"/>
    </row>
    <row r="874" spans="1:44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52"/>
      <c r="AK874" s="452"/>
      <c r="AL874" s="445"/>
      <c r="AM874" s="445"/>
      <c r="AN874" s="445"/>
      <c r="AO874" s="445"/>
      <c r="AP874" s="445"/>
      <c r="AQ874" s="445"/>
      <c r="AR874" s="445"/>
    </row>
    <row r="875" spans="1:44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52"/>
      <c r="AK875" s="452"/>
      <c r="AL875" s="445"/>
      <c r="AM875" s="445"/>
      <c r="AN875" s="445"/>
      <c r="AO875" s="445"/>
      <c r="AP875" s="445"/>
      <c r="AQ875" s="445"/>
      <c r="AR875" s="445"/>
    </row>
    <row r="876" spans="1:44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52"/>
      <c r="AK876" s="452"/>
      <c r="AL876" s="445"/>
      <c r="AM876" s="445"/>
      <c r="AN876" s="445"/>
      <c r="AO876" s="445"/>
      <c r="AP876" s="445"/>
      <c r="AQ876" s="445"/>
      <c r="AR876" s="445"/>
    </row>
    <row r="877" spans="1:44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52"/>
      <c r="AK877" s="452"/>
      <c r="AL877" s="445"/>
      <c r="AM877" s="445"/>
      <c r="AN877" s="445"/>
      <c r="AO877" s="445"/>
      <c r="AP877" s="445"/>
      <c r="AQ877" s="445"/>
      <c r="AR877" s="445"/>
    </row>
    <row r="878" spans="1:44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52"/>
      <c r="AK878" s="452"/>
      <c r="AL878" s="445"/>
      <c r="AM878" s="445"/>
      <c r="AN878" s="445"/>
      <c r="AO878" s="445"/>
      <c r="AP878" s="445"/>
      <c r="AQ878" s="445"/>
      <c r="AR878" s="445"/>
    </row>
    <row r="879" spans="1:44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52"/>
      <c r="AK879" s="452"/>
      <c r="AL879" s="445"/>
      <c r="AM879" s="445"/>
      <c r="AN879" s="445"/>
      <c r="AO879" s="445"/>
      <c r="AP879" s="445"/>
      <c r="AQ879" s="445"/>
      <c r="AR879" s="445"/>
    </row>
    <row r="880" spans="1:44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52"/>
      <c r="AK880" s="452"/>
      <c r="AL880" s="445"/>
      <c r="AM880" s="445"/>
      <c r="AN880" s="445"/>
      <c r="AO880" s="445"/>
      <c r="AP880" s="445"/>
      <c r="AQ880" s="445"/>
      <c r="AR880" s="445"/>
    </row>
    <row r="881" spans="1:44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52"/>
      <c r="AK881" s="452"/>
      <c r="AL881" s="445"/>
      <c r="AM881" s="445"/>
      <c r="AN881" s="445"/>
      <c r="AO881" s="445"/>
      <c r="AP881" s="445"/>
      <c r="AQ881" s="445"/>
      <c r="AR881" s="445"/>
    </row>
    <row r="882" spans="1:44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52"/>
      <c r="AK882" s="452"/>
      <c r="AL882" s="445"/>
      <c r="AM882" s="445"/>
      <c r="AN882" s="445"/>
      <c r="AO882" s="445"/>
      <c r="AP882" s="445"/>
      <c r="AQ882" s="445"/>
      <c r="AR882" s="445"/>
    </row>
    <row r="883" spans="1:44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52"/>
      <c r="AK883" s="452"/>
      <c r="AL883" s="445"/>
      <c r="AM883" s="445"/>
      <c r="AN883" s="445"/>
      <c r="AO883" s="445"/>
      <c r="AP883" s="445"/>
      <c r="AQ883" s="445"/>
      <c r="AR883" s="445"/>
    </row>
    <row r="884" spans="1:44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52"/>
      <c r="AK884" s="452"/>
      <c r="AL884" s="445"/>
      <c r="AM884" s="445"/>
      <c r="AN884" s="445"/>
      <c r="AO884" s="445"/>
      <c r="AP884" s="445"/>
      <c r="AQ884" s="445"/>
      <c r="AR884" s="445"/>
    </row>
    <row r="885" spans="1:44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52"/>
      <c r="AK885" s="452"/>
      <c r="AL885" s="445"/>
      <c r="AM885" s="445"/>
      <c r="AN885" s="445"/>
      <c r="AO885" s="445"/>
      <c r="AP885" s="445"/>
      <c r="AQ885" s="445"/>
      <c r="AR885" s="445"/>
    </row>
    <row r="886" spans="1:44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52"/>
      <c r="AK886" s="452"/>
      <c r="AL886" s="445"/>
      <c r="AM886" s="445"/>
      <c r="AN886" s="445"/>
      <c r="AO886" s="445"/>
      <c r="AP886" s="445"/>
      <c r="AQ886" s="445"/>
      <c r="AR886" s="445"/>
    </row>
    <row r="887" spans="1:44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52"/>
      <c r="AK887" s="452"/>
      <c r="AL887" s="445"/>
      <c r="AM887" s="445"/>
      <c r="AN887" s="445"/>
      <c r="AO887" s="445"/>
      <c r="AP887" s="445"/>
      <c r="AQ887" s="445"/>
      <c r="AR887" s="445"/>
    </row>
    <row r="888" spans="1:44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52"/>
      <c r="AK888" s="452"/>
      <c r="AL888" s="445"/>
      <c r="AM888" s="445"/>
      <c r="AN888" s="445"/>
      <c r="AO888" s="445"/>
      <c r="AP888" s="445"/>
      <c r="AQ888" s="445"/>
      <c r="AR888" s="445"/>
    </row>
    <row r="889" spans="1:44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52"/>
      <c r="AK889" s="452"/>
      <c r="AL889" s="445"/>
      <c r="AM889" s="445"/>
      <c r="AN889" s="445"/>
      <c r="AO889" s="445"/>
      <c r="AP889" s="445"/>
      <c r="AQ889" s="445"/>
      <c r="AR889" s="445"/>
    </row>
    <row r="890" spans="1:44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52"/>
      <c r="AK890" s="452"/>
      <c r="AL890" s="445"/>
      <c r="AM890" s="445"/>
      <c r="AN890" s="445"/>
      <c r="AO890" s="445"/>
      <c r="AP890" s="445"/>
      <c r="AQ890" s="445"/>
      <c r="AR890" s="445"/>
    </row>
    <row r="891" spans="1:44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52"/>
      <c r="AK891" s="452"/>
      <c r="AL891" s="445"/>
      <c r="AM891" s="445"/>
      <c r="AN891" s="445"/>
      <c r="AO891" s="445"/>
      <c r="AP891" s="445"/>
      <c r="AQ891" s="445"/>
      <c r="AR891" s="445"/>
    </row>
    <row r="892" spans="1:44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52"/>
      <c r="AK892" s="452"/>
      <c r="AL892" s="445"/>
      <c r="AM892" s="445"/>
      <c r="AN892" s="445"/>
      <c r="AO892" s="445"/>
      <c r="AP892" s="445"/>
      <c r="AQ892" s="445"/>
      <c r="AR892" s="445"/>
    </row>
    <row r="893" spans="1:44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52"/>
      <c r="AK893" s="452"/>
      <c r="AL893" s="445"/>
      <c r="AM893" s="445"/>
      <c r="AN893" s="445"/>
      <c r="AO893" s="445"/>
      <c r="AP893" s="445"/>
      <c r="AQ893" s="445"/>
      <c r="AR893" s="445"/>
    </row>
    <row r="894" spans="1:44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52"/>
      <c r="AK894" s="452"/>
      <c r="AL894" s="445"/>
      <c r="AM894" s="445"/>
      <c r="AN894" s="445"/>
      <c r="AO894" s="445"/>
      <c r="AP894" s="445"/>
      <c r="AQ894" s="445"/>
      <c r="AR894" s="445"/>
    </row>
    <row r="895" spans="1:44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52"/>
      <c r="AK895" s="452"/>
      <c r="AL895" s="445"/>
      <c r="AM895" s="445"/>
      <c r="AN895" s="445"/>
      <c r="AO895" s="445"/>
      <c r="AP895" s="445"/>
      <c r="AQ895" s="445"/>
      <c r="AR895" s="445"/>
    </row>
    <row r="896" spans="1:44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52"/>
      <c r="AK896" s="452"/>
      <c r="AL896" s="445"/>
      <c r="AM896" s="445"/>
      <c r="AN896" s="445"/>
      <c r="AO896" s="445"/>
      <c r="AP896" s="445"/>
      <c r="AQ896" s="445"/>
      <c r="AR896" s="445"/>
    </row>
    <row r="897" spans="1:44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52"/>
      <c r="AK897" s="452"/>
      <c r="AL897" s="445"/>
      <c r="AM897" s="445"/>
      <c r="AN897" s="445"/>
      <c r="AO897" s="445"/>
      <c r="AP897" s="445"/>
      <c r="AQ897" s="445"/>
      <c r="AR897" s="445"/>
    </row>
    <row r="898" spans="1:44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52"/>
      <c r="AK898" s="452"/>
      <c r="AL898" s="445"/>
      <c r="AM898" s="445"/>
      <c r="AN898" s="445"/>
      <c r="AO898" s="445"/>
      <c r="AP898" s="445"/>
      <c r="AQ898" s="445"/>
      <c r="AR898" s="445"/>
    </row>
    <row r="899" spans="1:44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52"/>
      <c r="AK899" s="452"/>
      <c r="AL899" s="445"/>
      <c r="AM899" s="445"/>
      <c r="AN899" s="445"/>
      <c r="AO899" s="445"/>
      <c r="AP899" s="445"/>
      <c r="AQ899" s="445"/>
      <c r="AR899" s="445"/>
    </row>
    <row r="900" spans="1:44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52"/>
      <c r="AK900" s="452"/>
      <c r="AL900" s="445"/>
      <c r="AM900" s="445"/>
      <c r="AN900" s="445"/>
      <c r="AO900" s="445"/>
      <c r="AP900" s="445"/>
      <c r="AQ900" s="445"/>
      <c r="AR900" s="445"/>
    </row>
    <row r="901" spans="1:44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52"/>
      <c r="AK901" s="452"/>
      <c r="AL901" s="445"/>
      <c r="AM901" s="445"/>
      <c r="AN901" s="445"/>
      <c r="AO901" s="445"/>
      <c r="AP901" s="445"/>
      <c r="AQ901" s="445"/>
      <c r="AR901" s="445"/>
    </row>
    <row r="902" spans="1:44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52"/>
      <c r="AK902" s="452"/>
      <c r="AL902" s="445"/>
      <c r="AM902" s="445"/>
      <c r="AN902" s="445"/>
      <c r="AO902" s="445"/>
      <c r="AP902" s="445"/>
      <c r="AQ902" s="445"/>
      <c r="AR902" s="445"/>
    </row>
    <row r="903" spans="1:44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52"/>
      <c r="AK903" s="452"/>
      <c r="AL903" s="445"/>
      <c r="AM903" s="445"/>
      <c r="AN903" s="445"/>
      <c r="AO903" s="445"/>
      <c r="AP903" s="445"/>
      <c r="AQ903" s="445"/>
      <c r="AR903" s="445"/>
    </row>
    <row r="904" spans="1:44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52"/>
      <c r="AK904" s="452"/>
      <c r="AL904" s="445"/>
      <c r="AM904" s="445"/>
      <c r="AN904" s="445"/>
      <c r="AO904" s="445"/>
      <c r="AP904" s="445"/>
      <c r="AQ904" s="445"/>
      <c r="AR904" s="445"/>
    </row>
    <row r="905" spans="1:44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52"/>
      <c r="AK905" s="452"/>
      <c r="AL905" s="445"/>
      <c r="AM905" s="445"/>
      <c r="AN905" s="445"/>
      <c r="AO905" s="445"/>
      <c r="AP905" s="445"/>
      <c r="AQ905" s="445"/>
      <c r="AR905" s="445"/>
    </row>
    <row r="906" spans="1:44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52"/>
      <c r="AK906" s="452"/>
      <c r="AL906" s="445"/>
      <c r="AM906" s="445"/>
      <c r="AN906" s="445"/>
      <c r="AO906" s="445"/>
      <c r="AP906" s="445"/>
      <c r="AQ906" s="445"/>
      <c r="AR906" s="445"/>
    </row>
    <row r="907" spans="1:44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52"/>
      <c r="AK907" s="452"/>
      <c r="AL907" s="445"/>
      <c r="AM907" s="445"/>
      <c r="AN907" s="445"/>
      <c r="AO907" s="445"/>
      <c r="AP907" s="445"/>
      <c r="AQ907" s="445"/>
      <c r="AR907" s="445"/>
    </row>
    <row r="908" spans="1:44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52"/>
      <c r="AK908" s="452"/>
      <c r="AL908" s="445"/>
      <c r="AM908" s="445"/>
      <c r="AN908" s="445"/>
      <c r="AO908" s="445"/>
      <c r="AP908" s="445"/>
      <c r="AQ908" s="445"/>
      <c r="AR908" s="445"/>
    </row>
    <row r="909" spans="1:44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52"/>
      <c r="AK909" s="452"/>
      <c r="AL909" s="445"/>
      <c r="AM909" s="445"/>
      <c r="AN909" s="445"/>
      <c r="AO909" s="445"/>
      <c r="AP909" s="445"/>
      <c r="AQ909" s="445"/>
      <c r="AR909" s="445"/>
    </row>
    <row r="910" spans="1:44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52"/>
      <c r="AK910" s="452"/>
      <c r="AL910" s="445"/>
      <c r="AM910" s="445"/>
      <c r="AN910" s="445"/>
      <c r="AO910" s="445"/>
      <c r="AP910" s="445"/>
      <c r="AQ910" s="445"/>
      <c r="AR910" s="445"/>
    </row>
    <row r="911" spans="1:44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52"/>
      <c r="AK911" s="452"/>
      <c r="AL911" s="445"/>
      <c r="AM911" s="445"/>
      <c r="AN911" s="445"/>
      <c r="AO911" s="445"/>
      <c r="AP911" s="445"/>
      <c r="AQ911" s="445"/>
      <c r="AR911" s="445"/>
    </row>
    <row r="912" spans="1:44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52"/>
      <c r="AK912" s="452"/>
      <c r="AL912" s="445"/>
      <c r="AM912" s="445"/>
      <c r="AN912" s="445"/>
      <c r="AO912" s="445"/>
      <c r="AP912" s="445"/>
      <c r="AQ912" s="445"/>
      <c r="AR912" s="445"/>
    </row>
    <row r="913" spans="1:44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52"/>
      <c r="AK913" s="452"/>
      <c r="AL913" s="445"/>
      <c r="AM913" s="445"/>
      <c r="AN913" s="445"/>
      <c r="AO913" s="445"/>
      <c r="AP913" s="445"/>
      <c r="AQ913" s="445"/>
      <c r="AR913" s="445"/>
    </row>
    <row r="914" spans="1:44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52"/>
      <c r="AK914" s="452"/>
      <c r="AL914" s="445"/>
      <c r="AM914" s="445"/>
      <c r="AN914" s="445"/>
      <c r="AO914" s="445"/>
      <c r="AP914" s="445"/>
      <c r="AQ914" s="445"/>
      <c r="AR914" s="445"/>
    </row>
    <row r="915" spans="1:44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52"/>
      <c r="AK915" s="452"/>
      <c r="AL915" s="445"/>
      <c r="AM915" s="445"/>
      <c r="AN915" s="445"/>
      <c r="AO915" s="445"/>
      <c r="AP915" s="445"/>
      <c r="AQ915" s="445"/>
      <c r="AR915" s="445"/>
    </row>
    <row r="916" spans="1:44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52"/>
      <c r="AK916" s="452"/>
      <c r="AL916" s="445"/>
      <c r="AM916" s="445"/>
      <c r="AN916" s="445"/>
      <c r="AO916" s="445"/>
      <c r="AP916" s="445"/>
      <c r="AQ916" s="445"/>
      <c r="AR916" s="445"/>
    </row>
    <row r="917" spans="1:44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52"/>
      <c r="AK917" s="452"/>
      <c r="AL917" s="445"/>
      <c r="AM917" s="445"/>
      <c r="AN917" s="445"/>
      <c r="AO917" s="445"/>
      <c r="AP917" s="445"/>
      <c r="AQ917" s="445"/>
      <c r="AR917" s="445"/>
    </row>
    <row r="918" spans="1:44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52"/>
      <c r="AK918" s="452"/>
      <c r="AL918" s="445"/>
      <c r="AM918" s="445"/>
      <c r="AN918" s="445"/>
      <c r="AO918" s="445"/>
      <c r="AP918" s="445"/>
      <c r="AQ918" s="445"/>
      <c r="AR918" s="445"/>
    </row>
    <row r="919" spans="1:44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52"/>
      <c r="AK919" s="452"/>
      <c r="AL919" s="445"/>
      <c r="AM919" s="445"/>
      <c r="AN919" s="445"/>
      <c r="AO919" s="445"/>
      <c r="AP919" s="445"/>
      <c r="AQ919" s="445"/>
      <c r="AR919" s="445"/>
    </row>
    <row r="920" spans="1:44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52"/>
      <c r="AK920" s="452"/>
      <c r="AL920" s="445"/>
      <c r="AM920" s="445"/>
      <c r="AN920" s="445"/>
      <c r="AO920" s="445"/>
      <c r="AP920" s="445"/>
      <c r="AQ920" s="445"/>
      <c r="AR920" s="445"/>
    </row>
    <row r="921" spans="1:44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52"/>
      <c r="AK921" s="452"/>
      <c r="AL921" s="445"/>
      <c r="AM921" s="445"/>
      <c r="AN921" s="445"/>
      <c r="AO921" s="445"/>
      <c r="AP921" s="445"/>
      <c r="AQ921" s="445"/>
      <c r="AR921" s="445"/>
    </row>
    <row r="922" spans="1:44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52"/>
      <c r="AK922" s="452"/>
      <c r="AL922" s="445"/>
      <c r="AM922" s="445"/>
      <c r="AN922" s="445"/>
      <c r="AO922" s="445"/>
      <c r="AP922" s="445"/>
      <c r="AQ922" s="445"/>
      <c r="AR922" s="445"/>
    </row>
    <row r="923" spans="1:44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52"/>
      <c r="AK923" s="452"/>
      <c r="AL923" s="445"/>
      <c r="AM923" s="445"/>
      <c r="AN923" s="445"/>
      <c r="AO923" s="445"/>
      <c r="AP923" s="445"/>
      <c r="AQ923" s="445"/>
      <c r="AR923" s="445"/>
    </row>
    <row r="924" spans="1:44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52"/>
      <c r="AK924" s="452"/>
      <c r="AL924" s="445"/>
      <c r="AM924" s="445"/>
      <c r="AN924" s="445"/>
      <c r="AO924" s="445"/>
      <c r="AP924" s="445"/>
      <c r="AQ924" s="445"/>
      <c r="AR924" s="445"/>
    </row>
    <row r="925" spans="1:44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52"/>
      <c r="AK925" s="452"/>
      <c r="AL925" s="445"/>
      <c r="AM925" s="445"/>
      <c r="AN925" s="445"/>
      <c r="AO925" s="445"/>
      <c r="AP925" s="445"/>
      <c r="AQ925" s="445"/>
      <c r="AR925" s="445"/>
    </row>
    <row r="926" spans="1:44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52"/>
      <c r="AK926" s="452"/>
      <c r="AL926" s="445"/>
      <c r="AM926" s="445"/>
      <c r="AN926" s="445"/>
      <c r="AO926" s="445"/>
      <c r="AP926" s="445"/>
      <c r="AQ926" s="445"/>
      <c r="AR926" s="445"/>
    </row>
    <row r="927" spans="1:44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52"/>
      <c r="AK927" s="452"/>
      <c r="AL927" s="445"/>
      <c r="AM927" s="445"/>
      <c r="AN927" s="445"/>
      <c r="AO927" s="445"/>
      <c r="AP927" s="445"/>
      <c r="AQ927" s="445"/>
      <c r="AR927" s="445"/>
    </row>
    <row r="928" spans="1:44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52"/>
      <c r="AK928" s="452"/>
      <c r="AL928" s="445"/>
      <c r="AM928" s="445"/>
      <c r="AN928" s="445"/>
      <c r="AO928" s="445"/>
      <c r="AP928" s="445"/>
      <c r="AQ928" s="445"/>
      <c r="AR928" s="445"/>
    </row>
    <row r="929" spans="1:44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52"/>
      <c r="AK929" s="452"/>
      <c r="AL929" s="445"/>
      <c r="AM929" s="445"/>
      <c r="AN929" s="445"/>
      <c r="AO929" s="445"/>
      <c r="AP929" s="445"/>
      <c r="AQ929" s="445"/>
      <c r="AR929" s="445"/>
    </row>
    <row r="930" spans="1:44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52"/>
      <c r="AK930" s="452"/>
      <c r="AL930" s="445"/>
      <c r="AM930" s="445"/>
      <c r="AN930" s="445"/>
      <c r="AO930" s="445"/>
      <c r="AP930" s="445"/>
      <c r="AQ930" s="445"/>
      <c r="AR930" s="445"/>
    </row>
    <row r="931" spans="1:44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52"/>
      <c r="AK931" s="452"/>
      <c r="AL931" s="445"/>
      <c r="AM931" s="445"/>
      <c r="AN931" s="445"/>
      <c r="AO931" s="445"/>
      <c r="AP931" s="445"/>
      <c r="AQ931" s="445"/>
      <c r="AR931" s="445"/>
    </row>
    <row r="932" spans="1:44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52"/>
      <c r="AK932" s="452"/>
      <c r="AL932" s="445"/>
      <c r="AM932" s="445"/>
      <c r="AN932" s="445"/>
      <c r="AO932" s="445"/>
      <c r="AP932" s="445"/>
      <c r="AQ932" s="445"/>
      <c r="AR932" s="445"/>
    </row>
    <row r="933" spans="1:44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52"/>
      <c r="AK933" s="452"/>
      <c r="AL933" s="445"/>
      <c r="AM933" s="445"/>
      <c r="AN933" s="445"/>
      <c r="AO933" s="445"/>
      <c r="AP933" s="445"/>
      <c r="AQ933" s="445"/>
      <c r="AR933" s="445"/>
    </row>
    <row r="934" spans="1:44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52"/>
      <c r="AK934" s="452"/>
      <c r="AL934" s="445"/>
      <c r="AM934" s="445"/>
      <c r="AN934" s="445"/>
      <c r="AO934" s="445"/>
      <c r="AP934" s="445"/>
      <c r="AQ934" s="445"/>
      <c r="AR934" s="445"/>
    </row>
    <row r="935" spans="1:44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52"/>
      <c r="AK935" s="452"/>
      <c r="AL935" s="445"/>
      <c r="AM935" s="445"/>
      <c r="AN935" s="445"/>
      <c r="AO935" s="445"/>
      <c r="AP935" s="445"/>
      <c r="AQ935" s="445"/>
      <c r="AR935" s="445"/>
    </row>
    <row r="936" spans="1:44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52"/>
      <c r="AK936" s="452"/>
      <c r="AL936" s="445"/>
      <c r="AM936" s="445"/>
      <c r="AN936" s="445"/>
      <c r="AO936" s="445"/>
      <c r="AP936" s="445"/>
      <c r="AQ936" s="445"/>
      <c r="AR936" s="445"/>
    </row>
    <row r="937" spans="1:44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52"/>
      <c r="AK937" s="452"/>
      <c r="AL937" s="445"/>
      <c r="AM937" s="445"/>
      <c r="AN937" s="445"/>
      <c r="AO937" s="445"/>
      <c r="AP937" s="445"/>
      <c r="AQ937" s="445"/>
      <c r="AR937" s="445"/>
    </row>
    <row r="938" spans="1:44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52"/>
      <c r="AK938" s="452"/>
      <c r="AL938" s="445"/>
      <c r="AM938" s="445"/>
      <c r="AN938" s="445"/>
      <c r="AO938" s="445"/>
      <c r="AP938" s="445"/>
      <c r="AQ938" s="445"/>
      <c r="AR938" s="445"/>
    </row>
    <row r="939" spans="1:44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52"/>
      <c r="AK939" s="452"/>
      <c r="AL939" s="445"/>
      <c r="AM939" s="445"/>
      <c r="AN939" s="445"/>
      <c r="AO939" s="445"/>
      <c r="AP939" s="445"/>
      <c r="AQ939" s="445"/>
      <c r="AR939" s="445"/>
    </row>
    <row r="940" spans="1:44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52"/>
      <c r="AK940" s="452"/>
      <c r="AL940" s="445"/>
      <c r="AM940" s="445"/>
      <c r="AN940" s="445"/>
      <c r="AO940" s="445"/>
      <c r="AP940" s="445"/>
      <c r="AQ940" s="445"/>
      <c r="AR940" s="445"/>
    </row>
    <row r="941" spans="1:44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52"/>
      <c r="AK941" s="452"/>
      <c r="AL941" s="445"/>
      <c r="AM941" s="445"/>
      <c r="AN941" s="445"/>
      <c r="AO941" s="445"/>
      <c r="AP941" s="445"/>
      <c r="AQ941" s="445"/>
      <c r="AR941" s="445"/>
    </row>
    <row r="942" spans="1:44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52"/>
      <c r="AK942" s="452"/>
      <c r="AL942" s="445"/>
      <c r="AM942" s="445"/>
      <c r="AN942" s="445"/>
      <c r="AO942" s="445"/>
      <c r="AP942" s="445"/>
      <c r="AQ942" s="445"/>
      <c r="AR942" s="445"/>
    </row>
    <row r="943" spans="1:44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52"/>
      <c r="AK943" s="452"/>
      <c r="AL943" s="445"/>
      <c r="AM943" s="445"/>
      <c r="AN943" s="445"/>
      <c r="AO943" s="445"/>
      <c r="AP943" s="445"/>
      <c r="AQ943" s="445"/>
      <c r="AR943" s="445"/>
    </row>
    <row r="944" spans="1:44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52"/>
      <c r="AK944" s="452"/>
      <c r="AL944" s="445"/>
      <c r="AM944" s="445"/>
      <c r="AN944" s="445"/>
      <c r="AO944" s="445"/>
      <c r="AP944" s="445"/>
      <c r="AQ944" s="445"/>
      <c r="AR944" s="445"/>
    </row>
    <row r="945" spans="1:44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52"/>
      <c r="AK945" s="452"/>
      <c r="AL945" s="445"/>
      <c r="AM945" s="445"/>
      <c r="AN945" s="445"/>
      <c r="AO945" s="445"/>
      <c r="AP945" s="445"/>
      <c r="AQ945" s="445"/>
      <c r="AR945" s="445"/>
    </row>
    <row r="946" spans="1:44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52"/>
      <c r="AK946" s="452"/>
      <c r="AL946" s="445"/>
      <c r="AM946" s="445"/>
      <c r="AN946" s="445"/>
      <c r="AO946" s="445"/>
      <c r="AP946" s="445"/>
      <c r="AQ946" s="445"/>
      <c r="AR946" s="445"/>
    </row>
    <row r="947" spans="1:44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52"/>
      <c r="AK947" s="452"/>
      <c r="AL947" s="445"/>
      <c r="AM947" s="445"/>
      <c r="AN947" s="445"/>
      <c r="AO947" s="445"/>
      <c r="AP947" s="445"/>
      <c r="AQ947" s="445"/>
      <c r="AR947" s="445"/>
    </row>
    <row r="948" spans="1:44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52"/>
      <c r="AK948" s="452"/>
      <c r="AL948" s="445"/>
      <c r="AM948" s="445"/>
      <c r="AN948" s="445"/>
      <c r="AO948" s="445"/>
      <c r="AP948" s="445"/>
      <c r="AQ948" s="445"/>
      <c r="AR948" s="445"/>
    </row>
    <row r="949" spans="1:44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52"/>
      <c r="AK949" s="452"/>
      <c r="AL949" s="445"/>
      <c r="AM949" s="445"/>
      <c r="AN949" s="445"/>
      <c r="AO949" s="445"/>
      <c r="AP949" s="445"/>
      <c r="AQ949" s="445"/>
      <c r="AR949" s="445"/>
    </row>
    <row r="950" spans="1:44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52"/>
      <c r="AK950" s="452"/>
      <c r="AL950" s="445"/>
      <c r="AM950" s="445"/>
      <c r="AN950" s="445"/>
      <c r="AO950" s="445"/>
      <c r="AP950" s="445"/>
      <c r="AQ950" s="445"/>
      <c r="AR950" s="445"/>
    </row>
    <row r="951" spans="1:44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52"/>
      <c r="AK951" s="452"/>
      <c r="AL951" s="445"/>
      <c r="AM951" s="445"/>
      <c r="AN951" s="445"/>
      <c r="AO951" s="445"/>
      <c r="AP951" s="445"/>
      <c r="AQ951" s="445"/>
      <c r="AR951" s="445"/>
    </row>
    <row r="952" spans="1:44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52"/>
      <c r="AK952" s="452"/>
      <c r="AL952" s="445"/>
      <c r="AM952" s="445"/>
      <c r="AN952" s="445"/>
      <c r="AO952" s="445"/>
      <c r="AP952" s="445"/>
      <c r="AQ952" s="445"/>
      <c r="AR952" s="445"/>
    </row>
    <row r="953" spans="1:44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52"/>
      <c r="AK953" s="452"/>
      <c r="AL953" s="445"/>
      <c r="AM953" s="445"/>
      <c r="AN953" s="445"/>
      <c r="AO953" s="445"/>
      <c r="AP953" s="445"/>
      <c r="AQ953" s="445"/>
      <c r="AR953" s="445"/>
    </row>
    <row r="954" spans="1:44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52"/>
      <c r="AK954" s="452"/>
      <c r="AL954" s="445"/>
      <c r="AM954" s="445"/>
      <c r="AN954" s="445"/>
      <c r="AO954" s="445"/>
      <c r="AP954" s="445"/>
      <c r="AQ954" s="445"/>
      <c r="AR954" s="445"/>
    </row>
    <row r="955" spans="1:44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52"/>
      <c r="AK955" s="452"/>
      <c r="AL955" s="445"/>
      <c r="AM955" s="445"/>
      <c r="AN955" s="445"/>
      <c r="AO955" s="445"/>
      <c r="AP955" s="445"/>
      <c r="AQ955" s="445"/>
      <c r="AR955" s="445"/>
    </row>
    <row r="956" spans="1:44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52"/>
      <c r="AK956" s="452"/>
      <c r="AL956" s="445"/>
      <c r="AM956" s="445"/>
      <c r="AN956" s="445"/>
      <c r="AO956" s="445"/>
      <c r="AP956" s="445"/>
      <c r="AQ956" s="445"/>
      <c r="AR956" s="445"/>
    </row>
    <row r="957" spans="1:44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52"/>
      <c r="AK957" s="452"/>
      <c r="AL957" s="445"/>
      <c r="AM957" s="445"/>
      <c r="AN957" s="445"/>
      <c r="AO957" s="445"/>
      <c r="AP957" s="445"/>
      <c r="AQ957" s="445"/>
      <c r="AR957" s="445"/>
    </row>
    <row r="958" spans="1:44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52"/>
      <c r="AK958" s="452"/>
      <c r="AL958" s="445"/>
      <c r="AM958" s="445"/>
      <c r="AN958" s="445"/>
      <c r="AO958" s="445"/>
      <c r="AP958" s="445"/>
      <c r="AQ958" s="445"/>
      <c r="AR958" s="445"/>
    </row>
    <row r="959" spans="1:44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52"/>
      <c r="AK959" s="452"/>
      <c r="AL959" s="445"/>
      <c r="AM959" s="445"/>
      <c r="AN959" s="445"/>
      <c r="AO959" s="445"/>
      <c r="AP959" s="445"/>
      <c r="AQ959" s="445"/>
      <c r="AR959" s="445"/>
    </row>
    <row r="960" spans="1:44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52"/>
      <c r="AK960" s="452"/>
      <c r="AL960" s="445"/>
      <c r="AM960" s="445"/>
      <c r="AN960" s="445"/>
      <c r="AO960" s="445"/>
      <c r="AP960" s="445"/>
      <c r="AQ960" s="445"/>
      <c r="AR960" s="445"/>
    </row>
    <row r="961" spans="1:44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52"/>
      <c r="AK961" s="452"/>
      <c r="AL961" s="445"/>
      <c r="AM961" s="445"/>
      <c r="AN961" s="445"/>
      <c r="AO961" s="445"/>
      <c r="AP961" s="445"/>
      <c r="AQ961" s="445"/>
      <c r="AR961" s="445"/>
    </row>
    <row r="962" spans="1:44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52"/>
      <c r="AK962" s="452"/>
      <c r="AL962" s="445"/>
      <c r="AM962" s="445"/>
      <c r="AN962" s="445"/>
      <c r="AO962" s="445"/>
      <c r="AP962" s="445"/>
      <c r="AQ962" s="445"/>
      <c r="AR962" s="445"/>
    </row>
    <row r="963" spans="1:44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52"/>
      <c r="AK963" s="452"/>
      <c r="AL963" s="445"/>
      <c r="AM963" s="445"/>
      <c r="AN963" s="445"/>
      <c r="AO963" s="445"/>
      <c r="AP963" s="445"/>
      <c r="AQ963" s="445"/>
      <c r="AR963" s="445"/>
    </row>
    <row r="964" spans="1:44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52"/>
      <c r="AK964" s="452"/>
      <c r="AL964" s="445"/>
      <c r="AM964" s="445"/>
      <c r="AN964" s="445"/>
      <c r="AO964" s="445"/>
      <c r="AP964" s="445"/>
      <c r="AQ964" s="445"/>
      <c r="AR964" s="445"/>
    </row>
    <row r="965" spans="1:44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52"/>
      <c r="AK965" s="452"/>
      <c r="AL965" s="445"/>
      <c r="AM965" s="445"/>
      <c r="AN965" s="445"/>
      <c r="AO965" s="445"/>
      <c r="AP965" s="445"/>
      <c r="AQ965" s="445"/>
      <c r="AR965" s="445"/>
    </row>
    <row r="966" spans="1:44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52"/>
      <c r="AK966" s="452"/>
      <c r="AL966" s="445"/>
      <c r="AM966" s="445"/>
      <c r="AN966" s="445"/>
      <c r="AO966" s="445"/>
      <c r="AP966" s="445"/>
      <c r="AQ966" s="445"/>
      <c r="AR966" s="445"/>
    </row>
    <row r="967" spans="1:44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52"/>
      <c r="AK967" s="452"/>
      <c r="AL967" s="445"/>
      <c r="AM967" s="445"/>
      <c r="AN967" s="445"/>
      <c r="AO967" s="445"/>
      <c r="AP967" s="445"/>
      <c r="AQ967" s="445"/>
      <c r="AR967" s="445"/>
    </row>
    <row r="968" spans="1:44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52"/>
      <c r="AK968" s="452"/>
      <c r="AL968" s="445"/>
      <c r="AM968" s="445"/>
      <c r="AN968" s="445"/>
      <c r="AO968" s="445"/>
      <c r="AP968" s="445"/>
      <c r="AQ968" s="445"/>
      <c r="AR968" s="445"/>
    </row>
    <row r="969" spans="1:44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52"/>
      <c r="AK969" s="452"/>
      <c r="AL969" s="445"/>
      <c r="AM969" s="445"/>
      <c r="AN969" s="445"/>
      <c r="AO969" s="445"/>
      <c r="AP969" s="445"/>
      <c r="AQ969" s="445"/>
      <c r="AR969" s="445"/>
    </row>
    <row r="970" spans="1:44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52"/>
      <c r="AK970" s="452"/>
      <c r="AL970" s="445"/>
      <c r="AM970" s="445"/>
      <c r="AN970" s="445"/>
      <c r="AO970" s="445"/>
      <c r="AP970" s="445"/>
      <c r="AQ970" s="445"/>
      <c r="AR970" s="445"/>
    </row>
    <row r="971" spans="1:44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52"/>
      <c r="AK971" s="452"/>
      <c r="AL971" s="445"/>
      <c r="AM971" s="445"/>
      <c r="AN971" s="445"/>
      <c r="AO971" s="445"/>
      <c r="AP971" s="445"/>
      <c r="AQ971" s="445"/>
      <c r="AR971" s="445"/>
    </row>
    <row r="972" spans="1:44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52"/>
      <c r="AK972" s="452"/>
      <c r="AL972" s="445"/>
      <c r="AM972" s="445"/>
      <c r="AN972" s="445"/>
      <c r="AO972" s="445"/>
      <c r="AP972" s="445"/>
      <c r="AQ972" s="445"/>
      <c r="AR972" s="445"/>
    </row>
    <row r="973" spans="1:44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52"/>
      <c r="AK973" s="452"/>
      <c r="AL973" s="445"/>
      <c r="AM973" s="445"/>
      <c r="AN973" s="445"/>
      <c r="AO973" s="445"/>
      <c r="AP973" s="445"/>
      <c r="AQ973" s="445"/>
      <c r="AR973" s="445"/>
    </row>
    <row r="974" spans="1:44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52"/>
      <c r="AK974" s="452"/>
      <c r="AL974" s="445"/>
      <c r="AM974" s="445"/>
      <c r="AN974" s="445"/>
      <c r="AO974" s="445"/>
      <c r="AP974" s="445"/>
      <c r="AQ974" s="445"/>
      <c r="AR974" s="445"/>
    </row>
    <row r="975" spans="1:44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52"/>
      <c r="AK975" s="452"/>
      <c r="AL975" s="445"/>
      <c r="AM975" s="445"/>
      <c r="AN975" s="445"/>
      <c r="AO975" s="445"/>
      <c r="AP975" s="445"/>
      <c r="AQ975" s="445"/>
      <c r="AR975" s="445"/>
    </row>
    <row r="976" spans="1:44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52"/>
      <c r="AK976" s="452"/>
      <c r="AL976" s="445"/>
      <c r="AM976" s="445"/>
      <c r="AN976" s="445"/>
      <c r="AO976" s="445"/>
      <c r="AP976" s="445"/>
      <c r="AQ976" s="445"/>
      <c r="AR976" s="445"/>
    </row>
    <row r="977" spans="1:44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52"/>
      <c r="AK977" s="452"/>
      <c r="AL977" s="445"/>
      <c r="AM977" s="445"/>
      <c r="AN977" s="445"/>
      <c r="AO977" s="445"/>
      <c r="AP977" s="445"/>
      <c r="AQ977" s="445"/>
      <c r="AR977" s="445"/>
    </row>
    <row r="978" spans="1:44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52"/>
      <c r="AK978" s="452"/>
      <c r="AL978" s="445"/>
      <c r="AM978" s="445"/>
      <c r="AN978" s="445"/>
      <c r="AO978" s="445"/>
      <c r="AP978" s="445"/>
      <c r="AQ978" s="445"/>
      <c r="AR978" s="445"/>
    </row>
    <row r="979" spans="1:44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52"/>
      <c r="AK979" s="452"/>
      <c r="AL979" s="445"/>
      <c r="AM979" s="445"/>
      <c r="AN979" s="445"/>
      <c r="AO979" s="445"/>
      <c r="AP979" s="445"/>
      <c r="AQ979" s="445"/>
      <c r="AR979" s="445"/>
    </row>
    <row r="980" spans="1:44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52"/>
      <c r="AK980" s="452"/>
      <c r="AL980" s="445"/>
      <c r="AM980" s="445"/>
      <c r="AN980" s="445"/>
      <c r="AO980" s="445"/>
      <c r="AP980" s="445"/>
      <c r="AQ980" s="445"/>
      <c r="AR980" s="445"/>
    </row>
    <row r="981" spans="1:44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52"/>
      <c r="AK981" s="452"/>
      <c r="AL981" s="445"/>
      <c r="AM981" s="445"/>
      <c r="AN981" s="445"/>
      <c r="AO981" s="445"/>
      <c r="AP981" s="445"/>
      <c r="AQ981" s="445"/>
      <c r="AR981" s="445"/>
    </row>
    <row r="982" spans="1:44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52"/>
      <c r="AK982" s="452"/>
      <c r="AL982" s="445"/>
      <c r="AM982" s="445"/>
      <c r="AN982" s="445"/>
      <c r="AO982" s="445"/>
      <c r="AP982" s="445"/>
      <c r="AQ982" s="445"/>
      <c r="AR982" s="445"/>
    </row>
    <row r="983" spans="1:44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52"/>
      <c r="AK983" s="452"/>
      <c r="AL983" s="445"/>
      <c r="AM983" s="445"/>
      <c r="AN983" s="445"/>
      <c r="AO983" s="445"/>
      <c r="AP983" s="445"/>
      <c r="AQ983" s="445"/>
      <c r="AR983" s="445"/>
    </row>
    <row r="984" spans="1:44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52"/>
      <c r="AK984" s="452"/>
      <c r="AL984" s="445"/>
      <c r="AM984" s="445"/>
      <c r="AN984" s="445"/>
      <c r="AO984" s="445"/>
      <c r="AP984" s="445"/>
      <c r="AQ984" s="445"/>
      <c r="AR984" s="445"/>
    </row>
    <row r="985" spans="1:44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52"/>
      <c r="AK985" s="452"/>
      <c r="AL985" s="445"/>
      <c r="AM985" s="445"/>
      <c r="AN985" s="445"/>
      <c r="AO985" s="445"/>
      <c r="AP985" s="445"/>
      <c r="AQ985" s="445"/>
      <c r="AR985" s="445"/>
    </row>
    <row r="986" spans="1:44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52"/>
      <c r="AK986" s="452"/>
      <c r="AL986" s="445"/>
      <c r="AM986" s="445"/>
      <c r="AN986" s="445"/>
      <c r="AO986" s="445"/>
      <c r="AP986" s="445"/>
      <c r="AQ986" s="445"/>
      <c r="AR986" s="445"/>
    </row>
    <row r="987" spans="1:44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52"/>
      <c r="AK987" s="452"/>
      <c r="AL987" s="445"/>
      <c r="AM987" s="445"/>
      <c r="AN987" s="445"/>
      <c r="AO987" s="445"/>
      <c r="AP987" s="445"/>
      <c r="AQ987" s="445"/>
      <c r="AR987" s="445"/>
    </row>
    <row r="988" spans="1:44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52"/>
      <c r="AK988" s="452"/>
      <c r="AL988" s="445"/>
      <c r="AM988" s="445"/>
      <c r="AN988" s="445"/>
      <c r="AO988" s="445"/>
      <c r="AP988" s="445"/>
      <c r="AQ988" s="445"/>
      <c r="AR988" s="445"/>
    </row>
    <row r="989" spans="1:44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52"/>
      <c r="AK989" s="452"/>
      <c r="AL989" s="445"/>
      <c r="AM989" s="445"/>
      <c r="AN989" s="445"/>
      <c r="AO989" s="445"/>
      <c r="AP989" s="445"/>
      <c r="AQ989" s="445"/>
      <c r="AR989" s="445"/>
    </row>
    <row r="990" spans="1:44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52"/>
      <c r="AK990" s="452"/>
      <c r="AL990" s="445"/>
      <c r="AM990" s="445"/>
      <c r="AN990" s="445"/>
      <c r="AO990" s="445"/>
      <c r="AP990" s="445"/>
      <c r="AQ990" s="445"/>
      <c r="AR990" s="445"/>
    </row>
    <row r="991" spans="1:44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52"/>
      <c r="AK991" s="452"/>
      <c r="AL991" s="445"/>
      <c r="AM991" s="445"/>
      <c r="AN991" s="445"/>
      <c r="AO991" s="445"/>
      <c r="AP991" s="445"/>
      <c r="AQ991" s="445"/>
      <c r="AR991" s="445"/>
    </row>
    <row r="992" spans="1:44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52"/>
      <c r="AK992" s="452"/>
      <c r="AL992" s="445"/>
      <c r="AM992" s="445"/>
      <c r="AN992" s="445"/>
      <c r="AO992" s="445"/>
      <c r="AP992" s="445"/>
      <c r="AQ992" s="445"/>
      <c r="AR992" s="445"/>
    </row>
    <row r="993" spans="1:44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52"/>
      <c r="AK993" s="452"/>
      <c r="AL993" s="445"/>
      <c r="AM993" s="445"/>
      <c r="AN993" s="445"/>
      <c r="AO993" s="445"/>
      <c r="AP993" s="445"/>
      <c r="AQ993" s="445"/>
      <c r="AR993" s="445"/>
    </row>
    <row r="994" spans="1:44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52"/>
      <c r="AK994" s="452"/>
      <c r="AL994" s="445"/>
      <c r="AM994" s="445"/>
      <c r="AN994" s="445"/>
      <c r="AO994" s="445"/>
      <c r="AP994" s="445"/>
      <c r="AQ994" s="445"/>
      <c r="AR994" s="445"/>
    </row>
    <row r="995" spans="1:44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52"/>
      <c r="AK995" s="452"/>
      <c r="AL995" s="445"/>
      <c r="AM995" s="445"/>
      <c r="AN995" s="445"/>
      <c r="AO995" s="445"/>
      <c r="AP995" s="445"/>
      <c r="AQ995" s="445"/>
      <c r="AR995" s="445"/>
    </row>
    <row r="996" spans="1:44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52"/>
      <c r="AK996" s="452"/>
      <c r="AL996" s="445"/>
      <c r="AM996" s="445"/>
      <c r="AN996" s="445"/>
      <c r="AO996" s="445"/>
      <c r="AP996" s="445"/>
      <c r="AQ996" s="445"/>
      <c r="AR996" s="445"/>
    </row>
    <row r="997" spans="1:44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52"/>
      <c r="AK997" s="452"/>
      <c r="AL997" s="445"/>
      <c r="AM997" s="445"/>
      <c r="AN997" s="445"/>
      <c r="AO997" s="445"/>
      <c r="AP997" s="445"/>
      <c r="AQ997" s="445"/>
      <c r="AR997" s="445"/>
    </row>
    <row r="998" spans="1:44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52"/>
      <c r="AK998" s="452"/>
      <c r="AL998" s="445"/>
      <c r="AM998" s="445"/>
      <c r="AN998" s="445"/>
      <c r="AO998" s="445"/>
      <c r="AP998" s="445"/>
      <c r="AQ998" s="445"/>
      <c r="AR998" s="445"/>
    </row>
    <row r="999" spans="1:44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52"/>
      <c r="AK999" s="452"/>
      <c r="AL999" s="445"/>
      <c r="AM999" s="445"/>
      <c r="AN999" s="445"/>
      <c r="AO999" s="445"/>
      <c r="AP999" s="445"/>
      <c r="AQ999" s="445"/>
      <c r="AR999" s="445"/>
    </row>
    <row r="1000" spans="1:44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52"/>
      <c r="AK1000" s="452"/>
      <c r="AL1000" s="445"/>
      <c r="AM1000" s="445"/>
      <c r="AN1000" s="445"/>
      <c r="AO1000" s="445"/>
      <c r="AP1000" s="445"/>
      <c r="AQ1000" s="445"/>
      <c r="AR1000" s="445"/>
    </row>
  </sheetData>
  <mergeCells count="61">
    <mergeCell ref="C37:C43"/>
    <mergeCell ref="D37:D43"/>
    <mergeCell ref="E37:E43"/>
    <mergeCell ref="F38:F43"/>
    <mergeCell ref="C69:C75"/>
    <mergeCell ref="F70:F75"/>
    <mergeCell ref="D69:D75"/>
    <mergeCell ref="E69:E75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93:N99"/>
    <mergeCell ref="K94:K99"/>
    <mergeCell ref="L3:L9"/>
    <mergeCell ref="K4:K9"/>
    <mergeCell ref="L37:L43"/>
    <mergeCell ref="M37:M43"/>
    <mergeCell ref="N37:N43"/>
    <mergeCell ref="K38:K43"/>
    <mergeCell ref="M69:M75"/>
    <mergeCell ref="N69:N75"/>
    <mergeCell ref="C93:C99"/>
    <mergeCell ref="D93:D99"/>
    <mergeCell ref="E93:E99"/>
    <mergeCell ref="L93:L99"/>
    <mergeCell ref="M93:M99"/>
    <mergeCell ref="F93:K93"/>
    <mergeCell ref="G94:J94"/>
    <mergeCell ref="F94:F99"/>
    <mergeCell ref="G95:G99"/>
    <mergeCell ref="H95:J95"/>
    <mergeCell ref="H96:H99"/>
    <mergeCell ref="I96:I99"/>
    <mergeCell ref="J96:J99"/>
    <mergeCell ref="G71:G75"/>
    <mergeCell ref="J72:J75"/>
    <mergeCell ref="G70:J70"/>
    <mergeCell ref="H71:J71"/>
    <mergeCell ref="L69:L75"/>
    <mergeCell ref="K70:K75"/>
    <mergeCell ref="H72:H75"/>
    <mergeCell ref="I72:I75"/>
    <mergeCell ref="F69:K69"/>
  </mergeCells>
  <pageMargins left="0.19685039370078741" right="0.19685039370078741" top="0.19685039370078741" bottom="0.19685039370078741" header="0" footer="0"/>
  <pageSetup paperSize="9" fitToHeight="0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7.5703125" customWidth="1"/>
    <col min="4" max="4" width="9.140625" customWidth="1"/>
    <col min="5" max="5" width="7.140625" customWidth="1"/>
    <col min="6" max="6" width="7.28515625" customWidth="1"/>
    <col min="7" max="9" width="4.42578125" customWidth="1"/>
    <col min="10" max="10" width="5.5703125" customWidth="1"/>
    <col min="11" max="11" width="7" customWidth="1"/>
    <col min="12" max="12" width="7.7109375" customWidth="1"/>
    <col min="13" max="13" width="9.140625" customWidth="1"/>
    <col min="14" max="14" width="5" customWidth="1"/>
    <col min="15" max="15" width="3.85546875" customWidth="1"/>
    <col min="16" max="16" width="7" customWidth="1"/>
    <col min="17" max="17" width="47.5703125" hidden="1" customWidth="1"/>
    <col min="18" max="18" width="8.7109375" hidden="1" customWidth="1"/>
    <col min="19" max="19" width="7.140625" hidden="1" customWidth="1"/>
    <col min="20" max="20" width="7.28515625" hidden="1" customWidth="1"/>
    <col min="21" max="23" width="4.42578125" hidden="1" customWidth="1"/>
    <col min="24" max="24" width="5.5703125" hidden="1" customWidth="1"/>
    <col min="25" max="25" width="7" hidden="1" customWidth="1"/>
    <col min="26" max="26" width="11" hidden="1" customWidth="1"/>
    <col min="27" max="27" width="8.7109375" hidden="1" customWidth="1"/>
    <col min="28" max="28" width="8.7109375" customWidth="1"/>
    <col min="29" max="29" width="7.42578125" customWidth="1"/>
    <col min="30" max="31" width="8.140625" customWidth="1"/>
    <col min="32" max="32" width="8.7109375" customWidth="1"/>
    <col min="33" max="33" width="7.140625" customWidth="1"/>
    <col min="34" max="34" width="7.28515625" customWidth="1"/>
    <col min="35" max="37" width="4.42578125" customWidth="1"/>
    <col min="38" max="38" width="5.5703125" customWidth="1"/>
    <col min="39" max="39" width="7" customWidth="1"/>
    <col min="40" max="41" width="8.7109375" customWidth="1"/>
  </cols>
  <sheetData>
    <row r="1" spans="1:41">
      <c r="A1" s="1"/>
      <c r="B1" s="1"/>
      <c r="C1" s="1534" t="s">
        <v>0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533" t="s">
        <v>2</v>
      </c>
      <c r="D3" s="1525" t="s">
        <v>3</v>
      </c>
      <c r="E3" s="1529" t="s">
        <v>4</v>
      </c>
      <c r="F3" s="1530"/>
      <c r="G3" s="1530"/>
      <c r="H3" s="1530"/>
      <c r="I3" s="1530"/>
      <c r="J3" s="1531"/>
      <c r="K3" s="1525" t="s">
        <v>5</v>
      </c>
      <c r="L3" s="1525" t="s">
        <v>6</v>
      </c>
      <c r="M3" s="1525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526"/>
      <c r="D4" s="1526"/>
      <c r="E4" s="1525" t="s">
        <v>8</v>
      </c>
      <c r="F4" s="1532" t="s">
        <v>9</v>
      </c>
      <c r="G4" s="1530"/>
      <c r="H4" s="1530"/>
      <c r="I4" s="1531"/>
      <c r="J4" s="1525" t="s">
        <v>10</v>
      </c>
      <c r="K4" s="1526"/>
      <c r="L4" s="1526"/>
      <c r="M4" s="1526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526"/>
      <c r="D5" s="1526"/>
      <c r="E5" s="1526"/>
      <c r="F5" s="1525" t="s">
        <v>11</v>
      </c>
      <c r="G5" s="1529" t="s">
        <v>12</v>
      </c>
      <c r="H5" s="1530"/>
      <c r="I5" s="1531"/>
      <c r="J5" s="1526"/>
      <c r="K5" s="1526"/>
      <c r="L5" s="1526"/>
      <c r="M5" s="1526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526"/>
      <c r="D6" s="1526"/>
      <c r="E6" s="1526"/>
      <c r="F6" s="1526"/>
      <c r="G6" s="1525" t="s">
        <v>13</v>
      </c>
      <c r="H6" s="1525" t="s">
        <v>14</v>
      </c>
      <c r="I6" s="1525" t="s">
        <v>15</v>
      </c>
      <c r="J6" s="1526"/>
      <c r="K6" s="1526"/>
      <c r="L6" s="1526"/>
      <c r="M6" s="1526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533" t="s">
        <v>2</v>
      </c>
      <c r="D26" s="1525" t="s">
        <v>3</v>
      </c>
      <c r="E26" s="1529" t="s">
        <v>4</v>
      </c>
      <c r="F26" s="1530"/>
      <c r="G26" s="1530"/>
      <c r="H26" s="1530"/>
      <c r="I26" s="1530"/>
      <c r="J26" s="1531"/>
      <c r="K26" s="1525" t="s">
        <v>5</v>
      </c>
      <c r="L26" s="1525" t="s">
        <v>6</v>
      </c>
      <c r="M26" s="1525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526"/>
      <c r="D27" s="1526"/>
      <c r="E27" s="1525" t="s">
        <v>8</v>
      </c>
      <c r="F27" s="1532" t="s">
        <v>9</v>
      </c>
      <c r="G27" s="1530"/>
      <c r="H27" s="1530"/>
      <c r="I27" s="1531"/>
      <c r="J27" s="1525" t="s">
        <v>38</v>
      </c>
      <c r="K27" s="1526"/>
      <c r="L27" s="1526"/>
      <c r="M27" s="1526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526"/>
      <c r="D28" s="1526"/>
      <c r="E28" s="1526"/>
      <c r="F28" s="1525" t="s">
        <v>11</v>
      </c>
      <c r="G28" s="1529" t="s">
        <v>12</v>
      </c>
      <c r="H28" s="1530"/>
      <c r="I28" s="1531"/>
      <c r="J28" s="1526"/>
      <c r="K28" s="1526"/>
      <c r="L28" s="1526"/>
      <c r="M28" s="1526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526"/>
      <c r="D29" s="1526"/>
      <c r="E29" s="1526"/>
      <c r="F29" s="1526"/>
      <c r="G29" s="1528" t="s">
        <v>39</v>
      </c>
      <c r="H29" s="1528" t="s">
        <v>40</v>
      </c>
      <c r="I29" s="1528" t="s">
        <v>41</v>
      </c>
      <c r="J29" s="1526"/>
      <c r="K29" s="1526"/>
      <c r="L29" s="1526"/>
      <c r="M29" s="1526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526"/>
      <c r="D30" s="1526"/>
      <c r="E30" s="1526"/>
      <c r="F30" s="1526"/>
      <c r="G30" s="1526"/>
      <c r="H30" s="1526"/>
      <c r="I30" s="1526"/>
      <c r="J30" s="1526"/>
      <c r="K30" s="1526"/>
      <c r="L30" s="1526"/>
      <c r="M30" s="1526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526"/>
      <c r="D31" s="1526"/>
      <c r="E31" s="1526"/>
      <c r="F31" s="1526"/>
      <c r="G31" s="1526"/>
      <c r="H31" s="1526"/>
      <c r="I31" s="1526"/>
      <c r="J31" s="1526"/>
      <c r="K31" s="1526"/>
      <c r="L31" s="1526"/>
      <c r="M31" s="1526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527"/>
      <c r="D32" s="1527"/>
      <c r="E32" s="1527"/>
      <c r="F32" s="1527"/>
      <c r="G32" s="1527"/>
      <c r="H32" s="1527"/>
      <c r="I32" s="1527"/>
      <c r="J32" s="1527"/>
      <c r="K32" s="1527"/>
      <c r="L32" s="1527"/>
      <c r="M32" s="1527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533" t="s">
        <v>2</v>
      </c>
      <c r="D53" s="1525" t="s">
        <v>3</v>
      </c>
      <c r="E53" s="1529" t="s">
        <v>4</v>
      </c>
      <c r="F53" s="1530"/>
      <c r="G53" s="1530"/>
      <c r="H53" s="1530"/>
      <c r="I53" s="1530"/>
      <c r="J53" s="1531"/>
      <c r="K53" s="1525" t="s">
        <v>5</v>
      </c>
      <c r="L53" s="1525" t="s">
        <v>6</v>
      </c>
      <c r="M53" s="1525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526"/>
      <c r="D54" s="1526"/>
      <c r="E54" s="1525" t="s">
        <v>8</v>
      </c>
      <c r="F54" s="1532" t="s">
        <v>9</v>
      </c>
      <c r="G54" s="1530"/>
      <c r="H54" s="1530"/>
      <c r="I54" s="1531"/>
      <c r="J54" s="1525" t="s">
        <v>38</v>
      </c>
      <c r="K54" s="1526"/>
      <c r="L54" s="1526"/>
      <c r="M54" s="1526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526"/>
      <c r="D55" s="1526"/>
      <c r="E55" s="1526"/>
      <c r="F55" s="1525" t="s">
        <v>11</v>
      </c>
      <c r="G55" s="1529" t="s">
        <v>12</v>
      </c>
      <c r="H55" s="1530"/>
      <c r="I55" s="1531"/>
      <c r="J55" s="1526"/>
      <c r="K55" s="1526"/>
      <c r="L55" s="1526"/>
      <c r="M55" s="1526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526"/>
      <c r="D56" s="1526"/>
      <c r="E56" s="1526"/>
      <c r="F56" s="1526"/>
      <c r="G56" s="1525" t="s">
        <v>39</v>
      </c>
      <c r="H56" s="1525" t="s">
        <v>40</v>
      </c>
      <c r="I56" s="1525" t="s">
        <v>41</v>
      </c>
      <c r="J56" s="1526"/>
      <c r="K56" s="1526"/>
      <c r="L56" s="1526"/>
      <c r="M56" s="1526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526"/>
      <c r="D57" s="1526"/>
      <c r="E57" s="1526"/>
      <c r="F57" s="1526"/>
      <c r="G57" s="1526"/>
      <c r="H57" s="1526"/>
      <c r="I57" s="1526"/>
      <c r="J57" s="1526"/>
      <c r="K57" s="1526"/>
      <c r="L57" s="1526"/>
      <c r="M57" s="1526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526"/>
      <c r="D58" s="1526"/>
      <c r="E58" s="1526"/>
      <c r="F58" s="1526"/>
      <c r="G58" s="1526"/>
      <c r="H58" s="1526"/>
      <c r="I58" s="1526"/>
      <c r="J58" s="1526"/>
      <c r="K58" s="1526"/>
      <c r="L58" s="1526"/>
      <c r="M58" s="1526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527"/>
      <c r="D59" s="1527"/>
      <c r="E59" s="1527"/>
      <c r="F59" s="1527"/>
      <c r="G59" s="1527"/>
      <c r="H59" s="1527"/>
      <c r="I59" s="1527"/>
      <c r="J59" s="1527"/>
      <c r="K59" s="1527"/>
      <c r="L59" s="1527"/>
      <c r="M59" s="1527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533" t="s">
        <v>2</v>
      </c>
      <c r="D71" s="1525" t="s">
        <v>3</v>
      </c>
      <c r="E71" s="1529" t="s">
        <v>4</v>
      </c>
      <c r="F71" s="1530"/>
      <c r="G71" s="1530"/>
      <c r="H71" s="1530"/>
      <c r="I71" s="1530"/>
      <c r="J71" s="1531"/>
      <c r="K71" s="1525" t="s">
        <v>5</v>
      </c>
      <c r="L71" s="1525" t="s">
        <v>6</v>
      </c>
      <c r="M71" s="1525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526"/>
      <c r="D72" s="1526"/>
      <c r="E72" s="1525" t="s">
        <v>8</v>
      </c>
      <c r="F72" s="1532" t="s">
        <v>9</v>
      </c>
      <c r="G72" s="1530"/>
      <c r="H72" s="1530"/>
      <c r="I72" s="1531"/>
      <c r="J72" s="1525" t="s">
        <v>38</v>
      </c>
      <c r="K72" s="1526"/>
      <c r="L72" s="1526"/>
      <c r="M72" s="1526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526"/>
      <c r="D73" s="1526"/>
      <c r="E73" s="1526"/>
      <c r="F73" s="1525" t="s">
        <v>11</v>
      </c>
      <c r="G73" s="1529" t="s">
        <v>12</v>
      </c>
      <c r="H73" s="1530"/>
      <c r="I73" s="1531"/>
      <c r="J73" s="1526"/>
      <c r="K73" s="1526"/>
      <c r="L73" s="1526"/>
      <c r="M73" s="1526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526"/>
      <c r="D74" s="1526"/>
      <c r="E74" s="1526"/>
      <c r="F74" s="1526"/>
      <c r="G74" s="1525" t="s">
        <v>39</v>
      </c>
      <c r="H74" s="1525" t="s">
        <v>40</v>
      </c>
      <c r="I74" s="1525" t="s">
        <v>41</v>
      </c>
      <c r="J74" s="1526"/>
      <c r="K74" s="1526"/>
      <c r="L74" s="1526"/>
      <c r="M74" s="1526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526"/>
      <c r="D75" s="1526"/>
      <c r="E75" s="1526"/>
      <c r="F75" s="1526"/>
      <c r="G75" s="1526"/>
      <c r="H75" s="1526"/>
      <c r="I75" s="1526"/>
      <c r="J75" s="1526"/>
      <c r="K75" s="1526"/>
      <c r="L75" s="1526"/>
      <c r="M75" s="1526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526"/>
      <c r="D76" s="1526"/>
      <c r="E76" s="1526"/>
      <c r="F76" s="1526"/>
      <c r="G76" s="1526"/>
      <c r="H76" s="1526"/>
      <c r="I76" s="1526"/>
      <c r="J76" s="1526"/>
      <c r="K76" s="1526"/>
      <c r="L76" s="1526"/>
      <c r="M76" s="1526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527"/>
      <c r="D77" s="1527"/>
      <c r="E77" s="1527"/>
      <c r="F77" s="1527"/>
      <c r="G77" s="1527"/>
      <c r="H77" s="1527"/>
      <c r="I77" s="1527"/>
      <c r="J77" s="1527"/>
      <c r="K77" s="1527"/>
      <c r="L77" s="1527"/>
      <c r="M77" s="1527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533" t="s">
        <v>2</v>
      </c>
      <c r="D94" s="1525" t="s">
        <v>3</v>
      </c>
      <c r="E94" s="1529" t="s">
        <v>4</v>
      </c>
      <c r="F94" s="1530"/>
      <c r="G94" s="1530"/>
      <c r="H94" s="1530"/>
      <c r="I94" s="1530"/>
      <c r="J94" s="1531"/>
      <c r="K94" s="1525" t="s">
        <v>5</v>
      </c>
      <c r="L94" s="1525" t="s">
        <v>6</v>
      </c>
      <c r="M94" s="1525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526"/>
      <c r="D95" s="1526"/>
      <c r="E95" s="1525" t="s">
        <v>8</v>
      </c>
      <c r="F95" s="1532" t="s">
        <v>9</v>
      </c>
      <c r="G95" s="1530"/>
      <c r="H95" s="1530"/>
      <c r="I95" s="1531"/>
      <c r="J95" s="1525" t="s">
        <v>38</v>
      </c>
      <c r="K95" s="1526"/>
      <c r="L95" s="1526"/>
      <c r="M95" s="1526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526"/>
      <c r="D96" s="1526"/>
      <c r="E96" s="1526"/>
      <c r="F96" s="1525" t="s">
        <v>11</v>
      </c>
      <c r="G96" s="1529" t="s">
        <v>12</v>
      </c>
      <c r="H96" s="1530"/>
      <c r="I96" s="1531"/>
      <c r="J96" s="1526"/>
      <c r="K96" s="1526"/>
      <c r="L96" s="1526"/>
      <c r="M96" s="1526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526"/>
      <c r="D97" s="1526"/>
      <c r="E97" s="1526"/>
      <c r="F97" s="1526"/>
      <c r="G97" s="1525" t="s">
        <v>39</v>
      </c>
      <c r="H97" s="1525" t="s">
        <v>40</v>
      </c>
      <c r="I97" s="1525" t="s">
        <v>41</v>
      </c>
      <c r="J97" s="1526"/>
      <c r="K97" s="1526"/>
      <c r="L97" s="1526"/>
      <c r="M97" s="1526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526"/>
      <c r="D98" s="1526"/>
      <c r="E98" s="1526"/>
      <c r="F98" s="1526"/>
      <c r="G98" s="1526"/>
      <c r="H98" s="1526"/>
      <c r="I98" s="1526"/>
      <c r="J98" s="1526"/>
      <c r="K98" s="1526"/>
      <c r="L98" s="1526"/>
      <c r="M98" s="1526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526"/>
      <c r="D99" s="1526"/>
      <c r="E99" s="1526"/>
      <c r="F99" s="1526"/>
      <c r="G99" s="1526"/>
      <c r="H99" s="1526"/>
      <c r="I99" s="1526"/>
      <c r="J99" s="1526"/>
      <c r="K99" s="1526"/>
      <c r="L99" s="1526"/>
      <c r="M99" s="1526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527"/>
      <c r="D100" s="1527"/>
      <c r="E100" s="1527"/>
      <c r="F100" s="1527"/>
      <c r="G100" s="1527"/>
      <c r="H100" s="1527"/>
      <c r="I100" s="1527"/>
      <c r="J100" s="1527"/>
      <c r="K100" s="1527"/>
      <c r="L100" s="1527"/>
      <c r="M100" s="1527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533" t="s">
        <v>2</v>
      </c>
      <c r="D111" s="1525" t="s">
        <v>3</v>
      </c>
      <c r="E111" s="1529" t="s">
        <v>4</v>
      </c>
      <c r="F111" s="1530"/>
      <c r="G111" s="1530"/>
      <c r="H111" s="1530"/>
      <c r="I111" s="1530"/>
      <c r="J111" s="1531"/>
      <c r="K111" s="1525" t="s">
        <v>5</v>
      </c>
      <c r="L111" s="1525" t="s">
        <v>6</v>
      </c>
      <c r="M111" s="1525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526"/>
      <c r="D112" s="1526"/>
      <c r="E112" s="1525" t="s">
        <v>8</v>
      </c>
      <c r="F112" s="1532" t="s">
        <v>9</v>
      </c>
      <c r="G112" s="1530"/>
      <c r="H112" s="1530"/>
      <c r="I112" s="1531"/>
      <c r="J112" s="1525" t="s">
        <v>38</v>
      </c>
      <c r="K112" s="1526"/>
      <c r="L112" s="1526"/>
      <c r="M112" s="1526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526"/>
      <c r="D113" s="1526"/>
      <c r="E113" s="1526"/>
      <c r="F113" s="1525" t="s">
        <v>11</v>
      </c>
      <c r="G113" s="1529" t="s">
        <v>12</v>
      </c>
      <c r="H113" s="1530"/>
      <c r="I113" s="1531"/>
      <c r="J113" s="1526"/>
      <c r="K113" s="1526"/>
      <c r="L113" s="1526"/>
      <c r="M113" s="1526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526"/>
      <c r="D114" s="1526"/>
      <c r="E114" s="1526"/>
      <c r="F114" s="1526"/>
      <c r="G114" s="1525" t="s">
        <v>39</v>
      </c>
      <c r="H114" s="1525" t="s">
        <v>40</v>
      </c>
      <c r="I114" s="1525" t="s">
        <v>41</v>
      </c>
      <c r="J114" s="1526"/>
      <c r="K114" s="1526"/>
      <c r="L114" s="1526"/>
      <c r="M114" s="1526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526"/>
      <c r="D115" s="1526"/>
      <c r="E115" s="1526"/>
      <c r="F115" s="1526"/>
      <c r="G115" s="1526"/>
      <c r="H115" s="1526"/>
      <c r="I115" s="1526"/>
      <c r="J115" s="1526"/>
      <c r="K115" s="1526"/>
      <c r="L115" s="1526"/>
      <c r="M115" s="1526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526"/>
      <c r="D116" s="1526"/>
      <c r="E116" s="1526"/>
      <c r="F116" s="1526"/>
      <c r="G116" s="1526"/>
      <c r="H116" s="1526"/>
      <c r="I116" s="1526"/>
      <c r="J116" s="1526"/>
      <c r="K116" s="1526"/>
      <c r="L116" s="1526"/>
      <c r="M116" s="1526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527"/>
      <c r="D117" s="1527"/>
      <c r="E117" s="1527"/>
      <c r="F117" s="1527"/>
      <c r="G117" s="1527"/>
      <c r="H117" s="1527"/>
      <c r="I117" s="1527"/>
      <c r="J117" s="1527"/>
      <c r="K117" s="1527"/>
      <c r="L117" s="1527"/>
      <c r="M117" s="1527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533" t="s">
        <v>2</v>
      </c>
      <c r="D131" s="1525" t="s">
        <v>3</v>
      </c>
      <c r="E131" s="1529" t="s">
        <v>4</v>
      </c>
      <c r="F131" s="1530"/>
      <c r="G131" s="1530"/>
      <c r="H131" s="1530"/>
      <c r="I131" s="1530"/>
      <c r="J131" s="1531"/>
      <c r="K131" s="1525" t="s">
        <v>5</v>
      </c>
      <c r="L131" s="1525" t="s">
        <v>6</v>
      </c>
      <c r="M131" s="1525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526"/>
      <c r="D132" s="1526"/>
      <c r="E132" s="1525" t="s">
        <v>8</v>
      </c>
      <c r="F132" s="1532" t="s">
        <v>9</v>
      </c>
      <c r="G132" s="1530"/>
      <c r="H132" s="1530"/>
      <c r="I132" s="1531"/>
      <c r="J132" s="1525" t="s">
        <v>38</v>
      </c>
      <c r="K132" s="1526"/>
      <c r="L132" s="1526"/>
      <c r="M132" s="1526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526"/>
      <c r="D133" s="1526"/>
      <c r="E133" s="1526"/>
      <c r="F133" s="1525" t="s">
        <v>11</v>
      </c>
      <c r="G133" s="1529" t="s">
        <v>12</v>
      </c>
      <c r="H133" s="1530"/>
      <c r="I133" s="1531"/>
      <c r="J133" s="1526"/>
      <c r="K133" s="1526"/>
      <c r="L133" s="1526"/>
      <c r="M133" s="1526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526"/>
      <c r="D134" s="1526"/>
      <c r="E134" s="1526"/>
      <c r="F134" s="1526"/>
      <c r="G134" s="1525" t="s">
        <v>39</v>
      </c>
      <c r="H134" s="1525" t="s">
        <v>40</v>
      </c>
      <c r="I134" s="1525" t="s">
        <v>41</v>
      </c>
      <c r="J134" s="1526"/>
      <c r="K134" s="1526"/>
      <c r="L134" s="1526"/>
      <c r="M134" s="1526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526"/>
      <c r="D135" s="1526"/>
      <c r="E135" s="1526"/>
      <c r="F135" s="1526"/>
      <c r="G135" s="1526"/>
      <c r="H135" s="1526"/>
      <c r="I135" s="1526"/>
      <c r="J135" s="1526"/>
      <c r="K135" s="1526"/>
      <c r="L135" s="1526"/>
      <c r="M135" s="1526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526"/>
      <c r="D136" s="1526"/>
      <c r="E136" s="1526"/>
      <c r="F136" s="1526"/>
      <c r="G136" s="1526"/>
      <c r="H136" s="1526"/>
      <c r="I136" s="1526"/>
      <c r="J136" s="1526"/>
      <c r="K136" s="1526"/>
      <c r="L136" s="1526"/>
      <c r="M136" s="1526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527"/>
      <c r="D137" s="1527"/>
      <c r="E137" s="1527"/>
      <c r="F137" s="1527"/>
      <c r="G137" s="1527"/>
      <c r="H137" s="1527"/>
      <c r="I137" s="1527"/>
      <c r="J137" s="1527"/>
      <c r="K137" s="1527"/>
      <c r="L137" s="1527"/>
      <c r="M137" s="1527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533" t="s">
        <v>2</v>
      </c>
      <c r="D148" s="1525" t="s">
        <v>3</v>
      </c>
      <c r="E148" s="1529" t="s">
        <v>4</v>
      </c>
      <c r="F148" s="1530"/>
      <c r="G148" s="1530"/>
      <c r="H148" s="1530"/>
      <c r="I148" s="1530"/>
      <c r="J148" s="1531"/>
      <c r="K148" s="1525" t="s">
        <v>5</v>
      </c>
      <c r="L148" s="1525" t="s">
        <v>6</v>
      </c>
      <c r="M148" s="1525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526"/>
      <c r="D149" s="1526"/>
      <c r="E149" s="1525" t="s">
        <v>8</v>
      </c>
      <c r="F149" s="1532" t="s">
        <v>9</v>
      </c>
      <c r="G149" s="1530"/>
      <c r="H149" s="1530"/>
      <c r="I149" s="1531"/>
      <c r="J149" s="1525" t="s">
        <v>38</v>
      </c>
      <c r="K149" s="1526"/>
      <c r="L149" s="1526"/>
      <c r="M149" s="1526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526"/>
      <c r="D150" s="1526"/>
      <c r="E150" s="1526"/>
      <c r="F150" s="1525" t="s">
        <v>11</v>
      </c>
      <c r="G150" s="1529" t="s">
        <v>12</v>
      </c>
      <c r="H150" s="1530"/>
      <c r="I150" s="1531"/>
      <c r="J150" s="1526"/>
      <c r="K150" s="1526"/>
      <c r="L150" s="1526"/>
      <c r="M150" s="1526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526"/>
      <c r="D151" s="1526"/>
      <c r="E151" s="1526"/>
      <c r="F151" s="1526"/>
      <c r="G151" s="1525" t="s">
        <v>39</v>
      </c>
      <c r="H151" s="1525" t="s">
        <v>40</v>
      </c>
      <c r="I151" s="1525" t="s">
        <v>41</v>
      </c>
      <c r="J151" s="1526"/>
      <c r="K151" s="1526"/>
      <c r="L151" s="1526"/>
      <c r="M151" s="1526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526"/>
      <c r="D152" s="1526"/>
      <c r="E152" s="1526"/>
      <c r="F152" s="1526"/>
      <c r="G152" s="1526"/>
      <c r="H152" s="1526"/>
      <c r="I152" s="1526"/>
      <c r="J152" s="1526"/>
      <c r="K152" s="1526"/>
      <c r="L152" s="1526"/>
      <c r="M152" s="1526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526"/>
      <c r="D153" s="1526"/>
      <c r="E153" s="1526"/>
      <c r="F153" s="1526"/>
      <c r="G153" s="1526"/>
      <c r="H153" s="1526"/>
      <c r="I153" s="1526"/>
      <c r="J153" s="1526"/>
      <c r="K153" s="1526"/>
      <c r="L153" s="1526"/>
      <c r="M153" s="1526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527"/>
      <c r="D154" s="1527"/>
      <c r="E154" s="1527"/>
      <c r="F154" s="1527"/>
      <c r="G154" s="1527"/>
      <c r="H154" s="1527"/>
      <c r="I154" s="1527"/>
      <c r="J154" s="1527"/>
      <c r="K154" s="1527"/>
      <c r="L154" s="1527"/>
      <c r="M154" s="1527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0.28515625" customWidth="1"/>
    <col min="4" max="4" width="6.42578125" customWidth="1"/>
    <col min="5" max="5" width="9.140625" customWidth="1"/>
    <col min="6" max="6" width="7.140625" customWidth="1"/>
    <col min="7" max="7" width="7.28515625" customWidth="1"/>
    <col min="8" max="8" width="6.7109375" customWidth="1"/>
    <col min="9" max="9" width="4.7109375" customWidth="1"/>
    <col min="10" max="10" width="6" customWidth="1"/>
    <col min="11" max="11" width="8.42578125" customWidth="1"/>
    <col min="12" max="12" width="7" customWidth="1"/>
    <col min="13" max="13" width="7.7109375" customWidth="1"/>
    <col min="14" max="14" width="9.140625" customWidth="1"/>
    <col min="15" max="15" width="6.7109375" customWidth="1"/>
    <col min="16" max="16" width="4.7109375" customWidth="1"/>
    <col min="17" max="17" width="7" customWidth="1"/>
    <col min="18" max="18" width="47.5703125" customWidth="1"/>
    <col min="19" max="19" width="9.140625" customWidth="1"/>
    <col min="20" max="20" width="7.140625" customWidth="1"/>
    <col min="21" max="21" width="7.28515625" customWidth="1"/>
    <col min="22" max="22" width="10" customWidth="1"/>
    <col min="23" max="24" width="4.42578125" customWidth="1"/>
    <col min="25" max="25" width="5.5703125" customWidth="1"/>
    <col min="26" max="26" width="7" customWidth="1"/>
    <col min="27" max="27" width="11" customWidth="1"/>
    <col min="28" max="29" width="8.7109375" customWidth="1"/>
    <col min="30" max="30" width="3.85546875" customWidth="1"/>
    <col min="31" max="31" width="4.5703125" customWidth="1"/>
    <col min="32" max="32" width="33.28515625" customWidth="1"/>
    <col min="33" max="33" width="8.7109375" customWidth="1"/>
    <col min="34" max="34" width="7.140625" customWidth="1"/>
    <col min="35" max="35" width="7.28515625" customWidth="1"/>
    <col min="36" max="38" width="4.42578125" customWidth="1"/>
    <col min="39" max="39" width="5.5703125" customWidth="1"/>
    <col min="40" max="40" width="7" customWidth="1"/>
    <col min="41" max="42" width="8.7109375" customWidth="1"/>
  </cols>
  <sheetData>
    <row r="1" spans="1:42">
      <c r="A1" s="1"/>
      <c r="B1" s="1"/>
      <c r="C1" s="1534" t="s">
        <v>0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3"/>
      <c r="U1" s="445"/>
      <c r="V1" s="445"/>
      <c r="W1" s="445"/>
      <c r="X1" s="445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>
      <c r="A2" s="1"/>
      <c r="B2" s="1"/>
      <c r="C2" s="4" t="s">
        <v>1</v>
      </c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U2" s="445"/>
      <c r="V2" s="445"/>
      <c r="W2" s="445"/>
      <c r="X2" s="44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>
      <c r="A3" s="1"/>
      <c r="B3" s="1"/>
      <c r="C3" s="1533" t="s">
        <v>2</v>
      </c>
      <c r="D3" s="1525" t="s">
        <v>561</v>
      </c>
      <c r="E3" s="1525" t="s">
        <v>3</v>
      </c>
      <c r="F3" s="1529" t="s">
        <v>4</v>
      </c>
      <c r="G3" s="1530"/>
      <c r="H3" s="1530"/>
      <c r="I3" s="1530"/>
      <c r="J3" s="1530"/>
      <c r="K3" s="1531"/>
      <c r="L3" s="1525" t="s">
        <v>5</v>
      </c>
      <c r="M3" s="1525" t="s">
        <v>6</v>
      </c>
      <c r="N3" s="1525" t="s">
        <v>7</v>
      </c>
      <c r="O3" s="3"/>
      <c r="U3" s="445"/>
      <c r="V3" s="445"/>
      <c r="W3" s="445"/>
      <c r="X3" s="44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>
      <c r="A4" s="1"/>
      <c r="B4" s="1"/>
      <c r="C4" s="1526"/>
      <c r="D4" s="1526"/>
      <c r="E4" s="1526"/>
      <c r="F4" s="1525" t="s">
        <v>8</v>
      </c>
      <c r="G4" s="1532" t="s">
        <v>9</v>
      </c>
      <c r="H4" s="1530"/>
      <c r="I4" s="1530"/>
      <c r="J4" s="1531"/>
      <c r="K4" s="1525" t="s">
        <v>10</v>
      </c>
      <c r="L4" s="1526"/>
      <c r="M4" s="1526"/>
      <c r="N4" s="1526"/>
      <c r="O4" s="3"/>
      <c r="U4" s="445"/>
      <c r="V4" s="445"/>
      <c r="W4" s="445"/>
      <c r="X4" s="44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>
      <c r="A5" s="1"/>
      <c r="B5" s="1"/>
      <c r="C5" s="1526"/>
      <c r="D5" s="1526"/>
      <c r="E5" s="1526"/>
      <c r="F5" s="1526"/>
      <c r="G5" s="1525" t="s">
        <v>11</v>
      </c>
      <c r="H5" s="1529" t="s">
        <v>12</v>
      </c>
      <c r="I5" s="1530"/>
      <c r="J5" s="1531"/>
      <c r="K5" s="1526"/>
      <c r="L5" s="1526"/>
      <c r="M5" s="1526"/>
      <c r="N5" s="1526"/>
      <c r="O5" s="3"/>
      <c r="U5" s="445"/>
      <c r="V5" s="445"/>
      <c r="W5" s="445"/>
      <c r="X5" s="44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>
      <c r="A6" s="1"/>
      <c r="B6" s="1"/>
      <c r="C6" s="1526"/>
      <c r="D6" s="1526"/>
      <c r="E6" s="1526"/>
      <c r="F6" s="1526"/>
      <c r="G6" s="1526"/>
      <c r="H6" s="1525" t="s">
        <v>13</v>
      </c>
      <c r="I6" s="1525" t="s">
        <v>14</v>
      </c>
      <c r="J6" s="1525" t="s">
        <v>15</v>
      </c>
      <c r="K6" s="1526"/>
      <c r="L6" s="1526"/>
      <c r="M6" s="1526"/>
      <c r="N6" s="1526"/>
      <c r="O6" s="3"/>
      <c r="U6" s="445"/>
      <c r="V6" s="445"/>
      <c r="W6" s="445"/>
      <c r="X6" s="44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1526"/>
      <c r="O7" s="3"/>
      <c r="U7" s="445"/>
      <c r="V7" s="445"/>
      <c r="W7" s="445"/>
      <c r="X7" s="44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34.5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1526"/>
      <c r="O8" s="3"/>
      <c r="U8" s="527" t="s">
        <v>562</v>
      </c>
      <c r="V8" s="445" t="s">
        <v>563</v>
      </c>
      <c r="W8" s="445"/>
      <c r="X8" s="445" t="s">
        <v>564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1527"/>
      <c r="O9" s="3"/>
      <c r="U9" s="445"/>
      <c r="V9" s="445"/>
      <c r="W9" s="445"/>
      <c r="X9" s="44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>
      <c r="A10" s="528" t="s">
        <v>16</v>
      </c>
      <c r="B10" s="528" t="s">
        <v>17</v>
      </c>
      <c r="C10" s="16" t="s">
        <v>21</v>
      </c>
      <c r="D10" s="529">
        <v>11.5</v>
      </c>
      <c r="E10" s="530">
        <v>2</v>
      </c>
      <c r="F10" s="481">
        <f>E10*30</f>
        <v>60</v>
      </c>
      <c r="G10" s="481">
        <f>H10+I10+J10</f>
        <v>30</v>
      </c>
      <c r="H10" s="481"/>
      <c r="I10" s="481"/>
      <c r="J10" s="481">
        <v>30</v>
      </c>
      <c r="K10" s="481">
        <f>F10-G10</f>
        <v>30</v>
      </c>
      <c r="L10" s="531">
        <f>G10/15</f>
        <v>2</v>
      </c>
      <c r="M10" s="481" t="s">
        <v>16</v>
      </c>
      <c r="N10" s="531">
        <f>G10/F10*100</f>
        <v>50</v>
      </c>
      <c r="O10" s="472"/>
      <c r="P10" s="532">
        <v>9.5</v>
      </c>
      <c r="Q10" s="532">
        <v>2</v>
      </c>
      <c r="R10" s="470"/>
      <c r="S10" s="470"/>
      <c r="T10" s="470"/>
      <c r="U10" s="462">
        <f t="shared" ref="U10:U15" si="0">D10+E10</f>
        <v>13.5</v>
      </c>
      <c r="V10" s="445" t="e">
        <f t="shared" ref="V10:V11" si="1">#REF!+#REF!+#REF!+#REF!</f>
        <v>#REF!</v>
      </c>
      <c r="W10" s="445"/>
      <c r="X10" s="462" t="e">
        <f t="shared" ref="X10:X32" si="2">V10-U10</f>
        <v>#REF!</v>
      </c>
      <c r="Y10" s="470"/>
      <c r="Z10" s="470"/>
      <c r="AA10" s="470"/>
      <c r="AB10" s="470"/>
      <c r="AC10" s="470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/>
      <c r="AP10" s="472"/>
    </row>
    <row r="11" spans="1:42">
      <c r="A11" s="1" t="s">
        <v>16</v>
      </c>
      <c r="B11" s="1" t="s">
        <v>17</v>
      </c>
      <c r="C11" s="467" t="s">
        <v>18</v>
      </c>
      <c r="D11" s="474">
        <v>13</v>
      </c>
      <c r="E11" s="6"/>
      <c r="F11" s="7"/>
      <c r="G11" s="7"/>
      <c r="H11" s="7"/>
      <c r="I11" s="7"/>
      <c r="J11" s="7"/>
      <c r="K11" s="7"/>
      <c r="L11" s="8"/>
      <c r="M11" s="7"/>
      <c r="N11" s="8"/>
      <c r="O11" s="3"/>
      <c r="U11" s="462">
        <f t="shared" si="0"/>
        <v>13</v>
      </c>
      <c r="V11" s="445" t="e">
        <f t="shared" si="1"/>
        <v>#REF!</v>
      </c>
      <c r="W11" s="445"/>
      <c r="X11" s="462" t="e">
        <f t="shared" si="2"/>
        <v>#REF!</v>
      </c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26.25">
      <c r="A12" s="528" t="s">
        <v>16</v>
      </c>
      <c r="B12" s="528" t="s">
        <v>57</v>
      </c>
      <c r="C12" s="533" t="s">
        <v>565</v>
      </c>
      <c r="D12" s="529">
        <v>1</v>
      </c>
      <c r="E12" s="530">
        <v>2</v>
      </c>
      <c r="F12" s="481">
        <f>E12*30</f>
        <v>60</v>
      </c>
      <c r="G12" s="481">
        <f>H12+I12+J12</f>
        <v>30</v>
      </c>
      <c r="H12" s="481"/>
      <c r="I12" s="481"/>
      <c r="J12" s="481">
        <v>30</v>
      </c>
      <c r="K12" s="481">
        <f>F12-G12</f>
        <v>30</v>
      </c>
      <c r="L12" s="531">
        <f>G12/15</f>
        <v>2</v>
      </c>
      <c r="M12" s="481" t="s">
        <v>16</v>
      </c>
      <c r="N12" s="531">
        <f>G12/F12*100</f>
        <v>50</v>
      </c>
      <c r="O12" s="472"/>
      <c r="P12" s="470"/>
      <c r="Q12" s="470"/>
      <c r="R12" s="470"/>
      <c r="S12" s="470"/>
      <c r="T12" s="470"/>
      <c r="U12" s="462">
        <f t="shared" si="0"/>
        <v>3</v>
      </c>
      <c r="V12" s="445" t="e">
        <f t="shared" ref="V12:V16" si="3">#REF!</f>
        <v>#REF!</v>
      </c>
      <c r="W12" s="445"/>
      <c r="X12" s="462" t="e">
        <f t="shared" si="2"/>
        <v>#REF!</v>
      </c>
      <c r="Y12" s="470"/>
      <c r="Z12" s="470"/>
      <c r="AA12" s="470"/>
      <c r="AB12" s="470"/>
      <c r="AC12" s="470"/>
      <c r="AD12" s="472"/>
      <c r="AE12" s="472"/>
      <c r="AF12" s="472"/>
      <c r="AG12" s="472"/>
      <c r="AH12" s="472"/>
      <c r="AI12" s="472"/>
      <c r="AJ12" s="472"/>
      <c r="AK12" s="472"/>
      <c r="AL12" s="472"/>
      <c r="AM12" s="472"/>
      <c r="AN12" s="472"/>
      <c r="AO12" s="472"/>
      <c r="AP12" s="472"/>
    </row>
    <row r="13" spans="1:42">
      <c r="A13" s="1" t="s">
        <v>15</v>
      </c>
      <c r="B13" s="1" t="s">
        <v>17</v>
      </c>
      <c r="C13" s="467" t="s">
        <v>566</v>
      </c>
      <c r="D13" s="474">
        <v>4.5</v>
      </c>
      <c r="E13" s="6"/>
      <c r="F13" s="7"/>
      <c r="G13" s="7"/>
      <c r="H13" s="7"/>
      <c r="I13" s="7"/>
      <c r="J13" s="7"/>
      <c r="K13" s="7"/>
      <c r="L13" s="8"/>
      <c r="M13" s="7"/>
      <c r="N13" s="8"/>
      <c r="O13" s="3"/>
      <c r="U13" s="462">
        <f t="shared" si="0"/>
        <v>4.5</v>
      </c>
      <c r="V13" s="445" t="e">
        <f t="shared" si="3"/>
        <v>#REF!</v>
      </c>
      <c r="W13" s="445"/>
      <c r="X13" s="462" t="e">
        <f t="shared" si="2"/>
        <v>#REF!</v>
      </c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>
      <c r="A14" s="528" t="s">
        <v>16</v>
      </c>
      <c r="B14" s="528" t="s">
        <v>17</v>
      </c>
      <c r="C14" s="533" t="s">
        <v>34</v>
      </c>
      <c r="D14" s="534"/>
      <c r="E14" s="530">
        <v>1</v>
      </c>
      <c r="F14" s="481">
        <f t="shared" ref="F14:F15" si="4">E14*30</f>
        <v>30</v>
      </c>
      <c r="G14" s="481">
        <f t="shared" ref="G14:G15" si="5">H14+I14+J14</f>
        <v>15</v>
      </c>
      <c r="H14" s="481">
        <v>8</v>
      </c>
      <c r="I14" s="481"/>
      <c r="J14" s="481">
        <v>7</v>
      </c>
      <c r="K14" s="481">
        <f t="shared" ref="K14:K15" si="6">F14-G14</f>
        <v>15</v>
      </c>
      <c r="L14" s="531">
        <f t="shared" ref="L14:L15" si="7">G14/15</f>
        <v>1</v>
      </c>
      <c r="M14" s="481" t="s">
        <v>16</v>
      </c>
      <c r="N14" s="531">
        <f t="shared" ref="N14:N15" si="8">G14/F14*100</f>
        <v>50</v>
      </c>
      <c r="O14" s="472"/>
      <c r="P14" s="470"/>
      <c r="Q14" s="470"/>
      <c r="R14" s="470"/>
      <c r="S14" s="470"/>
      <c r="T14" s="470"/>
      <c r="U14" s="462">
        <f t="shared" si="0"/>
        <v>1</v>
      </c>
      <c r="V14" s="445" t="e">
        <f t="shared" si="3"/>
        <v>#REF!</v>
      </c>
      <c r="W14" s="445"/>
      <c r="X14" s="462" t="e">
        <f t="shared" si="2"/>
        <v>#REF!</v>
      </c>
      <c r="Y14" s="470"/>
      <c r="Z14" s="470"/>
      <c r="AA14" s="470"/>
      <c r="AB14" s="470"/>
      <c r="AC14" s="470"/>
      <c r="AD14" s="472"/>
      <c r="AE14" s="472"/>
      <c r="AF14" s="472"/>
      <c r="AG14" s="472"/>
      <c r="AH14" s="472"/>
      <c r="AI14" s="472"/>
      <c r="AJ14" s="472"/>
      <c r="AK14" s="472"/>
      <c r="AL14" s="472"/>
      <c r="AM14" s="472"/>
      <c r="AN14" s="472"/>
      <c r="AO14" s="472"/>
      <c r="AP14" s="472"/>
    </row>
    <row r="15" spans="1:42">
      <c r="A15" s="528" t="s">
        <v>16</v>
      </c>
      <c r="B15" s="528" t="s">
        <v>17</v>
      </c>
      <c r="C15" s="535" t="s">
        <v>44</v>
      </c>
      <c r="D15" s="536">
        <v>2.5</v>
      </c>
      <c r="E15" s="531">
        <v>1.5</v>
      </c>
      <c r="F15" s="481">
        <f t="shared" si="4"/>
        <v>45</v>
      </c>
      <c r="G15" s="481">
        <f t="shared" si="5"/>
        <v>22</v>
      </c>
      <c r="H15" s="481">
        <v>15</v>
      </c>
      <c r="I15" s="481"/>
      <c r="J15" s="481">
        <v>7</v>
      </c>
      <c r="K15" s="481">
        <f t="shared" si="6"/>
        <v>23</v>
      </c>
      <c r="L15" s="531">
        <f t="shared" si="7"/>
        <v>1.4666666666666666</v>
      </c>
      <c r="M15" s="481" t="s">
        <v>16</v>
      </c>
      <c r="N15" s="531">
        <f t="shared" si="8"/>
        <v>48.888888888888886</v>
      </c>
      <c r="O15" s="472"/>
      <c r="P15" s="470"/>
      <c r="Q15" s="470"/>
      <c r="R15" s="470"/>
      <c r="S15" s="470"/>
      <c r="T15" s="470"/>
      <c r="U15" s="462">
        <f t="shared" si="0"/>
        <v>4</v>
      </c>
      <c r="V15" s="445" t="e">
        <f t="shared" si="3"/>
        <v>#REF!</v>
      </c>
      <c r="W15" s="445"/>
      <c r="X15" s="462" t="e">
        <f t="shared" si="2"/>
        <v>#REF!</v>
      </c>
      <c r="Y15" s="470"/>
      <c r="Z15" s="470"/>
      <c r="AA15" s="470"/>
      <c r="AB15" s="470"/>
      <c r="AC15" s="470"/>
      <c r="AD15" s="472"/>
      <c r="AE15" s="472"/>
      <c r="AF15" s="472"/>
      <c r="AG15" s="472"/>
      <c r="AH15" s="472"/>
      <c r="AI15" s="472"/>
      <c r="AJ15" s="472"/>
      <c r="AK15" s="472"/>
      <c r="AL15" s="472"/>
      <c r="AM15" s="472"/>
      <c r="AN15" s="472"/>
      <c r="AO15" s="472"/>
      <c r="AP15" s="472"/>
    </row>
    <row r="16" spans="1:42">
      <c r="A16" s="1" t="s">
        <v>16</v>
      </c>
      <c r="B16" s="1" t="s">
        <v>17</v>
      </c>
      <c r="C16" s="537" t="s">
        <v>567</v>
      </c>
      <c r="D16" s="474">
        <v>4</v>
      </c>
      <c r="E16" s="8"/>
      <c r="F16" s="7"/>
      <c r="G16" s="7"/>
      <c r="H16" s="7"/>
      <c r="I16" s="7"/>
      <c r="J16" s="7"/>
      <c r="K16" s="7"/>
      <c r="L16" s="8"/>
      <c r="M16" s="7"/>
      <c r="N16" s="8"/>
      <c r="O16" s="3"/>
      <c r="U16" s="462">
        <f>D16+D17+E17</f>
        <v>7</v>
      </c>
      <c r="V16" s="445" t="e">
        <f t="shared" si="3"/>
        <v>#REF!</v>
      </c>
      <c r="W16" s="445"/>
      <c r="X16" s="462" t="e">
        <f t="shared" si="2"/>
        <v>#REF!</v>
      </c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>
      <c r="A17" s="528" t="s">
        <v>16</v>
      </c>
      <c r="B17" s="528" t="s">
        <v>17</v>
      </c>
      <c r="C17" s="535" t="s">
        <v>389</v>
      </c>
      <c r="D17" s="534">
        <v>1.5</v>
      </c>
      <c r="E17" s="531">
        <v>1.5</v>
      </c>
      <c r="F17" s="481">
        <f t="shared" ref="F17:F18" si="9">E17*30</f>
        <v>45</v>
      </c>
      <c r="G17" s="481">
        <f t="shared" ref="G17:G18" si="10">H17+I17+J17</f>
        <v>22</v>
      </c>
      <c r="H17" s="481">
        <v>15</v>
      </c>
      <c r="I17" s="481"/>
      <c r="J17" s="481">
        <v>7</v>
      </c>
      <c r="K17" s="481">
        <f t="shared" ref="K17:K18" si="11">F17-G17</f>
        <v>23</v>
      </c>
      <c r="L17" s="531">
        <f t="shared" ref="L17:L18" si="12">G17/15</f>
        <v>1.4666666666666666</v>
      </c>
      <c r="M17" s="481" t="s">
        <v>16</v>
      </c>
      <c r="N17" s="531">
        <f t="shared" ref="N17:N18" si="13">G17/F17*100</f>
        <v>48.888888888888886</v>
      </c>
      <c r="O17" s="472"/>
      <c r="P17" s="470"/>
      <c r="Q17" s="470"/>
      <c r="R17" s="470"/>
      <c r="S17" s="470"/>
      <c r="T17" s="470"/>
      <c r="U17" s="445"/>
      <c r="V17" s="445"/>
      <c r="W17" s="445"/>
      <c r="X17" s="462">
        <f t="shared" si="2"/>
        <v>0</v>
      </c>
      <c r="Y17" s="470"/>
      <c r="Z17" s="470"/>
      <c r="AA17" s="470"/>
      <c r="AB17" s="470"/>
      <c r="AC17" s="470"/>
      <c r="AD17" s="472"/>
      <c r="AE17" s="472"/>
      <c r="AF17" s="472"/>
      <c r="AG17" s="472"/>
      <c r="AH17" s="472"/>
      <c r="AI17" s="472"/>
      <c r="AJ17" s="472"/>
      <c r="AK17" s="472"/>
      <c r="AL17" s="472"/>
      <c r="AM17" s="472"/>
      <c r="AN17" s="472"/>
      <c r="AO17" s="472"/>
      <c r="AP17" s="472"/>
    </row>
    <row r="18" spans="1:42">
      <c r="A18" s="528" t="s">
        <v>16</v>
      </c>
      <c r="B18" s="528" t="s">
        <v>17</v>
      </c>
      <c r="C18" s="535" t="s">
        <v>26</v>
      </c>
      <c r="D18" s="534">
        <v>4</v>
      </c>
      <c r="E18" s="531">
        <v>2</v>
      </c>
      <c r="F18" s="481">
        <f t="shared" si="9"/>
        <v>60</v>
      </c>
      <c r="G18" s="481">
        <f t="shared" si="10"/>
        <v>30</v>
      </c>
      <c r="H18" s="481">
        <v>15</v>
      </c>
      <c r="I18" s="481"/>
      <c r="J18" s="481">
        <v>15</v>
      </c>
      <c r="K18" s="481">
        <f t="shared" si="11"/>
        <v>30</v>
      </c>
      <c r="L18" s="531">
        <f t="shared" si="12"/>
        <v>2</v>
      </c>
      <c r="M18" s="481" t="s">
        <v>16</v>
      </c>
      <c r="N18" s="531">
        <f t="shared" si="13"/>
        <v>50</v>
      </c>
      <c r="O18" s="472"/>
      <c r="P18" s="470"/>
      <c r="Q18" s="470"/>
      <c r="R18" s="470"/>
      <c r="S18" s="470"/>
      <c r="T18" s="470"/>
      <c r="U18" s="462">
        <f t="shared" ref="U18:U32" si="14">D18+E18</f>
        <v>6</v>
      </c>
      <c r="V18" s="445" t="e">
        <f t="shared" ref="V18:V32" si="15">#REF!</f>
        <v>#REF!</v>
      </c>
      <c r="W18" s="445"/>
      <c r="X18" s="462" t="e">
        <f t="shared" si="2"/>
        <v>#REF!</v>
      </c>
      <c r="Y18" s="470"/>
      <c r="Z18" s="470"/>
      <c r="AA18" s="470"/>
      <c r="AB18" s="470"/>
      <c r="AC18" s="470"/>
      <c r="AD18" s="472"/>
      <c r="AE18" s="472"/>
      <c r="AF18" s="472"/>
      <c r="AG18" s="472"/>
      <c r="AH18" s="472"/>
      <c r="AI18" s="472"/>
      <c r="AJ18" s="472"/>
      <c r="AK18" s="472"/>
      <c r="AL18" s="472"/>
      <c r="AM18" s="472"/>
      <c r="AN18" s="472"/>
      <c r="AO18" s="472"/>
      <c r="AP18" s="472"/>
    </row>
    <row r="19" spans="1:42">
      <c r="A19" s="1" t="s">
        <v>16</v>
      </c>
      <c r="B19" s="1" t="s">
        <v>17</v>
      </c>
      <c r="C19" s="467" t="s">
        <v>28</v>
      </c>
      <c r="D19" s="468">
        <v>5</v>
      </c>
      <c r="E19" s="8"/>
      <c r="F19" s="7"/>
      <c r="G19" s="7"/>
      <c r="H19" s="7"/>
      <c r="I19" s="7"/>
      <c r="J19" s="7"/>
      <c r="K19" s="7"/>
      <c r="L19" s="8"/>
      <c r="M19" s="7"/>
      <c r="N19" s="8"/>
      <c r="O19" s="3"/>
      <c r="U19" s="462">
        <f t="shared" si="14"/>
        <v>5</v>
      </c>
      <c r="V19" s="445" t="e">
        <f t="shared" si="15"/>
        <v>#REF!</v>
      </c>
      <c r="W19" s="445"/>
      <c r="X19" s="462" t="e">
        <f t="shared" si="2"/>
        <v>#REF!</v>
      </c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>
      <c r="A20" s="1" t="s">
        <v>15</v>
      </c>
      <c r="B20" s="1" t="s">
        <v>17</v>
      </c>
      <c r="C20" s="467" t="s">
        <v>71</v>
      </c>
      <c r="D20" s="468">
        <v>1</v>
      </c>
      <c r="E20" s="8">
        <v>2</v>
      </c>
      <c r="F20" s="7">
        <f>E20*30</f>
        <v>60</v>
      </c>
      <c r="G20" s="7">
        <f>H20+I20+J20</f>
        <v>30</v>
      </c>
      <c r="H20" s="7">
        <v>15</v>
      </c>
      <c r="I20" s="7"/>
      <c r="J20" s="7">
        <v>15</v>
      </c>
      <c r="K20" s="7">
        <f>F20-G20</f>
        <v>30</v>
      </c>
      <c r="L20" s="8">
        <f>G20/15</f>
        <v>2</v>
      </c>
      <c r="M20" s="7" t="s">
        <v>32</v>
      </c>
      <c r="N20" s="8">
        <f>G20/F20*100</f>
        <v>50</v>
      </c>
      <c r="O20" s="3" t="s">
        <v>568</v>
      </c>
      <c r="Q20" s="462">
        <f>E20</f>
        <v>2</v>
      </c>
      <c r="U20" s="462">
        <f t="shared" si="14"/>
        <v>3</v>
      </c>
      <c r="V20" s="445" t="e">
        <f t="shared" si="15"/>
        <v>#REF!</v>
      </c>
      <c r="W20" s="445"/>
      <c r="X20" s="462" t="e">
        <f t="shared" si="2"/>
        <v>#REF!</v>
      </c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.75" customHeight="1">
      <c r="A21" s="1" t="s">
        <v>15</v>
      </c>
      <c r="B21" s="1" t="s">
        <v>17</v>
      </c>
      <c r="C21" s="467" t="s">
        <v>63</v>
      </c>
      <c r="D21" s="468">
        <v>4</v>
      </c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U21" s="462">
        <f t="shared" si="14"/>
        <v>4</v>
      </c>
      <c r="V21" s="445" t="e">
        <f t="shared" si="15"/>
        <v>#REF!</v>
      </c>
      <c r="W21" s="445"/>
      <c r="X21" s="462" t="e">
        <f t="shared" si="2"/>
        <v>#REF!</v>
      </c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ht="15.75" customHeight="1">
      <c r="A22" s="528" t="s">
        <v>16</v>
      </c>
      <c r="B22" s="528" t="s">
        <v>17</v>
      </c>
      <c r="C22" s="533" t="s">
        <v>31</v>
      </c>
      <c r="D22" s="538">
        <v>4</v>
      </c>
      <c r="E22" s="531">
        <v>1</v>
      </c>
      <c r="F22" s="481">
        <f>E22*30</f>
        <v>30</v>
      </c>
      <c r="G22" s="481">
        <f>H22+I22+J22</f>
        <v>15</v>
      </c>
      <c r="H22" s="481"/>
      <c r="I22" s="481">
        <v>15</v>
      </c>
      <c r="J22" s="481"/>
      <c r="K22" s="481">
        <f>F22-G22</f>
        <v>15</v>
      </c>
      <c r="L22" s="531">
        <f>G22/15</f>
        <v>1</v>
      </c>
      <c r="M22" s="481" t="s">
        <v>32</v>
      </c>
      <c r="N22" s="531">
        <f>G22/F22*100</f>
        <v>50</v>
      </c>
      <c r="O22" s="472"/>
      <c r="P22" s="470"/>
      <c r="Q22" s="470"/>
      <c r="R22" s="470"/>
      <c r="S22" s="470"/>
      <c r="T22" s="470"/>
      <c r="U22" s="462">
        <f t="shared" si="14"/>
        <v>5</v>
      </c>
      <c r="V22" s="445" t="e">
        <f t="shared" si="15"/>
        <v>#REF!</v>
      </c>
      <c r="W22" s="445"/>
      <c r="X22" s="462" t="e">
        <f t="shared" si="2"/>
        <v>#REF!</v>
      </c>
      <c r="Y22" s="470"/>
      <c r="Z22" s="470"/>
      <c r="AA22" s="470"/>
      <c r="AB22" s="470"/>
      <c r="AC22" s="470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</row>
    <row r="23" spans="1:42" ht="15.75" customHeight="1">
      <c r="A23" s="1" t="s">
        <v>15</v>
      </c>
      <c r="B23" s="1" t="s">
        <v>17</v>
      </c>
      <c r="C23" s="467" t="s">
        <v>72</v>
      </c>
      <c r="D23" s="468">
        <v>4</v>
      </c>
      <c r="E23" s="8"/>
      <c r="F23" s="7"/>
      <c r="G23" s="7"/>
      <c r="H23" s="7"/>
      <c r="I23" s="7"/>
      <c r="J23" s="7"/>
      <c r="K23" s="7"/>
      <c r="L23" s="8"/>
      <c r="M23" s="7"/>
      <c r="N23" s="8"/>
      <c r="O23" s="3"/>
      <c r="P23" s="445"/>
      <c r="Q23" s="445"/>
      <c r="R23" s="445"/>
      <c r="S23" s="445"/>
      <c r="T23" s="445"/>
      <c r="U23" s="462">
        <f t="shared" si="14"/>
        <v>4</v>
      </c>
      <c r="V23" s="445" t="e">
        <f t="shared" si="15"/>
        <v>#REF!</v>
      </c>
      <c r="W23" s="445"/>
      <c r="X23" s="462" t="e">
        <f t="shared" si="2"/>
        <v>#REF!</v>
      </c>
      <c r="Y23" s="445"/>
      <c r="Z23" s="445"/>
      <c r="AA23" s="445"/>
      <c r="AB23" s="445"/>
      <c r="AC23" s="44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ht="15.75" customHeight="1">
      <c r="A24" s="515" t="s">
        <v>15</v>
      </c>
      <c r="B24" s="515" t="s">
        <v>57</v>
      </c>
      <c r="C24" s="539" t="s">
        <v>527</v>
      </c>
      <c r="D24" s="540">
        <v>1</v>
      </c>
      <c r="E24" s="516">
        <v>4</v>
      </c>
      <c r="F24" s="517">
        <f>E24*30</f>
        <v>120</v>
      </c>
      <c r="G24" s="517">
        <f>H24+I24+J24</f>
        <v>60</v>
      </c>
      <c r="H24" s="517">
        <v>30</v>
      </c>
      <c r="I24" s="517"/>
      <c r="J24" s="517">
        <v>30</v>
      </c>
      <c r="K24" s="517">
        <f>F24-G24</f>
        <v>60</v>
      </c>
      <c r="L24" s="516">
        <f>G24/15</f>
        <v>4</v>
      </c>
      <c r="M24" s="517" t="s">
        <v>24</v>
      </c>
      <c r="N24" s="516">
        <f>G24/F24*100</f>
        <v>50</v>
      </c>
      <c r="O24" s="3" t="s">
        <v>531</v>
      </c>
      <c r="Q24" s="462">
        <f>E24</f>
        <v>4</v>
      </c>
      <c r="U24" s="462">
        <f t="shared" si="14"/>
        <v>5</v>
      </c>
      <c r="V24" s="445" t="e">
        <f t="shared" si="15"/>
        <v>#REF!</v>
      </c>
      <c r="W24" s="445"/>
      <c r="X24" s="462" t="e">
        <f t="shared" si="2"/>
        <v>#REF!</v>
      </c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467" t="s">
        <v>54</v>
      </c>
      <c r="D25" s="468">
        <v>5</v>
      </c>
      <c r="E25" s="8"/>
      <c r="F25" s="7"/>
      <c r="G25" s="7"/>
      <c r="H25" s="7"/>
      <c r="I25" s="7"/>
      <c r="J25" s="7"/>
      <c r="K25" s="7"/>
      <c r="L25" s="8"/>
      <c r="M25" s="7"/>
      <c r="N25" s="8"/>
      <c r="O25" s="3"/>
      <c r="U25" s="462">
        <f t="shared" si="14"/>
        <v>5</v>
      </c>
      <c r="V25" s="445" t="e">
        <f t="shared" si="15"/>
        <v>#REF!</v>
      </c>
      <c r="W25" s="445"/>
      <c r="X25" s="462" t="e">
        <f t="shared" si="2"/>
        <v>#REF!</v>
      </c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467" t="s">
        <v>70</v>
      </c>
      <c r="D26" s="468">
        <v>2</v>
      </c>
      <c r="E26" s="8">
        <v>3</v>
      </c>
      <c r="F26" s="7">
        <f>E26*30</f>
        <v>90</v>
      </c>
      <c r="G26" s="7">
        <f>H26+I26+J26</f>
        <v>45</v>
      </c>
      <c r="H26" s="7">
        <v>30</v>
      </c>
      <c r="I26" s="7"/>
      <c r="J26" s="7">
        <v>15</v>
      </c>
      <c r="K26" s="7">
        <f>F26-G26</f>
        <v>45</v>
      </c>
      <c r="L26" s="8">
        <f>G26/15</f>
        <v>3</v>
      </c>
      <c r="M26" s="7" t="s">
        <v>16</v>
      </c>
      <c r="N26" s="8">
        <f>G26/F26*100</f>
        <v>50</v>
      </c>
      <c r="O26" s="3"/>
      <c r="U26" s="462">
        <f t="shared" si="14"/>
        <v>5</v>
      </c>
      <c r="V26" s="445" t="e">
        <f t="shared" si="15"/>
        <v>#REF!</v>
      </c>
      <c r="W26" s="445"/>
      <c r="X26" s="462" t="e">
        <f t="shared" si="2"/>
        <v>#REF!</v>
      </c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  <row r="27" spans="1:42" ht="15.75" customHeight="1">
      <c r="A27" s="515" t="s">
        <v>15</v>
      </c>
      <c r="B27" s="515" t="s">
        <v>17</v>
      </c>
      <c r="C27" s="467" t="s">
        <v>51</v>
      </c>
      <c r="D27" s="541">
        <v>5</v>
      </c>
      <c r="E27" s="516"/>
      <c r="F27" s="7"/>
      <c r="G27" s="7"/>
      <c r="H27" s="7"/>
      <c r="I27" s="7"/>
      <c r="J27" s="7"/>
      <c r="K27" s="7"/>
      <c r="L27" s="8"/>
      <c r="M27" s="7"/>
      <c r="N27" s="8"/>
      <c r="O27" s="3"/>
      <c r="U27" s="462">
        <f t="shared" si="14"/>
        <v>5</v>
      </c>
      <c r="V27" s="445" t="e">
        <f t="shared" si="15"/>
        <v>#REF!</v>
      </c>
      <c r="W27" s="445"/>
      <c r="X27" s="462" t="e">
        <f t="shared" si="2"/>
        <v>#REF!</v>
      </c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</row>
    <row r="28" spans="1:42" ht="15.75" customHeight="1">
      <c r="A28" s="1" t="s">
        <v>16</v>
      </c>
      <c r="B28" s="1" t="s">
        <v>57</v>
      </c>
      <c r="C28" s="467" t="s">
        <v>58</v>
      </c>
      <c r="D28" s="468">
        <v>3</v>
      </c>
      <c r="E28" s="8"/>
      <c r="F28" s="7"/>
      <c r="G28" s="7"/>
      <c r="H28" s="7"/>
      <c r="I28" s="7"/>
      <c r="J28" s="7"/>
      <c r="K28" s="7"/>
      <c r="L28" s="8"/>
      <c r="M28" s="7"/>
      <c r="N28" s="8"/>
      <c r="O28" s="3"/>
      <c r="U28" s="462">
        <f t="shared" si="14"/>
        <v>3</v>
      </c>
      <c r="V28" s="445" t="e">
        <f t="shared" si="15"/>
        <v>#REF!</v>
      </c>
      <c r="W28" s="445"/>
      <c r="X28" s="462" t="e">
        <f t="shared" si="2"/>
        <v>#REF!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 t="s">
        <v>15</v>
      </c>
      <c r="B29" s="1" t="s">
        <v>17</v>
      </c>
      <c r="C29" s="467" t="s">
        <v>569</v>
      </c>
      <c r="D29" s="480">
        <v>0.5</v>
      </c>
      <c r="E29" s="8">
        <v>3</v>
      </c>
      <c r="F29" s="7">
        <f t="shared" ref="F29:F32" si="16">E29*30</f>
        <v>90</v>
      </c>
      <c r="G29" s="7">
        <f t="shared" ref="G29:G31" si="17">H29+I29+J29</f>
        <v>45</v>
      </c>
      <c r="H29" s="7">
        <v>30</v>
      </c>
      <c r="I29" s="7"/>
      <c r="J29" s="7">
        <v>15</v>
      </c>
      <c r="K29" s="7">
        <f t="shared" ref="K29:K31" si="18">F29-G29</f>
        <v>45</v>
      </c>
      <c r="L29" s="8">
        <f t="shared" ref="L29:L30" si="19">G29/15</f>
        <v>3</v>
      </c>
      <c r="M29" s="7" t="s">
        <v>24</v>
      </c>
      <c r="N29" s="8">
        <f t="shared" ref="N29:N31" si="20">G29/F29*100</f>
        <v>50</v>
      </c>
      <c r="O29" s="3" t="s">
        <v>541</v>
      </c>
      <c r="Q29" s="462">
        <f t="shared" ref="Q29:Q30" si="21">E29</f>
        <v>3</v>
      </c>
      <c r="U29" s="462">
        <f t="shared" si="14"/>
        <v>3.5</v>
      </c>
      <c r="V29" s="445" t="e">
        <f t="shared" si="15"/>
        <v>#REF!</v>
      </c>
      <c r="W29" s="445"/>
      <c r="X29" s="462" t="e">
        <f t="shared" si="2"/>
        <v>#REF!</v>
      </c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528" t="s">
        <v>15</v>
      </c>
      <c r="B30" s="528" t="s">
        <v>17</v>
      </c>
      <c r="C30" s="533" t="s">
        <v>570</v>
      </c>
      <c r="D30" s="538">
        <v>3</v>
      </c>
      <c r="E30" s="531">
        <v>3</v>
      </c>
      <c r="F30" s="481">
        <f t="shared" si="16"/>
        <v>90</v>
      </c>
      <c r="G30" s="481">
        <f t="shared" si="17"/>
        <v>30</v>
      </c>
      <c r="H30" s="481">
        <v>15</v>
      </c>
      <c r="I30" s="481"/>
      <c r="J30" s="481">
        <v>15</v>
      </c>
      <c r="K30" s="481">
        <f t="shared" si="18"/>
        <v>60</v>
      </c>
      <c r="L30" s="531">
        <f t="shared" si="19"/>
        <v>2</v>
      </c>
      <c r="M30" s="481" t="s">
        <v>24</v>
      </c>
      <c r="N30" s="531">
        <f t="shared" si="20"/>
        <v>33.333333333333329</v>
      </c>
      <c r="O30" s="472" t="s">
        <v>531</v>
      </c>
      <c r="P30" s="470"/>
      <c r="Q30" s="462">
        <f t="shared" si="21"/>
        <v>3</v>
      </c>
      <c r="R30" s="470"/>
      <c r="S30" s="470"/>
      <c r="T30" s="470"/>
      <c r="U30" s="462">
        <f t="shared" si="14"/>
        <v>6</v>
      </c>
      <c r="V30" s="445" t="e">
        <f t="shared" si="15"/>
        <v>#REF!</v>
      </c>
      <c r="W30" s="445"/>
      <c r="X30" s="462" t="e">
        <f t="shared" si="2"/>
        <v>#REF!</v>
      </c>
      <c r="Y30" s="470"/>
      <c r="Z30" s="470"/>
      <c r="AA30" s="470"/>
      <c r="AB30" s="470"/>
      <c r="AC30" s="470"/>
      <c r="AD30" s="472"/>
      <c r="AE30" s="472"/>
      <c r="AF30" s="472"/>
      <c r="AG30" s="472"/>
      <c r="AH30" s="472"/>
      <c r="AI30" s="472"/>
      <c r="AJ30" s="472"/>
      <c r="AK30" s="472"/>
      <c r="AL30" s="472"/>
      <c r="AM30" s="472"/>
      <c r="AN30" s="472"/>
      <c r="AO30" s="472"/>
      <c r="AP30" s="472"/>
    </row>
    <row r="31" spans="1:42" ht="12" customHeight="1">
      <c r="A31" s="528" t="s">
        <v>16</v>
      </c>
      <c r="B31" s="528" t="s">
        <v>17</v>
      </c>
      <c r="C31" s="533" t="s">
        <v>43</v>
      </c>
      <c r="D31" s="538">
        <v>3</v>
      </c>
      <c r="E31" s="531">
        <v>3</v>
      </c>
      <c r="F31" s="481">
        <f t="shared" si="16"/>
        <v>90</v>
      </c>
      <c r="G31" s="481">
        <f t="shared" si="17"/>
        <v>36</v>
      </c>
      <c r="H31" s="481">
        <v>18</v>
      </c>
      <c r="I31" s="481"/>
      <c r="J31" s="481">
        <v>18</v>
      </c>
      <c r="K31" s="481">
        <f t="shared" si="18"/>
        <v>54</v>
      </c>
      <c r="L31" s="542">
        <f>G31/18</f>
        <v>2</v>
      </c>
      <c r="M31" s="481" t="s">
        <v>32</v>
      </c>
      <c r="N31" s="531">
        <f t="shared" si="20"/>
        <v>40</v>
      </c>
      <c r="O31" s="472"/>
      <c r="P31" s="470"/>
      <c r="Q31" s="470"/>
      <c r="R31" s="470"/>
      <c r="S31" s="470"/>
      <c r="T31" s="470"/>
      <c r="U31" s="462">
        <f t="shared" si="14"/>
        <v>6</v>
      </c>
      <c r="V31" s="445" t="e">
        <f t="shared" si="15"/>
        <v>#REF!</v>
      </c>
      <c r="W31" s="445"/>
      <c r="X31" s="462" t="e">
        <f t="shared" si="2"/>
        <v>#REF!</v>
      </c>
      <c r="Y31" s="470"/>
      <c r="Z31" s="470"/>
      <c r="AA31" s="470"/>
      <c r="AB31" s="470"/>
      <c r="AC31" s="470"/>
      <c r="AD31" s="472"/>
      <c r="AE31" s="472"/>
      <c r="AF31" s="472"/>
      <c r="AG31" s="472"/>
      <c r="AH31" s="472"/>
      <c r="AI31" s="472"/>
      <c r="AJ31" s="472"/>
      <c r="AK31" s="472"/>
      <c r="AL31" s="472"/>
      <c r="AM31" s="472"/>
      <c r="AN31" s="472"/>
      <c r="AO31" s="472"/>
      <c r="AP31" s="472"/>
    </row>
    <row r="32" spans="1:42" ht="15.75" customHeight="1">
      <c r="A32" s="1" t="s">
        <v>15</v>
      </c>
      <c r="B32" s="1" t="s">
        <v>17</v>
      </c>
      <c r="C32" s="467" t="s">
        <v>67</v>
      </c>
      <c r="D32" s="480"/>
      <c r="E32" s="8">
        <v>1</v>
      </c>
      <c r="F32" s="7">
        <f t="shared" si="16"/>
        <v>30</v>
      </c>
      <c r="G32" s="7"/>
      <c r="H32" s="7"/>
      <c r="I32" s="7"/>
      <c r="J32" s="7"/>
      <c r="K32" s="7"/>
      <c r="L32" s="8"/>
      <c r="M32" s="7" t="s">
        <v>32</v>
      </c>
      <c r="N32" s="8"/>
      <c r="O32" s="472" t="s">
        <v>531</v>
      </c>
      <c r="Q32" s="462">
        <f>E32</f>
        <v>1</v>
      </c>
      <c r="U32" s="462">
        <f t="shared" si="14"/>
        <v>1</v>
      </c>
      <c r="V32" s="445" t="e">
        <f t="shared" si="15"/>
        <v>#REF!</v>
      </c>
      <c r="W32" s="445"/>
      <c r="X32" s="462" t="e">
        <f t="shared" si="2"/>
        <v>#REF!</v>
      </c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1" t="s">
        <v>35</v>
      </c>
      <c r="D33" s="12">
        <f t="shared" ref="D33:M33" si="22">SUM(D10:D32)</f>
        <v>82.5</v>
      </c>
      <c r="E33" s="12">
        <f t="shared" si="22"/>
        <v>30</v>
      </c>
      <c r="F33" s="12">
        <f t="shared" si="22"/>
        <v>900</v>
      </c>
      <c r="G33" s="12">
        <f t="shared" si="22"/>
        <v>410</v>
      </c>
      <c r="H33" s="12">
        <f t="shared" si="22"/>
        <v>191</v>
      </c>
      <c r="I33" s="12">
        <f t="shared" si="22"/>
        <v>15</v>
      </c>
      <c r="J33" s="12">
        <f t="shared" si="22"/>
        <v>204</v>
      </c>
      <c r="K33" s="12">
        <f t="shared" si="22"/>
        <v>460</v>
      </c>
      <c r="L33" s="12">
        <f t="shared" si="22"/>
        <v>26.933333333333334</v>
      </c>
      <c r="M33" s="12">
        <f t="shared" si="22"/>
        <v>0</v>
      </c>
      <c r="N33" s="12"/>
      <c r="O33" s="3"/>
      <c r="Q33" s="543">
        <f>SUM(Q10:Q32)</f>
        <v>15</v>
      </c>
      <c r="U33" s="445"/>
      <c r="V33" s="445"/>
      <c r="W33" s="445"/>
      <c r="X33" s="44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4" t="s">
        <v>36</v>
      </c>
      <c r="D34" s="544"/>
      <c r="E34" s="17">
        <f>30-E33</f>
        <v>0</v>
      </c>
      <c r="F34" s="15"/>
      <c r="G34" s="15"/>
      <c r="H34" s="15"/>
      <c r="I34" s="15"/>
      <c r="J34" s="15"/>
      <c r="K34" s="15"/>
      <c r="L34" s="545"/>
      <c r="M34" s="545" t="s">
        <v>571</v>
      </c>
      <c r="N34" s="546"/>
      <c r="O34" s="547">
        <f>10/E33*7/12+3/E33*18/12</f>
        <v>0.34444444444444444</v>
      </c>
      <c r="P34" s="548" t="s">
        <v>572</v>
      </c>
      <c r="Q34" s="549"/>
      <c r="U34" s="445"/>
      <c r="V34" s="445"/>
      <c r="W34" s="445"/>
      <c r="X34" s="44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4"/>
      <c r="D35" s="550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U35" s="445"/>
      <c r="V35" s="445"/>
      <c r="W35" s="445"/>
      <c r="X35" s="44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4" t="s">
        <v>37</v>
      </c>
      <c r="D36" s="2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U36" s="445"/>
      <c r="V36" s="445"/>
      <c r="W36" s="445"/>
      <c r="X36" s="44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.75" customHeight="1">
      <c r="A37" s="1"/>
      <c r="B37" s="1"/>
      <c r="C37" s="1533" t="s">
        <v>2</v>
      </c>
      <c r="D37" s="1525" t="s">
        <v>561</v>
      </c>
      <c r="E37" s="1525" t="s">
        <v>3</v>
      </c>
      <c r="F37" s="1529" t="s">
        <v>4</v>
      </c>
      <c r="G37" s="1530"/>
      <c r="H37" s="1530"/>
      <c r="I37" s="1530"/>
      <c r="J37" s="1530"/>
      <c r="K37" s="1531"/>
      <c r="L37" s="1525" t="s">
        <v>5</v>
      </c>
      <c r="M37" s="1525" t="s">
        <v>6</v>
      </c>
      <c r="N37" s="1525" t="s">
        <v>7</v>
      </c>
      <c r="O37" s="3"/>
      <c r="U37" s="445"/>
      <c r="V37" s="445"/>
      <c r="W37" s="445"/>
      <c r="X37" s="445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/>
      <c r="B38" s="1"/>
      <c r="C38" s="1526"/>
      <c r="D38" s="1526"/>
      <c r="E38" s="1526"/>
      <c r="F38" s="1525" t="s">
        <v>8</v>
      </c>
      <c r="G38" s="1532" t="s">
        <v>9</v>
      </c>
      <c r="H38" s="1530"/>
      <c r="I38" s="1530"/>
      <c r="J38" s="1531"/>
      <c r="K38" s="1525" t="s">
        <v>38</v>
      </c>
      <c r="L38" s="1526"/>
      <c r="M38" s="1526"/>
      <c r="N38" s="1526"/>
      <c r="O38" s="3"/>
      <c r="U38" s="445"/>
      <c r="V38" s="445"/>
      <c r="W38" s="445"/>
      <c r="X38" s="445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</row>
    <row r="39" spans="1:42" ht="15.75" customHeight="1">
      <c r="A39" s="1"/>
      <c r="B39" s="1"/>
      <c r="C39" s="1526"/>
      <c r="D39" s="1526"/>
      <c r="E39" s="1526"/>
      <c r="F39" s="1526"/>
      <c r="G39" s="1525" t="s">
        <v>11</v>
      </c>
      <c r="H39" s="1529" t="s">
        <v>12</v>
      </c>
      <c r="I39" s="1530"/>
      <c r="J39" s="1531"/>
      <c r="K39" s="1526"/>
      <c r="L39" s="1526"/>
      <c r="M39" s="1526"/>
      <c r="N39" s="1526"/>
      <c r="O39" s="3"/>
      <c r="U39" s="445"/>
      <c r="V39" s="445"/>
      <c r="W39" s="445"/>
      <c r="X39" s="44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</row>
    <row r="40" spans="1:42" ht="15.75" customHeight="1">
      <c r="A40" s="1"/>
      <c r="B40" s="1"/>
      <c r="C40" s="1526"/>
      <c r="D40" s="1526"/>
      <c r="E40" s="1526"/>
      <c r="F40" s="1526"/>
      <c r="G40" s="1526"/>
      <c r="H40" s="1528" t="s">
        <v>39</v>
      </c>
      <c r="I40" s="1528" t="s">
        <v>40</v>
      </c>
      <c r="J40" s="1528" t="s">
        <v>41</v>
      </c>
      <c r="K40" s="1526"/>
      <c r="L40" s="1526"/>
      <c r="M40" s="1526"/>
      <c r="N40" s="1526"/>
      <c r="O40" s="3"/>
      <c r="U40" s="445"/>
      <c r="V40" s="445"/>
      <c r="W40" s="445"/>
      <c r="X40" s="44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15.75" customHeight="1">
      <c r="A41" s="1"/>
      <c r="B41" s="1"/>
      <c r="C41" s="1526"/>
      <c r="D41" s="1526"/>
      <c r="E41" s="1526"/>
      <c r="F41" s="1526"/>
      <c r="G41" s="1526"/>
      <c r="H41" s="1526"/>
      <c r="I41" s="1526"/>
      <c r="J41" s="1526"/>
      <c r="K41" s="1526"/>
      <c r="L41" s="1526"/>
      <c r="M41" s="1526"/>
      <c r="N41" s="1526"/>
      <c r="O41" s="3"/>
      <c r="U41" s="445"/>
      <c r="V41" s="445"/>
      <c r="W41" s="445"/>
      <c r="X41" s="44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</row>
    <row r="42" spans="1:42" ht="27.75" customHeight="1">
      <c r="A42" s="1"/>
      <c r="B42" s="1"/>
      <c r="C42" s="1526"/>
      <c r="D42" s="1526"/>
      <c r="E42" s="1526"/>
      <c r="F42" s="1526"/>
      <c r="G42" s="1526"/>
      <c r="H42" s="1526"/>
      <c r="I42" s="1526"/>
      <c r="J42" s="1526"/>
      <c r="K42" s="1526"/>
      <c r="L42" s="1526"/>
      <c r="M42" s="1526"/>
      <c r="N42" s="1526"/>
      <c r="O42" s="3"/>
      <c r="U42" s="445"/>
      <c r="V42" s="445"/>
      <c r="W42" s="445"/>
      <c r="X42" s="44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</row>
    <row r="43" spans="1:42" ht="15.75" customHeight="1">
      <c r="A43" s="1"/>
      <c r="B43" s="1"/>
      <c r="C43" s="1527"/>
      <c r="D43" s="1527"/>
      <c r="E43" s="1527"/>
      <c r="F43" s="1527"/>
      <c r="G43" s="1527"/>
      <c r="H43" s="1527"/>
      <c r="I43" s="1527"/>
      <c r="J43" s="1527"/>
      <c r="K43" s="1527"/>
      <c r="L43" s="1527"/>
      <c r="M43" s="1527"/>
      <c r="N43" s="1527"/>
      <c r="O43" s="3"/>
      <c r="U43" s="445"/>
      <c r="V43" s="445"/>
      <c r="W43" s="445"/>
      <c r="X43" s="445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</row>
    <row r="44" spans="1:42" ht="15.75" customHeight="1">
      <c r="A44" s="1"/>
      <c r="B44" s="1"/>
      <c r="C44" s="551" t="s">
        <v>573</v>
      </c>
      <c r="D44" s="532"/>
      <c r="E44" s="532"/>
      <c r="G44" s="7"/>
      <c r="H44" s="7"/>
      <c r="I44" s="7"/>
      <c r="J44" s="7"/>
      <c r="K44" s="7"/>
      <c r="L44" s="8"/>
      <c r="M44" s="7"/>
      <c r="N44" s="8"/>
      <c r="O44" s="3"/>
      <c r="U44" s="445"/>
      <c r="V44" s="445"/>
      <c r="W44" s="445"/>
      <c r="X44" s="445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</row>
    <row r="45" spans="1:42" ht="15.75" customHeight="1">
      <c r="A45" s="528" t="s">
        <v>16</v>
      </c>
      <c r="B45" s="528" t="s">
        <v>57</v>
      </c>
      <c r="C45" s="533" t="s">
        <v>78</v>
      </c>
      <c r="D45" s="552">
        <v>2</v>
      </c>
      <c r="E45" s="530">
        <v>2</v>
      </c>
      <c r="F45" s="481">
        <f t="shared" ref="F45:F46" si="23">E45*30</f>
        <v>60</v>
      </c>
      <c r="G45" s="481">
        <f t="shared" ref="G45:G46" si="24">H45+I45+J45</f>
        <v>20</v>
      </c>
      <c r="H45" s="481"/>
      <c r="I45" s="481"/>
      <c r="J45" s="553">
        <v>20</v>
      </c>
      <c r="K45" s="481">
        <f t="shared" ref="K45:K46" si="25">F45-G45</f>
        <v>40</v>
      </c>
      <c r="L45" s="554">
        <v>2</v>
      </c>
      <c r="M45" s="481" t="s">
        <v>16</v>
      </c>
      <c r="N45" s="531">
        <f t="shared" ref="N45:N46" si="26">G45/F45*100</f>
        <v>33.333333333333329</v>
      </c>
      <c r="O45" s="472" t="s">
        <v>574</v>
      </c>
      <c r="P45" s="470"/>
      <c r="Q45" s="470"/>
      <c r="R45" s="470"/>
      <c r="S45" s="470"/>
      <c r="T45" s="470"/>
      <c r="U45" s="463">
        <f t="shared" ref="U45:U58" si="27">D45+E45</f>
        <v>4</v>
      </c>
      <c r="V45" s="445" t="e">
        <f t="shared" ref="V45:V58" si="28">#REF!</f>
        <v>#REF!</v>
      </c>
      <c r="W45" s="445"/>
      <c r="X45" s="463" t="e">
        <f t="shared" ref="X45:X58" si="29">V45-U45</f>
        <v>#REF!</v>
      </c>
      <c r="Y45" s="470"/>
      <c r="Z45" s="470"/>
      <c r="AA45" s="470"/>
      <c r="AB45" s="470"/>
      <c r="AC45" s="470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</row>
    <row r="46" spans="1:42" ht="15.75" customHeight="1">
      <c r="A46" s="515" t="s">
        <v>15</v>
      </c>
      <c r="B46" s="515" t="s">
        <v>17</v>
      </c>
      <c r="C46" s="467" t="s">
        <v>75</v>
      </c>
      <c r="D46" s="541">
        <v>1</v>
      </c>
      <c r="E46" s="516">
        <v>2</v>
      </c>
      <c r="F46" s="517">
        <f t="shared" si="23"/>
        <v>60</v>
      </c>
      <c r="G46" s="517">
        <f t="shared" si="24"/>
        <v>27</v>
      </c>
      <c r="H46" s="517">
        <v>18</v>
      </c>
      <c r="I46" s="517"/>
      <c r="J46" s="517">
        <v>9</v>
      </c>
      <c r="K46" s="517">
        <f t="shared" si="25"/>
        <v>33</v>
      </c>
      <c r="L46" s="516">
        <f>G46/18</f>
        <v>1.5</v>
      </c>
      <c r="M46" s="517" t="s">
        <v>32</v>
      </c>
      <c r="N46" s="516">
        <f t="shared" si="26"/>
        <v>45</v>
      </c>
      <c r="O46" s="458" t="s">
        <v>46</v>
      </c>
      <c r="P46" s="462">
        <f>E46</f>
        <v>2</v>
      </c>
      <c r="U46" s="463">
        <f t="shared" si="27"/>
        <v>3</v>
      </c>
      <c r="V46" s="445" t="e">
        <f t="shared" si="28"/>
        <v>#REF!</v>
      </c>
      <c r="W46" s="445"/>
      <c r="X46" s="463" t="e">
        <f t="shared" si="29"/>
        <v>#REF!</v>
      </c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</row>
    <row r="47" spans="1:42" ht="15.75" customHeight="1">
      <c r="A47" s="1" t="s">
        <v>16</v>
      </c>
      <c r="B47" s="1" t="s">
        <v>17</v>
      </c>
      <c r="C47" s="537" t="s">
        <v>575</v>
      </c>
      <c r="D47" s="474">
        <v>3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462"/>
      <c r="U47" s="463">
        <f t="shared" si="27"/>
        <v>3</v>
      </c>
      <c r="V47" s="445" t="e">
        <f t="shared" si="28"/>
        <v>#REF!</v>
      </c>
      <c r="W47" s="445"/>
      <c r="X47" s="463" t="e">
        <f t="shared" si="29"/>
        <v>#REF!</v>
      </c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</row>
    <row r="48" spans="1:42" ht="15.75" customHeight="1">
      <c r="A48" s="515" t="s">
        <v>15</v>
      </c>
      <c r="B48" s="515" t="s">
        <v>17</v>
      </c>
      <c r="C48" s="467" t="s">
        <v>60</v>
      </c>
      <c r="D48" s="519">
        <v>4.5</v>
      </c>
      <c r="E48" s="516"/>
      <c r="F48" s="7"/>
      <c r="G48" s="7"/>
      <c r="H48" s="7"/>
      <c r="I48" s="7"/>
      <c r="J48" s="7"/>
      <c r="K48" s="7"/>
      <c r="L48" s="8"/>
      <c r="M48" s="7"/>
      <c r="N48" s="8"/>
      <c r="O48" s="3"/>
      <c r="P48" s="462"/>
      <c r="U48" s="463">
        <f t="shared" si="27"/>
        <v>4.5</v>
      </c>
      <c r="V48" s="445" t="e">
        <f t="shared" si="28"/>
        <v>#REF!</v>
      </c>
      <c r="W48" s="445"/>
      <c r="X48" s="463" t="e">
        <f t="shared" si="29"/>
        <v>#REF!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:42" ht="15.75" customHeight="1">
      <c r="A49" s="515" t="s">
        <v>15</v>
      </c>
      <c r="B49" s="515" t="s">
        <v>17</v>
      </c>
      <c r="C49" s="467" t="s">
        <v>77</v>
      </c>
      <c r="D49" s="519">
        <v>4.5</v>
      </c>
      <c r="E49" s="555"/>
      <c r="F49" s="7"/>
      <c r="G49" s="7"/>
      <c r="H49" s="7"/>
      <c r="I49" s="7"/>
      <c r="J49" s="7"/>
      <c r="K49" s="7"/>
      <c r="L49" s="8"/>
      <c r="M49" s="7"/>
      <c r="N49" s="8"/>
      <c r="O49" s="3"/>
      <c r="P49" s="462"/>
      <c r="U49" s="463">
        <f t="shared" si="27"/>
        <v>4.5</v>
      </c>
      <c r="V49" s="445" t="e">
        <f t="shared" si="28"/>
        <v>#REF!</v>
      </c>
      <c r="W49" s="445"/>
      <c r="X49" s="463" t="e">
        <f t="shared" si="29"/>
        <v>#REF!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</row>
    <row r="50" spans="1:42" ht="15.75" customHeight="1">
      <c r="A50" s="528" t="s">
        <v>16</v>
      </c>
      <c r="B50" s="528" t="s">
        <v>17</v>
      </c>
      <c r="C50" s="533" t="s">
        <v>576</v>
      </c>
      <c r="D50" s="556">
        <v>3</v>
      </c>
      <c r="E50" s="531">
        <v>3</v>
      </c>
      <c r="F50" s="481">
        <f t="shared" ref="F50:F52" si="30">E50*30</f>
        <v>90</v>
      </c>
      <c r="G50" s="481">
        <f t="shared" ref="G50:G52" si="31">H50+I50+J50</f>
        <v>36</v>
      </c>
      <c r="H50" s="553">
        <v>18</v>
      </c>
      <c r="I50" s="553"/>
      <c r="J50" s="553">
        <v>18</v>
      </c>
      <c r="K50" s="481">
        <f t="shared" ref="K50:K52" si="32">F50-G50</f>
        <v>54</v>
      </c>
      <c r="L50" s="554">
        <f>G50/9</f>
        <v>4</v>
      </c>
      <c r="M50" s="481" t="s">
        <v>16</v>
      </c>
      <c r="N50" s="531">
        <f t="shared" ref="N50:N52" si="33">G50/F50*100</f>
        <v>40</v>
      </c>
      <c r="O50" s="472" t="s">
        <v>577</v>
      </c>
      <c r="P50" s="462"/>
      <c r="Q50" s="470"/>
      <c r="R50" s="470"/>
      <c r="S50" s="470"/>
      <c r="T50" s="470"/>
      <c r="U50" s="463">
        <f t="shared" si="27"/>
        <v>6</v>
      </c>
      <c r="V50" s="445" t="e">
        <f t="shared" si="28"/>
        <v>#REF!</v>
      </c>
      <c r="W50" s="445"/>
      <c r="X50" s="463" t="e">
        <f t="shared" si="29"/>
        <v>#REF!</v>
      </c>
      <c r="Y50" s="470"/>
      <c r="Z50" s="470"/>
      <c r="AA50" s="470"/>
      <c r="AB50" s="470"/>
      <c r="AC50" s="470"/>
      <c r="AD50" s="472"/>
      <c r="AE50" s="472"/>
      <c r="AF50" s="472"/>
      <c r="AG50" s="472"/>
      <c r="AH50" s="472"/>
      <c r="AI50" s="472"/>
      <c r="AJ50" s="472"/>
      <c r="AK50" s="472"/>
      <c r="AL50" s="472"/>
      <c r="AM50" s="472"/>
      <c r="AN50" s="472"/>
      <c r="AO50" s="472"/>
      <c r="AP50" s="472"/>
    </row>
    <row r="51" spans="1:42" ht="15.75" customHeight="1">
      <c r="A51" s="1" t="s">
        <v>15</v>
      </c>
      <c r="B51" s="1" t="s">
        <v>57</v>
      </c>
      <c r="C51" s="467" t="s">
        <v>81</v>
      </c>
      <c r="D51" s="480">
        <v>1</v>
      </c>
      <c r="E51" s="8">
        <v>4</v>
      </c>
      <c r="F51" s="7">
        <f t="shared" si="30"/>
        <v>120</v>
      </c>
      <c r="G51" s="557">
        <f t="shared" si="31"/>
        <v>54</v>
      </c>
      <c r="H51" s="557">
        <v>18</v>
      </c>
      <c r="I51" s="7"/>
      <c r="J51" s="557">
        <v>36</v>
      </c>
      <c r="K51" s="557">
        <f t="shared" si="32"/>
        <v>66</v>
      </c>
      <c r="L51" s="542">
        <f t="shared" ref="L51:L52" si="34">G51/18</f>
        <v>3</v>
      </c>
      <c r="M51" s="7" t="s">
        <v>24</v>
      </c>
      <c r="N51" s="8">
        <f t="shared" si="33"/>
        <v>45</v>
      </c>
      <c r="O51" s="3" t="s">
        <v>46</v>
      </c>
      <c r="P51" s="462">
        <f t="shared" ref="P51:P52" si="35">E51</f>
        <v>4</v>
      </c>
      <c r="U51" s="463">
        <f t="shared" si="27"/>
        <v>5</v>
      </c>
      <c r="V51" s="445" t="e">
        <f t="shared" si="28"/>
        <v>#REF!</v>
      </c>
      <c r="W51" s="445"/>
      <c r="X51" s="463" t="e">
        <f t="shared" si="29"/>
        <v>#REF!</v>
      </c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467" t="s">
        <v>74</v>
      </c>
      <c r="D52" s="468">
        <v>3</v>
      </c>
      <c r="E52" s="8">
        <v>4</v>
      </c>
      <c r="F52" s="7">
        <f t="shared" si="30"/>
        <v>120</v>
      </c>
      <c r="G52" s="557">
        <f t="shared" si="31"/>
        <v>54</v>
      </c>
      <c r="H52" s="557">
        <v>18</v>
      </c>
      <c r="I52" s="7"/>
      <c r="J52" s="557">
        <v>36</v>
      </c>
      <c r="K52" s="557">
        <f t="shared" si="32"/>
        <v>66</v>
      </c>
      <c r="L52" s="542">
        <f t="shared" si="34"/>
        <v>3</v>
      </c>
      <c r="M52" s="7" t="s">
        <v>24</v>
      </c>
      <c r="N52" s="8">
        <f t="shared" si="33"/>
        <v>45</v>
      </c>
      <c r="O52" s="3" t="s">
        <v>46</v>
      </c>
      <c r="P52" s="462">
        <f t="shared" si="35"/>
        <v>4</v>
      </c>
      <c r="U52" s="463">
        <f t="shared" si="27"/>
        <v>7</v>
      </c>
      <c r="V52" s="445" t="e">
        <f t="shared" si="28"/>
        <v>#REF!</v>
      </c>
      <c r="W52" s="445"/>
      <c r="X52" s="463" t="e">
        <f t="shared" si="29"/>
        <v>#REF!</v>
      </c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</row>
    <row r="53" spans="1:42" ht="15.75" customHeight="1">
      <c r="A53" s="1" t="s">
        <v>15</v>
      </c>
      <c r="B53" s="1" t="s">
        <v>17</v>
      </c>
      <c r="C53" s="467" t="s">
        <v>61</v>
      </c>
      <c r="D53" s="468">
        <v>4</v>
      </c>
      <c r="E53" s="8"/>
      <c r="F53" s="7"/>
      <c r="G53" s="7"/>
      <c r="H53" s="7"/>
      <c r="I53" s="7"/>
      <c r="J53" s="7"/>
      <c r="K53" s="7"/>
      <c r="L53" s="8"/>
      <c r="M53" s="7"/>
      <c r="N53" s="8"/>
      <c r="O53" s="3"/>
      <c r="P53" s="462"/>
      <c r="U53" s="463">
        <f t="shared" si="27"/>
        <v>4</v>
      </c>
      <c r="V53" s="445" t="e">
        <f t="shared" si="28"/>
        <v>#REF!</v>
      </c>
      <c r="W53" s="445"/>
      <c r="X53" s="463" t="e">
        <f t="shared" si="29"/>
        <v>#REF!</v>
      </c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</row>
    <row r="54" spans="1:42" ht="15.75" customHeight="1">
      <c r="A54" s="1" t="s">
        <v>15</v>
      </c>
      <c r="B54" s="1" t="s">
        <v>17</v>
      </c>
      <c r="C54" s="467" t="s">
        <v>79</v>
      </c>
      <c r="D54" s="468">
        <v>2</v>
      </c>
      <c r="E54" s="8">
        <v>5</v>
      </c>
      <c r="F54" s="7">
        <f t="shared" ref="F54:F56" si="36">E54*30</f>
        <v>150</v>
      </c>
      <c r="G54" s="7">
        <f t="shared" ref="G54:G56" si="37">H54+I54+J54</f>
        <v>72</v>
      </c>
      <c r="H54" s="7">
        <v>36</v>
      </c>
      <c r="I54" s="7"/>
      <c r="J54" s="7">
        <v>36</v>
      </c>
      <c r="K54" s="7">
        <f t="shared" ref="K54:K56" si="38">F54-G54</f>
        <v>78</v>
      </c>
      <c r="L54" s="8">
        <f>G54/18</f>
        <v>4</v>
      </c>
      <c r="M54" s="7" t="s">
        <v>24</v>
      </c>
      <c r="N54" s="8">
        <f t="shared" ref="N54:N56" si="39">G54/F54*100</f>
        <v>48</v>
      </c>
      <c r="O54" s="3" t="s">
        <v>46</v>
      </c>
      <c r="P54" s="462">
        <f>E54</f>
        <v>5</v>
      </c>
      <c r="U54" s="463">
        <f t="shared" si="27"/>
        <v>7</v>
      </c>
      <c r="V54" s="445" t="e">
        <f t="shared" si="28"/>
        <v>#REF!</v>
      </c>
      <c r="W54" s="445"/>
      <c r="X54" s="463" t="e">
        <f t="shared" si="29"/>
        <v>#REF!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528" t="s">
        <v>15</v>
      </c>
      <c r="B55" s="528" t="s">
        <v>17</v>
      </c>
      <c r="C55" s="533" t="s">
        <v>62</v>
      </c>
      <c r="D55" s="538">
        <v>2</v>
      </c>
      <c r="E55" s="531">
        <v>3</v>
      </c>
      <c r="F55" s="481">
        <f t="shared" si="36"/>
        <v>90</v>
      </c>
      <c r="G55" s="553">
        <f t="shared" si="37"/>
        <v>45</v>
      </c>
      <c r="H55" s="553">
        <v>27</v>
      </c>
      <c r="I55" s="553"/>
      <c r="J55" s="553">
        <v>18</v>
      </c>
      <c r="K55" s="553">
        <f t="shared" si="38"/>
        <v>45</v>
      </c>
      <c r="L55" s="554">
        <v>5</v>
      </c>
      <c r="M55" s="481" t="s">
        <v>16</v>
      </c>
      <c r="N55" s="531">
        <f t="shared" si="39"/>
        <v>50</v>
      </c>
      <c r="O55" s="472" t="s">
        <v>578</v>
      </c>
      <c r="P55" s="462"/>
      <c r="Q55" s="470"/>
      <c r="R55" s="470"/>
      <c r="S55" s="470"/>
      <c r="T55" s="470"/>
      <c r="U55" s="463">
        <f t="shared" si="27"/>
        <v>5</v>
      </c>
      <c r="V55" s="445" t="e">
        <f t="shared" si="28"/>
        <v>#REF!</v>
      </c>
      <c r="W55" s="445"/>
      <c r="X55" s="463" t="e">
        <f t="shared" si="29"/>
        <v>#REF!</v>
      </c>
      <c r="Y55" s="470"/>
      <c r="Z55" s="470"/>
      <c r="AA55" s="470"/>
      <c r="AB55" s="470"/>
      <c r="AC55" s="470"/>
      <c r="AD55" s="472"/>
      <c r="AE55" s="472"/>
      <c r="AF55" s="472"/>
      <c r="AG55" s="472"/>
      <c r="AH55" s="472"/>
      <c r="AI55" s="472"/>
      <c r="AJ55" s="472"/>
      <c r="AK55" s="472"/>
      <c r="AL55" s="472"/>
      <c r="AM55" s="472"/>
      <c r="AN55" s="472"/>
      <c r="AO55" s="472"/>
      <c r="AP55" s="472"/>
    </row>
    <row r="56" spans="1:42" ht="15.75" customHeight="1">
      <c r="A56" s="528" t="s">
        <v>15</v>
      </c>
      <c r="B56" s="528" t="s">
        <v>17</v>
      </c>
      <c r="C56" s="533" t="s">
        <v>52</v>
      </c>
      <c r="D56" s="538">
        <v>2</v>
      </c>
      <c r="E56" s="531">
        <v>3</v>
      </c>
      <c r="F56" s="481">
        <f t="shared" si="36"/>
        <v>90</v>
      </c>
      <c r="G56" s="553">
        <f t="shared" si="37"/>
        <v>45</v>
      </c>
      <c r="H56" s="553">
        <v>27</v>
      </c>
      <c r="I56" s="553"/>
      <c r="J56" s="553">
        <v>18</v>
      </c>
      <c r="K56" s="553">
        <f t="shared" si="38"/>
        <v>45</v>
      </c>
      <c r="L56" s="554">
        <v>5</v>
      </c>
      <c r="M56" s="481" t="s">
        <v>16</v>
      </c>
      <c r="N56" s="531">
        <f t="shared" si="39"/>
        <v>50</v>
      </c>
      <c r="O56" s="472" t="s">
        <v>579</v>
      </c>
      <c r="P56" s="462"/>
      <c r="Q56" s="470"/>
      <c r="R56" s="470"/>
      <c r="S56" s="470"/>
      <c r="T56" s="470"/>
      <c r="U56" s="463">
        <f t="shared" si="27"/>
        <v>5</v>
      </c>
      <c r="V56" s="445" t="e">
        <f t="shared" si="28"/>
        <v>#REF!</v>
      </c>
      <c r="W56" s="445"/>
      <c r="X56" s="463" t="e">
        <f t="shared" si="29"/>
        <v>#REF!</v>
      </c>
      <c r="Y56" s="470"/>
      <c r="Z56" s="470"/>
      <c r="AA56" s="470"/>
      <c r="AB56" s="470"/>
      <c r="AC56" s="470"/>
      <c r="AD56" s="472"/>
      <c r="AE56" s="472"/>
      <c r="AF56" s="472"/>
      <c r="AG56" s="472"/>
      <c r="AH56" s="472"/>
      <c r="AI56" s="472"/>
      <c r="AJ56" s="472"/>
      <c r="AK56" s="472"/>
      <c r="AL56" s="472"/>
      <c r="AM56" s="472"/>
      <c r="AN56" s="472"/>
      <c r="AO56" s="472"/>
      <c r="AP56" s="472"/>
    </row>
    <row r="57" spans="1:42" ht="15.75" customHeight="1">
      <c r="A57" s="1" t="s">
        <v>16</v>
      </c>
      <c r="B57" s="1" t="s">
        <v>57</v>
      </c>
      <c r="C57" s="558" t="s">
        <v>66</v>
      </c>
      <c r="D57" s="503">
        <v>3.5</v>
      </c>
      <c r="E57" s="8"/>
      <c r="F57" s="7"/>
      <c r="G57" s="7"/>
      <c r="H57" s="7"/>
      <c r="I57" s="7"/>
      <c r="J57" s="7"/>
      <c r="K57" s="7"/>
      <c r="L57" s="8"/>
      <c r="M57" s="7"/>
      <c r="N57" s="8"/>
      <c r="O57" s="3"/>
      <c r="P57" s="462"/>
      <c r="Q57" s="445"/>
      <c r="R57" s="445"/>
      <c r="S57" s="445"/>
      <c r="T57" s="445"/>
      <c r="U57" s="463">
        <f t="shared" si="27"/>
        <v>3.5</v>
      </c>
      <c r="V57" s="445" t="e">
        <f t="shared" si="28"/>
        <v>#REF!</v>
      </c>
      <c r="W57" s="445"/>
      <c r="X57" s="463" t="e">
        <f t="shared" si="29"/>
        <v>#REF!</v>
      </c>
      <c r="Y57" s="445"/>
      <c r="Z57" s="445"/>
      <c r="AA57" s="445"/>
      <c r="AB57" s="445"/>
      <c r="AC57" s="445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 t="s">
        <v>15</v>
      </c>
      <c r="B58" s="1" t="s">
        <v>57</v>
      </c>
      <c r="C58" s="467" t="s">
        <v>540</v>
      </c>
      <c r="D58" s="503">
        <v>1</v>
      </c>
      <c r="E58" s="8">
        <v>4</v>
      </c>
      <c r="F58" s="7">
        <f>E58*30</f>
        <v>120</v>
      </c>
      <c r="G58" s="7">
        <f>H58+I58+J58</f>
        <v>54</v>
      </c>
      <c r="H58" s="557">
        <v>36</v>
      </c>
      <c r="I58" s="557"/>
      <c r="J58" s="557">
        <v>18</v>
      </c>
      <c r="K58" s="557">
        <f>F58-G58</f>
        <v>66</v>
      </c>
      <c r="L58" s="542">
        <f>G58/18</f>
        <v>3</v>
      </c>
      <c r="M58" s="7" t="s">
        <v>16</v>
      </c>
      <c r="N58" s="8">
        <f>G58/F58*100</f>
        <v>45</v>
      </c>
      <c r="O58" s="3" t="s">
        <v>46</v>
      </c>
      <c r="P58" s="462">
        <f>E58</f>
        <v>4</v>
      </c>
      <c r="U58" s="463">
        <f t="shared" si="27"/>
        <v>5</v>
      </c>
      <c r="V58" s="445" t="e">
        <f t="shared" si="28"/>
        <v>#REF!</v>
      </c>
      <c r="W58" s="445"/>
      <c r="X58" s="463" t="e">
        <f t="shared" si="29"/>
        <v>#REF!</v>
      </c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1" t="s">
        <v>35</v>
      </c>
      <c r="D59" s="12">
        <f t="shared" ref="D59:L59" si="40">SUM(D44:D58)</f>
        <v>36.5</v>
      </c>
      <c r="E59" s="12">
        <f t="shared" si="40"/>
        <v>30</v>
      </c>
      <c r="F59" s="13">
        <f t="shared" si="40"/>
        <v>900</v>
      </c>
      <c r="G59" s="13">
        <f t="shared" si="40"/>
        <v>407</v>
      </c>
      <c r="H59" s="13">
        <f t="shared" si="40"/>
        <v>198</v>
      </c>
      <c r="I59" s="13">
        <f t="shared" si="40"/>
        <v>0</v>
      </c>
      <c r="J59" s="13">
        <f t="shared" si="40"/>
        <v>209</v>
      </c>
      <c r="K59" s="13">
        <f t="shared" si="40"/>
        <v>493</v>
      </c>
      <c r="L59" s="13">
        <f t="shared" si="40"/>
        <v>30.5</v>
      </c>
      <c r="M59" s="13"/>
      <c r="N59" s="13"/>
      <c r="O59" s="3"/>
      <c r="P59" s="559">
        <f>SUM(P45:P58)</f>
        <v>19</v>
      </c>
      <c r="U59" s="445"/>
      <c r="V59" s="445"/>
      <c r="W59" s="445"/>
      <c r="X59" s="44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4" t="s">
        <v>36</v>
      </c>
      <c r="D60" s="550"/>
      <c r="E60" s="17">
        <f>30-E59</f>
        <v>0</v>
      </c>
      <c r="F60" s="3"/>
      <c r="G60" s="3"/>
      <c r="H60" s="3"/>
      <c r="I60" s="3"/>
      <c r="J60" s="3"/>
      <c r="K60" s="3"/>
      <c r="L60" s="545"/>
      <c r="M60" s="545" t="s">
        <v>571</v>
      </c>
      <c r="N60" s="546"/>
      <c r="O60" s="547">
        <f>P59/E59*7/12</f>
        <v>0.36944444444444446</v>
      </c>
      <c r="P60" s="548" t="s">
        <v>572</v>
      </c>
      <c r="Q60" s="549"/>
      <c r="U60" s="445"/>
      <c r="V60" s="445"/>
      <c r="W60" s="445"/>
      <c r="X60" s="44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4"/>
      <c r="D61" s="550"/>
      <c r="E61" s="17"/>
      <c r="F61" s="3"/>
      <c r="G61" s="3"/>
      <c r="H61" s="3"/>
      <c r="I61" s="3"/>
      <c r="J61" s="3"/>
      <c r="K61" s="3"/>
      <c r="L61" s="3"/>
      <c r="M61" s="3"/>
      <c r="N61" s="3"/>
      <c r="O61" s="3"/>
      <c r="U61" s="445"/>
      <c r="V61" s="445"/>
      <c r="W61" s="445"/>
      <c r="X61" s="445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4"/>
      <c r="D62" s="550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3"/>
      <c r="U62" s="445"/>
      <c r="V62" s="445"/>
      <c r="W62" s="445"/>
      <c r="X62" s="445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4" t="s">
        <v>49</v>
      </c>
      <c r="D63" s="2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U63" s="445"/>
      <c r="V63" s="445"/>
      <c r="W63" s="445"/>
      <c r="X63" s="445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.75" customHeight="1">
      <c r="A64" s="1"/>
      <c r="B64" s="1"/>
      <c r="C64" s="1533" t="s">
        <v>2</v>
      </c>
      <c r="D64" s="1525" t="s">
        <v>561</v>
      </c>
      <c r="E64" s="1525" t="s">
        <v>3</v>
      </c>
      <c r="F64" s="1529" t="s">
        <v>4</v>
      </c>
      <c r="G64" s="1530"/>
      <c r="H64" s="1530"/>
      <c r="I64" s="1530"/>
      <c r="J64" s="1530"/>
      <c r="K64" s="1531"/>
      <c r="L64" s="1525" t="s">
        <v>5</v>
      </c>
      <c r="M64" s="1525" t="s">
        <v>6</v>
      </c>
      <c r="N64" s="1525" t="s">
        <v>7</v>
      </c>
      <c r="O64" s="3"/>
      <c r="U64" s="445"/>
      <c r="V64" s="445"/>
      <c r="W64" s="445"/>
      <c r="X64" s="445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/>
      <c r="B65" s="1"/>
      <c r="C65" s="1526"/>
      <c r="D65" s="1526"/>
      <c r="E65" s="1526"/>
      <c r="F65" s="1525" t="s">
        <v>8</v>
      </c>
      <c r="G65" s="1532" t="s">
        <v>9</v>
      </c>
      <c r="H65" s="1530"/>
      <c r="I65" s="1530"/>
      <c r="J65" s="1531"/>
      <c r="K65" s="1525" t="s">
        <v>38</v>
      </c>
      <c r="L65" s="1526"/>
      <c r="M65" s="1526"/>
      <c r="N65" s="1526"/>
      <c r="O65" s="3"/>
      <c r="U65" s="445"/>
      <c r="V65" s="445"/>
      <c r="W65" s="445"/>
      <c r="X65" s="445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</row>
    <row r="66" spans="1:42" ht="15.75" customHeight="1">
      <c r="A66" s="1"/>
      <c r="B66" s="1"/>
      <c r="C66" s="1526"/>
      <c r="D66" s="1526"/>
      <c r="E66" s="1526"/>
      <c r="F66" s="1526"/>
      <c r="G66" s="1525" t="s">
        <v>11</v>
      </c>
      <c r="H66" s="1529" t="s">
        <v>12</v>
      </c>
      <c r="I66" s="1530"/>
      <c r="J66" s="1531"/>
      <c r="K66" s="1526"/>
      <c r="L66" s="1526"/>
      <c r="M66" s="1526"/>
      <c r="N66" s="1526"/>
      <c r="O66" s="3"/>
      <c r="U66" s="445"/>
      <c r="V66" s="445"/>
      <c r="W66" s="445"/>
      <c r="X66" s="445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</row>
    <row r="67" spans="1:42" ht="15.75" customHeight="1">
      <c r="A67" s="1"/>
      <c r="B67" s="1"/>
      <c r="C67" s="1526"/>
      <c r="D67" s="1526"/>
      <c r="E67" s="1526"/>
      <c r="F67" s="1526"/>
      <c r="G67" s="1526"/>
      <c r="H67" s="1525" t="s">
        <v>39</v>
      </c>
      <c r="I67" s="1525" t="s">
        <v>40</v>
      </c>
      <c r="J67" s="1525" t="s">
        <v>41</v>
      </c>
      <c r="K67" s="1526"/>
      <c r="L67" s="1526"/>
      <c r="M67" s="1526"/>
      <c r="N67" s="1526"/>
      <c r="O67" s="3"/>
      <c r="U67" s="445"/>
      <c r="V67" s="445"/>
      <c r="W67" s="445"/>
      <c r="X67" s="445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</row>
    <row r="68" spans="1:42" ht="15.75" customHeight="1">
      <c r="A68" s="1"/>
      <c r="B68" s="1"/>
      <c r="C68" s="1526"/>
      <c r="D68" s="1526"/>
      <c r="E68" s="1526"/>
      <c r="F68" s="1526"/>
      <c r="G68" s="1526"/>
      <c r="H68" s="1526"/>
      <c r="I68" s="1526"/>
      <c r="J68" s="1526"/>
      <c r="K68" s="1526"/>
      <c r="L68" s="1526"/>
      <c r="M68" s="1526"/>
      <c r="N68" s="1526"/>
      <c r="O68" s="3"/>
      <c r="U68" s="445"/>
      <c r="V68" s="445"/>
      <c r="W68" s="445"/>
      <c r="X68" s="445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</row>
    <row r="69" spans="1:42" ht="15.75" customHeight="1">
      <c r="A69" s="1"/>
      <c r="B69" s="1"/>
      <c r="C69" s="1526"/>
      <c r="D69" s="1526"/>
      <c r="E69" s="1526"/>
      <c r="F69" s="1526"/>
      <c r="G69" s="1526"/>
      <c r="H69" s="1526"/>
      <c r="I69" s="1526"/>
      <c r="J69" s="1526"/>
      <c r="K69" s="1526"/>
      <c r="L69" s="1526"/>
      <c r="M69" s="1526"/>
      <c r="N69" s="1526"/>
      <c r="O69" s="3"/>
      <c r="U69" s="445"/>
      <c r="V69" s="445"/>
      <c r="W69" s="445"/>
      <c r="X69" s="445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</row>
    <row r="70" spans="1:42" ht="15.75" customHeight="1">
      <c r="A70" s="1"/>
      <c r="B70" s="1"/>
      <c r="C70" s="1527"/>
      <c r="D70" s="1527"/>
      <c r="E70" s="1527"/>
      <c r="F70" s="1527"/>
      <c r="G70" s="1527"/>
      <c r="H70" s="1527"/>
      <c r="I70" s="1527"/>
      <c r="J70" s="1527"/>
      <c r="K70" s="1527"/>
      <c r="L70" s="1527"/>
      <c r="M70" s="1527"/>
      <c r="N70" s="1527"/>
      <c r="O70" s="3"/>
      <c r="U70" s="445"/>
      <c r="V70" s="445"/>
      <c r="W70" s="445"/>
      <c r="X70" s="445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</row>
    <row r="71" spans="1:42" ht="15.75" customHeight="1">
      <c r="A71" s="560" t="s">
        <v>16</v>
      </c>
      <c r="B71" s="560" t="s">
        <v>17</v>
      </c>
      <c r="C71" s="561" t="s">
        <v>91</v>
      </c>
      <c r="D71" s="552">
        <v>1</v>
      </c>
      <c r="E71" s="562">
        <v>2</v>
      </c>
      <c r="F71" s="557">
        <f t="shared" ref="F71:F78" si="41">E71*30</f>
        <v>60</v>
      </c>
      <c r="G71" s="557">
        <f t="shared" ref="G71:G78" si="42">H71+I71+J71</f>
        <v>23</v>
      </c>
      <c r="H71" s="557">
        <v>8</v>
      </c>
      <c r="I71" s="557">
        <v>8</v>
      </c>
      <c r="J71" s="557">
        <v>7</v>
      </c>
      <c r="K71" s="557">
        <f t="shared" ref="K71:K78" si="43">F71-G71</f>
        <v>37</v>
      </c>
      <c r="L71" s="542">
        <f>G71/15</f>
        <v>1.5333333333333334</v>
      </c>
      <c r="M71" s="557" t="s">
        <v>32</v>
      </c>
      <c r="N71" s="542">
        <f t="shared" ref="N71:N78" si="44">G71/F71*100</f>
        <v>38.333333333333336</v>
      </c>
      <c r="O71" s="472"/>
      <c r="P71" s="470"/>
      <c r="Q71" s="470"/>
      <c r="R71" s="470" t="s">
        <v>580</v>
      </c>
      <c r="S71" s="470"/>
      <c r="T71" s="470"/>
      <c r="U71" s="463">
        <f t="shared" ref="U71:U78" si="45">D71+E71</f>
        <v>3</v>
      </c>
      <c r="V71" s="445" t="e">
        <f t="shared" ref="V71:V78" si="46">#REF!</f>
        <v>#REF!</v>
      </c>
      <c r="W71" s="445"/>
      <c r="X71" s="463" t="e">
        <f t="shared" ref="X71:X78" si="47">V71-U71</f>
        <v>#REF!</v>
      </c>
      <c r="Y71" s="470"/>
      <c r="Z71" s="470"/>
      <c r="AA71" s="470"/>
      <c r="AB71" s="470"/>
      <c r="AC71" s="470"/>
      <c r="AD71" s="472"/>
      <c r="AE71" s="472"/>
      <c r="AF71" s="472"/>
      <c r="AG71" s="472"/>
      <c r="AH71" s="472"/>
      <c r="AI71" s="472"/>
      <c r="AJ71" s="472"/>
      <c r="AK71" s="472"/>
      <c r="AL71" s="472"/>
      <c r="AM71" s="472"/>
      <c r="AN71" s="472"/>
      <c r="AO71" s="472"/>
      <c r="AP71" s="472"/>
    </row>
    <row r="72" spans="1:42" ht="15.75" customHeight="1">
      <c r="A72" s="1" t="s">
        <v>15</v>
      </c>
      <c r="B72" s="1" t="s">
        <v>17</v>
      </c>
      <c r="C72" s="467" t="s">
        <v>581</v>
      </c>
      <c r="D72" s="480"/>
      <c r="E72" s="8">
        <v>1</v>
      </c>
      <c r="F72" s="7">
        <f t="shared" si="41"/>
        <v>30</v>
      </c>
      <c r="G72" s="7">
        <f t="shared" si="42"/>
        <v>0</v>
      </c>
      <c r="H72" s="7"/>
      <c r="I72" s="7"/>
      <c r="J72" s="7"/>
      <c r="K72" s="7">
        <f t="shared" si="43"/>
        <v>30</v>
      </c>
      <c r="L72" s="8">
        <f>G72/18</f>
        <v>0</v>
      </c>
      <c r="M72" s="7" t="s">
        <v>32</v>
      </c>
      <c r="N72" s="8">
        <f t="shared" si="44"/>
        <v>0</v>
      </c>
      <c r="O72" s="3" t="s">
        <v>46</v>
      </c>
      <c r="P72" s="462">
        <f t="shared" ref="P72:P78" si="48">E72</f>
        <v>1</v>
      </c>
      <c r="U72" s="463">
        <f t="shared" si="45"/>
        <v>1</v>
      </c>
      <c r="V72" s="445" t="e">
        <f t="shared" si="46"/>
        <v>#REF!</v>
      </c>
      <c r="W72" s="445"/>
      <c r="X72" s="463" t="e">
        <f t="shared" si="47"/>
        <v>#REF!</v>
      </c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</row>
    <row r="73" spans="1:42" ht="15.75" customHeight="1">
      <c r="A73" s="560" t="s">
        <v>16</v>
      </c>
      <c r="B73" s="560" t="s">
        <v>57</v>
      </c>
      <c r="C73" s="563" t="s">
        <v>85</v>
      </c>
      <c r="D73" s="552"/>
      <c r="E73" s="562">
        <v>3</v>
      </c>
      <c r="F73" s="557">
        <f t="shared" si="41"/>
        <v>90</v>
      </c>
      <c r="G73" s="557">
        <f t="shared" si="42"/>
        <v>30</v>
      </c>
      <c r="H73" s="557"/>
      <c r="I73" s="557"/>
      <c r="J73" s="557">
        <v>30</v>
      </c>
      <c r="K73" s="557">
        <f t="shared" si="43"/>
        <v>60</v>
      </c>
      <c r="L73" s="542">
        <f t="shared" ref="L73:L78" si="49">G73/15</f>
        <v>2</v>
      </c>
      <c r="M73" s="557" t="s">
        <v>16</v>
      </c>
      <c r="N73" s="8">
        <f t="shared" si="44"/>
        <v>33.333333333333329</v>
      </c>
      <c r="O73" s="564"/>
      <c r="P73" s="565">
        <f t="shared" si="48"/>
        <v>3</v>
      </c>
      <c r="U73" s="463">
        <f t="shared" si="45"/>
        <v>3</v>
      </c>
      <c r="V73" s="445" t="e">
        <f t="shared" si="46"/>
        <v>#REF!</v>
      </c>
      <c r="W73" s="445"/>
      <c r="X73" s="463" t="e">
        <f t="shared" si="47"/>
        <v>#REF!</v>
      </c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</row>
    <row r="74" spans="1:42" ht="15.75" customHeight="1">
      <c r="A74" s="1" t="s">
        <v>15</v>
      </c>
      <c r="B74" s="1" t="s">
        <v>57</v>
      </c>
      <c r="C74" s="467" t="s">
        <v>546</v>
      </c>
      <c r="D74" s="480"/>
      <c r="E74" s="8">
        <v>5</v>
      </c>
      <c r="F74" s="7">
        <f t="shared" si="41"/>
        <v>150</v>
      </c>
      <c r="G74" s="7">
        <f t="shared" si="42"/>
        <v>60</v>
      </c>
      <c r="H74" s="7">
        <v>30</v>
      </c>
      <c r="I74" s="7"/>
      <c r="J74" s="7">
        <v>30</v>
      </c>
      <c r="K74" s="7">
        <f t="shared" si="43"/>
        <v>90</v>
      </c>
      <c r="L74" s="8">
        <f t="shared" si="49"/>
        <v>4</v>
      </c>
      <c r="M74" s="7" t="s">
        <v>24</v>
      </c>
      <c r="N74" s="8">
        <f t="shared" si="44"/>
        <v>40</v>
      </c>
      <c r="O74" s="3" t="s">
        <v>46</v>
      </c>
      <c r="P74" s="462">
        <f t="shared" si="48"/>
        <v>5</v>
      </c>
      <c r="U74" s="463">
        <f t="shared" si="45"/>
        <v>5</v>
      </c>
      <c r="V74" s="445" t="e">
        <f t="shared" si="46"/>
        <v>#REF!</v>
      </c>
      <c r="W74" s="445"/>
      <c r="X74" s="463" t="e">
        <f t="shared" si="47"/>
        <v>#REF!</v>
      </c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</row>
    <row r="75" spans="1:42" ht="15.75" customHeight="1">
      <c r="A75" s="515" t="s">
        <v>15</v>
      </c>
      <c r="B75" s="515" t="s">
        <v>57</v>
      </c>
      <c r="C75" s="467" t="s">
        <v>547</v>
      </c>
      <c r="D75" s="519"/>
      <c r="E75" s="516">
        <v>5</v>
      </c>
      <c r="F75" s="517">
        <f t="shared" si="41"/>
        <v>150</v>
      </c>
      <c r="G75" s="517">
        <f t="shared" si="42"/>
        <v>60</v>
      </c>
      <c r="H75" s="517">
        <v>30</v>
      </c>
      <c r="I75" s="517"/>
      <c r="J75" s="517">
        <v>30</v>
      </c>
      <c r="K75" s="517">
        <f t="shared" si="43"/>
        <v>90</v>
      </c>
      <c r="L75" s="516">
        <f t="shared" si="49"/>
        <v>4</v>
      </c>
      <c r="M75" s="517" t="s">
        <v>32</v>
      </c>
      <c r="N75" s="516">
        <f t="shared" si="44"/>
        <v>40</v>
      </c>
      <c r="O75" s="458" t="s">
        <v>46</v>
      </c>
      <c r="P75" s="566">
        <f t="shared" si="48"/>
        <v>5</v>
      </c>
      <c r="U75" s="463">
        <f t="shared" si="45"/>
        <v>5</v>
      </c>
      <c r="V75" s="445" t="e">
        <f t="shared" si="46"/>
        <v>#REF!</v>
      </c>
      <c r="W75" s="445"/>
      <c r="X75" s="463" t="e">
        <f t="shared" si="47"/>
        <v>#REF!</v>
      </c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</row>
    <row r="76" spans="1:42" ht="15.75" customHeight="1">
      <c r="A76" s="1" t="s">
        <v>15</v>
      </c>
      <c r="B76" s="1" t="s">
        <v>57</v>
      </c>
      <c r="C76" s="467" t="s">
        <v>87</v>
      </c>
      <c r="D76" s="480"/>
      <c r="E76" s="8">
        <v>6</v>
      </c>
      <c r="F76" s="7">
        <f t="shared" si="41"/>
        <v>180</v>
      </c>
      <c r="G76" s="7">
        <f t="shared" si="42"/>
        <v>60</v>
      </c>
      <c r="H76" s="7">
        <v>30</v>
      </c>
      <c r="I76" s="7"/>
      <c r="J76" s="7">
        <v>30</v>
      </c>
      <c r="K76" s="7">
        <f t="shared" si="43"/>
        <v>120</v>
      </c>
      <c r="L76" s="8">
        <f t="shared" si="49"/>
        <v>4</v>
      </c>
      <c r="M76" s="7" t="s">
        <v>24</v>
      </c>
      <c r="N76" s="8">
        <f t="shared" si="44"/>
        <v>33.333333333333329</v>
      </c>
      <c r="O76" s="3" t="s">
        <v>46</v>
      </c>
      <c r="P76" s="462">
        <f t="shared" si="48"/>
        <v>6</v>
      </c>
      <c r="U76" s="463">
        <f t="shared" si="45"/>
        <v>6</v>
      </c>
      <c r="V76" s="445" t="e">
        <f t="shared" si="46"/>
        <v>#REF!</v>
      </c>
      <c r="W76" s="445"/>
      <c r="X76" s="463" t="e">
        <f t="shared" si="47"/>
        <v>#REF!</v>
      </c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</row>
    <row r="77" spans="1:42" ht="15.75" customHeight="1">
      <c r="A77" s="1" t="s">
        <v>15</v>
      </c>
      <c r="B77" s="1" t="s">
        <v>17</v>
      </c>
      <c r="C77" s="467" t="s">
        <v>582</v>
      </c>
      <c r="D77" s="480"/>
      <c r="E77" s="8">
        <v>3</v>
      </c>
      <c r="F77" s="7">
        <f t="shared" si="41"/>
        <v>90</v>
      </c>
      <c r="G77" s="7">
        <f t="shared" si="42"/>
        <v>30</v>
      </c>
      <c r="H77" s="7">
        <v>15</v>
      </c>
      <c r="I77" s="7"/>
      <c r="J77" s="7">
        <v>15</v>
      </c>
      <c r="K77" s="7">
        <f t="shared" si="43"/>
        <v>60</v>
      </c>
      <c r="L77" s="8">
        <f t="shared" si="49"/>
        <v>2</v>
      </c>
      <c r="M77" s="7" t="s">
        <v>32</v>
      </c>
      <c r="N77" s="8">
        <f t="shared" si="44"/>
        <v>33.333333333333329</v>
      </c>
      <c r="O77" s="3" t="s">
        <v>46</v>
      </c>
      <c r="P77" s="462">
        <f t="shared" si="48"/>
        <v>3</v>
      </c>
      <c r="U77" s="463">
        <f t="shared" si="45"/>
        <v>3</v>
      </c>
      <c r="V77" s="445" t="e">
        <f t="shared" si="46"/>
        <v>#REF!</v>
      </c>
      <c r="W77" s="445"/>
      <c r="X77" s="463" t="e">
        <f t="shared" si="47"/>
        <v>#REF!</v>
      </c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</row>
    <row r="78" spans="1:42" ht="22.5" customHeight="1">
      <c r="A78" s="515" t="s">
        <v>15</v>
      </c>
      <c r="B78" s="567" t="s">
        <v>17</v>
      </c>
      <c r="C78" s="467" t="s">
        <v>90</v>
      </c>
      <c r="D78" s="519"/>
      <c r="E78" s="516">
        <v>5</v>
      </c>
      <c r="F78" s="517">
        <f t="shared" si="41"/>
        <v>150</v>
      </c>
      <c r="G78" s="517">
        <f t="shared" si="42"/>
        <v>60</v>
      </c>
      <c r="H78" s="517">
        <v>30</v>
      </c>
      <c r="I78" s="517"/>
      <c r="J78" s="517">
        <v>30</v>
      </c>
      <c r="K78" s="517">
        <f t="shared" si="43"/>
        <v>90</v>
      </c>
      <c r="L78" s="516">
        <f t="shared" si="49"/>
        <v>4</v>
      </c>
      <c r="M78" s="517" t="s">
        <v>24</v>
      </c>
      <c r="N78" s="516">
        <f t="shared" si="44"/>
        <v>40</v>
      </c>
      <c r="O78" s="3" t="s">
        <v>46</v>
      </c>
      <c r="P78" s="462">
        <f t="shared" si="48"/>
        <v>5</v>
      </c>
      <c r="U78" s="463">
        <f t="shared" si="45"/>
        <v>5</v>
      </c>
      <c r="V78" s="445" t="e">
        <f t="shared" si="46"/>
        <v>#REF!</v>
      </c>
      <c r="W78" s="445"/>
      <c r="X78" s="463" t="e">
        <f t="shared" si="47"/>
        <v>#REF!</v>
      </c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1"/>
      <c r="B79" s="1"/>
      <c r="C79" s="11" t="s">
        <v>35</v>
      </c>
      <c r="D79" s="474">
        <f t="shared" ref="D79:M79" si="50">SUM(D71:D78)</f>
        <v>1</v>
      </c>
      <c r="E79" s="12">
        <f t="shared" si="50"/>
        <v>30</v>
      </c>
      <c r="F79" s="13">
        <f t="shared" si="50"/>
        <v>900</v>
      </c>
      <c r="G79" s="13">
        <f t="shared" si="50"/>
        <v>323</v>
      </c>
      <c r="H79" s="13">
        <f t="shared" si="50"/>
        <v>143</v>
      </c>
      <c r="I79" s="13">
        <f t="shared" si="50"/>
        <v>8</v>
      </c>
      <c r="J79" s="13">
        <f t="shared" si="50"/>
        <v>172</v>
      </c>
      <c r="K79" s="13">
        <f t="shared" si="50"/>
        <v>577</v>
      </c>
      <c r="L79" s="13">
        <f t="shared" si="50"/>
        <v>21.533333333333331</v>
      </c>
      <c r="M79" s="12">
        <f t="shared" si="50"/>
        <v>0</v>
      </c>
      <c r="N79" s="12"/>
      <c r="O79" s="3"/>
      <c r="P79" s="462">
        <f>SUM(P72:P78)</f>
        <v>28</v>
      </c>
      <c r="U79" s="445"/>
      <c r="V79" s="445"/>
      <c r="W79" s="445"/>
      <c r="X79" s="445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 t="s">
        <v>36</v>
      </c>
      <c r="D80" s="550"/>
      <c r="E80" s="15">
        <f>30-E79</f>
        <v>0</v>
      </c>
      <c r="F80" s="3"/>
      <c r="G80" s="3"/>
      <c r="H80" s="3"/>
      <c r="I80" s="3"/>
      <c r="J80" s="3"/>
      <c r="K80" s="3"/>
      <c r="L80" s="545"/>
      <c r="M80" s="545" t="s">
        <v>571</v>
      </c>
      <c r="N80" s="546"/>
      <c r="O80" s="547">
        <f>P79/E79*6/12</f>
        <v>0.46666666666666662</v>
      </c>
      <c r="P80" s="548" t="s">
        <v>572</v>
      </c>
      <c r="Q80" s="549"/>
      <c r="R80" s="10" t="s">
        <v>583</v>
      </c>
      <c r="U80" s="445"/>
      <c r="V80" s="445"/>
      <c r="W80" s="445"/>
      <c r="X80" s="445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14"/>
      <c r="D81" s="550"/>
      <c r="E81" s="15"/>
      <c r="F81" s="3"/>
      <c r="G81" s="3"/>
      <c r="H81" s="3"/>
      <c r="I81" s="3"/>
      <c r="J81" s="3"/>
      <c r="K81" s="3"/>
      <c r="L81" s="3"/>
      <c r="M81" s="3"/>
      <c r="N81" s="3"/>
      <c r="O81" s="3"/>
      <c r="U81" s="445"/>
      <c r="V81" s="445"/>
      <c r="W81" s="445"/>
      <c r="X81" s="445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4" t="s">
        <v>554</v>
      </c>
      <c r="D82" s="2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U82" s="445"/>
      <c r="V82" s="445"/>
      <c r="W82" s="445"/>
      <c r="X82" s="445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533" t="s">
        <v>2</v>
      </c>
      <c r="D83" s="1525" t="s">
        <v>561</v>
      </c>
      <c r="E83" s="1525" t="s">
        <v>3</v>
      </c>
      <c r="F83" s="1529" t="s">
        <v>4</v>
      </c>
      <c r="G83" s="1530"/>
      <c r="H83" s="1530"/>
      <c r="I83" s="1530"/>
      <c r="J83" s="1530"/>
      <c r="K83" s="1531"/>
      <c r="L83" s="1525" t="s">
        <v>5</v>
      </c>
      <c r="M83" s="1525" t="s">
        <v>6</v>
      </c>
      <c r="N83" s="1525" t="s">
        <v>7</v>
      </c>
      <c r="O83" s="3"/>
      <c r="U83" s="445"/>
      <c r="V83" s="445"/>
      <c r="W83" s="445"/>
      <c r="X83" s="445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526"/>
      <c r="D84" s="1526"/>
      <c r="E84" s="1526"/>
      <c r="F84" s="1525" t="s">
        <v>8</v>
      </c>
      <c r="G84" s="1532" t="s">
        <v>9</v>
      </c>
      <c r="H84" s="1530"/>
      <c r="I84" s="1530"/>
      <c r="J84" s="1531"/>
      <c r="K84" s="1525" t="s">
        <v>38</v>
      </c>
      <c r="L84" s="1526"/>
      <c r="M84" s="1526"/>
      <c r="N84" s="1526"/>
      <c r="O84" s="3"/>
      <c r="U84" s="445"/>
      <c r="V84" s="445"/>
      <c r="W84" s="445"/>
      <c r="X84" s="445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526"/>
      <c r="D85" s="1526"/>
      <c r="E85" s="1526"/>
      <c r="F85" s="1526"/>
      <c r="G85" s="1525" t="s">
        <v>11</v>
      </c>
      <c r="H85" s="1529" t="s">
        <v>12</v>
      </c>
      <c r="I85" s="1530"/>
      <c r="J85" s="1531"/>
      <c r="K85" s="1526"/>
      <c r="L85" s="1526"/>
      <c r="M85" s="1526"/>
      <c r="N85" s="1526"/>
      <c r="O85" s="3"/>
      <c r="U85" s="445"/>
      <c r="V85" s="445"/>
      <c r="W85" s="445"/>
      <c r="X85" s="445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526"/>
      <c r="D86" s="1526"/>
      <c r="E86" s="1526"/>
      <c r="F86" s="1526"/>
      <c r="G86" s="1526"/>
      <c r="H86" s="1525" t="s">
        <v>39</v>
      </c>
      <c r="I86" s="1525" t="s">
        <v>40</v>
      </c>
      <c r="J86" s="1525" t="s">
        <v>41</v>
      </c>
      <c r="K86" s="1526"/>
      <c r="L86" s="1526"/>
      <c r="M86" s="1526"/>
      <c r="N86" s="1526"/>
      <c r="O86" s="3"/>
      <c r="U86" s="445"/>
      <c r="V86" s="445"/>
      <c r="W86" s="445"/>
      <c r="X86" s="445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526"/>
      <c r="D87" s="1526"/>
      <c r="E87" s="1526"/>
      <c r="F87" s="1526"/>
      <c r="G87" s="1526"/>
      <c r="H87" s="1526"/>
      <c r="I87" s="1526"/>
      <c r="J87" s="1526"/>
      <c r="K87" s="1526"/>
      <c r="L87" s="1526"/>
      <c r="M87" s="1526"/>
      <c r="N87" s="1526"/>
      <c r="O87" s="3"/>
      <c r="U87" s="445"/>
      <c r="V87" s="445"/>
      <c r="W87" s="445"/>
      <c r="X87" s="445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.75" customHeight="1">
      <c r="A88" s="1"/>
      <c r="B88" s="1"/>
      <c r="C88" s="1526"/>
      <c r="D88" s="1526"/>
      <c r="E88" s="1526"/>
      <c r="F88" s="1526"/>
      <c r="G88" s="1526"/>
      <c r="H88" s="1526"/>
      <c r="I88" s="1526"/>
      <c r="J88" s="1526"/>
      <c r="K88" s="1526"/>
      <c r="L88" s="1526"/>
      <c r="M88" s="1526"/>
      <c r="N88" s="1526"/>
      <c r="O88" s="3"/>
      <c r="U88" s="445"/>
      <c r="V88" s="445"/>
      <c r="W88" s="445"/>
      <c r="X88" s="44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/>
      <c r="B89" s="1"/>
      <c r="C89" s="1527"/>
      <c r="D89" s="1527"/>
      <c r="E89" s="1527"/>
      <c r="F89" s="1527"/>
      <c r="G89" s="1527"/>
      <c r="H89" s="1527"/>
      <c r="I89" s="1527"/>
      <c r="J89" s="1527"/>
      <c r="K89" s="1527"/>
      <c r="L89" s="1527"/>
      <c r="M89" s="1527"/>
      <c r="N89" s="1527"/>
      <c r="O89" s="3"/>
      <c r="U89" s="445"/>
      <c r="V89" s="445"/>
      <c r="W89" s="445"/>
      <c r="X89" s="445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15</v>
      </c>
      <c r="B90" s="1" t="s">
        <v>17</v>
      </c>
      <c r="C90" s="11" t="s">
        <v>94</v>
      </c>
      <c r="D90" s="503"/>
      <c r="E90" s="6">
        <v>6</v>
      </c>
      <c r="F90" s="7">
        <f t="shared" ref="F90:F97" si="51">E90*30</f>
        <v>180</v>
      </c>
      <c r="G90" s="7">
        <f t="shared" ref="G90:G97" si="52">H90+I90+J90</f>
        <v>0</v>
      </c>
      <c r="H90" s="7"/>
      <c r="I90" s="7"/>
      <c r="J90" s="7"/>
      <c r="K90" s="7">
        <f t="shared" ref="K90:K97" si="53">F90-G90</f>
        <v>180</v>
      </c>
      <c r="L90" s="8">
        <f t="shared" ref="L90:L97" si="54">G90/13</f>
        <v>0</v>
      </c>
      <c r="M90" s="7" t="s">
        <v>32</v>
      </c>
      <c r="N90" s="8">
        <f t="shared" ref="N90:N97" si="55">G90/F90*100</f>
        <v>0</v>
      </c>
      <c r="O90" s="3" t="s">
        <v>46</v>
      </c>
      <c r="U90" s="463">
        <f t="shared" ref="U90:U97" si="56">D90+E90</f>
        <v>6</v>
      </c>
      <c r="V90" s="445" t="e">
        <f t="shared" ref="V90:V97" si="57">#REF!</f>
        <v>#REF!</v>
      </c>
      <c r="W90" s="445"/>
      <c r="X90" s="463" t="e">
        <f t="shared" ref="X90:X97" si="58">V90-U90</f>
        <v>#REF!</v>
      </c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customHeight="1">
      <c r="A91" s="1" t="s">
        <v>15</v>
      </c>
      <c r="B91" s="1" t="s">
        <v>17</v>
      </c>
      <c r="C91" s="5" t="s">
        <v>95</v>
      </c>
      <c r="D91" s="480"/>
      <c r="E91" s="8">
        <v>3</v>
      </c>
      <c r="F91" s="7">
        <f t="shared" si="51"/>
        <v>90</v>
      </c>
      <c r="G91" s="7">
        <f t="shared" si="52"/>
        <v>0</v>
      </c>
      <c r="H91" s="7"/>
      <c r="I91" s="7"/>
      <c r="J91" s="7"/>
      <c r="K91" s="7">
        <f t="shared" si="53"/>
        <v>90</v>
      </c>
      <c r="L91" s="8">
        <f t="shared" si="54"/>
        <v>0</v>
      </c>
      <c r="M91" s="7"/>
      <c r="N91" s="8">
        <f t="shared" si="55"/>
        <v>0</v>
      </c>
      <c r="O91" s="3" t="s">
        <v>46</v>
      </c>
      <c r="U91" s="463">
        <f t="shared" si="56"/>
        <v>3</v>
      </c>
      <c r="V91" s="445" t="e">
        <f t="shared" si="57"/>
        <v>#REF!</v>
      </c>
      <c r="W91" s="445"/>
      <c r="X91" s="463" t="e">
        <f t="shared" si="58"/>
        <v>#REF!</v>
      </c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17</v>
      </c>
      <c r="C92" s="5" t="s">
        <v>96</v>
      </c>
      <c r="D92" s="480"/>
      <c r="E92" s="8">
        <v>3</v>
      </c>
      <c r="F92" s="7">
        <f t="shared" si="51"/>
        <v>90</v>
      </c>
      <c r="G92" s="7">
        <f t="shared" si="52"/>
        <v>0</v>
      </c>
      <c r="H92" s="7"/>
      <c r="I92" s="7"/>
      <c r="J92" s="7"/>
      <c r="K92" s="7">
        <f t="shared" si="53"/>
        <v>90</v>
      </c>
      <c r="L92" s="8">
        <f t="shared" si="54"/>
        <v>0</v>
      </c>
      <c r="M92" s="7"/>
      <c r="N92" s="8">
        <f t="shared" si="55"/>
        <v>0</v>
      </c>
      <c r="O92" s="3" t="s">
        <v>46</v>
      </c>
      <c r="U92" s="463">
        <f t="shared" si="56"/>
        <v>3</v>
      </c>
      <c r="V92" s="445" t="e">
        <f t="shared" si="57"/>
        <v>#REF!</v>
      </c>
      <c r="W92" s="445"/>
      <c r="X92" s="463" t="e">
        <f t="shared" si="58"/>
        <v>#REF!</v>
      </c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16</v>
      </c>
      <c r="B93" s="528" t="s">
        <v>57</v>
      </c>
      <c r="C93" s="467" t="s">
        <v>97</v>
      </c>
      <c r="D93" s="480"/>
      <c r="E93" s="8">
        <v>3</v>
      </c>
      <c r="F93" s="7">
        <f t="shared" si="51"/>
        <v>90</v>
      </c>
      <c r="G93" s="7">
        <f t="shared" si="52"/>
        <v>39</v>
      </c>
      <c r="H93" s="7"/>
      <c r="I93" s="7"/>
      <c r="J93" s="7">
        <v>39</v>
      </c>
      <c r="K93" s="7">
        <f t="shared" si="53"/>
        <v>51</v>
      </c>
      <c r="L93" s="8">
        <f t="shared" si="54"/>
        <v>3</v>
      </c>
      <c r="M93" s="7" t="s">
        <v>16</v>
      </c>
      <c r="N93" s="8">
        <f t="shared" si="55"/>
        <v>43.333333333333336</v>
      </c>
      <c r="O93" s="3" t="s">
        <v>46</v>
      </c>
      <c r="U93" s="463">
        <f t="shared" si="56"/>
        <v>3</v>
      </c>
      <c r="V93" s="445" t="e">
        <f t="shared" si="57"/>
        <v>#REF!</v>
      </c>
      <c r="W93" s="445"/>
      <c r="X93" s="463" t="e">
        <f t="shared" si="58"/>
        <v>#REF!</v>
      </c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467" t="s">
        <v>100</v>
      </c>
      <c r="D94" s="480"/>
      <c r="E94" s="8">
        <v>5</v>
      </c>
      <c r="F94" s="7">
        <f t="shared" si="51"/>
        <v>150</v>
      </c>
      <c r="G94" s="7">
        <f t="shared" si="52"/>
        <v>52</v>
      </c>
      <c r="H94" s="7">
        <v>26</v>
      </c>
      <c r="I94" s="7">
        <v>26</v>
      </c>
      <c r="J94" s="7"/>
      <c r="K94" s="7">
        <f t="shared" si="53"/>
        <v>98</v>
      </c>
      <c r="L94" s="8">
        <f t="shared" si="54"/>
        <v>4</v>
      </c>
      <c r="M94" s="7" t="s">
        <v>24</v>
      </c>
      <c r="N94" s="8">
        <f t="shared" si="55"/>
        <v>34.666666666666671</v>
      </c>
      <c r="O94" s="3" t="s">
        <v>46</v>
      </c>
      <c r="U94" s="463">
        <f t="shared" si="56"/>
        <v>5</v>
      </c>
      <c r="V94" s="445" t="e">
        <f t="shared" si="57"/>
        <v>#REF!</v>
      </c>
      <c r="W94" s="445"/>
      <c r="X94" s="463" t="e">
        <f t="shared" si="58"/>
        <v>#REF!</v>
      </c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" t="s">
        <v>101</v>
      </c>
      <c r="D95" s="480"/>
      <c r="E95" s="8">
        <v>5</v>
      </c>
      <c r="F95" s="7">
        <f t="shared" si="51"/>
        <v>150</v>
      </c>
      <c r="G95" s="7">
        <f t="shared" si="52"/>
        <v>52</v>
      </c>
      <c r="H95" s="7">
        <v>26</v>
      </c>
      <c r="I95" s="7">
        <v>26</v>
      </c>
      <c r="J95" s="7"/>
      <c r="K95" s="7">
        <f t="shared" si="53"/>
        <v>98</v>
      </c>
      <c r="L95" s="8">
        <f t="shared" si="54"/>
        <v>4</v>
      </c>
      <c r="M95" s="7" t="s">
        <v>24</v>
      </c>
      <c r="N95" s="8">
        <f t="shared" si="55"/>
        <v>34.666666666666671</v>
      </c>
      <c r="O95" s="3" t="s">
        <v>46</v>
      </c>
      <c r="U95" s="463">
        <f t="shared" si="56"/>
        <v>5</v>
      </c>
      <c r="V95" s="445" t="e">
        <f t="shared" si="57"/>
        <v>#REF!</v>
      </c>
      <c r="W95" s="445"/>
      <c r="X95" s="463" t="e">
        <f t="shared" si="58"/>
        <v>#REF!</v>
      </c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</row>
    <row r="96" spans="1:42" ht="15.75" customHeight="1">
      <c r="A96" s="1" t="s">
        <v>15</v>
      </c>
      <c r="B96" s="1" t="s">
        <v>17</v>
      </c>
      <c r="C96" s="5" t="s">
        <v>582</v>
      </c>
      <c r="D96" s="480"/>
      <c r="E96" s="8">
        <v>4</v>
      </c>
      <c r="F96" s="7">
        <f t="shared" si="51"/>
        <v>120</v>
      </c>
      <c r="G96" s="7">
        <f t="shared" si="52"/>
        <v>65</v>
      </c>
      <c r="H96" s="7">
        <v>26</v>
      </c>
      <c r="I96" s="7"/>
      <c r="J96" s="7">
        <v>39</v>
      </c>
      <c r="K96" s="7">
        <f t="shared" si="53"/>
        <v>55</v>
      </c>
      <c r="L96" s="8">
        <f t="shared" si="54"/>
        <v>5</v>
      </c>
      <c r="M96" s="7" t="s">
        <v>24</v>
      </c>
      <c r="N96" s="8">
        <f t="shared" si="55"/>
        <v>54.166666666666664</v>
      </c>
      <c r="O96" s="3" t="s">
        <v>46</v>
      </c>
      <c r="R96" s="10" t="s">
        <v>584</v>
      </c>
      <c r="U96" s="463">
        <f t="shared" si="56"/>
        <v>4</v>
      </c>
      <c r="V96" s="445" t="e">
        <f t="shared" si="57"/>
        <v>#REF!</v>
      </c>
      <c r="W96" s="445"/>
      <c r="X96" s="463" t="e">
        <f t="shared" si="58"/>
        <v>#REF!</v>
      </c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5" t="s">
        <v>99</v>
      </c>
      <c r="D97" s="480"/>
      <c r="E97" s="8">
        <v>1</v>
      </c>
      <c r="F97" s="7">
        <f t="shared" si="51"/>
        <v>30</v>
      </c>
      <c r="G97" s="7">
        <f t="shared" si="52"/>
        <v>0</v>
      </c>
      <c r="H97" s="7"/>
      <c r="I97" s="7"/>
      <c r="J97" s="7"/>
      <c r="K97" s="7">
        <f t="shared" si="53"/>
        <v>30</v>
      </c>
      <c r="L97" s="8">
        <f t="shared" si="54"/>
        <v>0</v>
      </c>
      <c r="M97" s="7" t="s">
        <v>32</v>
      </c>
      <c r="N97" s="8">
        <f t="shared" si="55"/>
        <v>0</v>
      </c>
      <c r="O97" s="3" t="s">
        <v>46</v>
      </c>
      <c r="U97" s="463">
        <f t="shared" si="56"/>
        <v>1</v>
      </c>
      <c r="V97" s="445" t="e">
        <f t="shared" si="57"/>
        <v>#REF!</v>
      </c>
      <c r="W97" s="445"/>
      <c r="X97" s="463" t="e">
        <f t="shared" si="58"/>
        <v>#REF!</v>
      </c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/>
      <c r="B98" s="1"/>
      <c r="C98" s="11" t="s">
        <v>35</v>
      </c>
      <c r="D98" s="12">
        <f t="shared" ref="D98:N98" si="59">SUM(D90:D97)</f>
        <v>0</v>
      </c>
      <c r="E98" s="12">
        <f t="shared" si="59"/>
        <v>30</v>
      </c>
      <c r="F98" s="13">
        <f t="shared" si="59"/>
        <v>900</v>
      </c>
      <c r="G98" s="13">
        <f t="shared" si="59"/>
        <v>208</v>
      </c>
      <c r="H98" s="13">
        <f t="shared" si="59"/>
        <v>78</v>
      </c>
      <c r="I98" s="13">
        <f t="shared" si="59"/>
        <v>52</v>
      </c>
      <c r="J98" s="13">
        <f t="shared" si="59"/>
        <v>78</v>
      </c>
      <c r="K98" s="13">
        <f t="shared" si="59"/>
        <v>692</v>
      </c>
      <c r="L98" s="13">
        <f t="shared" si="59"/>
        <v>16</v>
      </c>
      <c r="M98" s="13">
        <f t="shared" si="59"/>
        <v>0</v>
      </c>
      <c r="N98" s="13">
        <f t="shared" si="59"/>
        <v>166.83333333333334</v>
      </c>
      <c r="O98" s="3"/>
      <c r="U98" s="462">
        <f t="shared" ref="U98:V98" si="60">SUM(U10:U97)</f>
        <v>240</v>
      </c>
      <c r="V98" s="462" t="e">
        <f t="shared" si="60"/>
        <v>#REF!</v>
      </c>
      <c r="W98" s="462"/>
      <c r="X98" s="462" t="e">
        <f>SUM(X10:X97)</f>
        <v>#REF!</v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/>
      <c r="B99" s="1"/>
      <c r="C99" s="14" t="s">
        <v>36</v>
      </c>
      <c r="D99" s="550"/>
      <c r="E99" s="17">
        <f>30-E98</f>
        <v>0</v>
      </c>
      <c r="F99" s="3"/>
      <c r="G99" s="3"/>
      <c r="H99" s="3"/>
      <c r="I99" s="3"/>
      <c r="J99" s="3"/>
      <c r="K99" s="3"/>
      <c r="L99" s="545"/>
      <c r="M99" s="545" t="s">
        <v>571</v>
      </c>
      <c r="N99" s="546"/>
      <c r="O99" s="547">
        <f>E98/E98*6/12</f>
        <v>0.5</v>
      </c>
      <c r="P99" s="548" t="s">
        <v>572</v>
      </c>
      <c r="Q99" s="549"/>
      <c r="R99" s="10" t="s">
        <v>583</v>
      </c>
      <c r="U99" s="445"/>
      <c r="V99" s="445"/>
      <c r="W99" s="445"/>
      <c r="X99" s="44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1"/>
      <c r="B100" s="1"/>
      <c r="C100" s="568">
        <f>D100+E100</f>
        <v>240</v>
      </c>
      <c r="D100" s="569">
        <f t="shared" ref="D100:E100" si="61">D98+D79+D59+D33</f>
        <v>120</v>
      </c>
      <c r="E100" s="570">
        <f t="shared" si="61"/>
        <v>120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U100" s="445"/>
      <c r="V100" s="445"/>
      <c r="W100" s="445"/>
      <c r="X100" s="44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</row>
    <row r="101" spans="1:42" ht="15.75" customHeight="1">
      <c r="A101" s="1"/>
      <c r="B101" s="1"/>
      <c r="C101" s="4" t="s">
        <v>35</v>
      </c>
      <c r="D101" s="2"/>
      <c r="E101" s="23">
        <f t="shared" ref="E101:F101" si="62">E102+E103</f>
        <v>120</v>
      </c>
      <c r="F101" s="23">
        <f t="shared" si="62"/>
        <v>3600</v>
      </c>
      <c r="G101" s="24">
        <f>F101/$F$101*100</f>
        <v>100</v>
      </c>
      <c r="H101" s="25"/>
      <c r="I101" s="26"/>
      <c r="J101" s="26"/>
      <c r="K101" s="26"/>
      <c r="L101" s="3" t="s">
        <v>522</v>
      </c>
      <c r="M101" s="3">
        <f t="shared" ref="M101:M109" ca="1" si="63">SUMIF($O$3:$O$98,L101,$E$3:$E$97)</f>
        <v>0</v>
      </c>
      <c r="N101" s="3"/>
      <c r="O101" s="462"/>
      <c r="Q101" s="3"/>
      <c r="U101" s="445"/>
      <c r="V101" s="445"/>
      <c r="W101" s="445"/>
      <c r="X101" s="44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</row>
    <row r="102" spans="1:42" ht="15.75" customHeight="1">
      <c r="A102" s="1"/>
      <c r="B102" s="1" t="s">
        <v>17</v>
      </c>
      <c r="C102" s="4" t="s">
        <v>107</v>
      </c>
      <c r="D102" s="2"/>
      <c r="E102" s="24">
        <f t="shared" ref="E102:E103" si="64">SUMIF(B$10:B$97,B102,E$10:E$97)</f>
        <v>72</v>
      </c>
      <c r="F102" s="1">
        <f t="shared" ref="F102:F103" si="65">E102*30</f>
        <v>2160</v>
      </c>
      <c r="G102" s="24">
        <f t="shared" ref="G102:G103" si="66">F102/F$101*100</f>
        <v>60</v>
      </c>
      <c r="H102" s="1"/>
      <c r="I102" s="3"/>
      <c r="J102" s="30"/>
      <c r="K102" s="30"/>
      <c r="L102" s="3" t="s">
        <v>64</v>
      </c>
      <c r="M102" s="3">
        <f t="shared" ca="1" si="63"/>
        <v>0</v>
      </c>
      <c r="N102" s="3"/>
      <c r="O102" s="462"/>
      <c r="Q102" s="3"/>
      <c r="U102" s="445"/>
      <c r="V102" s="445"/>
      <c r="W102" s="445"/>
      <c r="X102" s="44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</row>
    <row r="103" spans="1:42" ht="15.75" customHeight="1">
      <c r="A103" s="1"/>
      <c r="B103" s="1" t="s">
        <v>57</v>
      </c>
      <c r="C103" s="4" t="s">
        <v>109</v>
      </c>
      <c r="D103" s="2"/>
      <c r="E103" s="24">
        <f t="shared" si="64"/>
        <v>48</v>
      </c>
      <c r="F103" s="1">
        <f t="shared" si="65"/>
        <v>1440</v>
      </c>
      <c r="G103" s="31">
        <f t="shared" si="66"/>
        <v>40</v>
      </c>
      <c r="H103" s="1"/>
      <c r="I103" s="3"/>
      <c r="J103" s="3"/>
      <c r="K103" s="3"/>
      <c r="L103" s="3" t="s">
        <v>524</v>
      </c>
      <c r="M103" s="3">
        <f t="shared" ca="1" si="63"/>
        <v>0</v>
      </c>
      <c r="N103" s="3"/>
      <c r="O103" s="462"/>
      <c r="Q103" s="3"/>
      <c r="U103" s="445"/>
      <c r="V103" s="445"/>
      <c r="W103" s="445"/>
      <c r="X103" s="44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</row>
    <row r="104" spans="1:42" ht="15.75" customHeight="1">
      <c r="A104" s="1"/>
      <c r="B104" s="1"/>
      <c r="C104" s="4"/>
      <c r="D104" s="2"/>
      <c r="E104" s="1"/>
      <c r="F104" s="1"/>
      <c r="G104" s="1"/>
      <c r="H104" s="1"/>
      <c r="I104" s="3"/>
      <c r="J104" s="3"/>
      <c r="K104" s="3"/>
      <c r="L104" s="3" t="s">
        <v>556</v>
      </c>
      <c r="M104" s="3">
        <f t="shared" ca="1" si="63"/>
        <v>0</v>
      </c>
      <c r="N104" s="3"/>
      <c r="O104" s="462"/>
      <c r="Q104" s="3"/>
      <c r="U104" s="445"/>
      <c r="V104" s="445"/>
      <c r="W104" s="445"/>
      <c r="X104" s="44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</row>
    <row r="105" spans="1:42" ht="15.75" customHeight="1">
      <c r="A105" s="1"/>
      <c r="B105" s="1"/>
      <c r="C105" s="4" t="s">
        <v>112</v>
      </c>
      <c r="D105" s="2"/>
      <c r="E105" s="32">
        <f t="shared" ref="E105:F105" si="67">E106+E107</f>
        <v>27</v>
      </c>
      <c r="F105" s="32">
        <f t="shared" si="67"/>
        <v>810</v>
      </c>
      <c r="G105" s="24">
        <f>F105/$F$105*100</f>
        <v>100</v>
      </c>
      <c r="H105" s="1"/>
      <c r="I105" s="3"/>
      <c r="J105" s="3"/>
      <c r="K105" s="3"/>
      <c r="L105" s="3" t="s">
        <v>46</v>
      </c>
      <c r="M105" s="3">
        <f t="shared" ca="1" si="63"/>
        <v>74</v>
      </c>
      <c r="N105" s="3"/>
      <c r="O105" s="462"/>
      <c r="Q105" s="3"/>
      <c r="U105" s="445"/>
      <c r="V105" s="445"/>
      <c r="W105" s="445"/>
      <c r="X105" s="44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 t="s">
        <v>16</v>
      </c>
      <c r="B106" s="1" t="s">
        <v>17</v>
      </c>
      <c r="C106" s="4" t="s">
        <v>107</v>
      </c>
      <c r="D106" s="2"/>
      <c r="E106" s="1">
        <f t="shared" ref="E106:E107" si="68">SUMIFS(E$10:E$97,A$10:A$97,A106,B$10:B$97,B106)</f>
        <v>17</v>
      </c>
      <c r="F106" s="1">
        <f t="shared" ref="F106:F107" si="69">E106*30</f>
        <v>510</v>
      </c>
      <c r="G106" s="24">
        <f t="shared" ref="G106:G107" si="70">F106/F$105*100</f>
        <v>62.962962962962962</v>
      </c>
      <c r="H106" s="1"/>
      <c r="I106" s="3"/>
      <c r="J106" s="3"/>
      <c r="K106" s="3"/>
      <c r="L106" s="3" t="s">
        <v>29</v>
      </c>
      <c r="M106" s="3">
        <f t="shared" ca="1" si="63"/>
        <v>0</v>
      </c>
      <c r="N106" s="3"/>
      <c r="O106" s="462"/>
      <c r="Q106" s="3"/>
      <c r="U106" s="445"/>
      <c r="V106" s="445"/>
      <c r="W106" s="445"/>
      <c r="X106" s="44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 t="s">
        <v>16</v>
      </c>
      <c r="B107" s="1" t="s">
        <v>57</v>
      </c>
      <c r="C107" s="4" t="s">
        <v>109</v>
      </c>
      <c r="D107" s="2"/>
      <c r="E107" s="1">
        <f t="shared" si="68"/>
        <v>10</v>
      </c>
      <c r="F107" s="1">
        <f t="shared" si="69"/>
        <v>300</v>
      </c>
      <c r="G107" s="24">
        <f t="shared" si="70"/>
        <v>37.037037037037038</v>
      </c>
      <c r="H107" s="1"/>
      <c r="I107" s="3"/>
      <c r="J107" s="3"/>
      <c r="K107" s="3"/>
      <c r="L107" s="3" t="s">
        <v>560</v>
      </c>
      <c r="M107" s="3">
        <f t="shared" ca="1" si="63"/>
        <v>0</v>
      </c>
      <c r="N107" s="3"/>
      <c r="O107" s="462"/>
      <c r="U107" s="445"/>
      <c r="V107" s="445"/>
      <c r="W107" s="445"/>
      <c r="X107" s="44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/>
      <c r="C108" s="4" t="s">
        <v>115</v>
      </c>
      <c r="D108" s="2"/>
      <c r="E108" s="32">
        <f t="shared" ref="E108:G108" si="71">E109+E110</f>
        <v>93</v>
      </c>
      <c r="F108" s="32">
        <f t="shared" si="71"/>
        <v>2790</v>
      </c>
      <c r="G108" s="32">
        <f t="shared" si="71"/>
        <v>100</v>
      </c>
      <c r="H108" s="3"/>
      <c r="I108" s="3"/>
      <c r="J108" s="3"/>
      <c r="K108" s="3"/>
      <c r="L108" s="3" t="s">
        <v>550</v>
      </c>
      <c r="M108" s="3">
        <f t="shared" ca="1" si="63"/>
        <v>0</v>
      </c>
      <c r="N108" s="3"/>
      <c r="O108" s="462"/>
      <c r="U108" s="445"/>
      <c r="V108" s="445"/>
      <c r="W108" s="445"/>
      <c r="X108" s="44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 t="s">
        <v>15</v>
      </c>
      <c r="B109" s="1" t="s">
        <v>17</v>
      </c>
      <c r="C109" s="4" t="s">
        <v>107</v>
      </c>
      <c r="D109" s="2"/>
      <c r="E109" s="1">
        <f t="shared" ref="E109:E110" si="72">SUMIFS(E$10:E$97,A$10:A$97,A109,B$10:B$97,B109)</f>
        <v>55</v>
      </c>
      <c r="F109" s="1">
        <f t="shared" ref="F109:F110" si="73">E109*30</f>
        <v>1650</v>
      </c>
      <c r="G109" s="3">
        <f t="shared" ref="G109:G110" si="74">F109/F$108*100</f>
        <v>59.13978494623656</v>
      </c>
      <c r="H109" s="3"/>
      <c r="I109" s="3"/>
      <c r="J109" s="3"/>
      <c r="K109" s="3"/>
      <c r="L109" s="3" t="s">
        <v>55</v>
      </c>
      <c r="M109" s="3">
        <f t="shared" ca="1" si="63"/>
        <v>0</v>
      </c>
      <c r="N109" s="3"/>
      <c r="O109" s="462"/>
      <c r="U109" s="445"/>
      <c r="V109" s="445"/>
      <c r="W109" s="445"/>
      <c r="X109" s="44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 t="s">
        <v>15</v>
      </c>
      <c r="B110" s="1" t="s">
        <v>57</v>
      </c>
      <c r="C110" s="4" t="s">
        <v>109</v>
      </c>
      <c r="D110" s="2"/>
      <c r="E110" s="1">
        <f t="shared" si="72"/>
        <v>38</v>
      </c>
      <c r="F110" s="1">
        <f t="shared" si="73"/>
        <v>1140</v>
      </c>
      <c r="G110" s="3">
        <f t="shared" si="74"/>
        <v>40.86021505376344</v>
      </c>
      <c r="H110" s="3"/>
      <c r="I110" s="3"/>
      <c r="J110" s="3"/>
      <c r="K110" s="3"/>
      <c r="L110" s="3"/>
      <c r="M110" s="3">
        <f ca="1">SUM(M101:M109)</f>
        <v>74</v>
      </c>
      <c r="N110" s="3"/>
      <c r="O110" s="462"/>
      <c r="U110" s="445"/>
      <c r="V110" s="445"/>
      <c r="W110" s="445"/>
      <c r="X110" s="445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/>
      <c r="D111" s="2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U111" s="445"/>
      <c r="V111" s="445"/>
      <c r="W111" s="445"/>
      <c r="X111" s="445"/>
    </row>
    <row r="112" spans="1:42" ht="15.75" customHeight="1">
      <c r="A112" s="1"/>
      <c r="B112" s="1"/>
      <c r="C112" s="4"/>
      <c r="D112" s="2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U112" s="445"/>
      <c r="V112" s="445"/>
      <c r="W112" s="445"/>
      <c r="X112" s="445"/>
    </row>
    <row r="113" spans="1:24" ht="15.75" customHeight="1">
      <c r="A113" s="1"/>
      <c r="B113" s="1"/>
      <c r="C113" s="4"/>
      <c r="D113" s="2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U113" s="445"/>
      <c r="V113" s="445"/>
      <c r="W113" s="445"/>
      <c r="X113" s="445"/>
    </row>
    <row r="114" spans="1:24" ht="15.75" customHeight="1">
      <c r="A114" s="1"/>
      <c r="B114" s="1"/>
      <c r="C114" s="4"/>
      <c r="D114" s="2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U114" s="445"/>
      <c r="V114" s="445"/>
      <c r="W114" s="445"/>
      <c r="X114" s="445"/>
    </row>
    <row r="115" spans="1:24" ht="15.75" customHeight="1">
      <c r="A115" s="1"/>
      <c r="B115" s="1"/>
      <c r="C115" s="4"/>
      <c r="D115" s="2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U115" s="445"/>
      <c r="V115" s="445"/>
      <c r="W115" s="445"/>
      <c r="X115" s="445"/>
    </row>
    <row r="116" spans="1:24" ht="15.75" customHeight="1">
      <c r="A116" s="1"/>
      <c r="B116" s="1"/>
      <c r="C116" s="4"/>
      <c r="D116" s="2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U116" s="445"/>
      <c r="V116" s="445"/>
      <c r="W116" s="445"/>
      <c r="X116" s="445"/>
    </row>
    <row r="117" spans="1:24" ht="15.75" customHeight="1">
      <c r="A117" s="1"/>
      <c r="B117" s="1"/>
      <c r="C117" s="4"/>
      <c r="D117" s="2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U117" s="445"/>
      <c r="V117" s="445"/>
      <c r="W117" s="445"/>
      <c r="X117" s="445"/>
    </row>
    <row r="118" spans="1:24" ht="15.75" customHeight="1">
      <c r="A118" s="1"/>
      <c r="B118" s="1"/>
      <c r="C118" s="4"/>
      <c r="D118" s="2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U118" s="445"/>
      <c r="V118" s="445"/>
      <c r="W118" s="445"/>
      <c r="X118" s="445"/>
    </row>
    <row r="119" spans="1:24" ht="15.75" customHeight="1">
      <c r="A119" s="1"/>
      <c r="B119" s="1"/>
      <c r="C119" s="4"/>
      <c r="D119" s="2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U119" s="445"/>
      <c r="V119" s="445"/>
      <c r="W119" s="445"/>
      <c r="X119" s="445"/>
    </row>
    <row r="120" spans="1:24" ht="15.75" customHeight="1">
      <c r="A120" s="1"/>
      <c r="B120" s="1"/>
      <c r="C120" s="4"/>
      <c r="D120" s="2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U120" s="445"/>
      <c r="V120" s="445"/>
      <c r="W120" s="445"/>
      <c r="X120" s="445"/>
    </row>
    <row r="121" spans="1:24" ht="15.75" customHeight="1">
      <c r="A121" s="1"/>
      <c r="B121" s="1"/>
      <c r="C121" s="4"/>
      <c r="D121" s="2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U121" s="445"/>
      <c r="V121" s="445"/>
      <c r="W121" s="445"/>
      <c r="X121" s="445"/>
    </row>
    <row r="122" spans="1:24" ht="15.75" customHeight="1">
      <c r="A122" s="1"/>
      <c r="B122" s="1"/>
      <c r="C122" s="4"/>
      <c r="D122" s="2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U122" s="445"/>
      <c r="V122" s="445"/>
      <c r="W122" s="445"/>
      <c r="X122" s="445"/>
    </row>
    <row r="123" spans="1:24" ht="15.75" customHeight="1">
      <c r="A123" s="1"/>
      <c r="B123" s="1"/>
      <c r="C123" s="4"/>
      <c r="D123" s="2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U123" s="445"/>
      <c r="V123" s="445"/>
      <c r="W123" s="445"/>
      <c r="X123" s="445"/>
    </row>
    <row r="124" spans="1:24" ht="15.75" customHeight="1">
      <c r="A124" s="1"/>
      <c r="B124" s="1"/>
      <c r="C124" s="4"/>
      <c r="D124" s="2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U124" s="445"/>
      <c r="V124" s="445"/>
      <c r="W124" s="445"/>
      <c r="X124" s="445"/>
    </row>
    <row r="125" spans="1:24" ht="15.75" customHeight="1">
      <c r="A125" s="1"/>
      <c r="B125" s="1"/>
      <c r="C125" s="4"/>
      <c r="D125" s="2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U125" s="445"/>
      <c r="V125" s="445"/>
      <c r="W125" s="445"/>
      <c r="X125" s="445"/>
    </row>
    <row r="126" spans="1:24" ht="15.75" customHeight="1">
      <c r="A126" s="1"/>
      <c r="B126" s="1"/>
      <c r="C126" s="4"/>
      <c r="D126" s="2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U126" s="445"/>
      <c r="V126" s="445"/>
      <c r="W126" s="445"/>
      <c r="X126" s="445"/>
    </row>
    <row r="127" spans="1:24" ht="15.75" customHeight="1">
      <c r="A127" s="1"/>
      <c r="B127" s="1"/>
      <c r="C127" s="4"/>
      <c r="D127" s="2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U127" s="445"/>
      <c r="V127" s="445"/>
      <c r="W127" s="445"/>
      <c r="X127" s="445"/>
    </row>
    <row r="128" spans="1:24" ht="15.75" customHeight="1">
      <c r="A128" s="1"/>
      <c r="B128" s="1"/>
      <c r="C128" s="4"/>
      <c r="D128" s="2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U128" s="445"/>
      <c r="V128" s="445"/>
      <c r="W128" s="445"/>
      <c r="X128" s="445"/>
    </row>
    <row r="129" spans="1:24" ht="15.75" customHeight="1">
      <c r="A129" s="1"/>
      <c r="B129" s="1"/>
      <c r="C129" s="4"/>
      <c r="D129" s="2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U129" s="445"/>
      <c r="V129" s="445"/>
      <c r="W129" s="445"/>
      <c r="X129" s="445"/>
    </row>
    <row r="130" spans="1:24" ht="15.75" customHeight="1">
      <c r="A130" s="1"/>
      <c r="B130" s="1"/>
      <c r="C130" s="4"/>
      <c r="D130" s="2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U130" s="445"/>
      <c r="V130" s="445"/>
      <c r="W130" s="445"/>
      <c r="X130" s="445"/>
    </row>
    <row r="131" spans="1:24" ht="15.75" customHeight="1">
      <c r="A131" s="1"/>
      <c r="B131" s="1"/>
      <c r="C131" s="4"/>
      <c r="D131" s="2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U131" s="445"/>
      <c r="V131" s="445"/>
      <c r="W131" s="445"/>
      <c r="X131" s="445"/>
    </row>
    <row r="132" spans="1:24" ht="15.75" customHeight="1">
      <c r="A132" s="1"/>
      <c r="B132" s="1"/>
      <c r="C132" s="4"/>
      <c r="D132" s="2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U132" s="445"/>
      <c r="V132" s="445"/>
      <c r="W132" s="445"/>
      <c r="X132" s="445"/>
    </row>
    <row r="133" spans="1:24" ht="15.75" customHeight="1">
      <c r="A133" s="1"/>
      <c r="B133" s="1"/>
      <c r="C133" s="4"/>
      <c r="D133" s="2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U133" s="445"/>
      <c r="V133" s="445"/>
      <c r="W133" s="445"/>
      <c r="X133" s="445"/>
    </row>
    <row r="134" spans="1:24" ht="15.75" customHeight="1">
      <c r="A134" s="1"/>
      <c r="B134" s="1"/>
      <c r="C134" s="4"/>
      <c r="D134" s="2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U134" s="445"/>
      <c r="V134" s="445"/>
      <c r="W134" s="445"/>
      <c r="X134" s="445"/>
    </row>
    <row r="135" spans="1:24" ht="15.75" customHeight="1">
      <c r="A135" s="1"/>
      <c r="B135" s="1"/>
      <c r="C135" s="4"/>
      <c r="D135" s="2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U135" s="445"/>
      <c r="V135" s="445"/>
      <c r="W135" s="445"/>
      <c r="X135" s="445"/>
    </row>
    <row r="136" spans="1:24" ht="15.75" customHeight="1">
      <c r="A136" s="1"/>
      <c r="B136" s="1"/>
      <c r="C136" s="4"/>
      <c r="D136" s="2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U136" s="445"/>
      <c r="V136" s="445"/>
      <c r="W136" s="445"/>
      <c r="X136" s="445"/>
    </row>
    <row r="137" spans="1:24" ht="15.75" customHeight="1">
      <c r="A137" s="1"/>
      <c r="B137" s="1"/>
      <c r="C137" s="4"/>
      <c r="D137" s="2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U137" s="445"/>
      <c r="V137" s="445"/>
      <c r="W137" s="445"/>
      <c r="X137" s="445"/>
    </row>
    <row r="138" spans="1:24" ht="15.75" customHeight="1">
      <c r="A138" s="1"/>
      <c r="B138" s="1"/>
      <c r="C138" s="4"/>
      <c r="D138" s="2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U138" s="445"/>
      <c r="V138" s="445"/>
      <c r="W138" s="445"/>
      <c r="X138" s="445"/>
    </row>
    <row r="139" spans="1:24" ht="15.75" customHeight="1">
      <c r="A139" s="1"/>
      <c r="B139" s="1"/>
      <c r="C139" s="4"/>
      <c r="D139" s="2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U139" s="445"/>
      <c r="V139" s="445"/>
      <c r="W139" s="445"/>
      <c r="X139" s="445"/>
    </row>
    <row r="140" spans="1:24" ht="15.75" customHeight="1">
      <c r="A140" s="1"/>
      <c r="B140" s="1"/>
      <c r="C140" s="4"/>
      <c r="D140" s="2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U140" s="445"/>
      <c r="V140" s="445"/>
      <c r="W140" s="445"/>
      <c r="X140" s="445"/>
    </row>
    <row r="141" spans="1:24" ht="15.75" customHeight="1">
      <c r="A141" s="1"/>
      <c r="B141" s="1"/>
      <c r="C141" s="4"/>
      <c r="D141" s="2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U141" s="445"/>
      <c r="V141" s="445"/>
      <c r="W141" s="445"/>
      <c r="X141" s="445"/>
    </row>
    <row r="142" spans="1:24" ht="15.75" customHeight="1">
      <c r="A142" s="1"/>
      <c r="B142" s="1"/>
      <c r="C142" s="4"/>
      <c r="D142" s="2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U142" s="445"/>
      <c r="V142" s="445"/>
      <c r="W142" s="445"/>
      <c r="X142" s="445"/>
    </row>
    <row r="143" spans="1:24" ht="15.75" customHeight="1">
      <c r="A143" s="1"/>
      <c r="B143" s="1"/>
      <c r="C143" s="4"/>
      <c r="D143" s="2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U143" s="445"/>
      <c r="V143" s="445"/>
      <c r="W143" s="445"/>
      <c r="X143" s="445"/>
    </row>
    <row r="144" spans="1:24" ht="15.75" customHeight="1">
      <c r="A144" s="1"/>
      <c r="B144" s="1"/>
      <c r="C144" s="4"/>
      <c r="D144" s="2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U144" s="445"/>
      <c r="V144" s="445"/>
      <c r="W144" s="445"/>
      <c r="X144" s="445"/>
    </row>
    <row r="145" spans="1:24" ht="15.75" customHeight="1">
      <c r="A145" s="1"/>
      <c r="B145" s="1"/>
      <c r="C145" s="4"/>
      <c r="D145" s="2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U145" s="445"/>
      <c r="V145" s="445"/>
      <c r="W145" s="445"/>
      <c r="X145" s="445"/>
    </row>
    <row r="146" spans="1:24" ht="15.75" customHeight="1">
      <c r="A146" s="1"/>
      <c r="B146" s="1"/>
      <c r="C146" s="4"/>
      <c r="D146" s="2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U146" s="445"/>
      <c r="V146" s="445"/>
      <c r="W146" s="445"/>
      <c r="X146" s="445"/>
    </row>
    <row r="147" spans="1:24" ht="15.75" customHeight="1">
      <c r="A147" s="1"/>
      <c r="B147" s="1"/>
      <c r="C147" s="4"/>
      <c r="D147" s="2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U147" s="445"/>
      <c r="V147" s="445"/>
      <c r="W147" s="445"/>
      <c r="X147" s="445"/>
    </row>
    <row r="148" spans="1:24" ht="15.75" customHeight="1">
      <c r="A148" s="1"/>
      <c r="B148" s="1"/>
      <c r="C148" s="4"/>
      <c r="D148" s="2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U148" s="445"/>
      <c r="V148" s="445"/>
      <c r="W148" s="445"/>
      <c r="X148" s="445"/>
    </row>
    <row r="149" spans="1:24" ht="15.75" customHeight="1">
      <c r="A149" s="1"/>
      <c r="B149" s="1"/>
      <c r="C149" s="4"/>
      <c r="D149" s="2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U149" s="445"/>
      <c r="V149" s="445"/>
      <c r="W149" s="445"/>
      <c r="X149" s="445"/>
    </row>
    <row r="150" spans="1:24" ht="15.75" customHeight="1">
      <c r="A150" s="1"/>
      <c r="B150" s="1"/>
      <c r="C150" s="4"/>
      <c r="D150" s="2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U150" s="445"/>
      <c r="V150" s="445"/>
      <c r="W150" s="445"/>
      <c r="X150" s="445"/>
    </row>
    <row r="151" spans="1:24" ht="15.75" customHeight="1">
      <c r="A151" s="1"/>
      <c r="B151" s="1"/>
      <c r="C151" s="4"/>
      <c r="D151" s="2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U151" s="445"/>
      <c r="V151" s="445"/>
      <c r="W151" s="445"/>
      <c r="X151" s="445"/>
    </row>
    <row r="152" spans="1:24" ht="15.75" customHeight="1">
      <c r="A152" s="1"/>
      <c r="B152" s="1"/>
      <c r="C152" s="4"/>
      <c r="D152" s="2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U152" s="445"/>
      <c r="V152" s="445"/>
      <c r="W152" s="445"/>
      <c r="X152" s="445"/>
    </row>
    <row r="153" spans="1:24" ht="15.75" customHeight="1">
      <c r="A153" s="1"/>
      <c r="B153" s="1"/>
      <c r="C153" s="4"/>
      <c r="D153" s="2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U153" s="445"/>
      <c r="V153" s="445"/>
      <c r="W153" s="445"/>
      <c r="X153" s="445"/>
    </row>
    <row r="154" spans="1:24" ht="15.75" customHeight="1">
      <c r="A154" s="1"/>
      <c r="B154" s="1"/>
      <c r="C154" s="4"/>
      <c r="D154" s="2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U154" s="445"/>
      <c r="V154" s="445"/>
      <c r="W154" s="445"/>
      <c r="X154" s="445"/>
    </row>
    <row r="155" spans="1:24" ht="15.75" customHeight="1">
      <c r="A155" s="1"/>
      <c r="B155" s="1"/>
      <c r="C155" s="4"/>
      <c r="D155" s="2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U155" s="445"/>
      <c r="V155" s="445"/>
      <c r="W155" s="445"/>
      <c r="X155" s="445"/>
    </row>
    <row r="156" spans="1:24" ht="15.75" customHeight="1">
      <c r="A156" s="1"/>
      <c r="B156" s="1"/>
      <c r="C156" s="4"/>
      <c r="D156" s="2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U156" s="445"/>
      <c r="V156" s="445"/>
      <c r="W156" s="445"/>
      <c r="X156" s="445"/>
    </row>
    <row r="157" spans="1:24" ht="15.75" customHeight="1">
      <c r="A157" s="1"/>
      <c r="B157" s="1"/>
      <c r="C157" s="4"/>
      <c r="D157" s="2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U157" s="445"/>
      <c r="V157" s="445"/>
      <c r="W157" s="445"/>
      <c r="X157" s="445"/>
    </row>
    <row r="158" spans="1:24" ht="15.75" customHeight="1">
      <c r="A158" s="1"/>
      <c r="B158" s="1"/>
      <c r="C158" s="4"/>
      <c r="D158" s="2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U158" s="445"/>
      <c r="V158" s="445"/>
      <c r="W158" s="445"/>
      <c r="X158" s="445"/>
    </row>
    <row r="159" spans="1:24" ht="15.75" customHeight="1">
      <c r="A159" s="1"/>
      <c r="B159" s="1"/>
      <c r="C159" s="4"/>
      <c r="D159" s="2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U159" s="445"/>
      <c r="V159" s="445"/>
      <c r="W159" s="445"/>
      <c r="X159" s="445"/>
    </row>
    <row r="160" spans="1:24" ht="15.75" customHeight="1">
      <c r="A160" s="1"/>
      <c r="B160" s="1"/>
      <c r="C160" s="4"/>
      <c r="D160" s="2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U160" s="445"/>
      <c r="V160" s="445"/>
      <c r="W160" s="445"/>
      <c r="X160" s="445"/>
    </row>
    <row r="161" spans="1:24" ht="15.75" customHeight="1">
      <c r="A161" s="1"/>
      <c r="B161" s="1"/>
      <c r="C161" s="4"/>
      <c r="D161" s="2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U161" s="445"/>
      <c r="V161" s="445"/>
      <c r="W161" s="445"/>
      <c r="X161" s="445"/>
    </row>
    <row r="162" spans="1:24" ht="15.75" customHeight="1">
      <c r="A162" s="1"/>
      <c r="B162" s="1"/>
      <c r="C162" s="4"/>
      <c r="D162" s="2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U162" s="445"/>
      <c r="V162" s="445"/>
      <c r="W162" s="445"/>
      <c r="X162" s="445"/>
    </row>
    <row r="163" spans="1:24" ht="15.75" customHeight="1">
      <c r="A163" s="1"/>
      <c r="B163" s="1"/>
      <c r="C163" s="4"/>
      <c r="D163" s="2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U163" s="445"/>
      <c r="V163" s="445"/>
      <c r="W163" s="445"/>
      <c r="X163" s="445"/>
    </row>
    <row r="164" spans="1:24" ht="15.75" customHeight="1">
      <c r="A164" s="1"/>
      <c r="B164" s="1"/>
      <c r="C164" s="4"/>
      <c r="D164" s="2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U164" s="445"/>
      <c r="V164" s="445"/>
      <c r="W164" s="445"/>
      <c r="X164" s="445"/>
    </row>
    <row r="165" spans="1:24" ht="15.75" customHeight="1">
      <c r="A165" s="1"/>
      <c r="B165" s="1"/>
      <c r="C165" s="4"/>
      <c r="D165" s="2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U165" s="445"/>
      <c r="V165" s="445"/>
      <c r="W165" s="445"/>
      <c r="X165" s="445"/>
    </row>
    <row r="166" spans="1:24" ht="15.75" customHeight="1">
      <c r="A166" s="1"/>
      <c r="B166" s="1"/>
      <c r="C166" s="4"/>
      <c r="D166" s="2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U166" s="445"/>
      <c r="V166" s="445"/>
      <c r="W166" s="445"/>
      <c r="X166" s="445"/>
    </row>
    <row r="167" spans="1:24" ht="15.75" customHeight="1">
      <c r="A167" s="1"/>
      <c r="B167" s="1"/>
      <c r="C167" s="4"/>
      <c r="D167" s="2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U167" s="445"/>
      <c r="V167" s="445"/>
      <c r="W167" s="445"/>
      <c r="X167" s="445"/>
    </row>
    <row r="168" spans="1:24" ht="15.75" customHeight="1">
      <c r="A168" s="1"/>
      <c r="B168" s="1"/>
      <c r="C168" s="4"/>
      <c r="D168" s="2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U168" s="445"/>
      <c r="V168" s="445"/>
      <c r="W168" s="445"/>
      <c r="X168" s="445"/>
    </row>
    <row r="169" spans="1:24" ht="15.75" customHeight="1">
      <c r="A169" s="1"/>
      <c r="B169" s="1"/>
      <c r="C169" s="4"/>
      <c r="D169" s="2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U169" s="445"/>
      <c r="V169" s="445"/>
      <c r="W169" s="445"/>
      <c r="X169" s="445"/>
    </row>
    <row r="170" spans="1:24" ht="15.75" customHeight="1">
      <c r="A170" s="1"/>
      <c r="B170" s="1"/>
      <c r="C170" s="4"/>
      <c r="D170" s="2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U170" s="445"/>
      <c r="V170" s="445"/>
      <c r="W170" s="445"/>
      <c r="X170" s="445"/>
    </row>
    <row r="171" spans="1:24" ht="15.75" customHeight="1">
      <c r="A171" s="1"/>
      <c r="B171" s="1"/>
      <c r="C171" s="4"/>
      <c r="D171" s="2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U171" s="445"/>
      <c r="V171" s="445"/>
      <c r="W171" s="445"/>
      <c r="X171" s="445"/>
    </row>
    <row r="172" spans="1:24" ht="15.75" customHeight="1">
      <c r="A172" s="1"/>
      <c r="B172" s="1"/>
      <c r="C172" s="4"/>
      <c r="D172" s="2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U172" s="445"/>
      <c r="V172" s="445"/>
      <c r="W172" s="445"/>
      <c r="X172" s="445"/>
    </row>
    <row r="173" spans="1:24" ht="15.75" customHeight="1">
      <c r="A173" s="1"/>
      <c r="B173" s="1"/>
      <c r="C173" s="4"/>
      <c r="D173" s="2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U173" s="445"/>
      <c r="V173" s="445"/>
      <c r="W173" s="445"/>
      <c r="X173" s="445"/>
    </row>
    <row r="174" spans="1:24" ht="15.75" customHeight="1">
      <c r="A174" s="1"/>
      <c r="B174" s="1"/>
      <c r="C174" s="4"/>
      <c r="D174" s="2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U174" s="445"/>
      <c r="V174" s="445"/>
      <c r="W174" s="445"/>
      <c r="X174" s="445"/>
    </row>
    <row r="175" spans="1:24" ht="15.75" customHeight="1">
      <c r="A175" s="1"/>
      <c r="B175" s="1"/>
      <c r="C175" s="4"/>
      <c r="D175" s="2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U175" s="445"/>
      <c r="V175" s="445"/>
      <c r="W175" s="445"/>
      <c r="X175" s="445"/>
    </row>
    <row r="176" spans="1:24" ht="15.75" customHeight="1">
      <c r="A176" s="1"/>
      <c r="B176" s="1"/>
      <c r="C176" s="4"/>
      <c r="D176" s="2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U176" s="445"/>
      <c r="V176" s="445"/>
      <c r="W176" s="445"/>
      <c r="X176" s="445"/>
    </row>
    <row r="177" spans="1:24" ht="15.75" customHeight="1">
      <c r="A177" s="1"/>
      <c r="B177" s="1"/>
      <c r="C177" s="4"/>
      <c r="D177" s="2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U177" s="445"/>
      <c r="V177" s="445"/>
      <c r="W177" s="445"/>
      <c r="X177" s="445"/>
    </row>
    <row r="178" spans="1:24" ht="15.75" customHeight="1">
      <c r="A178" s="1"/>
      <c r="B178" s="1"/>
      <c r="C178" s="4"/>
      <c r="D178" s="2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U178" s="445"/>
      <c r="V178" s="445"/>
      <c r="W178" s="445"/>
      <c r="X178" s="445"/>
    </row>
    <row r="179" spans="1:24" ht="15.75" customHeight="1">
      <c r="A179" s="1"/>
      <c r="B179" s="1"/>
      <c r="C179" s="4"/>
      <c r="D179" s="2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U179" s="445"/>
      <c r="V179" s="445"/>
      <c r="W179" s="445"/>
      <c r="X179" s="445"/>
    </row>
    <row r="180" spans="1:24" ht="15.75" customHeight="1">
      <c r="A180" s="1"/>
      <c r="B180" s="1"/>
      <c r="C180" s="4"/>
      <c r="D180" s="2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U180" s="445"/>
      <c r="V180" s="445"/>
      <c r="W180" s="445"/>
      <c r="X180" s="445"/>
    </row>
    <row r="181" spans="1:24" ht="15.75" customHeight="1">
      <c r="A181" s="1"/>
      <c r="B181" s="1"/>
      <c r="C181" s="4"/>
      <c r="D181" s="2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U181" s="445"/>
      <c r="V181" s="445"/>
      <c r="W181" s="445"/>
      <c r="X181" s="445"/>
    </row>
    <row r="182" spans="1:24" ht="15.75" customHeight="1">
      <c r="A182" s="1"/>
      <c r="B182" s="1"/>
      <c r="C182" s="4"/>
      <c r="D182" s="2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U182" s="445"/>
      <c r="V182" s="445"/>
      <c r="W182" s="445"/>
      <c r="X182" s="445"/>
    </row>
    <row r="183" spans="1:24" ht="15.75" customHeight="1">
      <c r="A183" s="1"/>
      <c r="B183" s="1"/>
      <c r="C183" s="4"/>
      <c r="D183" s="2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U183" s="445"/>
      <c r="V183" s="445"/>
      <c r="W183" s="445"/>
      <c r="X183" s="445"/>
    </row>
    <row r="184" spans="1:24" ht="15.75" customHeight="1">
      <c r="A184" s="1"/>
      <c r="B184" s="1"/>
      <c r="C184" s="4"/>
      <c r="D184" s="2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U184" s="445"/>
      <c r="V184" s="445"/>
      <c r="W184" s="445"/>
      <c r="X184" s="445"/>
    </row>
    <row r="185" spans="1:24" ht="15.75" customHeight="1">
      <c r="A185" s="1"/>
      <c r="B185" s="1"/>
      <c r="C185" s="4"/>
      <c r="D185" s="2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U185" s="445"/>
      <c r="V185" s="445"/>
      <c r="W185" s="445"/>
      <c r="X185" s="445"/>
    </row>
    <row r="186" spans="1:24" ht="15.75" customHeight="1">
      <c r="A186" s="1"/>
      <c r="B186" s="1"/>
      <c r="C186" s="4"/>
      <c r="D186" s="2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U186" s="445"/>
      <c r="V186" s="445"/>
      <c r="W186" s="445"/>
      <c r="X186" s="445"/>
    </row>
    <row r="187" spans="1:24" ht="15.75" customHeight="1">
      <c r="A187" s="1"/>
      <c r="B187" s="1"/>
      <c r="C187" s="4"/>
      <c r="D187" s="2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U187" s="445"/>
      <c r="V187" s="445"/>
      <c r="W187" s="445"/>
      <c r="X187" s="445"/>
    </row>
    <row r="188" spans="1:24" ht="15.75" customHeight="1">
      <c r="A188" s="1"/>
      <c r="B188" s="1"/>
      <c r="C188" s="4"/>
      <c r="D188" s="2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U188" s="445"/>
      <c r="V188" s="445"/>
      <c r="W188" s="445"/>
      <c r="X188" s="445"/>
    </row>
    <row r="189" spans="1:24" ht="15.75" customHeight="1">
      <c r="A189" s="1"/>
      <c r="B189" s="1"/>
      <c r="C189" s="4"/>
      <c r="D189" s="2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U189" s="445"/>
      <c r="V189" s="445"/>
      <c r="W189" s="445"/>
      <c r="X189" s="445"/>
    </row>
    <row r="190" spans="1:24" ht="15.75" customHeight="1">
      <c r="A190" s="1"/>
      <c r="B190" s="1"/>
      <c r="C190" s="4"/>
      <c r="D190" s="2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U190" s="445"/>
      <c r="V190" s="445"/>
      <c r="W190" s="445"/>
      <c r="X190" s="445"/>
    </row>
    <row r="191" spans="1:24" ht="15.75" customHeight="1">
      <c r="A191" s="1"/>
      <c r="B191" s="1"/>
      <c r="C191" s="4"/>
      <c r="D191" s="2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U191" s="445"/>
      <c r="V191" s="445"/>
      <c r="W191" s="445"/>
      <c r="X191" s="445"/>
    </row>
    <row r="192" spans="1:24" ht="15.75" customHeight="1">
      <c r="A192" s="1"/>
      <c r="B192" s="1"/>
      <c r="C192" s="4"/>
      <c r="D192" s="2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U192" s="445"/>
      <c r="V192" s="445"/>
      <c r="W192" s="445"/>
      <c r="X192" s="445"/>
    </row>
    <row r="193" spans="1:24" ht="15.75" customHeight="1">
      <c r="A193" s="1"/>
      <c r="B193" s="1"/>
      <c r="C193" s="4"/>
      <c r="D193" s="2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U193" s="445"/>
      <c r="V193" s="445"/>
      <c r="W193" s="445"/>
      <c r="X193" s="445"/>
    </row>
    <row r="194" spans="1:24" ht="15.75" customHeight="1">
      <c r="A194" s="1"/>
      <c r="B194" s="1"/>
      <c r="C194" s="4"/>
      <c r="D194" s="2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U194" s="445"/>
      <c r="V194" s="445"/>
      <c r="W194" s="445"/>
      <c r="X194" s="445"/>
    </row>
    <row r="195" spans="1:24" ht="15.75" customHeight="1">
      <c r="A195" s="1"/>
      <c r="B195" s="1"/>
      <c r="C195" s="4"/>
      <c r="D195" s="2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U195" s="445"/>
      <c r="V195" s="445"/>
      <c r="W195" s="445"/>
      <c r="X195" s="445"/>
    </row>
    <row r="196" spans="1:24" ht="15.75" customHeight="1">
      <c r="A196" s="1"/>
      <c r="B196" s="1"/>
      <c r="C196" s="4"/>
      <c r="D196" s="2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U196" s="445"/>
      <c r="V196" s="445"/>
      <c r="W196" s="445"/>
      <c r="X196" s="445"/>
    </row>
    <row r="197" spans="1:24" ht="15.75" customHeight="1">
      <c r="A197" s="1"/>
      <c r="B197" s="1"/>
      <c r="C197" s="4"/>
      <c r="D197" s="2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U197" s="445"/>
      <c r="V197" s="445"/>
      <c r="W197" s="445"/>
      <c r="X197" s="445"/>
    </row>
    <row r="198" spans="1:24" ht="15.75" customHeight="1">
      <c r="A198" s="1"/>
      <c r="B198" s="1"/>
      <c r="C198" s="4"/>
      <c r="D198" s="2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U198" s="445"/>
      <c r="V198" s="445"/>
      <c r="W198" s="445"/>
      <c r="X198" s="445"/>
    </row>
    <row r="199" spans="1:24" ht="15.75" customHeight="1">
      <c r="A199" s="1"/>
      <c r="B199" s="1"/>
      <c r="C199" s="4"/>
      <c r="D199" s="2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U199" s="445"/>
      <c r="V199" s="445"/>
      <c r="W199" s="445"/>
      <c r="X199" s="445"/>
    </row>
    <row r="200" spans="1:24" ht="15.75" customHeight="1">
      <c r="A200" s="1"/>
      <c r="B200" s="1"/>
      <c r="C200" s="4"/>
      <c r="D200" s="2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U200" s="445"/>
      <c r="V200" s="445"/>
      <c r="W200" s="445"/>
      <c r="X200" s="445"/>
    </row>
    <row r="201" spans="1:24" ht="15.75" customHeight="1">
      <c r="A201" s="1"/>
      <c r="B201" s="1"/>
      <c r="C201" s="4"/>
      <c r="D201" s="2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U201" s="445"/>
      <c r="V201" s="445"/>
      <c r="W201" s="445"/>
      <c r="X201" s="445"/>
    </row>
    <row r="202" spans="1:24" ht="15.75" customHeight="1">
      <c r="A202" s="1"/>
      <c r="B202" s="1"/>
      <c r="C202" s="4"/>
      <c r="D202" s="2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U202" s="445"/>
      <c r="V202" s="445"/>
      <c r="W202" s="445"/>
      <c r="X202" s="445"/>
    </row>
    <row r="203" spans="1:24" ht="15.75" customHeight="1">
      <c r="A203" s="1"/>
      <c r="B203" s="1"/>
      <c r="C203" s="4"/>
      <c r="D203" s="2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U203" s="445"/>
      <c r="V203" s="445"/>
      <c r="W203" s="445"/>
      <c r="X203" s="445"/>
    </row>
    <row r="204" spans="1:24" ht="15.75" customHeight="1">
      <c r="A204" s="1"/>
      <c r="B204" s="1"/>
      <c r="C204" s="4"/>
      <c r="D204" s="2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U204" s="445"/>
      <c r="V204" s="445"/>
      <c r="W204" s="445"/>
      <c r="X204" s="445"/>
    </row>
    <row r="205" spans="1:24" ht="15.75" customHeight="1">
      <c r="A205" s="1"/>
      <c r="B205" s="1"/>
      <c r="C205" s="4"/>
      <c r="D205" s="2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U205" s="445"/>
      <c r="V205" s="445"/>
      <c r="W205" s="445"/>
      <c r="X205" s="445"/>
    </row>
    <row r="206" spans="1:24" ht="15.75" customHeight="1">
      <c r="A206" s="1"/>
      <c r="B206" s="1"/>
      <c r="C206" s="4"/>
      <c r="D206" s="2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U206" s="445"/>
      <c r="V206" s="445"/>
      <c r="W206" s="445"/>
      <c r="X206" s="445"/>
    </row>
    <row r="207" spans="1:24" ht="15.75" customHeight="1">
      <c r="A207" s="1"/>
      <c r="B207" s="1"/>
      <c r="C207" s="4"/>
      <c r="D207" s="2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U207" s="445"/>
      <c r="V207" s="445"/>
      <c r="W207" s="445"/>
      <c r="X207" s="445"/>
    </row>
    <row r="208" spans="1:24" ht="15.75" customHeight="1">
      <c r="A208" s="1"/>
      <c r="B208" s="1"/>
      <c r="C208" s="4"/>
      <c r="D208" s="2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U208" s="445"/>
      <c r="V208" s="445"/>
      <c r="W208" s="445"/>
      <c r="X208" s="445"/>
    </row>
    <row r="209" spans="1:24" ht="15.75" customHeight="1">
      <c r="A209" s="1"/>
      <c r="B209" s="1"/>
      <c r="C209" s="4"/>
      <c r="D209" s="2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U209" s="445"/>
      <c r="V209" s="445"/>
      <c r="W209" s="445"/>
      <c r="X209" s="445"/>
    </row>
    <row r="210" spans="1:24" ht="15.75" customHeight="1">
      <c r="A210" s="1"/>
      <c r="B210" s="1"/>
      <c r="C210" s="4"/>
      <c r="D210" s="2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U210" s="445"/>
      <c r="V210" s="445"/>
      <c r="W210" s="445"/>
      <c r="X210" s="445"/>
    </row>
    <row r="211" spans="1:24" ht="15.75" customHeight="1">
      <c r="A211" s="1"/>
      <c r="B211" s="1"/>
      <c r="C211" s="4"/>
      <c r="D211" s="2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U211" s="445"/>
      <c r="V211" s="445"/>
      <c r="W211" s="445"/>
      <c r="X211" s="445"/>
    </row>
    <row r="212" spans="1:24" ht="15.75" customHeight="1">
      <c r="A212" s="1"/>
      <c r="B212" s="1"/>
      <c r="C212" s="4"/>
      <c r="D212" s="2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U212" s="445"/>
      <c r="V212" s="445"/>
      <c r="W212" s="445"/>
      <c r="X212" s="445"/>
    </row>
    <row r="213" spans="1:24" ht="15.75" customHeight="1">
      <c r="A213" s="1"/>
      <c r="B213" s="1"/>
      <c r="C213" s="4"/>
      <c r="D213" s="2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U213" s="445"/>
      <c r="V213" s="445"/>
      <c r="W213" s="445"/>
      <c r="X213" s="445"/>
    </row>
    <row r="214" spans="1:24" ht="15.75" customHeight="1">
      <c r="A214" s="1"/>
      <c r="B214" s="1"/>
      <c r="C214" s="4"/>
      <c r="D214" s="2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U214" s="445"/>
      <c r="V214" s="445"/>
      <c r="W214" s="445"/>
      <c r="X214" s="445"/>
    </row>
    <row r="215" spans="1:24" ht="15.75" customHeight="1">
      <c r="A215" s="1"/>
      <c r="B215" s="1"/>
      <c r="C215" s="4"/>
      <c r="D215" s="2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U215" s="445"/>
      <c r="V215" s="445"/>
      <c r="W215" s="445"/>
      <c r="X215" s="445"/>
    </row>
    <row r="216" spans="1:24" ht="15.75" customHeight="1">
      <c r="A216" s="1"/>
      <c r="B216" s="1"/>
      <c r="C216" s="4"/>
      <c r="D216" s="2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U216" s="445"/>
      <c r="V216" s="445"/>
      <c r="W216" s="445"/>
      <c r="X216" s="445"/>
    </row>
    <row r="217" spans="1:24" ht="15.75" customHeight="1">
      <c r="A217" s="1"/>
      <c r="B217" s="1"/>
      <c r="C217" s="4"/>
      <c r="D217" s="2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U217" s="445"/>
      <c r="V217" s="445"/>
      <c r="W217" s="445"/>
      <c r="X217" s="445"/>
    </row>
    <row r="218" spans="1:24" ht="15.75" customHeight="1">
      <c r="A218" s="1"/>
      <c r="B218" s="1"/>
      <c r="C218" s="4"/>
      <c r="D218" s="2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U218" s="445"/>
      <c r="V218" s="445"/>
      <c r="W218" s="445"/>
      <c r="X218" s="445"/>
    </row>
    <row r="219" spans="1:24" ht="15.75" customHeight="1">
      <c r="A219" s="1"/>
      <c r="B219" s="1"/>
      <c r="C219" s="4"/>
      <c r="D219" s="2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U219" s="445"/>
      <c r="V219" s="445"/>
      <c r="W219" s="445"/>
      <c r="X219" s="445"/>
    </row>
    <row r="220" spans="1:24" ht="15.75" customHeight="1">
      <c r="A220" s="1"/>
      <c r="B220" s="1"/>
      <c r="C220" s="4"/>
      <c r="D220" s="2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U220" s="445"/>
      <c r="V220" s="445"/>
      <c r="W220" s="445"/>
      <c r="X220" s="445"/>
    </row>
    <row r="221" spans="1:24" ht="15.75" customHeight="1">
      <c r="A221" s="1"/>
      <c r="B221" s="1"/>
      <c r="C221" s="4"/>
      <c r="D221" s="2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U221" s="445"/>
      <c r="V221" s="445"/>
      <c r="W221" s="445"/>
      <c r="X221" s="445"/>
    </row>
    <row r="222" spans="1:24" ht="15.75" customHeight="1">
      <c r="A222" s="1"/>
      <c r="B222" s="1"/>
      <c r="C222" s="4"/>
      <c r="D222" s="2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U222" s="445"/>
      <c r="V222" s="445"/>
      <c r="W222" s="445"/>
      <c r="X222" s="445"/>
    </row>
    <row r="223" spans="1:24" ht="15.75" customHeight="1">
      <c r="A223" s="1"/>
      <c r="B223" s="1"/>
      <c r="C223" s="4"/>
      <c r="D223" s="2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U223" s="445"/>
      <c r="V223" s="445"/>
      <c r="W223" s="445"/>
      <c r="X223" s="445"/>
    </row>
    <row r="224" spans="1:24" ht="15.75" customHeight="1">
      <c r="A224" s="1"/>
      <c r="B224" s="1"/>
      <c r="C224" s="4"/>
      <c r="D224" s="2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U224" s="445"/>
      <c r="V224" s="445"/>
      <c r="W224" s="445"/>
      <c r="X224" s="445"/>
    </row>
    <row r="225" spans="1:24" ht="15.75" customHeight="1">
      <c r="A225" s="1"/>
      <c r="B225" s="1"/>
      <c r="C225" s="4"/>
      <c r="D225" s="2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U225" s="445"/>
      <c r="V225" s="445"/>
      <c r="W225" s="445"/>
      <c r="X225" s="445"/>
    </row>
    <row r="226" spans="1:24" ht="15.75" customHeight="1">
      <c r="A226" s="1"/>
      <c r="B226" s="1"/>
      <c r="C226" s="4"/>
      <c r="D226" s="2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U226" s="445"/>
      <c r="V226" s="445"/>
      <c r="W226" s="445"/>
      <c r="X226" s="445"/>
    </row>
    <row r="227" spans="1:24" ht="15.75" customHeight="1">
      <c r="A227" s="1"/>
      <c r="B227" s="1"/>
      <c r="C227" s="4"/>
      <c r="D227" s="2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U227" s="445"/>
      <c r="V227" s="445"/>
      <c r="W227" s="445"/>
      <c r="X227" s="445"/>
    </row>
    <row r="228" spans="1:24" ht="15.75" customHeight="1">
      <c r="A228" s="1"/>
      <c r="B228" s="1"/>
      <c r="C228" s="4"/>
      <c r="D228" s="2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U228" s="445"/>
      <c r="V228" s="445"/>
      <c r="W228" s="445"/>
      <c r="X228" s="445"/>
    </row>
    <row r="229" spans="1:24" ht="15.75" customHeight="1">
      <c r="A229" s="1"/>
      <c r="B229" s="1"/>
      <c r="C229" s="4"/>
      <c r="D229" s="2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U229" s="445"/>
      <c r="V229" s="445"/>
      <c r="W229" s="445"/>
      <c r="X229" s="445"/>
    </row>
    <row r="230" spans="1:24" ht="15.75" customHeight="1">
      <c r="A230" s="1"/>
      <c r="B230" s="1"/>
      <c r="C230" s="4"/>
      <c r="D230" s="2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U230" s="445"/>
      <c r="V230" s="445"/>
      <c r="W230" s="445"/>
      <c r="X230" s="445"/>
    </row>
    <row r="231" spans="1:24" ht="15.75" customHeight="1">
      <c r="A231" s="1"/>
      <c r="B231" s="1"/>
      <c r="C231" s="4"/>
      <c r="D231" s="2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U231" s="445"/>
      <c r="V231" s="445"/>
      <c r="W231" s="445"/>
      <c r="X231" s="445"/>
    </row>
    <row r="232" spans="1:24" ht="15.75" customHeight="1">
      <c r="A232" s="1"/>
      <c r="B232" s="1"/>
      <c r="C232" s="4"/>
      <c r="D232" s="2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U232" s="445"/>
      <c r="V232" s="445"/>
      <c r="W232" s="445"/>
      <c r="X232" s="445"/>
    </row>
    <row r="233" spans="1:24" ht="15.75" customHeight="1">
      <c r="A233" s="1"/>
      <c r="B233" s="1"/>
      <c r="C233" s="4"/>
      <c r="D233" s="2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U233" s="445"/>
      <c r="V233" s="445"/>
      <c r="W233" s="445"/>
      <c r="X233" s="445"/>
    </row>
    <row r="234" spans="1:24" ht="15.75" customHeight="1">
      <c r="A234" s="1"/>
      <c r="B234" s="1"/>
      <c r="C234" s="4"/>
      <c r="D234" s="2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U234" s="445"/>
      <c r="V234" s="445"/>
      <c r="W234" s="445"/>
      <c r="X234" s="445"/>
    </row>
    <row r="235" spans="1:24" ht="15.75" customHeight="1">
      <c r="A235" s="1"/>
      <c r="B235" s="1"/>
      <c r="C235" s="4"/>
      <c r="D235" s="2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U235" s="445"/>
      <c r="V235" s="445"/>
      <c r="W235" s="445"/>
      <c r="X235" s="445"/>
    </row>
    <row r="236" spans="1:24" ht="15.75" customHeight="1">
      <c r="A236" s="1"/>
      <c r="B236" s="1"/>
      <c r="C236" s="4"/>
      <c r="D236" s="2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U236" s="445"/>
      <c r="V236" s="445"/>
      <c r="W236" s="445"/>
      <c r="X236" s="445"/>
    </row>
    <row r="237" spans="1:24" ht="15.75" customHeight="1">
      <c r="A237" s="1"/>
      <c r="B237" s="1"/>
      <c r="C237" s="4"/>
      <c r="D237" s="2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U237" s="445"/>
      <c r="V237" s="445"/>
      <c r="W237" s="445"/>
      <c r="X237" s="445"/>
    </row>
    <row r="238" spans="1:24" ht="15.75" customHeight="1">
      <c r="A238" s="1"/>
      <c r="B238" s="1"/>
      <c r="C238" s="4"/>
      <c r="D238" s="2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U238" s="445"/>
      <c r="V238" s="445"/>
      <c r="W238" s="445"/>
      <c r="X238" s="445"/>
    </row>
    <row r="239" spans="1:24" ht="15.75" customHeight="1">
      <c r="A239" s="1"/>
      <c r="B239" s="1"/>
      <c r="C239" s="4"/>
      <c r="D239" s="2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U239" s="445"/>
      <c r="V239" s="445"/>
      <c r="W239" s="445"/>
      <c r="X239" s="445"/>
    </row>
    <row r="240" spans="1:24" ht="15.75" customHeight="1">
      <c r="A240" s="1"/>
      <c r="B240" s="1"/>
      <c r="C240" s="4"/>
      <c r="D240" s="2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U240" s="445"/>
      <c r="V240" s="445"/>
      <c r="W240" s="445"/>
      <c r="X240" s="445"/>
    </row>
    <row r="241" spans="1:24" ht="15.75" customHeight="1">
      <c r="A241" s="1"/>
      <c r="B241" s="1"/>
      <c r="C241" s="4"/>
      <c r="D241" s="2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U241" s="445"/>
      <c r="V241" s="445"/>
      <c r="W241" s="445"/>
      <c r="X241" s="445"/>
    </row>
    <row r="242" spans="1:24" ht="15.75" customHeight="1">
      <c r="A242" s="1"/>
      <c r="B242" s="1"/>
      <c r="C242" s="4"/>
      <c r="D242" s="2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U242" s="445"/>
      <c r="V242" s="445"/>
      <c r="W242" s="445"/>
      <c r="X242" s="445"/>
    </row>
    <row r="243" spans="1:24" ht="15.75" customHeight="1">
      <c r="A243" s="1"/>
      <c r="B243" s="1"/>
      <c r="C243" s="4"/>
      <c r="D243" s="2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U243" s="445"/>
      <c r="V243" s="445"/>
      <c r="W243" s="445"/>
      <c r="X243" s="445"/>
    </row>
    <row r="244" spans="1:24" ht="15.75" customHeight="1">
      <c r="A244" s="1"/>
      <c r="B244" s="1"/>
      <c r="C244" s="4"/>
      <c r="D244" s="2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U244" s="445"/>
      <c r="V244" s="445"/>
      <c r="W244" s="445"/>
      <c r="X244" s="445"/>
    </row>
    <row r="245" spans="1:24" ht="15.75" customHeight="1">
      <c r="A245" s="1"/>
      <c r="B245" s="1"/>
      <c r="C245" s="4"/>
      <c r="D245" s="2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U245" s="445"/>
      <c r="V245" s="445"/>
      <c r="W245" s="445"/>
      <c r="X245" s="445"/>
    </row>
    <row r="246" spans="1:24" ht="15.75" customHeight="1">
      <c r="A246" s="1"/>
      <c r="B246" s="1"/>
      <c r="C246" s="4"/>
      <c r="D246" s="2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U246" s="445"/>
      <c r="V246" s="445"/>
      <c r="W246" s="445"/>
      <c r="X246" s="445"/>
    </row>
    <row r="247" spans="1:24" ht="15.75" customHeight="1">
      <c r="A247" s="1"/>
      <c r="B247" s="1"/>
      <c r="C247" s="4"/>
      <c r="D247" s="2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U247" s="445"/>
      <c r="V247" s="445"/>
      <c r="W247" s="445"/>
      <c r="X247" s="445"/>
    </row>
    <row r="248" spans="1:24" ht="15.75" customHeight="1">
      <c r="A248" s="1"/>
      <c r="B248" s="1"/>
      <c r="C248" s="4"/>
      <c r="D248" s="2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U248" s="445"/>
      <c r="V248" s="445"/>
      <c r="W248" s="445"/>
      <c r="X248" s="445"/>
    </row>
    <row r="249" spans="1:24" ht="15.75" customHeight="1">
      <c r="A249" s="1"/>
      <c r="B249" s="1"/>
      <c r="C249" s="4"/>
      <c r="D249" s="2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U249" s="445"/>
      <c r="V249" s="445"/>
      <c r="W249" s="445"/>
      <c r="X249" s="445"/>
    </row>
    <row r="250" spans="1:24" ht="15.75" customHeight="1">
      <c r="A250" s="1"/>
      <c r="B250" s="1"/>
      <c r="C250" s="4"/>
      <c r="D250" s="2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U250" s="445"/>
      <c r="V250" s="445"/>
      <c r="W250" s="445"/>
      <c r="X250" s="445"/>
    </row>
    <row r="251" spans="1:24" ht="15.75" customHeight="1">
      <c r="A251" s="1"/>
      <c r="B251" s="1"/>
      <c r="C251" s="4"/>
      <c r="D251" s="2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U251" s="445"/>
      <c r="V251" s="445"/>
      <c r="W251" s="445"/>
      <c r="X251" s="445"/>
    </row>
    <row r="252" spans="1:24" ht="15.75" customHeight="1">
      <c r="A252" s="1"/>
      <c r="B252" s="1"/>
      <c r="C252" s="4"/>
      <c r="D252" s="2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U252" s="445"/>
      <c r="V252" s="445"/>
      <c r="W252" s="445"/>
      <c r="X252" s="445"/>
    </row>
    <row r="253" spans="1:24" ht="15.75" customHeight="1">
      <c r="A253" s="1"/>
      <c r="B253" s="1"/>
      <c r="C253" s="4"/>
      <c r="D253" s="2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U253" s="445"/>
      <c r="V253" s="445"/>
      <c r="W253" s="445"/>
      <c r="X253" s="445"/>
    </row>
    <row r="254" spans="1:24" ht="15.75" customHeight="1">
      <c r="A254" s="1"/>
      <c r="B254" s="1"/>
      <c r="C254" s="4"/>
      <c r="D254" s="2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U254" s="445"/>
      <c r="V254" s="445"/>
      <c r="W254" s="445"/>
      <c r="X254" s="445"/>
    </row>
    <row r="255" spans="1:24" ht="15.75" customHeight="1">
      <c r="A255" s="1"/>
      <c r="B255" s="1"/>
      <c r="C255" s="4"/>
      <c r="D255" s="2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U255" s="445"/>
      <c r="V255" s="445"/>
      <c r="W255" s="445"/>
      <c r="X255" s="445"/>
    </row>
    <row r="256" spans="1:24" ht="15.75" customHeight="1">
      <c r="A256" s="1"/>
      <c r="B256" s="1"/>
      <c r="C256" s="4"/>
      <c r="D256" s="2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U256" s="445"/>
      <c r="V256" s="445"/>
      <c r="W256" s="445"/>
      <c r="X256" s="445"/>
    </row>
    <row r="257" spans="1:24" ht="15.75" customHeight="1">
      <c r="A257" s="1"/>
      <c r="B257" s="1"/>
      <c r="C257" s="4"/>
      <c r="D257" s="2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U257" s="445"/>
      <c r="V257" s="445"/>
      <c r="W257" s="445"/>
      <c r="X257" s="445"/>
    </row>
    <row r="258" spans="1:24" ht="15.75" customHeight="1">
      <c r="A258" s="1"/>
      <c r="B258" s="1"/>
      <c r="C258" s="4"/>
      <c r="D258" s="2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U258" s="445"/>
      <c r="V258" s="445"/>
      <c r="W258" s="445"/>
      <c r="X258" s="445"/>
    </row>
    <row r="259" spans="1:24" ht="15.75" customHeight="1">
      <c r="A259" s="1"/>
      <c r="B259" s="1"/>
      <c r="C259" s="4"/>
      <c r="D259" s="2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U259" s="445"/>
      <c r="V259" s="445"/>
      <c r="W259" s="445"/>
      <c r="X259" s="445"/>
    </row>
    <row r="260" spans="1:24" ht="15.75" customHeight="1">
      <c r="A260" s="1"/>
      <c r="B260" s="1"/>
      <c r="C260" s="4"/>
      <c r="D260" s="2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U260" s="445"/>
      <c r="V260" s="445"/>
      <c r="W260" s="445"/>
      <c r="X260" s="445"/>
    </row>
    <row r="261" spans="1:24" ht="15.75" customHeight="1">
      <c r="A261" s="1"/>
      <c r="B261" s="1"/>
      <c r="C261" s="4"/>
      <c r="D261" s="2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U261" s="445"/>
      <c r="V261" s="445"/>
      <c r="W261" s="445"/>
      <c r="X261" s="445"/>
    </row>
    <row r="262" spans="1:24" ht="15.75" customHeight="1">
      <c r="A262" s="1"/>
      <c r="B262" s="1"/>
      <c r="C262" s="4"/>
      <c r="D262" s="2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U262" s="445"/>
      <c r="V262" s="445"/>
      <c r="W262" s="445"/>
      <c r="X262" s="445"/>
    </row>
    <row r="263" spans="1:24" ht="15.75" customHeight="1">
      <c r="A263" s="1"/>
      <c r="B263" s="1"/>
      <c r="C263" s="4"/>
      <c r="D263" s="2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U263" s="445"/>
      <c r="V263" s="445"/>
      <c r="W263" s="445"/>
      <c r="X263" s="445"/>
    </row>
    <row r="264" spans="1:24" ht="15.75" customHeight="1">
      <c r="A264" s="1"/>
      <c r="B264" s="1"/>
      <c r="C264" s="4"/>
      <c r="D264" s="2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U264" s="445"/>
      <c r="V264" s="445"/>
      <c r="W264" s="445"/>
      <c r="X264" s="445"/>
    </row>
    <row r="265" spans="1:24" ht="15.75" customHeight="1">
      <c r="A265" s="1"/>
      <c r="B265" s="1"/>
      <c r="C265" s="4"/>
      <c r="D265" s="2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U265" s="445"/>
      <c r="V265" s="445"/>
      <c r="W265" s="445"/>
      <c r="X265" s="445"/>
    </row>
    <row r="266" spans="1:24" ht="15.75" customHeight="1">
      <c r="A266" s="1"/>
      <c r="B266" s="1"/>
      <c r="C266" s="4"/>
      <c r="D266" s="2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U266" s="445"/>
      <c r="V266" s="445"/>
      <c r="W266" s="445"/>
      <c r="X266" s="445"/>
    </row>
    <row r="267" spans="1:24" ht="15.75" customHeight="1">
      <c r="A267" s="1"/>
      <c r="B267" s="1"/>
      <c r="C267" s="4"/>
      <c r="D267" s="2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U267" s="445"/>
      <c r="V267" s="445"/>
      <c r="W267" s="445"/>
      <c r="X267" s="445"/>
    </row>
    <row r="268" spans="1:24" ht="15.75" customHeight="1">
      <c r="A268" s="1"/>
      <c r="B268" s="1"/>
      <c r="C268" s="4"/>
      <c r="D268" s="2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U268" s="445"/>
      <c r="V268" s="445"/>
      <c r="W268" s="445"/>
      <c r="X268" s="445"/>
    </row>
    <row r="269" spans="1:24" ht="15.75" customHeight="1">
      <c r="A269" s="1"/>
      <c r="B269" s="1"/>
      <c r="C269" s="4"/>
      <c r="D269" s="2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U269" s="445"/>
      <c r="V269" s="445"/>
      <c r="W269" s="445"/>
      <c r="X269" s="445"/>
    </row>
    <row r="270" spans="1:24" ht="15.75" customHeight="1">
      <c r="A270" s="1"/>
      <c r="B270" s="1"/>
      <c r="C270" s="4"/>
      <c r="D270" s="2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U270" s="445"/>
      <c r="V270" s="445"/>
      <c r="W270" s="445"/>
      <c r="X270" s="445"/>
    </row>
    <row r="271" spans="1:24" ht="15.75" customHeight="1">
      <c r="A271" s="1"/>
      <c r="B271" s="1"/>
      <c r="C271" s="4"/>
      <c r="D271" s="2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U271" s="445"/>
      <c r="V271" s="445"/>
      <c r="W271" s="445"/>
      <c r="X271" s="445"/>
    </row>
    <row r="272" spans="1:24" ht="15.75" customHeight="1">
      <c r="A272" s="1"/>
      <c r="B272" s="1"/>
      <c r="C272" s="4"/>
      <c r="D272" s="2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U272" s="445"/>
      <c r="V272" s="445"/>
      <c r="W272" s="445"/>
      <c r="X272" s="445"/>
    </row>
    <row r="273" spans="1:24" ht="15.75" customHeight="1">
      <c r="A273" s="1"/>
      <c r="B273" s="1"/>
      <c r="C273" s="4"/>
      <c r="D273" s="2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U273" s="445"/>
      <c r="V273" s="445"/>
      <c r="W273" s="445"/>
      <c r="X273" s="445"/>
    </row>
    <row r="274" spans="1:24" ht="15.75" customHeight="1">
      <c r="A274" s="1"/>
      <c r="B274" s="1"/>
      <c r="C274" s="4"/>
      <c r="D274" s="2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U274" s="445"/>
      <c r="V274" s="445"/>
      <c r="W274" s="445"/>
      <c r="X274" s="445"/>
    </row>
    <row r="275" spans="1:24" ht="15.75" customHeight="1">
      <c r="A275" s="1"/>
      <c r="B275" s="1"/>
      <c r="C275" s="4"/>
      <c r="D275" s="2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U275" s="445"/>
      <c r="V275" s="445"/>
      <c r="W275" s="445"/>
      <c r="X275" s="445"/>
    </row>
    <row r="276" spans="1:24" ht="15.75" customHeight="1">
      <c r="A276" s="1"/>
      <c r="B276" s="1"/>
      <c r="C276" s="4"/>
      <c r="D276" s="2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U276" s="445"/>
      <c r="V276" s="445"/>
      <c r="W276" s="445"/>
      <c r="X276" s="445"/>
    </row>
    <row r="277" spans="1:24" ht="15.75" customHeight="1">
      <c r="A277" s="1"/>
      <c r="B277" s="1"/>
      <c r="C277" s="4"/>
      <c r="D277" s="2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U277" s="445"/>
      <c r="V277" s="445"/>
      <c r="W277" s="445"/>
      <c r="X277" s="445"/>
    </row>
    <row r="278" spans="1:24" ht="15.75" customHeight="1">
      <c r="A278" s="1"/>
      <c r="B278" s="1"/>
      <c r="C278" s="4"/>
      <c r="D278" s="2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U278" s="445"/>
      <c r="V278" s="445"/>
      <c r="W278" s="445"/>
      <c r="X278" s="445"/>
    </row>
    <row r="279" spans="1:24" ht="15.75" customHeight="1">
      <c r="A279" s="1"/>
      <c r="B279" s="1"/>
      <c r="C279" s="4"/>
      <c r="D279" s="2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U279" s="445"/>
      <c r="V279" s="445"/>
      <c r="W279" s="445"/>
      <c r="X279" s="445"/>
    </row>
    <row r="280" spans="1:24" ht="15.75" customHeight="1">
      <c r="A280" s="1"/>
      <c r="B280" s="1"/>
      <c r="C280" s="4"/>
      <c r="D280" s="2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U280" s="445"/>
      <c r="V280" s="445"/>
      <c r="W280" s="445"/>
      <c r="X280" s="445"/>
    </row>
    <row r="281" spans="1:24" ht="15.75" customHeight="1">
      <c r="A281" s="1"/>
      <c r="B281" s="1"/>
      <c r="C281" s="4"/>
      <c r="D281" s="2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U281" s="445"/>
      <c r="V281" s="445"/>
      <c r="W281" s="445"/>
      <c r="X281" s="445"/>
    </row>
    <row r="282" spans="1:24" ht="15.75" customHeight="1">
      <c r="A282" s="1"/>
      <c r="B282" s="1"/>
      <c r="C282" s="4"/>
      <c r="D282" s="2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U282" s="445"/>
      <c r="V282" s="445"/>
      <c r="W282" s="445"/>
      <c r="X282" s="445"/>
    </row>
    <row r="283" spans="1:24" ht="15.75" customHeight="1">
      <c r="A283" s="1"/>
      <c r="B283" s="1"/>
      <c r="C283" s="4"/>
      <c r="D283" s="2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U283" s="445"/>
      <c r="V283" s="445"/>
      <c r="W283" s="445"/>
      <c r="X283" s="445"/>
    </row>
    <row r="284" spans="1:24" ht="15.75" customHeight="1">
      <c r="A284" s="1"/>
      <c r="B284" s="1"/>
      <c r="C284" s="4"/>
      <c r="D284" s="2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U284" s="445"/>
      <c r="V284" s="445"/>
      <c r="W284" s="445"/>
      <c r="X284" s="445"/>
    </row>
    <row r="285" spans="1:24" ht="15.75" customHeight="1">
      <c r="A285" s="1"/>
      <c r="B285" s="1"/>
      <c r="C285" s="4"/>
      <c r="D285" s="2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U285" s="445"/>
      <c r="V285" s="445"/>
      <c r="W285" s="445"/>
      <c r="X285" s="445"/>
    </row>
    <row r="286" spans="1:24" ht="15.75" customHeight="1">
      <c r="A286" s="1"/>
      <c r="B286" s="1"/>
      <c r="C286" s="4"/>
      <c r="D286" s="2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U286" s="445"/>
      <c r="V286" s="445"/>
      <c r="W286" s="445"/>
      <c r="X286" s="445"/>
    </row>
    <row r="287" spans="1:24" ht="15.75" customHeight="1">
      <c r="A287" s="1"/>
      <c r="B287" s="1"/>
      <c r="C287" s="4"/>
      <c r="D287" s="2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U287" s="445"/>
      <c r="V287" s="445"/>
      <c r="W287" s="445"/>
      <c r="X287" s="445"/>
    </row>
    <row r="288" spans="1:24" ht="15.75" customHeight="1">
      <c r="A288" s="1"/>
      <c r="B288" s="1"/>
      <c r="C288" s="4"/>
      <c r="D288" s="2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U288" s="445"/>
      <c r="V288" s="445"/>
      <c r="W288" s="445"/>
      <c r="X288" s="445"/>
    </row>
    <row r="289" spans="1:24" ht="15.75" customHeight="1">
      <c r="A289" s="1"/>
      <c r="B289" s="1"/>
      <c r="C289" s="4"/>
      <c r="D289" s="2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U289" s="445"/>
      <c r="V289" s="445"/>
      <c r="W289" s="445"/>
      <c r="X289" s="445"/>
    </row>
    <row r="290" spans="1:24" ht="15.75" customHeight="1">
      <c r="A290" s="1"/>
      <c r="B290" s="1"/>
      <c r="C290" s="4"/>
      <c r="D290" s="2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U290" s="445"/>
      <c r="V290" s="445"/>
      <c r="W290" s="445"/>
      <c r="X290" s="445"/>
    </row>
    <row r="291" spans="1:24" ht="15.75" customHeight="1">
      <c r="A291" s="1"/>
      <c r="B291" s="1"/>
      <c r="C291" s="4"/>
      <c r="D291" s="2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U291" s="445"/>
      <c r="V291" s="445"/>
      <c r="W291" s="445"/>
      <c r="X291" s="445"/>
    </row>
    <row r="292" spans="1:24" ht="15.75" customHeight="1">
      <c r="A292" s="1"/>
      <c r="B292" s="1"/>
      <c r="C292" s="4"/>
      <c r="D292" s="2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U292" s="445"/>
      <c r="V292" s="445"/>
      <c r="W292" s="445"/>
      <c r="X292" s="445"/>
    </row>
    <row r="293" spans="1:24" ht="15.75" customHeight="1">
      <c r="A293" s="1"/>
      <c r="B293" s="1"/>
      <c r="C293" s="4"/>
      <c r="D293" s="2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U293" s="445"/>
      <c r="V293" s="445"/>
      <c r="W293" s="445"/>
      <c r="X293" s="445"/>
    </row>
    <row r="294" spans="1:24" ht="15.75" customHeight="1">
      <c r="A294" s="1"/>
      <c r="B294" s="1"/>
      <c r="C294" s="4"/>
      <c r="D294" s="2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U294" s="445"/>
      <c r="V294" s="445"/>
      <c r="W294" s="445"/>
      <c r="X294" s="445"/>
    </row>
    <row r="295" spans="1:24" ht="15.75" customHeight="1">
      <c r="A295" s="1"/>
      <c r="B295" s="1"/>
      <c r="C295" s="4"/>
      <c r="D295" s="2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U295" s="445"/>
      <c r="V295" s="445"/>
      <c r="W295" s="445"/>
      <c r="X295" s="445"/>
    </row>
    <row r="296" spans="1:24" ht="15.75" customHeight="1">
      <c r="A296" s="1"/>
      <c r="B296" s="1"/>
      <c r="C296" s="4"/>
      <c r="D296" s="2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U296" s="445"/>
      <c r="V296" s="445"/>
      <c r="W296" s="445"/>
      <c r="X296" s="445"/>
    </row>
    <row r="297" spans="1:24" ht="15.75" customHeight="1">
      <c r="A297" s="1"/>
      <c r="B297" s="1"/>
      <c r="C297" s="4"/>
      <c r="D297" s="2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U297" s="445"/>
      <c r="V297" s="445"/>
      <c r="W297" s="445"/>
      <c r="X297" s="445"/>
    </row>
    <row r="298" spans="1:24" ht="15.75" customHeight="1">
      <c r="A298" s="1"/>
      <c r="B298" s="1"/>
      <c r="C298" s="4"/>
      <c r="D298" s="2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U298" s="445"/>
      <c r="V298" s="445"/>
      <c r="W298" s="445"/>
      <c r="X298" s="445"/>
    </row>
    <row r="299" spans="1:24" ht="15.75" customHeight="1">
      <c r="A299" s="1"/>
      <c r="B299" s="1"/>
      <c r="C299" s="4"/>
      <c r="D299" s="2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U299" s="445"/>
      <c r="V299" s="445"/>
      <c r="W299" s="445"/>
      <c r="X299" s="445"/>
    </row>
    <row r="300" spans="1:24" ht="15.75" customHeight="1">
      <c r="A300" s="1"/>
      <c r="B300" s="1"/>
      <c r="C300" s="4"/>
      <c r="D300" s="2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U300" s="445"/>
      <c r="V300" s="445"/>
      <c r="W300" s="445"/>
      <c r="X300" s="445"/>
    </row>
    <row r="301" spans="1:24" ht="15.75" customHeight="1">
      <c r="A301" s="1"/>
      <c r="B301" s="1"/>
      <c r="C301" s="4"/>
      <c r="D301" s="2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U301" s="445"/>
      <c r="V301" s="445"/>
      <c r="W301" s="445"/>
      <c r="X301" s="445"/>
    </row>
    <row r="302" spans="1:24" ht="15.75" customHeight="1">
      <c r="A302" s="1"/>
      <c r="B302" s="1"/>
      <c r="C302" s="4"/>
      <c r="D302" s="2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U302" s="445"/>
      <c r="V302" s="445"/>
      <c r="W302" s="445"/>
      <c r="X302" s="445"/>
    </row>
    <row r="303" spans="1:24" ht="15.75" customHeight="1">
      <c r="A303" s="1"/>
      <c r="B303" s="1"/>
      <c r="C303" s="4"/>
      <c r="D303" s="2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U303" s="445"/>
      <c r="V303" s="445"/>
      <c r="W303" s="445"/>
      <c r="X303" s="445"/>
    </row>
    <row r="304" spans="1:24" ht="15.75" customHeight="1">
      <c r="A304" s="1"/>
      <c r="B304" s="1"/>
      <c r="C304" s="4"/>
      <c r="D304" s="2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U304" s="445"/>
      <c r="V304" s="445"/>
      <c r="W304" s="445"/>
      <c r="X304" s="445"/>
    </row>
    <row r="305" spans="1:24" ht="15.75" customHeight="1">
      <c r="A305" s="1"/>
      <c r="B305" s="1"/>
      <c r="C305" s="4"/>
      <c r="D305" s="2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U305" s="445"/>
      <c r="V305" s="445"/>
      <c r="W305" s="445"/>
      <c r="X305" s="445"/>
    </row>
    <row r="306" spans="1:24" ht="15.75" customHeight="1">
      <c r="A306" s="1"/>
      <c r="B306" s="1"/>
      <c r="C306" s="4"/>
      <c r="D306" s="2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U306" s="445"/>
      <c r="V306" s="445"/>
      <c r="W306" s="445"/>
      <c r="X306" s="445"/>
    </row>
    <row r="307" spans="1:24" ht="15.75" customHeight="1">
      <c r="A307" s="1"/>
      <c r="B307" s="1"/>
      <c r="C307" s="4"/>
      <c r="D307" s="2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U307" s="445"/>
      <c r="V307" s="445"/>
      <c r="W307" s="445"/>
      <c r="X307" s="445"/>
    </row>
    <row r="308" spans="1:24" ht="15.75" customHeight="1">
      <c r="A308" s="1"/>
      <c r="B308" s="1"/>
      <c r="C308" s="4"/>
      <c r="D308" s="2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U308" s="445"/>
      <c r="V308" s="445"/>
      <c r="W308" s="445"/>
      <c r="X308" s="445"/>
    </row>
    <row r="309" spans="1:24" ht="15.75" customHeight="1">
      <c r="A309" s="1"/>
      <c r="B309" s="1"/>
      <c r="C309" s="4"/>
      <c r="D309" s="2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U309" s="445"/>
      <c r="V309" s="445"/>
      <c r="W309" s="445"/>
      <c r="X309" s="445"/>
    </row>
    <row r="310" spans="1:24" ht="15.75" customHeight="1">
      <c r="A310" s="1"/>
      <c r="B310" s="1"/>
      <c r="C310" s="4"/>
      <c r="D310" s="2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U310" s="445"/>
      <c r="V310" s="445"/>
      <c r="W310" s="445"/>
      <c r="X310" s="445"/>
    </row>
    <row r="311" spans="1:24" ht="15.75" customHeight="1">
      <c r="A311" s="1"/>
      <c r="B311" s="1"/>
      <c r="C311" s="4"/>
      <c r="D311" s="2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U311" s="445"/>
      <c r="V311" s="445"/>
      <c r="W311" s="445"/>
      <c r="X311" s="445"/>
    </row>
    <row r="312" spans="1:24" ht="15.75" customHeight="1">
      <c r="A312" s="1"/>
      <c r="B312" s="1"/>
      <c r="C312" s="4"/>
      <c r="D312" s="2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U312" s="445"/>
      <c r="V312" s="445"/>
      <c r="W312" s="445"/>
      <c r="X312" s="445"/>
    </row>
    <row r="313" spans="1:24" ht="15.75" customHeight="1">
      <c r="A313" s="1"/>
      <c r="B313" s="1"/>
      <c r="C313" s="4"/>
      <c r="D313" s="2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U313" s="445"/>
      <c r="V313" s="445"/>
      <c r="W313" s="445"/>
      <c r="X313" s="445"/>
    </row>
    <row r="314" spans="1:24" ht="15.75" customHeight="1">
      <c r="A314" s="1"/>
      <c r="B314" s="1"/>
      <c r="C314" s="4"/>
      <c r="D314" s="2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U314" s="445"/>
      <c r="V314" s="445"/>
      <c r="W314" s="445"/>
      <c r="X314" s="445"/>
    </row>
    <row r="315" spans="1:24" ht="15.75" customHeight="1">
      <c r="A315" s="1"/>
      <c r="B315" s="1"/>
      <c r="C315" s="4"/>
      <c r="D315" s="2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U315" s="445"/>
      <c r="V315" s="445"/>
      <c r="W315" s="445"/>
      <c r="X315" s="445"/>
    </row>
    <row r="316" spans="1:24" ht="15.75" customHeight="1">
      <c r="A316" s="1"/>
      <c r="B316" s="1"/>
      <c r="C316" s="4"/>
      <c r="D316" s="2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U316" s="445"/>
      <c r="V316" s="445"/>
      <c r="W316" s="445"/>
      <c r="X316" s="445"/>
    </row>
    <row r="317" spans="1:24" ht="15.75" customHeight="1">
      <c r="A317" s="1"/>
      <c r="B317" s="1"/>
      <c r="C317" s="4"/>
      <c r="D317" s="2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U317" s="445"/>
      <c r="V317" s="445"/>
      <c r="W317" s="445"/>
      <c r="X317" s="445"/>
    </row>
    <row r="318" spans="1:24" ht="15.75" customHeight="1">
      <c r="A318" s="1"/>
      <c r="B318" s="1"/>
      <c r="C318" s="4"/>
      <c r="D318" s="2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U318" s="445"/>
      <c r="V318" s="445"/>
      <c r="W318" s="445"/>
      <c r="X318" s="445"/>
    </row>
    <row r="319" spans="1:24" ht="15.75" customHeight="1">
      <c r="A319" s="1"/>
      <c r="B319" s="1"/>
      <c r="C319" s="4"/>
      <c r="D319" s="2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U319" s="445"/>
      <c r="V319" s="445"/>
      <c r="W319" s="445"/>
      <c r="X319" s="445"/>
    </row>
    <row r="320" spans="1:24" ht="15.75" customHeight="1">
      <c r="A320" s="1"/>
      <c r="B320" s="1"/>
      <c r="C320" s="4"/>
      <c r="D320" s="2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U320" s="445"/>
      <c r="V320" s="445"/>
      <c r="W320" s="445"/>
      <c r="X320" s="445"/>
    </row>
    <row r="321" spans="1:24" ht="15.75" customHeight="1">
      <c r="A321" s="1"/>
      <c r="B321" s="1"/>
      <c r="C321" s="4"/>
      <c r="D321" s="2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U321" s="445"/>
      <c r="V321" s="445"/>
      <c r="W321" s="445"/>
      <c r="X321" s="445"/>
    </row>
    <row r="322" spans="1:24" ht="15.75" customHeight="1">
      <c r="A322" s="1"/>
      <c r="B322" s="1"/>
      <c r="C322" s="4"/>
      <c r="D322" s="2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U322" s="445"/>
      <c r="V322" s="445"/>
      <c r="W322" s="445"/>
      <c r="X322" s="445"/>
    </row>
    <row r="323" spans="1:24" ht="15.75" customHeight="1">
      <c r="A323" s="1"/>
      <c r="B323" s="1"/>
      <c r="C323" s="4"/>
      <c r="D323" s="2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U323" s="445"/>
      <c r="V323" s="445"/>
      <c r="W323" s="445"/>
      <c r="X323" s="445"/>
    </row>
    <row r="324" spans="1:24" ht="15.75" customHeight="1">
      <c r="A324" s="1"/>
      <c r="B324" s="1"/>
      <c r="C324" s="4"/>
      <c r="D324" s="2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U324" s="445"/>
      <c r="V324" s="445"/>
      <c r="W324" s="445"/>
      <c r="X324" s="445"/>
    </row>
    <row r="325" spans="1:24" ht="15.75" customHeight="1">
      <c r="A325" s="1"/>
      <c r="B325" s="1"/>
      <c r="C325" s="4"/>
      <c r="D325" s="2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U325" s="445"/>
      <c r="V325" s="445"/>
      <c r="W325" s="445"/>
      <c r="X325" s="445"/>
    </row>
    <row r="326" spans="1:24" ht="15.75" customHeight="1">
      <c r="A326" s="1"/>
      <c r="B326" s="1"/>
      <c r="C326" s="4"/>
      <c r="D326" s="2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U326" s="445"/>
      <c r="V326" s="445"/>
      <c r="W326" s="445"/>
      <c r="X326" s="445"/>
    </row>
    <row r="327" spans="1:24" ht="15.75" customHeight="1">
      <c r="A327" s="1"/>
      <c r="B327" s="1"/>
      <c r="C327" s="4"/>
      <c r="D327" s="2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U327" s="445"/>
      <c r="V327" s="445"/>
      <c r="W327" s="445"/>
      <c r="X327" s="445"/>
    </row>
    <row r="328" spans="1:24" ht="15.75" customHeight="1">
      <c r="A328" s="1"/>
      <c r="B328" s="1"/>
      <c r="C328" s="4"/>
      <c r="D328" s="2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U328" s="445"/>
      <c r="V328" s="445"/>
      <c r="W328" s="445"/>
      <c r="X328" s="445"/>
    </row>
    <row r="329" spans="1:24" ht="15.75" customHeight="1">
      <c r="A329" s="1"/>
      <c r="B329" s="1"/>
      <c r="C329" s="4"/>
      <c r="D329" s="2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U329" s="445"/>
      <c r="V329" s="445"/>
      <c r="W329" s="445"/>
      <c r="X329" s="445"/>
    </row>
    <row r="330" spans="1:24" ht="15.75" customHeight="1">
      <c r="A330" s="1"/>
      <c r="B330" s="1"/>
      <c r="C330" s="4"/>
      <c r="D330" s="2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U330" s="445"/>
      <c r="V330" s="445"/>
      <c r="W330" s="445"/>
      <c r="X330" s="445"/>
    </row>
    <row r="331" spans="1:24" ht="15.75" customHeight="1">
      <c r="A331" s="1"/>
      <c r="B331" s="1"/>
      <c r="C331" s="4"/>
      <c r="D331" s="2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U331" s="445"/>
      <c r="V331" s="445"/>
      <c r="W331" s="445"/>
      <c r="X331" s="445"/>
    </row>
    <row r="332" spans="1:24" ht="15.75" customHeight="1">
      <c r="A332" s="1"/>
      <c r="B332" s="1"/>
      <c r="C332" s="4"/>
      <c r="D332" s="2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U332" s="445"/>
      <c r="V332" s="445"/>
      <c r="W332" s="445"/>
      <c r="X332" s="445"/>
    </row>
    <row r="333" spans="1:24" ht="15.75" customHeight="1">
      <c r="A333" s="1"/>
      <c r="B333" s="1"/>
      <c r="C333" s="4"/>
      <c r="D333" s="2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U333" s="445"/>
      <c r="V333" s="445"/>
      <c r="W333" s="445"/>
      <c r="X333" s="445"/>
    </row>
    <row r="334" spans="1:24" ht="15.75" customHeight="1">
      <c r="A334" s="1"/>
      <c r="B334" s="1"/>
      <c r="C334" s="4"/>
      <c r="D334" s="2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U334" s="445"/>
      <c r="V334" s="445"/>
      <c r="W334" s="445"/>
      <c r="X334" s="445"/>
    </row>
    <row r="335" spans="1:24" ht="15.75" customHeight="1">
      <c r="A335" s="1"/>
      <c r="B335" s="1"/>
      <c r="C335" s="4"/>
      <c r="D335" s="2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U335" s="445"/>
      <c r="V335" s="445"/>
      <c r="W335" s="445"/>
      <c r="X335" s="445"/>
    </row>
    <row r="336" spans="1:24" ht="15.75" customHeight="1">
      <c r="A336" s="1"/>
      <c r="B336" s="1"/>
      <c r="C336" s="4"/>
      <c r="D336" s="2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U336" s="445"/>
      <c r="V336" s="445"/>
      <c r="W336" s="445"/>
      <c r="X336" s="445"/>
    </row>
    <row r="337" spans="1:24" ht="15.75" customHeight="1">
      <c r="A337" s="1"/>
      <c r="B337" s="1"/>
      <c r="C337" s="4"/>
      <c r="D337" s="2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U337" s="445"/>
      <c r="V337" s="445"/>
      <c r="W337" s="445"/>
      <c r="X337" s="445"/>
    </row>
    <row r="338" spans="1:24" ht="15.75" customHeight="1">
      <c r="A338" s="1"/>
      <c r="B338" s="1"/>
      <c r="C338" s="4"/>
      <c r="D338" s="2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U338" s="445"/>
      <c r="V338" s="445"/>
      <c r="W338" s="445"/>
      <c r="X338" s="445"/>
    </row>
    <row r="339" spans="1:24" ht="15.75" customHeight="1">
      <c r="A339" s="1"/>
      <c r="B339" s="1"/>
      <c r="C339" s="4"/>
      <c r="D339" s="2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U339" s="445"/>
      <c r="V339" s="445"/>
      <c r="W339" s="445"/>
      <c r="X339" s="445"/>
    </row>
    <row r="340" spans="1:24" ht="15.75" customHeight="1">
      <c r="A340" s="1"/>
      <c r="B340" s="1"/>
      <c r="C340" s="4"/>
      <c r="D340" s="2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U340" s="445"/>
      <c r="V340" s="445"/>
      <c r="W340" s="445"/>
      <c r="X340" s="445"/>
    </row>
    <row r="341" spans="1:24" ht="15.75" customHeight="1">
      <c r="A341" s="1"/>
      <c r="B341" s="1"/>
      <c r="C341" s="4"/>
      <c r="D341" s="2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U341" s="445"/>
      <c r="V341" s="445"/>
      <c r="W341" s="445"/>
      <c r="X341" s="445"/>
    </row>
    <row r="342" spans="1:24" ht="15.75" customHeight="1">
      <c r="A342" s="1"/>
      <c r="B342" s="1"/>
      <c r="C342" s="4"/>
      <c r="D342" s="2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U342" s="445"/>
      <c r="V342" s="445"/>
      <c r="W342" s="445"/>
      <c r="X342" s="445"/>
    </row>
    <row r="343" spans="1:24" ht="15.75" customHeight="1">
      <c r="A343" s="1"/>
      <c r="B343" s="1"/>
      <c r="C343" s="4"/>
      <c r="D343" s="2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U343" s="445"/>
      <c r="V343" s="445"/>
      <c r="W343" s="445"/>
      <c r="X343" s="445"/>
    </row>
    <row r="344" spans="1:24" ht="15.75" customHeight="1">
      <c r="A344" s="1"/>
      <c r="B344" s="1"/>
      <c r="C344" s="4"/>
      <c r="D344" s="2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U344" s="445"/>
      <c r="V344" s="445"/>
      <c r="W344" s="445"/>
      <c r="X344" s="445"/>
    </row>
    <row r="345" spans="1:24" ht="15.75" customHeight="1">
      <c r="A345" s="1"/>
      <c r="B345" s="1"/>
      <c r="C345" s="4"/>
      <c r="D345" s="2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U345" s="445"/>
      <c r="V345" s="445"/>
      <c r="W345" s="445"/>
      <c r="X345" s="445"/>
    </row>
    <row r="346" spans="1:24" ht="15.75" customHeight="1">
      <c r="A346" s="1"/>
      <c r="B346" s="1"/>
      <c r="C346" s="4"/>
      <c r="D346" s="2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U346" s="445"/>
      <c r="V346" s="445"/>
      <c r="W346" s="445"/>
      <c r="X346" s="445"/>
    </row>
    <row r="347" spans="1:24" ht="15.75" customHeight="1">
      <c r="A347" s="1"/>
      <c r="B347" s="1"/>
      <c r="C347" s="4"/>
      <c r="D347" s="2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U347" s="445"/>
      <c r="V347" s="445"/>
      <c r="W347" s="445"/>
      <c r="X347" s="445"/>
    </row>
    <row r="348" spans="1:24" ht="15.75" customHeight="1">
      <c r="A348" s="1"/>
      <c r="B348" s="1"/>
      <c r="C348" s="4"/>
      <c r="D348" s="2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U348" s="445"/>
      <c r="V348" s="445"/>
      <c r="W348" s="445"/>
      <c r="X348" s="445"/>
    </row>
    <row r="349" spans="1:24" ht="15.75" customHeight="1">
      <c r="A349" s="1"/>
      <c r="B349" s="1"/>
      <c r="C349" s="4"/>
      <c r="D349" s="2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U349" s="445"/>
      <c r="V349" s="445"/>
      <c r="W349" s="445"/>
      <c r="X349" s="445"/>
    </row>
    <row r="350" spans="1:24" ht="15.75" customHeight="1">
      <c r="A350" s="1"/>
      <c r="B350" s="1"/>
      <c r="C350" s="4"/>
      <c r="D350" s="2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U350" s="445"/>
      <c r="V350" s="445"/>
      <c r="W350" s="445"/>
      <c r="X350" s="445"/>
    </row>
    <row r="351" spans="1:24" ht="15.75" customHeight="1">
      <c r="A351" s="1"/>
      <c r="B351" s="1"/>
      <c r="C351" s="4"/>
      <c r="D351" s="2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U351" s="445"/>
      <c r="V351" s="445"/>
      <c r="W351" s="445"/>
      <c r="X351" s="445"/>
    </row>
    <row r="352" spans="1:24" ht="15.75" customHeight="1">
      <c r="A352" s="1"/>
      <c r="B352" s="1"/>
      <c r="C352" s="4"/>
      <c r="D352" s="2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U352" s="445"/>
      <c r="V352" s="445"/>
      <c r="W352" s="445"/>
      <c r="X352" s="445"/>
    </row>
    <row r="353" spans="1:24" ht="15.75" customHeight="1">
      <c r="A353" s="1"/>
      <c r="B353" s="1"/>
      <c r="C353" s="4"/>
      <c r="D353" s="2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U353" s="445"/>
      <c r="V353" s="445"/>
      <c r="W353" s="445"/>
      <c r="X353" s="445"/>
    </row>
    <row r="354" spans="1:24" ht="15.75" customHeight="1">
      <c r="A354" s="1"/>
      <c r="B354" s="1"/>
      <c r="C354" s="4"/>
      <c r="D354" s="2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U354" s="445"/>
      <c r="V354" s="445"/>
      <c r="W354" s="445"/>
      <c r="X354" s="445"/>
    </row>
    <row r="355" spans="1:24" ht="15.75" customHeight="1">
      <c r="A355" s="1"/>
      <c r="B355" s="1"/>
      <c r="C355" s="4"/>
      <c r="D355" s="2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U355" s="445"/>
      <c r="V355" s="445"/>
      <c r="W355" s="445"/>
      <c r="X355" s="445"/>
    </row>
    <row r="356" spans="1:24" ht="15.75" customHeight="1">
      <c r="A356" s="1"/>
      <c r="B356" s="1"/>
      <c r="C356" s="4"/>
      <c r="D356" s="2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U356" s="445"/>
      <c r="V356" s="445"/>
      <c r="W356" s="445"/>
      <c r="X356" s="445"/>
    </row>
    <row r="357" spans="1:24" ht="15.75" customHeight="1">
      <c r="A357" s="1"/>
      <c r="B357" s="1"/>
      <c r="C357" s="4"/>
      <c r="D357" s="2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U357" s="445"/>
      <c r="V357" s="445"/>
      <c r="W357" s="445"/>
      <c r="X357" s="445"/>
    </row>
    <row r="358" spans="1:24" ht="15.75" customHeight="1">
      <c r="A358" s="1"/>
      <c r="B358" s="1"/>
      <c r="C358" s="4"/>
      <c r="D358" s="2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U358" s="445"/>
      <c r="V358" s="445"/>
      <c r="W358" s="445"/>
      <c r="X358" s="445"/>
    </row>
    <row r="359" spans="1:24" ht="15.75" customHeight="1">
      <c r="A359" s="1"/>
      <c r="B359" s="1"/>
      <c r="C359" s="4"/>
      <c r="D359" s="2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U359" s="445"/>
      <c r="V359" s="445"/>
      <c r="W359" s="445"/>
      <c r="X359" s="445"/>
    </row>
    <row r="360" spans="1:24" ht="15.75" customHeight="1">
      <c r="A360" s="1"/>
      <c r="B360" s="1"/>
      <c r="C360" s="4"/>
      <c r="D360" s="2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U360" s="445"/>
      <c r="V360" s="445"/>
      <c r="W360" s="445"/>
      <c r="X360" s="445"/>
    </row>
    <row r="361" spans="1:24" ht="15.75" customHeight="1">
      <c r="A361" s="1"/>
      <c r="B361" s="1"/>
      <c r="C361" s="4"/>
      <c r="D361" s="2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U361" s="445"/>
      <c r="V361" s="445"/>
      <c r="W361" s="445"/>
      <c r="X361" s="445"/>
    </row>
    <row r="362" spans="1:24" ht="15.75" customHeight="1">
      <c r="A362" s="1"/>
      <c r="B362" s="1"/>
      <c r="C362" s="4"/>
      <c r="D362" s="2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U362" s="445"/>
      <c r="V362" s="445"/>
      <c r="W362" s="445"/>
      <c r="X362" s="445"/>
    </row>
    <row r="363" spans="1:24" ht="15.75" customHeight="1">
      <c r="A363" s="1"/>
      <c r="B363" s="1"/>
      <c r="C363" s="4"/>
      <c r="D363" s="2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U363" s="445"/>
      <c r="V363" s="445"/>
      <c r="W363" s="445"/>
      <c r="X363" s="445"/>
    </row>
    <row r="364" spans="1:24" ht="15.75" customHeight="1">
      <c r="A364" s="1"/>
      <c r="B364" s="1"/>
      <c r="C364" s="4"/>
      <c r="D364" s="2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U364" s="445"/>
      <c r="V364" s="445"/>
      <c r="W364" s="445"/>
      <c r="X364" s="445"/>
    </row>
    <row r="365" spans="1:24" ht="15.75" customHeight="1">
      <c r="A365" s="1"/>
      <c r="B365" s="1"/>
      <c r="C365" s="4"/>
      <c r="D365" s="2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U365" s="445"/>
      <c r="V365" s="445"/>
      <c r="W365" s="445"/>
      <c r="X365" s="445"/>
    </row>
    <row r="366" spans="1:24" ht="15.75" customHeight="1">
      <c r="A366" s="1"/>
      <c r="B366" s="1"/>
      <c r="C366" s="4"/>
      <c r="D366" s="2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U366" s="445"/>
      <c r="V366" s="445"/>
      <c r="W366" s="445"/>
      <c r="X366" s="445"/>
    </row>
    <row r="367" spans="1:24" ht="15.75" customHeight="1">
      <c r="A367" s="1"/>
      <c r="B367" s="1"/>
      <c r="C367" s="4"/>
      <c r="D367" s="2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U367" s="445"/>
      <c r="V367" s="445"/>
      <c r="W367" s="445"/>
      <c r="X367" s="445"/>
    </row>
    <row r="368" spans="1:24" ht="15.75" customHeight="1">
      <c r="A368" s="1"/>
      <c r="B368" s="1"/>
      <c r="C368" s="4"/>
      <c r="D368" s="2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U368" s="445"/>
      <c r="V368" s="445"/>
      <c r="W368" s="445"/>
      <c r="X368" s="445"/>
    </row>
    <row r="369" spans="1:24" ht="15.75" customHeight="1">
      <c r="A369" s="1"/>
      <c r="B369" s="1"/>
      <c r="C369" s="4"/>
      <c r="D369" s="2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U369" s="445"/>
      <c r="V369" s="445"/>
      <c r="W369" s="445"/>
      <c r="X369" s="445"/>
    </row>
    <row r="370" spans="1:24" ht="15.75" customHeight="1">
      <c r="A370" s="1"/>
      <c r="B370" s="1"/>
      <c r="C370" s="4"/>
      <c r="D370" s="2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U370" s="445"/>
      <c r="V370" s="445"/>
      <c r="W370" s="445"/>
      <c r="X370" s="445"/>
    </row>
    <row r="371" spans="1:24" ht="15.75" customHeight="1">
      <c r="A371" s="1"/>
      <c r="B371" s="1"/>
      <c r="C371" s="4"/>
      <c r="D371" s="2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U371" s="445"/>
      <c r="V371" s="445"/>
      <c r="W371" s="445"/>
      <c r="X371" s="445"/>
    </row>
    <row r="372" spans="1:24" ht="15.75" customHeight="1">
      <c r="A372" s="1"/>
      <c r="B372" s="1"/>
      <c r="C372" s="4"/>
      <c r="D372" s="2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U372" s="445"/>
      <c r="V372" s="445"/>
      <c r="W372" s="445"/>
      <c r="X372" s="445"/>
    </row>
    <row r="373" spans="1:24" ht="15.75" customHeight="1">
      <c r="A373" s="1"/>
      <c r="B373" s="1"/>
      <c r="C373" s="4"/>
      <c r="D373" s="2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U373" s="445"/>
      <c r="V373" s="445"/>
      <c r="W373" s="445"/>
      <c r="X373" s="445"/>
    </row>
    <row r="374" spans="1:24" ht="15.75" customHeight="1">
      <c r="A374" s="1"/>
      <c r="B374" s="1"/>
      <c r="C374" s="4"/>
      <c r="D374" s="2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U374" s="445"/>
      <c r="V374" s="445"/>
      <c r="W374" s="445"/>
      <c r="X374" s="445"/>
    </row>
    <row r="375" spans="1:24" ht="15.75" customHeight="1">
      <c r="A375" s="1"/>
      <c r="B375" s="1"/>
      <c r="C375" s="4"/>
      <c r="D375" s="2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U375" s="445"/>
      <c r="V375" s="445"/>
      <c r="W375" s="445"/>
      <c r="X375" s="445"/>
    </row>
    <row r="376" spans="1:24" ht="15.75" customHeight="1">
      <c r="A376" s="1"/>
      <c r="B376" s="1"/>
      <c r="C376" s="4"/>
      <c r="D376" s="2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U376" s="445"/>
      <c r="V376" s="445"/>
      <c r="W376" s="445"/>
      <c r="X376" s="445"/>
    </row>
    <row r="377" spans="1:24" ht="15.75" customHeight="1">
      <c r="A377" s="1"/>
      <c r="B377" s="1"/>
      <c r="C377" s="4"/>
      <c r="D377" s="2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U377" s="445"/>
      <c r="V377" s="445"/>
      <c r="W377" s="445"/>
      <c r="X377" s="445"/>
    </row>
    <row r="378" spans="1:24" ht="15.75" customHeight="1">
      <c r="A378" s="1"/>
      <c r="B378" s="1"/>
      <c r="C378" s="4"/>
      <c r="D378" s="2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U378" s="445"/>
      <c r="V378" s="445"/>
      <c r="W378" s="445"/>
      <c r="X378" s="445"/>
    </row>
    <row r="379" spans="1:24" ht="15.75" customHeight="1">
      <c r="A379" s="1"/>
      <c r="B379" s="1"/>
      <c r="C379" s="4"/>
      <c r="D379" s="2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U379" s="445"/>
      <c r="V379" s="445"/>
      <c r="W379" s="445"/>
      <c r="X379" s="445"/>
    </row>
    <row r="380" spans="1:24" ht="15.75" customHeight="1">
      <c r="A380" s="1"/>
      <c r="B380" s="1"/>
      <c r="C380" s="4"/>
      <c r="D380" s="2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U380" s="445"/>
      <c r="V380" s="445"/>
      <c r="W380" s="445"/>
      <c r="X380" s="445"/>
    </row>
    <row r="381" spans="1:24" ht="15.75" customHeight="1">
      <c r="A381" s="1"/>
      <c r="B381" s="1"/>
      <c r="C381" s="4"/>
      <c r="D381" s="2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U381" s="445"/>
      <c r="V381" s="445"/>
      <c r="W381" s="445"/>
      <c r="X381" s="445"/>
    </row>
    <row r="382" spans="1:24" ht="15.75" customHeight="1">
      <c r="A382" s="1"/>
      <c r="B382" s="1"/>
      <c r="C382" s="4"/>
      <c r="D382" s="2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U382" s="445"/>
      <c r="V382" s="445"/>
      <c r="W382" s="445"/>
      <c r="X382" s="445"/>
    </row>
    <row r="383" spans="1:24" ht="15.75" customHeight="1">
      <c r="A383" s="1"/>
      <c r="B383" s="1"/>
      <c r="C383" s="4"/>
      <c r="D383" s="2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U383" s="445"/>
      <c r="V383" s="445"/>
      <c r="W383" s="445"/>
      <c r="X383" s="445"/>
    </row>
    <row r="384" spans="1:24" ht="15.75" customHeight="1">
      <c r="A384" s="1"/>
      <c r="B384" s="1"/>
      <c r="C384" s="4"/>
      <c r="D384" s="2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U384" s="445"/>
      <c r="V384" s="445"/>
      <c r="W384" s="445"/>
      <c r="X384" s="445"/>
    </row>
    <row r="385" spans="1:24" ht="15.75" customHeight="1">
      <c r="A385" s="1"/>
      <c r="B385" s="1"/>
      <c r="C385" s="4"/>
      <c r="D385" s="2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U385" s="445"/>
      <c r="V385" s="445"/>
      <c r="W385" s="445"/>
      <c r="X385" s="445"/>
    </row>
    <row r="386" spans="1:24" ht="15.75" customHeight="1">
      <c r="A386" s="1"/>
      <c r="B386" s="1"/>
      <c r="C386" s="4"/>
      <c r="D386" s="2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U386" s="445"/>
      <c r="V386" s="445"/>
      <c r="W386" s="445"/>
      <c r="X386" s="445"/>
    </row>
    <row r="387" spans="1:24" ht="15.75" customHeight="1">
      <c r="A387" s="1"/>
      <c r="B387" s="1"/>
      <c r="C387" s="4"/>
      <c r="D387" s="2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U387" s="445"/>
      <c r="V387" s="445"/>
      <c r="W387" s="445"/>
      <c r="X387" s="445"/>
    </row>
    <row r="388" spans="1:24" ht="15.75" customHeight="1">
      <c r="A388" s="1"/>
      <c r="B388" s="1"/>
      <c r="C388" s="4"/>
      <c r="D388" s="2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U388" s="445"/>
      <c r="V388" s="445"/>
      <c r="W388" s="445"/>
      <c r="X388" s="445"/>
    </row>
    <row r="389" spans="1:24" ht="15.75" customHeight="1">
      <c r="A389" s="1"/>
      <c r="B389" s="1"/>
      <c r="C389" s="4"/>
      <c r="D389" s="2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U389" s="445"/>
      <c r="V389" s="445"/>
      <c r="W389" s="445"/>
      <c r="X389" s="445"/>
    </row>
    <row r="390" spans="1:24" ht="15.75" customHeight="1">
      <c r="A390" s="1"/>
      <c r="B390" s="1"/>
      <c r="C390" s="4"/>
      <c r="D390" s="2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U390" s="445"/>
      <c r="V390" s="445"/>
      <c r="W390" s="445"/>
      <c r="X390" s="445"/>
    </row>
    <row r="391" spans="1:24" ht="15.75" customHeight="1">
      <c r="A391" s="1"/>
      <c r="B391" s="1"/>
      <c r="C391" s="4"/>
      <c r="D391" s="2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U391" s="445"/>
      <c r="V391" s="445"/>
      <c r="W391" s="445"/>
      <c r="X391" s="445"/>
    </row>
    <row r="392" spans="1:24" ht="15.75" customHeight="1">
      <c r="A392" s="1"/>
      <c r="B392" s="1"/>
      <c r="C392" s="4"/>
      <c r="D392" s="2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U392" s="445"/>
      <c r="V392" s="445"/>
      <c r="W392" s="445"/>
      <c r="X392" s="445"/>
    </row>
    <row r="393" spans="1:24" ht="15.75" customHeight="1">
      <c r="A393" s="1"/>
      <c r="B393" s="1"/>
      <c r="C393" s="4"/>
      <c r="D393" s="2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U393" s="445"/>
      <c r="V393" s="445"/>
      <c r="W393" s="445"/>
      <c r="X393" s="445"/>
    </row>
    <row r="394" spans="1:24" ht="15.75" customHeight="1">
      <c r="A394" s="1"/>
      <c r="B394" s="1"/>
      <c r="C394" s="4"/>
      <c r="D394" s="2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U394" s="445"/>
      <c r="V394" s="445"/>
      <c r="W394" s="445"/>
      <c r="X394" s="445"/>
    </row>
    <row r="395" spans="1:24" ht="15.75" customHeight="1">
      <c r="A395" s="1"/>
      <c r="B395" s="1"/>
      <c r="C395" s="4"/>
      <c r="D395" s="2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U395" s="445"/>
      <c r="V395" s="445"/>
      <c r="W395" s="445"/>
      <c r="X395" s="445"/>
    </row>
    <row r="396" spans="1:24" ht="15.75" customHeight="1">
      <c r="A396" s="1"/>
      <c r="B396" s="1"/>
      <c r="C396" s="4"/>
      <c r="D396" s="2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U396" s="445"/>
      <c r="V396" s="445"/>
      <c r="W396" s="445"/>
      <c r="X396" s="445"/>
    </row>
    <row r="397" spans="1:24" ht="15.75" customHeight="1">
      <c r="A397" s="1"/>
      <c r="B397" s="1"/>
      <c r="C397" s="4"/>
      <c r="D397" s="2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U397" s="445"/>
      <c r="V397" s="445"/>
      <c r="W397" s="445"/>
      <c r="X397" s="445"/>
    </row>
    <row r="398" spans="1:24" ht="15.75" customHeight="1">
      <c r="A398" s="1"/>
      <c r="B398" s="1"/>
      <c r="C398" s="4"/>
      <c r="D398" s="2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U398" s="445"/>
      <c r="V398" s="445"/>
      <c r="W398" s="445"/>
      <c r="X398" s="445"/>
    </row>
    <row r="399" spans="1:24" ht="15.75" customHeight="1">
      <c r="A399" s="1"/>
      <c r="B399" s="1"/>
      <c r="C399" s="4"/>
      <c r="D399" s="2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U399" s="445"/>
      <c r="V399" s="445"/>
      <c r="W399" s="445"/>
      <c r="X399" s="445"/>
    </row>
    <row r="400" spans="1:24" ht="15.75" customHeight="1">
      <c r="A400" s="1"/>
      <c r="B400" s="1"/>
      <c r="C400" s="4"/>
      <c r="D400" s="2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U400" s="445"/>
      <c r="V400" s="445"/>
      <c r="W400" s="445"/>
      <c r="X400" s="445"/>
    </row>
    <row r="401" spans="1:24" ht="15.75" customHeight="1">
      <c r="A401" s="1"/>
      <c r="B401" s="1"/>
      <c r="C401" s="4"/>
      <c r="D401" s="2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U401" s="445"/>
      <c r="V401" s="445"/>
      <c r="W401" s="445"/>
      <c r="X401" s="445"/>
    </row>
    <row r="402" spans="1:24" ht="15.75" customHeight="1">
      <c r="A402" s="1"/>
      <c r="B402" s="1"/>
      <c r="C402" s="4"/>
      <c r="D402" s="2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U402" s="445"/>
      <c r="V402" s="445"/>
      <c r="W402" s="445"/>
      <c r="X402" s="445"/>
    </row>
    <row r="403" spans="1:24" ht="15.75" customHeight="1">
      <c r="A403" s="1"/>
      <c r="B403" s="1"/>
      <c r="C403" s="4"/>
      <c r="D403" s="2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U403" s="445"/>
      <c r="V403" s="445"/>
      <c r="W403" s="445"/>
      <c r="X403" s="445"/>
    </row>
    <row r="404" spans="1:24" ht="15.75" customHeight="1">
      <c r="A404" s="1"/>
      <c r="B404" s="1"/>
      <c r="C404" s="4"/>
      <c r="D404" s="2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U404" s="445"/>
      <c r="V404" s="445"/>
      <c r="W404" s="445"/>
      <c r="X404" s="445"/>
    </row>
    <row r="405" spans="1:24" ht="15.75" customHeight="1">
      <c r="A405" s="1"/>
      <c r="B405" s="1"/>
      <c r="C405" s="4"/>
      <c r="D405" s="2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U405" s="445"/>
      <c r="V405" s="445"/>
      <c r="W405" s="445"/>
      <c r="X405" s="445"/>
    </row>
    <row r="406" spans="1:24" ht="15.75" customHeight="1">
      <c r="A406" s="1"/>
      <c r="B406" s="1"/>
      <c r="C406" s="4"/>
      <c r="D406" s="2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U406" s="445"/>
      <c r="V406" s="445"/>
      <c r="W406" s="445"/>
      <c r="X406" s="445"/>
    </row>
    <row r="407" spans="1:24" ht="15.75" customHeight="1">
      <c r="A407" s="1"/>
      <c r="B407" s="1"/>
      <c r="C407" s="4"/>
      <c r="D407" s="2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U407" s="445"/>
      <c r="V407" s="445"/>
      <c r="W407" s="445"/>
      <c r="X407" s="445"/>
    </row>
    <row r="408" spans="1:24" ht="15.75" customHeight="1">
      <c r="A408" s="1"/>
      <c r="B408" s="1"/>
      <c r="C408" s="4"/>
      <c r="D408" s="2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U408" s="445"/>
      <c r="V408" s="445"/>
      <c r="W408" s="445"/>
      <c r="X408" s="445"/>
    </row>
    <row r="409" spans="1:24" ht="15.75" customHeight="1">
      <c r="A409" s="1"/>
      <c r="B409" s="1"/>
      <c r="C409" s="4"/>
      <c r="D409" s="2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U409" s="445"/>
      <c r="V409" s="445"/>
      <c r="W409" s="445"/>
      <c r="X409" s="445"/>
    </row>
    <row r="410" spans="1:24" ht="15.75" customHeight="1">
      <c r="A410" s="1"/>
      <c r="B410" s="1"/>
      <c r="C410" s="4"/>
      <c r="D410" s="2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U410" s="445"/>
      <c r="V410" s="445"/>
      <c r="W410" s="445"/>
      <c r="X410" s="445"/>
    </row>
    <row r="411" spans="1:24" ht="15.75" customHeight="1">
      <c r="A411" s="1"/>
      <c r="B411" s="1"/>
      <c r="C411" s="4"/>
      <c r="D411" s="2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U411" s="445"/>
      <c r="V411" s="445"/>
      <c r="W411" s="445"/>
      <c r="X411" s="445"/>
    </row>
    <row r="412" spans="1:24" ht="15.75" customHeight="1">
      <c r="A412" s="1"/>
      <c r="B412" s="1"/>
      <c r="C412" s="4"/>
      <c r="D412" s="2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U412" s="445"/>
      <c r="V412" s="445"/>
      <c r="W412" s="445"/>
      <c r="X412" s="445"/>
    </row>
    <row r="413" spans="1:24" ht="15.75" customHeight="1">
      <c r="A413" s="1"/>
      <c r="B413" s="1"/>
      <c r="C413" s="4"/>
      <c r="D413" s="2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U413" s="445"/>
      <c r="V413" s="445"/>
      <c r="W413" s="445"/>
      <c r="X413" s="445"/>
    </row>
    <row r="414" spans="1:24" ht="15.75" customHeight="1">
      <c r="A414" s="1"/>
      <c r="B414" s="1"/>
      <c r="C414" s="4"/>
      <c r="D414" s="2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U414" s="445"/>
      <c r="V414" s="445"/>
      <c r="W414" s="445"/>
      <c r="X414" s="445"/>
    </row>
    <row r="415" spans="1:24" ht="15.75" customHeight="1">
      <c r="A415" s="1"/>
      <c r="B415" s="1"/>
      <c r="C415" s="4"/>
      <c r="D415" s="2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U415" s="445"/>
      <c r="V415" s="445"/>
      <c r="W415" s="445"/>
      <c r="X415" s="445"/>
    </row>
    <row r="416" spans="1:24" ht="15.75" customHeight="1">
      <c r="A416" s="1"/>
      <c r="B416" s="1"/>
      <c r="C416" s="4"/>
      <c r="D416" s="2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U416" s="445"/>
      <c r="V416" s="445"/>
      <c r="W416" s="445"/>
      <c r="X416" s="445"/>
    </row>
    <row r="417" spans="1:24" ht="15.75" customHeight="1">
      <c r="A417" s="1"/>
      <c r="B417" s="1"/>
      <c r="C417" s="4"/>
      <c r="D417" s="2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U417" s="445"/>
      <c r="V417" s="445"/>
      <c r="W417" s="445"/>
      <c r="X417" s="445"/>
    </row>
    <row r="418" spans="1:24" ht="15.75" customHeight="1">
      <c r="A418" s="1"/>
      <c r="B418" s="1"/>
      <c r="C418" s="4"/>
      <c r="D418" s="2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U418" s="445"/>
      <c r="V418" s="445"/>
      <c r="W418" s="445"/>
      <c r="X418" s="445"/>
    </row>
    <row r="419" spans="1:24" ht="15.75" customHeight="1">
      <c r="A419" s="1"/>
      <c r="B419" s="1"/>
      <c r="C419" s="4"/>
      <c r="D419" s="2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U419" s="445"/>
      <c r="V419" s="445"/>
      <c r="W419" s="445"/>
      <c r="X419" s="445"/>
    </row>
    <row r="420" spans="1:24" ht="15.75" customHeight="1">
      <c r="A420" s="1"/>
      <c r="B420" s="1"/>
      <c r="C420" s="4"/>
      <c r="D420" s="2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U420" s="445"/>
      <c r="V420" s="445"/>
      <c r="W420" s="445"/>
      <c r="X420" s="445"/>
    </row>
    <row r="421" spans="1:24" ht="15.75" customHeight="1">
      <c r="A421" s="1"/>
      <c r="B421" s="1"/>
      <c r="C421" s="4"/>
      <c r="D421" s="2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U421" s="445"/>
      <c r="V421" s="445"/>
      <c r="W421" s="445"/>
      <c r="X421" s="445"/>
    </row>
    <row r="422" spans="1:24" ht="15.75" customHeight="1">
      <c r="A422" s="1"/>
      <c r="B422" s="1"/>
      <c r="C422" s="4"/>
      <c r="D422" s="2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U422" s="445"/>
      <c r="V422" s="445"/>
      <c r="W422" s="445"/>
      <c r="X422" s="445"/>
    </row>
    <row r="423" spans="1:24" ht="15.75" customHeight="1">
      <c r="A423" s="1"/>
      <c r="B423" s="1"/>
      <c r="C423" s="4"/>
      <c r="D423" s="2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U423" s="445"/>
      <c r="V423" s="445"/>
      <c r="W423" s="445"/>
      <c r="X423" s="445"/>
    </row>
    <row r="424" spans="1:24" ht="15.75" customHeight="1">
      <c r="A424" s="1"/>
      <c r="B424" s="1"/>
      <c r="C424" s="4"/>
      <c r="D424" s="2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U424" s="445"/>
      <c r="V424" s="445"/>
      <c r="W424" s="445"/>
      <c r="X424" s="445"/>
    </row>
    <row r="425" spans="1:24" ht="15.75" customHeight="1">
      <c r="A425" s="1"/>
      <c r="B425" s="1"/>
      <c r="C425" s="4"/>
      <c r="D425" s="2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U425" s="445"/>
      <c r="V425" s="445"/>
      <c r="W425" s="445"/>
      <c r="X425" s="445"/>
    </row>
    <row r="426" spans="1:24" ht="15.75" customHeight="1">
      <c r="A426" s="1"/>
      <c r="B426" s="1"/>
      <c r="C426" s="4"/>
      <c r="D426" s="2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U426" s="445"/>
      <c r="V426" s="445"/>
      <c r="W426" s="445"/>
      <c r="X426" s="445"/>
    </row>
    <row r="427" spans="1:24" ht="15.75" customHeight="1">
      <c r="A427" s="1"/>
      <c r="B427" s="1"/>
      <c r="C427" s="4"/>
      <c r="D427" s="2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U427" s="445"/>
      <c r="V427" s="445"/>
      <c r="W427" s="445"/>
      <c r="X427" s="445"/>
    </row>
    <row r="428" spans="1:24" ht="15.75" customHeight="1">
      <c r="A428" s="1"/>
      <c r="B428" s="1"/>
      <c r="C428" s="4"/>
      <c r="D428" s="2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U428" s="445"/>
      <c r="V428" s="445"/>
      <c r="W428" s="445"/>
      <c r="X428" s="445"/>
    </row>
    <row r="429" spans="1:24" ht="15.75" customHeight="1">
      <c r="A429" s="1"/>
      <c r="B429" s="1"/>
      <c r="C429" s="4"/>
      <c r="D429" s="2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U429" s="445"/>
      <c r="V429" s="445"/>
      <c r="W429" s="445"/>
      <c r="X429" s="445"/>
    </row>
    <row r="430" spans="1:24" ht="15.75" customHeight="1">
      <c r="A430" s="1"/>
      <c r="B430" s="1"/>
      <c r="C430" s="4"/>
      <c r="D430" s="2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U430" s="445"/>
      <c r="V430" s="445"/>
      <c r="W430" s="445"/>
      <c r="X430" s="445"/>
    </row>
    <row r="431" spans="1:24" ht="15.75" customHeight="1">
      <c r="A431" s="1"/>
      <c r="B431" s="1"/>
      <c r="C431" s="4"/>
      <c r="D431" s="2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U431" s="445"/>
      <c r="V431" s="445"/>
      <c r="W431" s="445"/>
      <c r="X431" s="445"/>
    </row>
    <row r="432" spans="1:24" ht="15.75" customHeight="1">
      <c r="A432" s="1"/>
      <c r="B432" s="1"/>
      <c r="C432" s="4"/>
      <c r="D432" s="2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U432" s="445"/>
      <c r="V432" s="445"/>
      <c r="W432" s="445"/>
      <c r="X432" s="445"/>
    </row>
    <row r="433" spans="1:24" ht="15.75" customHeight="1">
      <c r="A433" s="1"/>
      <c r="B433" s="1"/>
      <c r="C433" s="4"/>
      <c r="D433" s="2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U433" s="445"/>
      <c r="V433" s="445"/>
      <c r="W433" s="445"/>
      <c r="X433" s="445"/>
    </row>
    <row r="434" spans="1:24" ht="15.75" customHeight="1">
      <c r="A434" s="1"/>
      <c r="B434" s="1"/>
      <c r="C434" s="4"/>
      <c r="D434" s="2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U434" s="445"/>
      <c r="V434" s="445"/>
      <c r="W434" s="445"/>
      <c r="X434" s="445"/>
    </row>
    <row r="435" spans="1:24" ht="15.75" customHeight="1">
      <c r="A435" s="1"/>
      <c r="B435" s="1"/>
      <c r="C435" s="4"/>
      <c r="D435" s="2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U435" s="445"/>
      <c r="V435" s="445"/>
      <c r="W435" s="445"/>
      <c r="X435" s="445"/>
    </row>
    <row r="436" spans="1:24" ht="15.75" customHeight="1">
      <c r="A436" s="1"/>
      <c r="B436" s="1"/>
      <c r="C436" s="4"/>
      <c r="D436" s="2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U436" s="445"/>
      <c r="V436" s="445"/>
      <c r="W436" s="445"/>
      <c r="X436" s="445"/>
    </row>
    <row r="437" spans="1:24" ht="15.75" customHeight="1">
      <c r="A437" s="1"/>
      <c r="B437" s="1"/>
      <c r="C437" s="4"/>
      <c r="D437" s="2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U437" s="445"/>
      <c r="V437" s="445"/>
      <c r="W437" s="445"/>
      <c r="X437" s="445"/>
    </row>
    <row r="438" spans="1:24" ht="15.75" customHeight="1">
      <c r="A438" s="1"/>
      <c r="B438" s="1"/>
      <c r="C438" s="4"/>
      <c r="D438" s="2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U438" s="445"/>
      <c r="V438" s="445"/>
      <c r="W438" s="445"/>
      <c r="X438" s="445"/>
    </row>
    <row r="439" spans="1:24" ht="15.75" customHeight="1">
      <c r="A439" s="1"/>
      <c r="B439" s="1"/>
      <c r="C439" s="4"/>
      <c r="D439" s="2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U439" s="445"/>
      <c r="V439" s="445"/>
      <c r="W439" s="445"/>
      <c r="X439" s="445"/>
    </row>
    <row r="440" spans="1:24" ht="15.75" customHeight="1">
      <c r="A440" s="1"/>
      <c r="B440" s="1"/>
      <c r="C440" s="4"/>
      <c r="D440" s="2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U440" s="445"/>
      <c r="V440" s="445"/>
      <c r="W440" s="445"/>
      <c r="X440" s="445"/>
    </row>
    <row r="441" spans="1:24" ht="15.75" customHeight="1">
      <c r="A441" s="1"/>
      <c r="B441" s="1"/>
      <c r="C441" s="4"/>
      <c r="D441" s="2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U441" s="445"/>
      <c r="V441" s="445"/>
      <c r="W441" s="445"/>
      <c r="X441" s="445"/>
    </row>
    <row r="442" spans="1:24" ht="15.75" customHeight="1">
      <c r="A442" s="1"/>
      <c r="B442" s="1"/>
      <c r="C442" s="4"/>
      <c r="D442" s="2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U442" s="445"/>
      <c r="V442" s="445"/>
      <c r="W442" s="445"/>
      <c r="X442" s="445"/>
    </row>
    <row r="443" spans="1:24" ht="15.75" customHeight="1">
      <c r="A443" s="1"/>
      <c r="B443" s="1"/>
      <c r="C443" s="4"/>
      <c r="D443" s="2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U443" s="445"/>
      <c r="V443" s="445"/>
      <c r="W443" s="445"/>
      <c r="X443" s="445"/>
    </row>
    <row r="444" spans="1:24" ht="15.75" customHeight="1">
      <c r="A444" s="1"/>
      <c r="B444" s="1"/>
      <c r="C444" s="4"/>
      <c r="D444" s="2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U444" s="445"/>
      <c r="V444" s="445"/>
      <c r="W444" s="445"/>
      <c r="X444" s="445"/>
    </row>
    <row r="445" spans="1:24" ht="15.75" customHeight="1">
      <c r="A445" s="1"/>
      <c r="B445" s="1"/>
      <c r="C445" s="4"/>
      <c r="D445" s="2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U445" s="445"/>
      <c r="V445" s="445"/>
      <c r="W445" s="445"/>
      <c r="X445" s="445"/>
    </row>
    <row r="446" spans="1:24" ht="15.75" customHeight="1">
      <c r="A446" s="1"/>
      <c r="B446" s="1"/>
      <c r="C446" s="4"/>
      <c r="D446" s="2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U446" s="445"/>
      <c r="V446" s="445"/>
      <c r="W446" s="445"/>
      <c r="X446" s="445"/>
    </row>
    <row r="447" spans="1:24" ht="15.75" customHeight="1">
      <c r="A447" s="1"/>
      <c r="B447" s="1"/>
      <c r="C447" s="4"/>
      <c r="D447" s="2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U447" s="445"/>
      <c r="V447" s="445"/>
      <c r="W447" s="445"/>
      <c r="X447" s="445"/>
    </row>
    <row r="448" spans="1:24" ht="15.75" customHeight="1">
      <c r="A448" s="1"/>
      <c r="B448" s="1"/>
      <c r="C448" s="4"/>
      <c r="D448" s="2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U448" s="445"/>
      <c r="V448" s="445"/>
      <c r="W448" s="445"/>
      <c r="X448" s="445"/>
    </row>
    <row r="449" spans="1:24" ht="15.75" customHeight="1">
      <c r="A449" s="1"/>
      <c r="B449" s="1"/>
      <c r="C449" s="4"/>
      <c r="D449" s="2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U449" s="445"/>
      <c r="V449" s="445"/>
      <c r="W449" s="445"/>
      <c r="X449" s="445"/>
    </row>
    <row r="450" spans="1:24" ht="15.75" customHeight="1">
      <c r="A450" s="1"/>
      <c r="B450" s="1"/>
      <c r="C450" s="4"/>
      <c r="D450" s="2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U450" s="445"/>
      <c r="V450" s="445"/>
      <c r="W450" s="445"/>
      <c r="X450" s="445"/>
    </row>
    <row r="451" spans="1:24" ht="15.75" customHeight="1">
      <c r="A451" s="1"/>
      <c r="B451" s="1"/>
      <c r="C451" s="4"/>
      <c r="D451" s="2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U451" s="445"/>
      <c r="V451" s="445"/>
      <c r="W451" s="445"/>
      <c r="X451" s="445"/>
    </row>
    <row r="452" spans="1:24" ht="15.75" customHeight="1">
      <c r="A452" s="1"/>
      <c r="B452" s="1"/>
      <c r="C452" s="4"/>
      <c r="D452" s="2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U452" s="445"/>
      <c r="V452" s="445"/>
      <c r="W452" s="445"/>
      <c r="X452" s="445"/>
    </row>
    <row r="453" spans="1:24" ht="15.75" customHeight="1">
      <c r="A453" s="1"/>
      <c r="B453" s="1"/>
      <c r="C453" s="4"/>
      <c r="D453" s="2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U453" s="445"/>
      <c r="V453" s="445"/>
      <c r="W453" s="445"/>
      <c r="X453" s="445"/>
    </row>
    <row r="454" spans="1:24" ht="15.75" customHeight="1">
      <c r="A454" s="1"/>
      <c r="B454" s="1"/>
      <c r="C454" s="4"/>
      <c r="D454" s="2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U454" s="445"/>
      <c r="V454" s="445"/>
      <c r="W454" s="445"/>
      <c r="X454" s="445"/>
    </row>
    <row r="455" spans="1:24" ht="15.75" customHeight="1">
      <c r="A455" s="1"/>
      <c r="B455" s="1"/>
      <c r="C455" s="4"/>
      <c r="D455" s="2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U455" s="445"/>
      <c r="V455" s="445"/>
      <c r="W455" s="445"/>
      <c r="X455" s="445"/>
    </row>
    <row r="456" spans="1:24" ht="15.75" customHeight="1">
      <c r="A456" s="1"/>
      <c r="B456" s="1"/>
      <c r="C456" s="4"/>
      <c r="D456" s="2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U456" s="445"/>
      <c r="V456" s="445"/>
      <c r="W456" s="445"/>
      <c r="X456" s="445"/>
    </row>
    <row r="457" spans="1:24" ht="15.75" customHeight="1">
      <c r="A457" s="1"/>
      <c r="B457" s="1"/>
      <c r="C457" s="4"/>
      <c r="D457" s="2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U457" s="445"/>
      <c r="V457" s="445"/>
      <c r="W457" s="445"/>
      <c r="X457" s="445"/>
    </row>
    <row r="458" spans="1:24" ht="15.75" customHeight="1">
      <c r="A458" s="1"/>
      <c r="B458" s="1"/>
      <c r="C458" s="4"/>
      <c r="D458" s="2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U458" s="445"/>
      <c r="V458" s="445"/>
      <c r="W458" s="445"/>
      <c r="X458" s="445"/>
    </row>
    <row r="459" spans="1:24" ht="15.75" customHeight="1">
      <c r="A459" s="1"/>
      <c r="B459" s="1"/>
      <c r="C459" s="4"/>
      <c r="D459" s="2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U459" s="445"/>
      <c r="V459" s="445"/>
      <c r="W459" s="445"/>
      <c r="X459" s="445"/>
    </row>
    <row r="460" spans="1:24" ht="15.75" customHeight="1">
      <c r="A460" s="1"/>
      <c r="B460" s="1"/>
      <c r="C460" s="4"/>
      <c r="D460" s="2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U460" s="445"/>
      <c r="V460" s="445"/>
      <c r="W460" s="445"/>
      <c r="X460" s="445"/>
    </row>
    <row r="461" spans="1:24" ht="15.75" customHeight="1">
      <c r="A461" s="1"/>
      <c r="B461" s="1"/>
      <c r="C461" s="4"/>
      <c r="D461" s="2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U461" s="445"/>
      <c r="V461" s="445"/>
      <c r="W461" s="445"/>
      <c r="X461" s="445"/>
    </row>
    <row r="462" spans="1:24" ht="15.75" customHeight="1">
      <c r="A462" s="1"/>
      <c r="B462" s="1"/>
      <c r="C462" s="4"/>
      <c r="D462" s="2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U462" s="445"/>
      <c r="V462" s="445"/>
      <c r="W462" s="445"/>
      <c r="X462" s="445"/>
    </row>
    <row r="463" spans="1:24" ht="15.75" customHeight="1">
      <c r="A463" s="1"/>
      <c r="B463" s="1"/>
      <c r="C463" s="4"/>
      <c r="D463" s="2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U463" s="445"/>
      <c r="V463" s="445"/>
      <c r="W463" s="445"/>
      <c r="X463" s="445"/>
    </row>
    <row r="464" spans="1:24" ht="15.75" customHeight="1">
      <c r="A464" s="1"/>
      <c r="B464" s="1"/>
      <c r="C464" s="4"/>
      <c r="D464" s="2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U464" s="445"/>
      <c r="V464" s="445"/>
      <c r="W464" s="445"/>
      <c r="X464" s="445"/>
    </row>
    <row r="465" spans="1:24" ht="15.75" customHeight="1">
      <c r="A465" s="1"/>
      <c r="B465" s="1"/>
      <c r="C465" s="4"/>
      <c r="D465" s="2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U465" s="445"/>
      <c r="V465" s="445"/>
      <c r="W465" s="445"/>
      <c r="X465" s="445"/>
    </row>
    <row r="466" spans="1:24" ht="15.75" customHeight="1">
      <c r="A466" s="1"/>
      <c r="B466" s="1"/>
      <c r="C466" s="4"/>
      <c r="D466" s="2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U466" s="445"/>
      <c r="V466" s="445"/>
      <c r="W466" s="445"/>
      <c r="X466" s="445"/>
    </row>
    <row r="467" spans="1:24" ht="15.75" customHeight="1">
      <c r="A467" s="1"/>
      <c r="B467" s="1"/>
      <c r="C467" s="4"/>
      <c r="D467" s="2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U467" s="445"/>
      <c r="V467" s="445"/>
      <c r="W467" s="445"/>
      <c r="X467" s="445"/>
    </row>
    <row r="468" spans="1:24" ht="15.75" customHeight="1">
      <c r="A468" s="1"/>
      <c r="B468" s="1"/>
      <c r="C468" s="4"/>
      <c r="D468" s="2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U468" s="445"/>
      <c r="V468" s="445"/>
      <c r="W468" s="445"/>
      <c r="X468" s="445"/>
    </row>
    <row r="469" spans="1:24" ht="15.75" customHeight="1">
      <c r="A469" s="1"/>
      <c r="B469" s="1"/>
      <c r="C469" s="4"/>
      <c r="D469" s="2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U469" s="445"/>
      <c r="V469" s="445"/>
      <c r="W469" s="445"/>
      <c r="X469" s="445"/>
    </row>
    <row r="470" spans="1:24" ht="15.75" customHeight="1">
      <c r="A470" s="1"/>
      <c r="B470" s="1"/>
      <c r="C470" s="4"/>
      <c r="D470" s="2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U470" s="445"/>
      <c r="V470" s="445"/>
      <c r="W470" s="445"/>
      <c r="X470" s="445"/>
    </row>
    <row r="471" spans="1:24" ht="15.75" customHeight="1">
      <c r="A471" s="1"/>
      <c r="B471" s="1"/>
      <c r="C471" s="4"/>
      <c r="D471" s="2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U471" s="445"/>
      <c r="V471" s="445"/>
      <c r="W471" s="445"/>
      <c r="X471" s="445"/>
    </row>
    <row r="472" spans="1:24" ht="15.75" customHeight="1">
      <c r="A472" s="1"/>
      <c r="B472" s="1"/>
      <c r="C472" s="4"/>
      <c r="D472" s="2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U472" s="445"/>
      <c r="V472" s="445"/>
      <c r="W472" s="445"/>
      <c r="X472" s="445"/>
    </row>
    <row r="473" spans="1:24" ht="15.75" customHeight="1">
      <c r="A473" s="1"/>
      <c r="B473" s="1"/>
      <c r="C473" s="4"/>
      <c r="D473" s="2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U473" s="445"/>
      <c r="V473" s="445"/>
      <c r="W473" s="445"/>
      <c r="X473" s="445"/>
    </row>
    <row r="474" spans="1:24" ht="15.75" customHeight="1">
      <c r="A474" s="1"/>
      <c r="B474" s="1"/>
      <c r="C474" s="4"/>
      <c r="D474" s="2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U474" s="445"/>
      <c r="V474" s="445"/>
      <c r="W474" s="445"/>
      <c r="X474" s="445"/>
    </row>
    <row r="475" spans="1:24" ht="15.75" customHeight="1">
      <c r="A475" s="1"/>
      <c r="B475" s="1"/>
      <c r="C475" s="4"/>
      <c r="D475" s="2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U475" s="445"/>
      <c r="V475" s="445"/>
      <c r="W475" s="445"/>
      <c r="X475" s="445"/>
    </row>
    <row r="476" spans="1:24" ht="15.75" customHeight="1">
      <c r="A476" s="1"/>
      <c r="B476" s="1"/>
      <c r="C476" s="4"/>
      <c r="D476" s="2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U476" s="445"/>
      <c r="V476" s="445"/>
      <c r="W476" s="445"/>
      <c r="X476" s="445"/>
    </row>
    <row r="477" spans="1:24" ht="15.75" customHeight="1">
      <c r="A477" s="1"/>
      <c r="B477" s="1"/>
      <c r="C477" s="4"/>
      <c r="D477" s="2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U477" s="445"/>
      <c r="V477" s="445"/>
      <c r="W477" s="445"/>
      <c r="X477" s="445"/>
    </row>
    <row r="478" spans="1:24" ht="15.75" customHeight="1">
      <c r="A478" s="1"/>
      <c r="B478" s="1"/>
      <c r="C478" s="4"/>
      <c r="D478" s="2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U478" s="445"/>
      <c r="V478" s="445"/>
      <c r="W478" s="445"/>
      <c r="X478" s="445"/>
    </row>
    <row r="479" spans="1:24" ht="15.75" customHeight="1">
      <c r="A479" s="1"/>
      <c r="B479" s="1"/>
      <c r="C479" s="4"/>
      <c r="D479" s="2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U479" s="445"/>
      <c r="V479" s="445"/>
      <c r="W479" s="445"/>
      <c r="X479" s="445"/>
    </row>
    <row r="480" spans="1:24" ht="15.75" customHeight="1">
      <c r="A480" s="1"/>
      <c r="B480" s="1"/>
      <c r="C480" s="4"/>
      <c r="D480" s="2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U480" s="445"/>
      <c r="V480" s="445"/>
      <c r="W480" s="445"/>
      <c r="X480" s="445"/>
    </row>
    <row r="481" spans="1:24" ht="15.75" customHeight="1">
      <c r="A481" s="1"/>
      <c r="B481" s="1"/>
      <c r="C481" s="4"/>
      <c r="D481" s="2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U481" s="445"/>
      <c r="V481" s="445"/>
      <c r="W481" s="445"/>
      <c r="X481" s="445"/>
    </row>
    <row r="482" spans="1:24" ht="15.75" customHeight="1">
      <c r="A482" s="1"/>
      <c r="B482" s="1"/>
      <c r="C482" s="4"/>
      <c r="D482" s="2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U482" s="445"/>
      <c r="V482" s="445"/>
      <c r="W482" s="445"/>
      <c r="X482" s="445"/>
    </row>
    <row r="483" spans="1:24" ht="15.75" customHeight="1">
      <c r="A483" s="1"/>
      <c r="B483" s="1"/>
      <c r="C483" s="4"/>
      <c r="D483" s="2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U483" s="445"/>
      <c r="V483" s="445"/>
      <c r="W483" s="445"/>
      <c r="X483" s="445"/>
    </row>
    <row r="484" spans="1:24" ht="15.75" customHeight="1">
      <c r="A484" s="1"/>
      <c r="B484" s="1"/>
      <c r="C484" s="4"/>
      <c r="D484" s="2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U484" s="445"/>
      <c r="V484" s="445"/>
      <c r="W484" s="445"/>
      <c r="X484" s="445"/>
    </row>
    <row r="485" spans="1:24" ht="15.75" customHeight="1">
      <c r="A485" s="1"/>
      <c r="B485" s="1"/>
      <c r="C485" s="4"/>
      <c r="D485" s="2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U485" s="445"/>
      <c r="V485" s="445"/>
      <c r="W485" s="445"/>
      <c r="X485" s="445"/>
    </row>
    <row r="486" spans="1:24" ht="15.75" customHeight="1">
      <c r="A486" s="1"/>
      <c r="B486" s="1"/>
      <c r="C486" s="4"/>
      <c r="D486" s="2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U486" s="445"/>
      <c r="V486" s="445"/>
      <c r="W486" s="445"/>
      <c r="X486" s="445"/>
    </row>
    <row r="487" spans="1:24" ht="15.75" customHeight="1">
      <c r="A487" s="1"/>
      <c r="B487" s="1"/>
      <c r="C487" s="4"/>
      <c r="D487" s="2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U487" s="445"/>
      <c r="V487" s="445"/>
      <c r="W487" s="445"/>
      <c r="X487" s="445"/>
    </row>
    <row r="488" spans="1:24" ht="15.75" customHeight="1">
      <c r="A488" s="1"/>
      <c r="B488" s="1"/>
      <c r="C488" s="4"/>
      <c r="D488" s="2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U488" s="445"/>
      <c r="V488" s="445"/>
      <c r="W488" s="445"/>
      <c r="X488" s="445"/>
    </row>
    <row r="489" spans="1:24" ht="15.75" customHeight="1">
      <c r="A489" s="1"/>
      <c r="B489" s="1"/>
      <c r="C489" s="4"/>
      <c r="D489" s="2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U489" s="445"/>
      <c r="V489" s="445"/>
      <c r="W489" s="445"/>
      <c r="X489" s="445"/>
    </row>
    <row r="490" spans="1:24" ht="15.75" customHeight="1">
      <c r="A490" s="1"/>
      <c r="B490" s="1"/>
      <c r="C490" s="4"/>
      <c r="D490" s="2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U490" s="445"/>
      <c r="V490" s="445"/>
      <c r="W490" s="445"/>
      <c r="X490" s="445"/>
    </row>
    <row r="491" spans="1:24" ht="15.75" customHeight="1">
      <c r="A491" s="1"/>
      <c r="B491" s="1"/>
      <c r="C491" s="4"/>
      <c r="D491" s="2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U491" s="445"/>
      <c r="V491" s="445"/>
      <c r="W491" s="445"/>
      <c r="X491" s="445"/>
    </row>
    <row r="492" spans="1:24" ht="15.75" customHeight="1">
      <c r="A492" s="1"/>
      <c r="B492" s="1"/>
      <c r="C492" s="4"/>
      <c r="D492" s="2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U492" s="445"/>
      <c r="V492" s="445"/>
      <c r="W492" s="445"/>
      <c r="X492" s="445"/>
    </row>
    <row r="493" spans="1:24" ht="15.75" customHeight="1">
      <c r="A493" s="1"/>
      <c r="B493" s="1"/>
      <c r="C493" s="4"/>
      <c r="D493" s="2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U493" s="445"/>
      <c r="V493" s="445"/>
      <c r="W493" s="445"/>
      <c r="X493" s="445"/>
    </row>
    <row r="494" spans="1:24" ht="15.75" customHeight="1">
      <c r="A494" s="1"/>
      <c r="B494" s="1"/>
      <c r="C494" s="4"/>
      <c r="D494" s="2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U494" s="445"/>
      <c r="V494" s="445"/>
      <c r="W494" s="445"/>
      <c r="X494" s="445"/>
    </row>
    <row r="495" spans="1:24" ht="15.75" customHeight="1">
      <c r="A495" s="1"/>
      <c r="B495" s="1"/>
      <c r="C495" s="4"/>
      <c r="D495" s="2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U495" s="445"/>
      <c r="V495" s="445"/>
      <c r="W495" s="445"/>
      <c r="X495" s="445"/>
    </row>
    <row r="496" spans="1:24" ht="15.75" customHeight="1">
      <c r="A496" s="1"/>
      <c r="B496" s="1"/>
      <c r="C496" s="4"/>
      <c r="D496" s="2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U496" s="445"/>
      <c r="V496" s="445"/>
      <c r="W496" s="445"/>
      <c r="X496" s="445"/>
    </row>
    <row r="497" spans="1:24" ht="15.75" customHeight="1">
      <c r="A497" s="1"/>
      <c r="B497" s="1"/>
      <c r="C497" s="4"/>
      <c r="D497" s="2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U497" s="445"/>
      <c r="V497" s="445"/>
      <c r="W497" s="445"/>
      <c r="X497" s="445"/>
    </row>
    <row r="498" spans="1:24" ht="15.75" customHeight="1">
      <c r="A498" s="1"/>
      <c r="B498" s="1"/>
      <c r="C498" s="4"/>
      <c r="D498" s="2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U498" s="445"/>
      <c r="V498" s="445"/>
      <c r="W498" s="445"/>
      <c r="X498" s="445"/>
    </row>
    <row r="499" spans="1:24" ht="15.75" customHeight="1">
      <c r="A499" s="1"/>
      <c r="B499" s="1"/>
      <c r="C499" s="4"/>
      <c r="D499" s="2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U499" s="445"/>
      <c r="V499" s="445"/>
      <c r="W499" s="445"/>
      <c r="X499" s="445"/>
    </row>
    <row r="500" spans="1:24" ht="15.75" customHeight="1">
      <c r="A500" s="1"/>
      <c r="B500" s="1"/>
      <c r="C500" s="4"/>
      <c r="D500" s="2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U500" s="445"/>
      <c r="V500" s="445"/>
      <c r="W500" s="445"/>
      <c r="X500" s="445"/>
    </row>
    <row r="501" spans="1:24" ht="15.75" customHeight="1">
      <c r="A501" s="1"/>
      <c r="B501" s="1"/>
      <c r="C501" s="4"/>
      <c r="D501" s="2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U501" s="445"/>
      <c r="V501" s="445"/>
      <c r="W501" s="445"/>
      <c r="X501" s="445"/>
    </row>
    <row r="502" spans="1:24" ht="15.75" customHeight="1">
      <c r="A502" s="1"/>
      <c r="B502" s="1"/>
      <c r="C502" s="4"/>
      <c r="D502" s="2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U502" s="445"/>
      <c r="V502" s="445"/>
      <c r="W502" s="445"/>
      <c r="X502" s="445"/>
    </row>
    <row r="503" spans="1:24" ht="15.75" customHeight="1">
      <c r="A503" s="1"/>
      <c r="B503" s="1"/>
      <c r="C503" s="4"/>
      <c r="D503" s="2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U503" s="445"/>
      <c r="V503" s="445"/>
      <c r="W503" s="445"/>
      <c r="X503" s="445"/>
    </row>
    <row r="504" spans="1:24" ht="15.75" customHeight="1">
      <c r="A504" s="1"/>
      <c r="B504" s="1"/>
      <c r="C504" s="4"/>
      <c r="D504" s="2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U504" s="445"/>
      <c r="V504" s="445"/>
      <c r="W504" s="445"/>
      <c r="X504" s="445"/>
    </row>
    <row r="505" spans="1:24" ht="15.75" customHeight="1">
      <c r="A505" s="1"/>
      <c r="B505" s="1"/>
      <c r="C505" s="4"/>
      <c r="D505" s="2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U505" s="445"/>
      <c r="V505" s="445"/>
      <c r="W505" s="445"/>
      <c r="X505" s="445"/>
    </row>
    <row r="506" spans="1:24" ht="15.75" customHeight="1">
      <c r="A506" s="1"/>
      <c r="B506" s="1"/>
      <c r="C506" s="4"/>
      <c r="D506" s="2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U506" s="445"/>
      <c r="V506" s="445"/>
      <c r="W506" s="445"/>
      <c r="X506" s="445"/>
    </row>
    <row r="507" spans="1:24" ht="15.75" customHeight="1">
      <c r="A507" s="1"/>
      <c r="B507" s="1"/>
      <c r="C507" s="4"/>
      <c r="D507" s="2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U507" s="445"/>
      <c r="V507" s="445"/>
      <c r="W507" s="445"/>
      <c r="X507" s="445"/>
    </row>
    <row r="508" spans="1:24" ht="15.75" customHeight="1">
      <c r="A508" s="1"/>
      <c r="B508" s="1"/>
      <c r="C508" s="4"/>
      <c r="D508" s="2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U508" s="445"/>
      <c r="V508" s="445"/>
      <c r="W508" s="445"/>
      <c r="X508" s="445"/>
    </row>
    <row r="509" spans="1:24" ht="15.75" customHeight="1">
      <c r="A509" s="1"/>
      <c r="B509" s="1"/>
      <c r="C509" s="4"/>
      <c r="D509" s="2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U509" s="445"/>
      <c r="V509" s="445"/>
      <c r="W509" s="445"/>
      <c r="X509" s="445"/>
    </row>
    <row r="510" spans="1:24" ht="15.75" customHeight="1">
      <c r="A510" s="1"/>
      <c r="B510" s="1"/>
      <c r="C510" s="4"/>
      <c r="D510" s="2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U510" s="445"/>
      <c r="V510" s="445"/>
      <c r="W510" s="445"/>
      <c r="X510" s="445"/>
    </row>
    <row r="511" spans="1:24" ht="15.75" customHeight="1">
      <c r="A511" s="1"/>
      <c r="B511" s="1"/>
      <c r="C511" s="4"/>
      <c r="D511" s="2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U511" s="445"/>
      <c r="V511" s="445"/>
      <c r="W511" s="445"/>
      <c r="X511" s="445"/>
    </row>
    <row r="512" spans="1:24" ht="15.75" customHeight="1">
      <c r="A512" s="1"/>
      <c r="B512" s="1"/>
      <c r="C512" s="4"/>
      <c r="D512" s="2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U512" s="445"/>
      <c r="V512" s="445"/>
      <c r="W512" s="445"/>
      <c r="X512" s="445"/>
    </row>
    <row r="513" spans="1:24" ht="15.75" customHeight="1">
      <c r="A513" s="1"/>
      <c r="B513" s="1"/>
      <c r="C513" s="4"/>
      <c r="D513" s="2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U513" s="445"/>
      <c r="V513" s="445"/>
      <c r="W513" s="445"/>
      <c r="X513" s="445"/>
    </row>
    <row r="514" spans="1:24" ht="15.75" customHeight="1">
      <c r="A514" s="1"/>
      <c r="B514" s="1"/>
      <c r="C514" s="4"/>
      <c r="D514" s="2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U514" s="445"/>
      <c r="V514" s="445"/>
      <c r="W514" s="445"/>
      <c r="X514" s="445"/>
    </row>
    <row r="515" spans="1:24" ht="15.75" customHeight="1">
      <c r="A515" s="1"/>
      <c r="B515" s="1"/>
      <c r="C515" s="4"/>
      <c r="D515" s="2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U515" s="445"/>
      <c r="V515" s="445"/>
      <c r="W515" s="445"/>
      <c r="X515" s="445"/>
    </row>
    <row r="516" spans="1:24" ht="15.75" customHeight="1">
      <c r="A516" s="1"/>
      <c r="B516" s="1"/>
      <c r="C516" s="4"/>
      <c r="D516" s="2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U516" s="445"/>
      <c r="V516" s="445"/>
      <c r="W516" s="445"/>
      <c r="X516" s="445"/>
    </row>
    <row r="517" spans="1:24" ht="15.75" customHeight="1">
      <c r="A517" s="1"/>
      <c r="B517" s="1"/>
      <c r="C517" s="4"/>
      <c r="D517" s="2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U517" s="445"/>
      <c r="V517" s="445"/>
      <c r="W517" s="445"/>
      <c r="X517" s="445"/>
    </row>
    <row r="518" spans="1:24" ht="15.75" customHeight="1">
      <c r="A518" s="1"/>
      <c r="B518" s="1"/>
      <c r="C518" s="4"/>
      <c r="D518" s="2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U518" s="445"/>
      <c r="V518" s="445"/>
      <c r="W518" s="445"/>
      <c r="X518" s="445"/>
    </row>
    <row r="519" spans="1:24" ht="15.75" customHeight="1">
      <c r="A519" s="1"/>
      <c r="B519" s="1"/>
      <c r="C519" s="4"/>
      <c r="D519" s="2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U519" s="445"/>
      <c r="V519" s="445"/>
      <c r="W519" s="445"/>
      <c r="X519" s="445"/>
    </row>
    <row r="520" spans="1:24" ht="15.75" customHeight="1">
      <c r="A520" s="1"/>
      <c r="B520" s="1"/>
      <c r="C520" s="4"/>
      <c r="D520" s="2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U520" s="445"/>
      <c r="V520" s="445"/>
      <c r="W520" s="445"/>
      <c r="X520" s="445"/>
    </row>
    <row r="521" spans="1:24" ht="15.75" customHeight="1">
      <c r="A521" s="1"/>
      <c r="B521" s="1"/>
      <c r="C521" s="4"/>
      <c r="D521" s="2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U521" s="445"/>
      <c r="V521" s="445"/>
      <c r="W521" s="445"/>
      <c r="X521" s="445"/>
    </row>
    <row r="522" spans="1:24" ht="15.75" customHeight="1">
      <c r="A522" s="1"/>
      <c r="B522" s="1"/>
      <c r="C522" s="4"/>
      <c r="D522" s="2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U522" s="445"/>
      <c r="V522" s="445"/>
      <c r="W522" s="445"/>
      <c r="X522" s="445"/>
    </row>
    <row r="523" spans="1:24" ht="15.75" customHeight="1">
      <c r="A523" s="1"/>
      <c r="B523" s="1"/>
      <c r="C523" s="4"/>
      <c r="D523" s="2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U523" s="445"/>
      <c r="V523" s="445"/>
      <c r="W523" s="445"/>
      <c r="X523" s="445"/>
    </row>
    <row r="524" spans="1:24" ht="15.75" customHeight="1">
      <c r="A524" s="1"/>
      <c r="B524" s="1"/>
      <c r="C524" s="4"/>
      <c r="D524" s="2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U524" s="445"/>
      <c r="V524" s="445"/>
      <c r="W524" s="445"/>
      <c r="X524" s="445"/>
    </row>
    <row r="525" spans="1:24" ht="15.75" customHeight="1">
      <c r="A525" s="1"/>
      <c r="B525" s="1"/>
      <c r="C525" s="4"/>
      <c r="D525" s="2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U525" s="445"/>
      <c r="V525" s="445"/>
      <c r="W525" s="445"/>
      <c r="X525" s="445"/>
    </row>
    <row r="526" spans="1:24" ht="15.75" customHeight="1">
      <c r="A526" s="1"/>
      <c r="B526" s="1"/>
      <c r="C526" s="4"/>
      <c r="D526" s="2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U526" s="445"/>
      <c r="V526" s="445"/>
      <c r="W526" s="445"/>
      <c r="X526" s="445"/>
    </row>
    <row r="527" spans="1:24" ht="15.75" customHeight="1">
      <c r="A527" s="1"/>
      <c r="B527" s="1"/>
      <c r="C527" s="4"/>
      <c r="D527" s="2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U527" s="445"/>
      <c r="V527" s="445"/>
      <c r="W527" s="445"/>
      <c r="X527" s="445"/>
    </row>
    <row r="528" spans="1:24" ht="15.75" customHeight="1">
      <c r="A528" s="1"/>
      <c r="B528" s="1"/>
      <c r="C528" s="4"/>
      <c r="D528" s="2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U528" s="445"/>
      <c r="V528" s="445"/>
      <c r="W528" s="445"/>
      <c r="X528" s="445"/>
    </row>
    <row r="529" spans="1:24" ht="15.75" customHeight="1">
      <c r="A529" s="1"/>
      <c r="B529" s="1"/>
      <c r="C529" s="4"/>
      <c r="D529" s="2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U529" s="445"/>
      <c r="V529" s="445"/>
      <c r="W529" s="445"/>
      <c r="X529" s="445"/>
    </row>
    <row r="530" spans="1:24" ht="15.75" customHeight="1">
      <c r="A530" s="1"/>
      <c r="B530" s="1"/>
      <c r="C530" s="4"/>
      <c r="D530" s="2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U530" s="445"/>
      <c r="V530" s="445"/>
      <c r="W530" s="445"/>
      <c r="X530" s="445"/>
    </row>
    <row r="531" spans="1:24" ht="15.75" customHeight="1">
      <c r="A531" s="1"/>
      <c r="B531" s="1"/>
      <c r="C531" s="4"/>
      <c r="D531" s="2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U531" s="445"/>
      <c r="V531" s="445"/>
      <c r="W531" s="445"/>
      <c r="X531" s="445"/>
    </row>
    <row r="532" spans="1:24" ht="15.75" customHeight="1">
      <c r="A532" s="1"/>
      <c r="B532" s="1"/>
      <c r="C532" s="4"/>
      <c r="D532" s="2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U532" s="445"/>
      <c r="V532" s="445"/>
      <c r="W532" s="445"/>
      <c r="X532" s="445"/>
    </row>
    <row r="533" spans="1:24" ht="15.75" customHeight="1">
      <c r="A533" s="1"/>
      <c r="B533" s="1"/>
      <c r="C533" s="4"/>
      <c r="D533" s="2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U533" s="445"/>
      <c r="V533" s="445"/>
      <c r="W533" s="445"/>
      <c r="X533" s="445"/>
    </row>
    <row r="534" spans="1:24" ht="15.75" customHeight="1">
      <c r="A534" s="1"/>
      <c r="B534" s="1"/>
      <c r="C534" s="4"/>
      <c r="D534" s="2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U534" s="445"/>
      <c r="V534" s="445"/>
      <c r="W534" s="445"/>
      <c r="X534" s="445"/>
    </row>
    <row r="535" spans="1:24" ht="15.75" customHeight="1">
      <c r="A535" s="1"/>
      <c r="B535" s="1"/>
      <c r="C535" s="4"/>
      <c r="D535" s="2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U535" s="445"/>
      <c r="V535" s="445"/>
      <c r="W535" s="445"/>
      <c r="X535" s="445"/>
    </row>
    <row r="536" spans="1:24" ht="15.75" customHeight="1">
      <c r="A536" s="1"/>
      <c r="B536" s="1"/>
      <c r="C536" s="4"/>
      <c r="D536" s="2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U536" s="445"/>
      <c r="V536" s="445"/>
      <c r="W536" s="445"/>
      <c r="X536" s="445"/>
    </row>
    <row r="537" spans="1:24" ht="15.75" customHeight="1">
      <c r="A537" s="1"/>
      <c r="B537" s="1"/>
      <c r="C537" s="4"/>
      <c r="D537" s="2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U537" s="445"/>
      <c r="V537" s="445"/>
      <c r="W537" s="445"/>
      <c r="X537" s="445"/>
    </row>
    <row r="538" spans="1:24" ht="15.75" customHeight="1">
      <c r="A538" s="1"/>
      <c r="B538" s="1"/>
      <c r="C538" s="4"/>
      <c r="D538" s="2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U538" s="445"/>
      <c r="V538" s="445"/>
      <c r="W538" s="445"/>
      <c r="X538" s="445"/>
    </row>
    <row r="539" spans="1:24" ht="15.75" customHeight="1">
      <c r="A539" s="1"/>
      <c r="B539" s="1"/>
      <c r="C539" s="4"/>
      <c r="D539" s="2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U539" s="445"/>
      <c r="V539" s="445"/>
      <c r="W539" s="445"/>
      <c r="X539" s="445"/>
    </row>
    <row r="540" spans="1:24" ht="15.75" customHeight="1">
      <c r="A540" s="1"/>
      <c r="B540" s="1"/>
      <c r="C540" s="4"/>
      <c r="D540" s="2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U540" s="445"/>
      <c r="V540" s="445"/>
      <c r="W540" s="445"/>
      <c r="X540" s="445"/>
    </row>
    <row r="541" spans="1:24" ht="15.75" customHeight="1">
      <c r="A541" s="1"/>
      <c r="B541" s="1"/>
      <c r="C541" s="4"/>
      <c r="D541" s="2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U541" s="445"/>
      <c r="V541" s="445"/>
      <c r="W541" s="445"/>
      <c r="X541" s="445"/>
    </row>
    <row r="542" spans="1:24" ht="15.75" customHeight="1">
      <c r="A542" s="1"/>
      <c r="B542" s="1"/>
      <c r="C542" s="4"/>
      <c r="D542" s="2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U542" s="445"/>
      <c r="V542" s="445"/>
      <c r="W542" s="445"/>
      <c r="X542" s="445"/>
    </row>
    <row r="543" spans="1:24" ht="15.75" customHeight="1">
      <c r="A543" s="1"/>
      <c r="B543" s="1"/>
      <c r="C543" s="4"/>
      <c r="D543" s="2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U543" s="445"/>
      <c r="V543" s="445"/>
      <c r="W543" s="445"/>
      <c r="X543" s="445"/>
    </row>
    <row r="544" spans="1:24" ht="15.75" customHeight="1">
      <c r="A544" s="1"/>
      <c r="B544" s="1"/>
      <c r="C544" s="4"/>
      <c r="D544" s="2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U544" s="445"/>
      <c r="V544" s="445"/>
      <c r="W544" s="445"/>
      <c r="X544" s="445"/>
    </row>
    <row r="545" spans="1:24" ht="15.75" customHeight="1">
      <c r="A545" s="1"/>
      <c r="B545" s="1"/>
      <c r="C545" s="4"/>
      <c r="D545" s="2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U545" s="445"/>
      <c r="V545" s="445"/>
      <c r="W545" s="445"/>
      <c r="X545" s="445"/>
    </row>
    <row r="546" spans="1:24" ht="15.75" customHeight="1">
      <c r="A546" s="1"/>
      <c r="B546" s="1"/>
      <c r="C546" s="4"/>
      <c r="D546" s="2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U546" s="445"/>
      <c r="V546" s="445"/>
      <c r="W546" s="445"/>
      <c r="X546" s="445"/>
    </row>
    <row r="547" spans="1:24" ht="15.75" customHeight="1">
      <c r="A547" s="1"/>
      <c r="B547" s="1"/>
      <c r="C547" s="4"/>
      <c r="D547" s="2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U547" s="445"/>
      <c r="V547" s="445"/>
      <c r="W547" s="445"/>
      <c r="X547" s="445"/>
    </row>
    <row r="548" spans="1:24" ht="15.75" customHeight="1">
      <c r="A548" s="1"/>
      <c r="B548" s="1"/>
      <c r="C548" s="4"/>
      <c r="D548" s="2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U548" s="445"/>
      <c r="V548" s="445"/>
      <c r="W548" s="445"/>
      <c r="X548" s="445"/>
    </row>
    <row r="549" spans="1:24" ht="15.75" customHeight="1">
      <c r="A549" s="1"/>
      <c r="B549" s="1"/>
      <c r="C549" s="4"/>
      <c r="D549" s="2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U549" s="445"/>
      <c r="V549" s="445"/>
      <c r="W549" s="445"/>
      <c r="X549" s="445"/>
    </row>
    <row r="550" spans="1:24" ht="15.75" customHeight="1">
      <c r="A550" s="1"/>
      <c r="B550" s="1"/>
      <c r="C550" s="4"/>
      <c r="D550" s="2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U550" s="445"/>
      <c r="V550" s="445"/>
      <c r="W550" s="445"/>
      <c r="X550" s="445"/>
    </row>
    <row r="551" spans="1:24" ht="15.75" customHeight="1">
      <c r="A551" s="1"/>
      <c r="B551" s="1"/>
      <c r="C551" s="4"/>
      <c r="D551" s="2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U551" s="445"/>
      <c r="V551" s="445"/>
      <c r="W551" s="445"/>
      <c r="X551" s="445"/>
    </row>
    <row r="552" spans="1:24" ht="15.75" customHeight="1">
      <c r="A552" s="1"/>
      <c r="B552" s="1"/>
      <c r="C552" s="4"/>
      <c r="D552" s="2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U552" s="445"/>
      <c r="V552" s="445"/>
      <c r="W552" s="445"/>
      <c r="X552" s="445"/>
    </row>
    <row r="553" spans="1:24" ht="15.75" customHeight="1">
      <c r="A553" s="1"/>
      <c r="B553" s="1"/>
      <c r="C553" s="4"/>
      <c r="D553" s="2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U553" s="445"/>
      <c r="V553" s="445"/>
      <c r="W553" s="445"/>
      <c r="X553" s="445"/>
    </row>
    <row r="554" spans="1:24" ht="15.75" customHeight="1">
      <c r="A554" s="1"/>
      <c r="B554" s="1"/>
      <c r="C554" s="4"/>
      <c r="D554" s="2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U554" s="445"/>
      <c r="V554" s="445"/>
      <c r="W554" s="445"/>
      <c r="X554" s="445"/>
    </row>
    <row r="555" spans="1:24" ht="15.75" customHeight="1">
      <c r="A555" s="1"/>
      <c r="B555" s="1"/>
      <c r="C555" s="4"/>
      <c r="D555" s="2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U555" s="445"/>
      <c r="V555" s="445"/>
      <c r="W555" s="445"/>
      <c r="X555" s="445"/>
    </row>
    <row r="556" spans="1:24" ht="15.75" customHeight="1">
      <c r="A556" s="1"/>
      <c r="B556" s="1"/>
      <c r="C556" s="4"/>
      <c r="D556" s="2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U556" s="445"/>
      <c r="V556" s="445"/>
      <c r="W556" s="445"/>
      <c r="X556" s="445"/>
    </row>
    <row r="557" spans="1:24" ht="15.75" customHeight="1">
      <c r="A557" s="1"/>
      <c r="B557" s="1"/>
      <c r="C557" s="4"/>
      <c r="D557" s="2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U557" s="445"/>
      <c r="V557" s="445"/>
      <c r="W557" s="445"/>
      <c r="X557" s="445"/>
    </row>
    <row r="558" spans="1:24" ht="15.75" customHeight="1">
      <c r="A558" s="1"/>
      <c r="B558" s="1"/>
      <c r="C558" s="4"/>
      <c r="D558" s="2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U558" s="445"/>
      <c r="V558" s="445"/>
      <c r="W558" s="445"/>
      <c r="X558" s="445"/>
    </row>
    <row r="559" spans="1:24" ht="15.75" customHeight="1">
      <c r="A559" s="1"/>
      <c r="B559" s="1"/>
      <c r="C559" s="4"/>
      <c r="D559" s="2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U559" s="445"/>
      <c r="V559" s="445"/>
      <c r="W559" s="445"/>
      <c r="X559" s="445"/>
    </row>
    <row r="560" spans="1:24" ht="15.75" customHeight="1">
      <c r="A560" s="1"/>
      <c r="B560" s="1"/>
      <c r="C560" s="4"/>
      <c r="D560" s="2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U560" s="445"/>
      <c r="V560" s="445"/>
      <c r="W560" s="445"/>
      <c r="X560" s="445"/>
    </row>
    <row r="561" spans="1:24" ht="15.75" customHeight="1">
      <c r="A561" s="1"/>
      <c r="B561" s="1"/>
      <c r="C561" s="4"/>
      <c r="D561" s="2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U561" s="445"/>
      <c r="V561" s="445"/>
      <c r="W561" s="445"/>
      <c r="X561" s="445"/>
    </row>
    <row r="562" spans="1:24" ht="15.75" customHeight="1">
      <c r="A562" s="1"/>
      <c r="B562" s="1"/>
      <c r="C562" s="4"/>
      <c r="D562" s="2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U562" s="445"/>
      <c r="V562" s="445"/>
      <c r="W562" s="445"/>
      <c r="X562" s="445"/>
    </row>
    <row r="563" spans="1:24" ht="15.75" customHeight="1">
      <c r="A563" s="1"/>
      <c r="B563" s="1"/>
      <c r="C563" s="4"/>
      <c r="D563" s="2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U563" s="445"/>
      <c r="V563" s="445"/>
      <c r="W563" s="445"/>
      <c r="X563" s="445"/>
    </row>
    <row r="564" spans="1:24" ht="15.75" customHeight="1">
      <c r="A564" s="1"/>
      <c r="B564" s="1"/>
      <c r="C564" s="4"/>
      <c r="D564" s="2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U564" s="445"/>
      <c r="V564" s="445"/>
      <c r="W564" s="445"/>
      <c r="X564" s="445"/>
    </row>
    <row r="565" spans="1:24" ht="15.75" customHeight="1">
      <c r="A565" s="1"/>
      <c r="B565" s="1"/>
      <c r="C565" s="4"/>
      <c r="D565" s="2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U565" s="445"/>
      <c r="V565" s="445"/>
      <c r="W565" s="445"/>
      <c r="X565" s="445"/>
    </row>
    <row r="566" spans="1:24" ht="15.75" customHeight="1">
      <c r="A566" s="1"/>
      <c r="B566" s="1"/>
      <c r="C566" s="4"/>
      <c r="D566" s="2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U566" s="445"/>
      <c r="V566" s="445"/>
      <c r="W566" s="445"/>
      <c r="X566" s="445"/>
    </row>
    <row r="567" spans="1:24" ht="15.75" customHeight="1">
      <c r="A567" s="1"/>
      <c r="B567" s="1"/>
      <c r="C567" s="4"/>
      <c r="D567" s="2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U567" s="445"/>
      <c r="V567" s="445"/>
      <c r="W567" s="445"/>
      <c r="X567" s="445"/>
    </row>
    <row r="568" spans="1:24" ht="15.75" customHeight="1">
      <c r="A568" s="1"/>
      <c r="B568" s="1"/>
      <c r="C568" s="4"/>
      <c r="D568" s="2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U568" s="445"/>
      <c r="V568" s="445"/>
      <c r="W568" s="445"/>
      <c r="X568" s="445"/>
    </row>
    <row r="569" spans="1:24" ht="15.75" customHeight="1">
      <c r="A569" s="1"/>
      <c r="B569" s="1"/>
      <c r="C569" s="4"/>
      <c r="D569" s="2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U569" s="445"/>
      <c r="V569" s="445"/>
      <c r="W569" s="445"/>
      <c r="X569" s="445"/>
    </row>
    <row r="570" spans="1:24" ht="15.75" customHeight="1">
      <c r="A570" s="1"/>
      <c r="B570" s="1"/>
      <c r="C570" s="4"/>
      <c r="D570" s="2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U570" s="445"/>
      <c r="V570" s="445"/>
      <c r="W570" s="445"/>
      <c r="X570" s="445"/>
    </row>
    <row r="571" spans="1:24" ht="15.75" customHeight="1">
      <c r="A571" s="1"/>
      <c r="B571" s="1"/>
      <c r="C571" s="4"/>
      <c r="D571" s="2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U571" s="445"/>
      <c r="V571" s="445"/>
      <c r="W571" s="445"/>
      <c r="X571" s="445"/>
    </row>
    <row r="572" spans="1:24" ht="15.75" customHeight="1">
      <c r="A572" s="1"/>
      <c r="B572" s="1"/>
      <c r="C572" s="4"/>
      <c r="D572" s="2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U572" s="445"/>
      <c r="V572" s="445"/>
      <c r="W572" s="445"/>
      <c r="X572" s="445"/>
    </row>
    <row r="573" spans="1:24" ht="15.75" customHeight="1">
      <c r="A573" s="1"/>
      <c r="B573" s="1"/>
      <c r="C573" s="4"/>
      <c r="D573" s="2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U573" s="445"/>
      <c r="V573" s="445"/>
      <c r="W573" s="445"/>
      <c r="X573" s="445"/>
    </row>
    <row r="574" spans="1:24" ht="15.75" customHeight="1">
      <c r="A574" s="1"/>
      <c r="B574" s="1"/>
      <c r="C574" s="4"/>
      <c r="D574" s="2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U574" s="445"/>
      <c r="V574" s="445"/>
      <c r="W574" s="445"/>
      <c r="X574" s="445"/>
    </row>
    <row r="575" spans="1:24" ht="15.75" customHeight="1">
      <c r="A575" s="1"/>
      <c r="B575" s="1"/>
      <c r="C575" s="4"/>
      <c r="D575" s="2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U575" s="445"/>
      <c r="V575" s="445"/>
      <c r="W575" s="445"/>
      <c r="X575" s="445"/>
    </row>
    <row r="576" spans="1:24" ht="15.75" customHeight="1">
      <c r="A576" s="1"/>
      <c r="B576" s="1"/>
      <c r="C576" s="4"/>
      <c r="D576" s="2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U576" s="445"/>
      <c r="V576" s="445"/>
      <c r="W576" s="445"/>
      <c r="X576" s="445"/>
    </row>
    <row r="577" spans="1:24" ht="15.75" customHeight="1">
      <c r="A577" s="1"/>
      <c r="B577" s="1"/>
      <c r="C577" s="4"/>
      <c r="D577" s="2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U577" s="445"/>
      <c r="V577" s="445"/>
      <c r="W577" s="445"/>
      <c r="X577" s="445"/>
    </row>
    <row r="578" spans="1:24" ht="15.75" customHeight="1">
      <c r="A578" s="1"/>
      <c r="B578" s="1"/>
      <c r="C578" s="4"/>
      <c r="D578" s="2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U578" s="445"/>
      <c r="V578" s="445"/>
      <c r="W578" s="445"/>
      <c r="X578" s="445"/>
    </row>
    <row r="579" spans="1:24" ht="15.75" customHeight="1">
      <c r="A579" s="1"/>
      <c r="B579" s="1"/>
      <c r="C579" s="4"/>
      <c r="D579" s="2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U579" s="445"/>
      <c r="V579" s="445"/>
      <c r="W579" s="445"/>
      <c r="X579" s="445"/>
    </row>
    <row r="580" spans="1:24" ht="15.75" customHeight="1">
      <c r="A580" s="1"/>
      <c r="B580" s="1"/>
      <c r="C580" s="4"/>
      <c r="D580" s="2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U580" s="445"/>
      <c r="V580" s="445"/>
      <c r="W580" s="445"/>
      <c r="X580" s="445"/>
    </row>
    <row r="581" spans="1:24" ht="15.75" customHeight="1">
      <c r="A581" s="1"/>
      <c r="B581" s="1"/>
      <c r="C581" s="4"/>
      <c r="D581" s="2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U581" s="445"/>
      <c r="V581" s="445"/>
      <c r="W581" s="445"/>
      <c r="X581" s="445"/>
    </row>
    <row r="582" spans="1:24" ht="15.75" customHeight="1">
      <c r="A582" s="1"/>
      <c r="B582" s="1"/>
      <c r="C582" s="4"/>
      <c r="D582" s="2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U582" s="445"/>
      <c r="V582" s="445"/>
      <c r="W582" s="445"/>
      <c r="X582" s="445"/>
    </row>
    <row r="583" spans="1:24" ht="15.75" customHeight="1">
      <c r="A583" s="1"/>
      <c r="B583" s="1"/>
      <c r="C583" s="4"/>
      <c r="D583" s="2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U583" s="445"/>
      <c r="V583" s="445"/>
      <c r="W583" s="445"/>
      <c r="X583" s="445"/>
    </row>
    <row r="584" spans="1:24" ht="15.75" customHeight="1">
      <c r="A584" s="1"/>
      <c r="B584" s="1"/>
      <c r="C584" s="4"/>
      <c r="D584" s="2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U584" s="445"/>
      <c r="V584" s="445"/>
      <c r="W584" s="445"/>
      <c r="X584" s="445"/>
    </row>
    <row r="585" spans="1:24" ht="15.75" customHeight="1">
      <c r="A585" s="1"/>
      <c r="B585" s="1"/>
      <c r="C585" s="4"/>
      <c r="D585" s="2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U585" s="445"/>
      <c r="V585" s="445"/>
      <c r="W585" s="445"/>
      <c r="X585" s="445"/>
    </row>
    <row r="586" spans="1:24" ht="15.75" customHeight="1">
      <c r="A586" s="1"/>
      <c r="B586" s="1"/>
      <c r="C586" s="4"/>
      <c r="D586" s="2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U586" s="445"/>
      <c r="V586" s="445"/>
      <c r="W586" s="445"/>
      <c r="X586" s="445"/>
    </row>
    <row r="587" spans="1:24" ht="15.75" customHeight="1">
      <c r="A587" s="1"/>
      <c r="B587" s="1"/>
      <c r="C587" s="4"/>
      <c r="D587" s="2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U587" s="445"/>
      <c r="V587" s="445"/>
      <c r="W587" s="445"/>
      <c r="X587" s="445"/>
    </row>
    <row r="588" spans="1:24" ht="15.75" customHeight="1">
      <c r="A588" s="1"/>
      <c r="B588" s="1"/>
      <c r="C588" s="4"/>
      <c r="D588" s="2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U588" s="445"/>
      <c r="V588" s="445"/>
      <c r="W588" s="445"/>
      <c r="X588" s="445"/>
    </row>
    <row r="589" spans="1:24" ht="15.75" customHeight="1">
      <c r="A589" s="1"/>
      <c r="B589" s="1"/>
      <c r="C589" s="4"/>
      <c r="D589" s="2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U589" s="445"/>
      <c r="V589" s="445"/>
      <c r="W589" s="445"/>
      <c r="X589" s="445"/>
    </row>
    <row r="590" spans="1:24" ht="15.75" customHeight="1">
      <c r="A590" s="1"/>
      <c r="B590" s="1"/>
      <c r="C590" s="4"/>
      <c r="D590" s="2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U590" s="445"/>
      <c r="V590" s="445"/>
      <c r="W590" s="445"/>
      <c r="X590" s="445"/>
    </row>
    <row r="591" spans="1:24" ht="15.75" customHeight="1">
      <c r="A591" s="1"/>
      <c r="B591" s="1"/>
      <c r="C591" s="4"/>
      <c r="D591" s="2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U591" s="445"/>
      <c r="V591" s="445"/>
      <c r="W591" s="445"/>
      <c r="X591" s="445"/>
    </row>
    <row r="592" spans="1:24" ht="15.75" customHeight="1">
      <c r="A592" s="1"/>
      <c r="B592" s="1"/>
      <c r="C592" s="4"/>
      <c r="D592" s="2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U592" s="445"/>
      <c r="V592" s="445"/>
      <c r="W592" s="445"/>
      <c r="X592" s="445"/>
    </row>
    <row r="593" spans="1:24" ht="15.75" customHeight="1">
      <c r="A593" s="1"/>
      <c r="B593" s="1"/>
      <c r="C593" s="4"/>
      <c r="D593" s="2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U593" s="445"/>
      <c r="V593" s="445"/>
      <c r="W593" s="445"/>
      <c r="X593" s="445"/>
    </row>
    <row r="594" spans="1:24" ht="15.75" customHeight="1">
      <c r="A594" s="1"/>
      <c r="B594" s="1"/>
      <c r="C594" s="4"/>
      <c r="D594" s="2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U594" s="445"/>
      <c r="V594" s="445"/>
      <c r="W594" s="445"/>
      <c r="X594" s="445"/>
    </row>
    <row r="595" spans="1:24" ht="15.75" customHeight="1">
      <c r="A595" s="1"/>
      <c r="B595" s="1"/>
      <c r="C595" s="4"/>
      <c r="D595" s="2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U595" s="445"/>
      <c r="V595" s="445"/>
      <c r="W595" s="445"/>
      <c r="X595" s="445"/>
    </row>
    <row r="596" spans="1:24" ht="15.75" customHeight="1">
      <c r="A596" s="1"/>
      <c r="B596" s="1"/>
      <c r="C596" s="4"/>
      <c r="D596" s="2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U596" s="445"/>
      <c r="V596" s="445"/>
      <c r="W596" s="445"/>
      <c r="X596" s="445"/>
    </row>
    <row r="597" spans="1:24" ht="15.75" customHeight="1">
      <c r="A597" s="1"/>
      <c r="B597" s="1"/>
      <c r="C597" s="4"/>
      <c r="D597" s="2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U597" s="445"/>
      <c r="V597" s="445"/>
      <c r="W597" s="445"/>
      <c r="X597" s="445"/>
    </row>
    <row r="598" spans="1:24" ht="15.75" customHeight="1">
      <c r="A598" s="1"/>
      <c r="B598" s="1"/>
      <c r="C598" s="4"/>
      <c r="D598" s="2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U598" s="445"/>
      <c r="V598" s="445"/>
      <c r="W598" s="445"/>
      <c r="X598" s="445"/>
    </row>
    <row r="599" spans="1:24" ht="15.75" customHeight="1">
      <c r="A599" s="1"/>
      <c r="B599" s="1"/>
      <c r="C599" s="4"/>
      <c r="D599" s="2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U599" s="445"/>
      <c r="V599" s="445"/>
      <c r="W599" s="445"/>
      <c r="X599" s="445"/>
    </row>
    <row r="600" spans="1:24" ht="15.75" customHeight="1">
      <c r="A600" s="1"/>
      <c r="B600" s="1"/>
      <c r="C600" s="4"/>
      <c r="D600" s="2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U600" s="445"/>
      <c r="V600" s="445"/>
      <c r="W600" s="445"/>
      <c r="X600" s="445"/>
    </row>
    <row r="601" spans="1:24" ht="15.75" customHeight="1">
      <c r="A601" s="1"/>
      <c r="B601" s="1"/>
      <c r="C601" s="4"/>
      <c r="D601" s="2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U601" s="445"/>
      <c r="V601" s="445"/>
      <c r="W601" s="445"/>
      <c r="X601" s="445"/>
    </row>
    <row r="602" spans="1:24" ht="15.75" customHeight="1">
      <c r="A602" s="1"/>
      <c r="B602" s="1"/>
      <c r="C602" s="4"/>
      <c r="D602" s="2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U602" s="445"/>
      <c r="V602" s="445"/>
      <c r="W602" s="445"/>
      <c r="X602" s="445"/>
    </row>
    <row r="603" spans="1:24" ht="15.75" customHeight="1">
      <c r="A603" s="1"/>
      <c r="B603" s="1"/>
      <c r="C603" s="4"/>
      <c r="D603" s="2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U603" s="445"/>
      <c r="V603" s="445"/>
      <c r="W603" s="445"/>
      <c r="X603" s="445"/>
    </row>
    <row r="604" spans="1:24" ht="15.75" customHeight="1">
      <c r="A604" s="1"/>
      <c r="B604" s="1"/>
      <c r="C604" s="4"/>
      <c r="D604" s="2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U604" s="445"/>
      <c r="V604" s="445"/>
      <c r="W604" s="445"/>
      <c r="X604" s="445"/>
    </row>
    <row r="605" spans="1:24" ht="15.75" customHeight="1">
      <c r="A605" s="1"/>
      <c r="B605" s="1"/>
      <c r="C605" s="4"/>
      <c r="D605" s="2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U605" s="445"/>
      <c r="V605" s="445"/>
      <c r="W605" s="445"/>
      <c r="X605" s="445"/>
    </row>
    <row r="606" spans="1:24" ht="15.75" customHeight="1">
      <c r="A606" s="1"/>
      <c r="B606" s="1"/>
      <c r="C606" s="4"/>
      <c r="D606" s="2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U606" s="445"/>
      <c r="V606" s="445"/>
      <c r="W606" s="445"/>
      <c r="X606" s="445"/>
    </row>
    <row r="607" spans="1:24" ht="15.75" customHeight="1">
      <c r="A607" s="1"/>
      <c r="B607" s="1"/>
      <c r="C607" s="4"/>
      <c r="D607" s="2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U607" s="445"/>
      <c r="V607" s="445"/>
      <c r="W607" s="445"/>
      <c r="X607" s="445"/>
    </row>
    <row r="608" spans="1:24" ht="15.75" customHeight="1">
      <c r="A608" s="1"/>
      <c r="B608" s="1"/>
      <c r="C608" s="4"/>
      <c r="D608" s="2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U608" s="445"/>
      <c r="V608" s="445"/>
      <c r="W608" s="445"/>
      <c r="X608" s="445"/>
    </row>
    <row r="609" spans="1:24" ht="15.75" customHeight="1">
      <c r="A609" s="1"/>
      <c r="B609" s="1"/>
      <c r="C609" s="4"/>
      <c r="D609" s="2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U609" s="445"/>
      <c r="V609" s="445"/>
      <c r="W609" s="445"/>
      <c r="X609" s="445"/>
    </row>
    <row r="610" spans="1:24" ht="15.75" customHeight="1">
      <c r="A610" s="1"/>
      <c r="B610" s="1"/>
      <c r="C610" s="4"/>
      <c r="D610" s="2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U610" s="445"/>
      <c r="V610" s="445"/>
      <c r="W610" s="445"/>
      <c r="X610" s="445"/>
    </row>
    <row r="611" spans="1:24" ht="15.75" customHeight="1">
      <c r="A611" s="1"/>
      <c r="B611" s="1"/>
      <c r="C611" s="4"/>
      <c r="D611" s="2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U611" s="445"/>
      <c r="V611" s="445"/>
      <c r="W611" s="445"/>
      <c r="X611" s="445"/>
    </row>
    <row r="612" spans="1:24" ht="15.75" customHeight="1">
      <c r="A612" s="1"/>
      <c r="B612" s="1"/>
      <c r="C612" s="4"/>
      <c r="D612" s="2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U612" s="445"/>
      <c r="V612" s="445"/>
      <c r="W612" s="445"/>
      <c r="X612" s="445"/>
    </row>
    <row r="613" spans="1:24" ht="15.75" customHeight="1">
      <c r="A613" s="1"/>
      <c r="B613" s="1"/>
      <c r="C613" s="4"/>
      <c r="D613" s="2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U613" s="445"/>
      <c r="V613" s="445"/>
      <c r="W613" s="445"/>
      <c r="X613" s="445"/>
    </row>
    <row r="614" spans="1:24" ht="15.75" customHeight="1">
      <c r="A614" s="1"/>
      <c r="B614" s="1"/>
      <c r="C614" s="4"/>
      <c r="D614" s="2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U614" s="445"/>
      <c r="V614" s="445"/>
      <c r="W614" s="445"/>
      <c r="X614" s="445"/>
    </row>
    <row r="615" spans="1:24" ht="15.75" customHeight="1">
      <c r="A615" s="1"/>
      <c r="B615" s="1"/>
      <c r="C615" s="4"/>
      <c r="D615" s="2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U615" s="445"/>
      <c r="V615" s="445"/>
      <c r="W615" s="445"/>
      <c r="X615" s="445"/>
    </row>
    <row r="616" spans="1:24" ht="15.75" customHeight="1">
      <c r="A616" s="1"/>
      <c r="B616" s="1"/>
      <c r="C616" s="4"/>
      <c r="D616" s="2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U616" s="445"/>
      <c r="V616" s="445"/>
      <c r="W616" s="445"/>
      <c r="X616" s="445"/>
    </row>
    <row r="617" spans="1:24" ht="15.75" customHeight="1">
      <c r="A617" s="1"/>
      <c r="B617" s="1"/>
      <c r="C617" s="4"/>
      <c r="D617" s="2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U617" s="445"/>
      <c r="V617" s="445"/>
      <c r="W617" s="445"/>
      <c r="X617" s="445"/>
    </row>
    <row r="618" spans="1:24" ht="15.75" customHeight="1">
      <c r="A618" s="1"/>
      <c r="B618" s="1"/>
      <c r="C618" s="4"/>
      <c r="D618" s="2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U618" s="445"/>
      <c r="V618" s="445"/>
      <c r="W618" s="445"/>
      <c r="X618" s="445"/>
    </row>
    <row r="619" spans="1:24" ht="15.75" customHeight="1">
      <c r="A619" s="1"/>
      <c r="B619" s="1"/>
      <c r="C619" s="4"/>
      <c r="D619" s="2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U619" s="445"/>
      <c r="V619" s="445"/>
      <c r="W619" s="445"/>
      <c r="X619" s="445"/>
    </row>
    <row r="620" spans="1:24" ht="15.75" customHeight="1">
      <c r="A620" s="1"/>
      <c r="B620" s="1"/>
      <c r="C620" s="4"/>
      <c r="D620" s="2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U620" s="445"/>
      <c r="V620" s="445"/>
      <c r="W620" s="445"/>
      <c r="X620" s="445"/>
    </row>
    <row r="621" spans="1:24" ht="15.75" customHeight="1">
      <c r="A621" s="1"/>
      <c r="B621" s="1"/>
      <c r="C621" s="4"/>
      <c r="D621" s="2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U621" s="445"/>
      <c r="V621" s="445"/>
      <c r="W621" s="445"/>
      <c r="X621" s="445"/>
    </row>
    <row r="622" spans="1:24" ht="15.75" customHeight="1">
      <c r="A622" s="1"/>
      <c r="B622" s="1"/>
      <c r="C622" s="4"/>
      <c r="D622" s="2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U622" s="445"/>
      <c r="V622" s="445"/>
      <c r="W622" s="445"/>
      <c r="X622" s="445"/>
    </row>
    <row r="623" spans="1:24" ht="15.75" customHeight="1">
      <c r="A623" s="1"/>
      <c r="B623" s="1"/>
      <c r="C623" s="4"/>
      <c r="D623" s="2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U623" s="445"/>
      <c r="V623" s="445"/>
      <c r="W623" s="445"/>
      <c r="X623" s="445"/>
    </row>
    <row r="624" spans="1:24" ht="15.75" customHeight="1">
      <c r="A624" s="1"/>
      <c r="B624" s="1"/>
      <c r="C624" s="4"/>
      <c r="D624" s="2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U624" s="445"/>
      <c r="V624" s="445"/>
      <c r="W624" s="445"/>
      <c r="X624" s="445"/>
    </row>
    <row r="625" spans="1:24" ht="15.75" customHeight="1">
      <c r="A625" s="1"/>
      <c r="B625" s="1"/>
      <c r="C625" s="4"/>
      <c r="D625" s="2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U625" s="445"/>
      <c r="V625" s="445"/>
      <c r="W625" s="445"/>
      <c r="X625" s="445"/>
    </row>
    <row r="626" spans="1:24" ht="15.75" customHeight="1">
      <c r="A626" s="1"/>
      <c r="B626" s="1"/>
      <c r="C626" s="4"/>
      <c r="D626" s="2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U626" s="445"/>
      <c r="V626" s="445"/>
      <c r="W626" s="445"/>
      <c r="X626" s="445"/>
    </row>
    <row r="627" spans="1:24" ht="15.75" customHeight="1">
      <c r="A627" s="1"/>
      <c r="B627" s="1"/>
      <c r="C627" s="4"/>
      <c r="D627" s="2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U627" s="445"/>
      <c r="V627" s="445"/>
      <c r="W627" s="445"/>
      <c r="X627" s="445"/>
    </row>
    <row r="628" spans="1:24" ht="15.75" customHeight="1">
      <c r="A628" s="1"/>
      <c r="B628" s="1"/>
      <c r="C628" s="4"/>
      <c r="D628" s="2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U628" s="445"/>
      <c r="V628" s="445"/>
      <c r="W628" s="445"/>
      <c r="X628" s="445"/>
    </row>
    <row r="629" spans="1:24" ht="15.75" customHeight="1">
      <c r="A629" s="1"/>
      <c r="B629" s="1"/>
      <c r="C629" s="4"/>
      <c r="D629" s="2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U629" s="445"/>
      <c r="V629" s="445"/>
      <c r="W629" s="445"/>
      <c r="X629" s="445"/>
    </row>
    <row r="630" spans="1:24" ht="15.75" customHeight="1">
      <c r="A630" s="1"/>
      <c r="B630" s="1"/>
      <c r="C630" s="4"/>
      <c r="D630" s="2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U630" s="445"/>
      <c r="V630" s="445"/>
      <c r="W630" s="445"/>
      <c r="X630" s="445"/>
    </row>
    <row r="631" spans="1:24" ht="15.75" customHeight="1">
      <c r="A631" s="1"/>
      <c r="B631" s="1"/>
      <c r="C631" s="4"/>
      <c r="D631" s="2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U631" s="445"/>
      <c r="V631" s="445"/>
      <c r="W631" s="445"/>
      <c r="X631" s="445"/>
    </row>
    <row r="632" spans="1:24" ht="15.75" customHeight="1">
      <c r="A632" s="1"/>
      <c r="B632" s="1"/>
      <c r="C632" s="4"/>
      <c r="D632" s="2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U632" s="445"/>
      <c r="V632" s="445"/>
      <c r="W632" s="445"/>
      <c r="X632" s="445"/>
    </row>
    <row r="633" spans="1:24" ht="15.75" customHeight="1">
      <c r="A633" s="1"/>
      <c r="B633" s="1"/>
      <c r="C633" s="4"/>
      <c r="D633" s="2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U633" s="445"/>
      <c r="V633" s="445"/>
      <c r="W633" s="445"/>
      <c r="X633" s="445"/>
    </row>
    <row r="634" spans="1:24" ht="15.75" customHeight="1">
      <c r="A634" s="1"/>
      <c r="B634" s="1"/>
      <c r="C634" s="4"/>
      <c r="D634" s="2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U634" s="445"/>
      <c r="V634" s="445"/>
      <c r="W634" s="445"/>
      <c r="X634" s="445"/>
    </row>
    <row r="635" spans="1:24" ht="15.75" customHeight="1">
      <c r="A635" s="1"/>
      <c r="B635" s="1"/>
      <c r="C635" s="4"/>
      <c r="D635" s="2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U635" s="445"/>
      <c r="V635" s="445"/>
      <c r="W635" s="445"/>
      <c r="X635" s="445"/>
    </row>
    <row r="636" spans="1:24" ht="15.75" customHeight="1">
      <c r="A636" s="1"/>
      <c r="B636" s="1"/>
      <c r="C636" s="4"/>
      <c r="D636" s="2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U636" s="445"/>
      <c r="V636" s="445"/>
      <c r="W636" s="445"/>
      <c r="X636" s="445"/>
    </row>
    <row r="637" spans="1:24" ht="15.75" customHeight="1">
      <c r="A637" s="1"/>
      <c r="B637" s="1"/>
      <c r="C637" s="4"/>
      <c r="D637" s="2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U637" s="445"/>
      <c r="V637" s="445"/>
      <c r="W637" s="445"/>
      <c r="X637" s="445"/>
    </row>
    <row r="638" spans="1:24" ht="15.75" customHeight="1">
      <c r="A638" s="1"/>
      <c r="B638" s="1"/>
      <c r="C638" s="4"/>
      <c r="D638" s="2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U638" s="445"/>
      <c r="V638" s="445"/>
      <c r="W638" s="445"/>
      <c r="X638" s="445"/>
    </row>
    <row r="639" spans="1:24" ht="15.75" customHeight="1">
      <c r="A639" s="1"/>
      <c r="B639" s="1"/>
      <c r="C639" s="4"/>
      <c r="D639" s="2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U639" s="445"/>
      <c r="V639" s="445"/>
      <c r="W639" s="445"/>
      <c r="X639" s="445"/>
    </row>
    <row r="640" spans="1:24" ht="15.75" customHeight="1">
      <c r="A640" s="1"/>
      <c r="B640" s="1"/>
      <c r="C640" s="4"/>
      <c r="D640" s="2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U640" s="445"/>
      <c r="V640" s="445"/>
      <c r="W640" s="445"/>
      <c r="X640" s="445"/>
    </row>
    <row r="641" spans="1:24" ht="15.75" customHeight="1">
      <c r="A641" s="1"/>
      <c r="B641" s="1"/>
      <c r="C641" s="4"/>
      <c r="D641" s="2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U641" s="445"/>
      <c r="V641" s="445"/>
      <c r="W641" s="445"/>
      <c r="X641" s="445"/>
    </row>
    <row r="642" spans="1:24" ht="15.75" customHeight="1">
      <c r="A642" s="1"/>
      <c r="B642" s="1"/>
      <c r="C642" s="4"/>
      <c r="D642" s="2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U642" s="445"/>
      <c r="V642" s="445"/>
      <c r="W642" s="445"/>
      <c r="X642" s="445"/>
    </row>
    <row r="643" spans="1:24" ht="15.75" customHeight="1">
      <c r="A643" s="1"/>
      <c r="B643" s="1"/>
      <c r="C643" s="4"/>
      <c r="D643" s="2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U643" s="445"/>
      <c r="V643" s="445"/>
      <c r="W643" s="445"/>
      <c r="X643" s="445"/>
    </row>
    <row r="644" spans="1:24" ht="15.75" customHeight="1">
      <c r="A644" s="1"/>
      <c r="B644" s="1"/>
      <c r="C644" s="4"/>
      <c r="D644" s="2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U644" s="445"/>
      <c r="V644" s="445"/>
      <c r="W644" s="445"/>
      <c r="X644" s="445"/>
    </row>
    <row r="645" spans="1:24" ht="15.75" customHeight="1">
      <c r="A645" s="1"/>
      <c r="B645" s="1"/>
      <c r="C645" s="4"/>
      <c r="D645" s="2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U645" s="445"/>
      <c r="V645" s="445"/>
      <c r="W645" s="445"/>
      <c r="X645" s="445"/>
    </row>
    <row r="646" spans="1:24" ht="15.75" customHeight="1">
      <c r="A646" s="1"/>
      <c r="B646" s="1"/>
      <c r="C646" s="4"/>
      <c r="D646" s="2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U646" s="445"/>
      <c r="V646" s="445"/>
      <c r="W646" s="445"/>
      <c r="X646" s="445"/>
    </row>
    <row r="647" spans="1:24" ht="15.75" customHeight="1">
      <c r="A647" s="1"/>
      <c r="B647" s="1"/>
      <c r="C647" s="4"/>
      <c r="D647" s="2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U647" s="445"/>
      <c r="V647" s="445"/>
      <c r="W647" s="445"/>
      <c r="X647" s="445"/>
    </row>
    <row r="648" spans="1:24" ht="15.75" customHeight="1">
      <c r="A648" s="1"/>
      <c r="B648" s="1"/>
      <c r="C648" s="4"/>
      <c r="D648" s="2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U648" s="445"/>
      <c r="V648" s="445"/>
      <c r="W648" s="445"/>
      <c r="X648" s="445"/>
    </row>
    <row r="649" spans="1:24" ht="15.75" customHeight="1">
      <c r="A649" s="1"/>
      <c r="B649" s="1"/>
      <c r="C649" s="4"/>
      <c r="D649" s="2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U649" s="445"/>
      <c r="V649" s="445"/>
      <c r="W649" s="445"/>
      <c r="X649" s="445"/>
    </row>
    <row r="650" spans="1:24" ht="15.75" customHeight="1">
      <c r="A650" s="1"/>
      <c r="B650" s="1"/>
      <c r="C650" s="4"/>
      <c r="D650" s="2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U650" s="445"/>
      <c r="V650" s="445"/>
      <c r="W650" s="445"/>
      <c r="X650" s="445"/>
    </row>
    <row r="651" spans="1:24" ht="15.75" customHeight="1">
      <c r="A651" s="1"/>
      <c r="B651" s="1"/>
      <c r="C651" s="4"/>
      <c r="D651" s="2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U651" s="445"/>
      <c r="V651" s="445"/>
      <c r="W651" s="445"/>
      <c r="X651" s="445"/>
    </row>
    <row r="652" spans="1:24" ht="15.75" customHeight="1">
      <c r="A652" s="1"/>
      <c r="B652" s="1"/>
      <c r="C652" s="4"/>
      <c r="D652" s="2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U652" s="445"/>
      <c r="V652" s="445"/>
      <c r="W652" s="445"/>
      <c r="X652" s="445"/>
    </row>
    <row r="653" spans="1:24" ht="15.75" customHeight="1">
      <c r="A653" s="1"/>
      <c r="B653" s="1"/>
      <c r="C653" s="4"/>
      <c r="D653" s="2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U653" s="445"/>
      <c r="V653" s="445"/>
      <c r="W653" s="445"/>
      <c r="X653" s="445"/>
    </row>
    <row r="654" spans="1:24" ht="15.75" customHeight="1">
      <c r="A654" s="1"/>
      <c r="B654" s="1"/>
      <c r="C654" s="4"/>
      <c r="D654" s="2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U654" s="445"/>
      <c r="V654" s="445"/>
      <c r="W654" s="445"/>
      <c r="X654" s="445"/>
    </row>
    <row r="655" spans="1:24" ht="15.75" customHeight="1">
      <c r="A655" s="1"/>
      <c r="B655" s="1"/>
      <c r="C655" s="4"/>
      <c r="D655" s="2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U655" s="445"/>
      <c r="V655" s="445"/>
      <c r="W655" s="445"/>
      <c r="X655" s="445"/>
    </row>
    <row r="656" spans="1:24" ht="15.75" customHeight="1">
      <c r="A656" s="1"/>
      <c r="B656" s="1"/>
      <c r="C656" s="4"/>
      <c r="D656" s="2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U656" s="445"/>
      <c r="V656" s="445"/>
      <c r="W656" s="445"/>
      <c r="X656" s="445"/>
    </row>
    <row r="657" spans="1:24" ht="15.75" customHeight="1">
      <c r="A657" s="1"/>
      <c r="B657" s="1"/>
      <c r="C657" s="4"/>
      <c r="D657" s="2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U657" s="445"/>
      <c r="V657" s="445"/>
      <c r="W657" s="445"/>
      <c r="X657" s="445"/>
    </row>
    <row r="658" spans="1:24" ht="15.75" customHeight="1">
      <c r="A658" s="1"/>
      <c r="B658" s="1"/>
      <c r="C658" s="4"/>
      <c r="D658" s="2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U658" s="445"/>
      <c r="V658" s="445"/>
      <c r="W658" s="445"/>
      <c r="X658" s="445"/>
    </row>
    <row r="659" spans="1:24" ht="15.75" customHeight="1">
      <c r="A659" s="1"/>
      <c r="B659" s="1"/>
      <c r="C659" s="4"/>
      <c r="D659" s="2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U659" s="445"/>
      <c r="V659" s="445"/>
      <c r="W659" s="445"/>
      <c r="X659" s="445"/>
    </row>
    <row r="660" spans="1:24" ht="15.75" customHeight="1">
      <c r="A660" s="1"/>
      <c r="B660" s="1"/>
      <c r="C660" s="4"/>
      <c r="D660" s="2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U660" s="445"/>
      <c r="V660" s="445"/>
      <c r="W660" s="445"/>
      <c r="X660" s="445"/>
    </row>
    <row r="661" spans="1:24" ht="15.75" customHeight="1">
      <c r="A661" s="1"/>
      <c r="B661" s="1"/>
      <c r="C661" s="4"/>
      <c r="D661" s="2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U661" s="445"/>
      <c r="V661" s="445"/>
      <c r="W661" s="445"/>
      <c r="X661" s="445"/>
    </row>
    <row r="662" spans="1:24" ht="15.75" customHeight="1">
      <c r="A662" s="1"/>
      <c r="B662" s="1"/>
      <c r="C662" s="4"/>
      <c r="D662" s="2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U662" s="445"/>
      <c r="V662" s="445"/>
      <c r="W662" s="445"/>
      <c r="X662" s="445"/>
    </row>
    <row r="663" spans="1:24" ht="15.75" customHeight="1">
      <c r="A663" s="1"/>
      <c r="B663" s="1"/>
      <c r="C663" s="4"/>
      <c r="D663" s="2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U663" s="445"/>
      <c r="V663" s="445"/>
      <c r="W663" s="445"/>
      <c r="X663" s="445"/>
    </row>
    <row r="664" spans="1:24" ht="15.75" customHeight="1">
      <c r="A664" s="1"/>
      <c r="B664" s="1"/>
      <c r="C664" s="4"/>
      <c r="D664" s="2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U664" s="445"/>
      <c r="V664" s="445"/>
      <c r="W664" s="445"/>
      <c r="X664" s="445"/>
    </row>
    <row r="665" spans="1:24" ht="15.75" customHeight="1">
      <c r="A665" s="1"/>
      <c r="B665" s="1"/>
      <c r="C665" s="4"/>
      <c r="D665" s="2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U665" s="445"/>
      <c r="V665" s="445"/>
      <c r="W665" s="445"/>
      <c r="X665" s="445"/>
    </row>
    <row r="666" spans="1:24" ht="15.75" customHeight="1">
      <c r="A666" s="1"/>
      <c r="B666" s="1"/>
      <c r="C666" s="4"/>
      <c r="D666" s="2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U666" s="445"/>
      <c r="V666" s="445"/>
      <c r="W666" s="445"/>
      <c r="X666" s="445"/>
    </row>
    <row r="667" spans="1:24" ht="15.75" customHeight="1">
      <c r="A667" s="1"/>
      <c r="B667" s="1"/>
      <c r="C667" s="4"/>
      <c r="D667" s="2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U667" s="445"/>
      <c r="V667" s="445"/>
      <c r="W667" s="445"/>
      <c r="X667" s="445"/>
    </row>
    <row r="668" spans="1:24" ht="15.75" customHeight="1">
      <c r="A668" s="1"/>
      <c r="B668" s="1"/>
      <c r="C668" s="4"/>
      <c r="D668" s="2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U668" s="445"/>
      <c r="V668" s="445"/>
      <c r="W668" s="445"/>
      <c r="X668" s="445"/>
    </row>
    <row r="669" spans="1:24" ht="15.75" customHeight="1">
      <c r="A669" s="1"/>
      <c r="B669" s="1"/>
      <c r="C669" s="4"/>
      <c r="D669" s="2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U669" s="445"/>
      <c r="V669" s="445"/>
      <c r="W669" s="445"/>
      <c r="X669" s="445"/>
    </row>
    <row r="670" spans="1:24" ht="15.75" customHeight="1">
      <c r="A670" s="1"/>
      <c r="B670" s="1"/>
      <c r="C670" s="4"/>
      <c r="D670" s="2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U670" s="445"/>
      <c r="V670" s="445"/>
      <c r="W670" s="445"/>
      <c r="X670" s="445"/>
    </row>
    <row r="671" spans="1:24" ht="15.75" customHeight="1">
      <c r="A671" s="1"/>
      <c r="B671" s="1"/>
      <c r="C671" s="4"/>
      <c r="D671" s="2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U671" s="445"/>
      <c r="V671" s="445"/>
      <c r="W671" s="445"/>
      <c r="X671" s="445"/>
    </row>
    <row r="672" spans="1:24" ht="15.75" customHeight="1">
      <c r="A672" s="1"/>
      <c r="B672" s="1"/>
      <c r="C672" s="4"/>
      <c r="D672" s="2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U672" s="445"/>
      <c r="V672" s="445"/>
      <c r="W672" s="445"/>
      <c r="X672" s="445"/>
    </row>
    <row r="673" spans="1:24" ht="15.75" customHeight="1">
      <c r="A673" s="1"/>
      <c r="B673" s="1"/>
      <c r="C673" s="4"/>
      <c r="D673" s="2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U673" s="445"/>
      <c r="V673" s="445"/>
      <c r="W673" s="445"/>
      <c r="X673" s="445"/>
    </row>
    <row r="674" spans="1:24" ht="15.75" customHeight="1">
      <c r="A674" s="1"/>
      <c r="B674" s="1"/>
      <c r="C674" s="4"/>
      <c r="D674" s="2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U674" s="445"/>
      <c r="V674" s="445"/>
      <c r="W674" s="445"/>
      <c r="X674" s="445"/>
    </row>
    <row r="675" spans="1:24" ht="15.75" customHeight="1">
      <c r="A675" s="1"/>
      <c r="B675" s="1"/>
      <c r="C675" s="4"/>
      <c r="D675" s="2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U675" s="445"/>
      <c r="V675" s="445"/>
      <c r="W675" s="445"/>
      <c r="X675" s="445"/>
    </row>
    <row r="676" spans="1:24" ht="15.75" customHeight="1">
      <c r="A676" s="1"/>
      <c r="B676" s="1"/>
      <c r="C676" s="4"/>
      <c r="D676" s="2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U676" s="445"/>
      <c r="V676" s="445"/>
      <c r="W676" s="445"/>
      <c r="X676" s="445"/>
    </row>
    <row r="677" spans="1:24" ht="15.75" customHeight="1">
      <c r="A677" s="1"/>
      <c r="B677" s="1"/>
      <c r="C677" s="4"/>
      <c r="D677" s="2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U677" s="445"/>
      <c r="V677" s="445"/>
      <c r="W677" s="445"/>
      <c r="X677" s="445"/>
    </row>
    <row r="678" spans="1:24" ht="15.75" customHeight="1">
      <c r="A678" s="1"/>
      <c r="B678" s="1"/>
      <c r="C678" s="4"/>
      <c r="D678" s="2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U678" s="445"/>
      <c r="V678" s="445"/>
      <c r="W678" s="445"/>
      <c r="X678" s="445"/>
    </row>
    <row r="679" spans="1:24" ht="15.75" customHeight="1">
      <c r="A679" s="1"/>
      <c r="B679" s="1"/>
      <c r="C679" s="4"/>
      <c r="D679" s="2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U679" s="445"/>
      <c r="V679" s="445"/>
      <c r="W679" s="445"/>
      <c r="X679" s="445"/>
    </row>
    <row r="680" spans="1:24" ht="15.75" customHeight="1">
      <c r="A680" s="1"/>
      <c r="B680" s="1"/>
      <c r="C680" s="4"/>
      <c r="D680" s="2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U680" s="445"/>
      <c r="V680" s="445"/>
      <c r="W680" s="445"/>
      <c r="X680" s="445"/>
    </row>
    <row r="681" spans="1:24" ht="15.75" customHeight="1">
      <c r="A681" s="1"/>
      <c r="B681" s="1"/>
      <c r="C681" s="4"/>
      <c r="D681" s="2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U681" s="445"/>
      <c r="V681" s="445"/>
      <c r="W681" s="445"/>
      <c r="X681" s="445"/>
    </row>
    <row r="682" spans="1:24" ht="15.75" customHeight="1">
      <c r="A682" s="1"/>
      <c r="B682" s="1"/>
      <c r="C682" s="4"/>
      <c r="D682" s="2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U682" s="445"/>
      <c r="V682" s="445"/>
      <c r="W682" s="445"/>
      <c r="X682" s="445"/>
    </row>
    <row r="683" spans="1:24" ht="15.75" customHeight="1">
      <c r="A683" s="1"/>
      <c r="B683" s="1"/>
      <c r="C683" s="4"/>
      <c r="D683" s="2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U683" s="445"/>
      <c r="V683" s="445"/>
      <c r="W683" s="445"/>
      <c r="X683" s="445"/>
    </row>
    <row r="684" spans="1:24" ht="15.75" customHeight="1">
      <c r="A684" s="1"/>
      <c r="B684" s="1"/>
      <c r="C684" s="4"/>
      <c r="D684" s="2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U684" s="445"/>
      <c r="V684" s="445"/>
      <c r="W684" s="445"/>
      <c r="X684" s="445"/>
    </row>
    <row r="685" spans="1:24" ht="15.75" customHeight="1">
      <c r="A685" s="1"/>
      <c r="B685" s="1"/>
      <c r="C685" s="4"/>
      <c r="D685" s="2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U685" s="445"/>
      <c r="V685" s="445"/>
      <c r="W685" s="445"/>
      <c r="X685" s="445"/>
    </row>
    <row r="686" spans="1:24" ht="15.75" customHeight="1">
      <c r="A686" s="1"/>
      <c r="B686" s="1"/>
      <c r="C686" s="4"/>
      <c r="D686" s="2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U686" s="445"/>
      <c r="V686" s="445"/>
      <c r="W686" s="445"/>
      <c r="X686" s="445"/>
    </row>
    <row r="687" spans="1:24" ht="15.75" customHeight="1">
      <c r="A687" s="1"/>
      <c r="B687" s="1"/>
      <c r="C687" s="4"/>
      <c r="D687" s="2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U687" s="445"/>
      <c r="V687" s="445"/>
      <c r="W687" s="445"/>
      <c r="X687" s="445"/>
    </row>
    <row r="688" spans="1:24" ht="15.75" customHeight="1">
      <c r="A688" s="1"/>
      <c r="B688" s="1"/>
      <c r="C688" s="4"/>
      <c r="D688" s="2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U688" s="445"/>
      <c r="V688" s="445"/>
      <c r="W688" s="445"/>
      <c r="X688" s="445"/>
    </row>
    <row r="689" spans="1:24" ht="15.75" customHeight="1">
      <c r="A689" s="1"/>
      <c r="B689" s="1"/>
      <c r="C689" s="4"/>
      <c r="D689" s="2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U689" s="445"/>
      <c r="V689" s="445"/>
      <c r="W689" s="445"/>
      <c r="X689" s="445"/>
    </row>
    <row r="690" spans="1:24" ht="15.75" customHeight="1">
      <c r="A690" s="1"/>
      <c r="B690" s="1"/>
      <c r="C690" s="4"/>
      <c r="D690" s="2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U690" s="445"/>
      <c r="V690" s="445"/>
      <c r="W690" s="445"/>
      <c r="X690" s="445"/>
    </row>
    <row r="691" spans="1:24" ht="15.75" customHeight="1">
      <c r="A691" s="1"/>
      <c r="B691" s="1"/>
      <c r="C691" s="4"/>
      <c r="D691" s="2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U691" s="445"/>
      <c r="V691" s="445"/>
      <c r="W691" s="445"/>
      <c r="X691" s="445"/>
    </row>
    <row r="692" spans="1:24" ht="15.75" customHeight="1">
      <c r="A692" s="1"/>
      <c r="B692" s="1"/>
      <c r="C692" s="4"/>
      <c r="D692" s="2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U692" s="445"/>
      <c r="V692" s="445"/>
      <c r="W692" s="445"/>
      <c r="X692" s="445"/>
    </row>
    <row r="693" spans="1:24" ht="15.75" customHeight="1">
      <c r="A693" s="1"/>
      <c r="B693" s="1"/>
      <c r="C693" s="4"/>
      <c r="D693" s="2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U693" s="445"/>
      <c r="V693" s="445"/>
      <c r="W693" s="445"/>
      <c r="X693" s="445"/>
    </row>
    <row r="694" spans="1:24" ht="15.75" customHeight="1">
      <c r="A694" s="1"/>
      <c r="B694" s="1"/>
      <c r="C694" s="4"/>
      <c r="D694" s="2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U694" s="445"/>
      <c r="V694" s="445"/>
      <c r="W694" s="445"/>
      <c r="X694" s="445"/>
    </row>
    <row r="695" spans="1:24" ht="15.75" customHeight="1">
      <c r="A695" s="1"/>
      <c r="B695" s="1"/>
      <c r="C695" s="4"/>
      <c r="D695" s="2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U695" s="445"/>
      <c r="V695" s="445"/>
      <c r="W695" s="445"/>
      <c r="X695" s="445"/>
    </row>
    <row r="696" spans="1:24" ht="15.75" customHeight="1">
      <c r="A696" s="1"/>
      <c r="B696" s="1"/>
      <c r="C696" s="4"/>
      <c r="D696" s="2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U696" s="445"/>
      <c r="V696" s="445"/>
      <c r="W696" s="445"/>
      <c r="X696" s="445"/>
    </row>
    <row r="697" spans="1:24" ht="15.75" customHeight="1">
      <c r="A697" s="1"/>
      <c r="B697" s="1"/>
      <c r="C697" s="4"/>
      <c r="D697" s="2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U697" s="445"/>
      <c r="V697" s="445"/>
      <c r="W697" s="445"/>
      <c r="X697" s="445"/>
    </row>
    <row r="698" spans="1:24" ht="15.75" customHeight="1">
      <c r="A698" s="1"/>
      <c r="B698" s="1"/>
      <c r="C698" s="4"/>
      <c r="D698" s="2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U698" s="445"/>
      <c r="V698" s="445"/>
      <c r="W698" s="445"/>
      <c r="X698" s="445"/>
    </row>
    <row r="699" spans="1:24" ht="15.75" customHeight="1">
      <c r="A699" s="1"/>
      <c r="B699" s="1"/>
      <c r="C699" s="4"/>
      <c r="D699" s="2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U699" s="445"/>
      <c r="V699" s="445"/>
      <c r="W699" s="445"/>
      <c r="X699" s="445"/>
    </row>
    <row r="700" spans="1:24" ht="15.75" customHeight="1">
      <c r="A700" s="1"/>
      <c r="B700" s="1"/>
      <c r="C700" s="4"/>
      <c r="D700" s="2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U700" s="445"/>
      <c r="V700" s="445"/>
      <c r="W700" s="445"/>
      <c r="X700" s="445"/>
    </row>
    <row r="701" spans="1:24" ht="15.75" customHeight="1">
      <c r="A701" s="1"/>
      <c r="B701" s="1"/>
      <c r="C701" s="4"/>
      <c r="D701" s="2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U701" s="445"/>
      <c r="V701" s="445"/>
      <c r="W701" s="445"/>
      <c r="X701" s="445"/>
    </row>
    <row r="702" spans="1:24" ht="15.75" customHeight="1">
      <c r="A702" s="1"/>
      <c r="B702" s="1"/>
      <c r="C702" s="4"/>
      <c r="D702" s="2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U702" s="445"/>
      <c r="V702" s="445"/>
      <c r="W702" s="445"/>
      <c r="X702" s="445"/>
    </row>
    <row r="703" spans="1:24" ht="15.75" customHeight="1">
      <c r="A703" s="1"/>
      <c r="B703" s="1"/>
      <c r="C703" s="4"/>
      <c r="D703" s="2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U703" s="445"/>
      <c r="V703" s="445"/>
      <c r="W703" s="445"/>
      <c r="X703" s="445"/>
    </row>
    <row r="704" spans="1:24" ht="15.75" customHeight="1">
      <c r="A704" s="1"/>
      <c r="B704" s="1"/>
      <c r="C704" s="4"/>
      <c r="D704" s="2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U704" s="445"/>
      <c r="V704" s="445"/>
      <c r="W704" s="445"/>
      <c r="X704" s="445"/>
    </row>
    <row r="705" spans="1:24" ht="15.75" customHeight="1">
      <c r="A705" s="1"/>
      <c r="B705" s="1"/>
      <c r="C705" s="4"/>
      <c r="D705" s="2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U705" s="445"/>
      <c r="V705" s="445"/>
      <c r="W705" s="445"/>
      <c r="X705" s="445"/>
    </row>
    <row r="706" spans="1:24" ht="15.75" customHeight="1">
      <c r="A706" s="1"/>
      <c r="B706" s="1"/>
      <c r="C706" s="4"/>
      <c r="D706" s="2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U706" s="445"/>
      <c r="V706" s="445"/>
      <c r="W706" s="445"/>
      <c r="X706" s="445"/>
    </row>
    <row r="707" spans="1:24" ht="15.75" customHeight="1">
      <c r="A707" s="1"/>
      <c r="B707" s="1"/>
      <c r="C707" s="4"/>
      <c r="D707" s="2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U707" s="445"/>
      <c r="V707" s="445"/>
      <c r="W707" s="445"/>
      <c r="X707" s="445"/>
    </row>
    <row r="708" spans="1:24" ht="15.75" customHeight="1">
      <c r="A708" s="1"/>
      <c r="B708" s="1"/>
      <c r="C708" s="4"/>
      <c r="D708" s="2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U708" s="445"/>
      <c r="V708" s="445"/>
      <c r="W708" s="445"/>
      <c r="X708" s="445"/>
    </row>
    <row r="709" spans="1:24" ht="15.75" customHeight="1">
      <c r="A709" s="1"/>
      <c r="B709" s="1"/>
      <c r="C709" s="4"/>
      <c r="D709" s="2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U709" s="445"/>
      <c r="V709" s="445"/>
      <c r="W709" s="445"/>
      <c r="X709" s="445"/>
    </row>
    <row r="710" spans="1:24" ht="15.75" customHeight="1">
      <c r="A710" s="1"/>
      <c r="B710" s="1"/>
      <c r="C710" s="4"/>
      <c r="D710" s="2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U710" s="445"/>
      <c r="V710" s="445"/>
      <c r="W710" s="445"/>
      <c r="X710" s="445"/>
    </row>
    <row r="711" spans="1:24" ht="15.75" customHeight="1">
      <c r="A711" s="1"/>
      <c r="B711" s="1"/>
      <c r="C711" s="4"/>
      <c r="D711" s="2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U711" s="445"/>
      <c r="V711" s="445"/>
      <c r="W711" s="445"/>
      <c r="X711" s="445"/>
    </row>
    <row r="712" spans="1:24" ht="15.75" customHeight="1">
      <c r="A712" s="1"/>
      <c r="B712" s="1"/>
      <c r="C712" s="4"/>
      <c r="D712" s="2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U712" s="445"/>
      <c r="V712" s="445"/>
      <c r="W712" s="445"/>
      <c r="X712" s="445"/>
    </row>
    <row r="713" spans="1:24" ht="15.75" customHeight="1">
      <c r="A713" s="1"/>
      <c r="B713" s="1"/>
      <c r="C713" s="4"/>
      <c r="D713" s="2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U713" s="445"/>
      <c r="V713" s="445"/>
      <c r="W713" s="445"/>
      <c r="X713" s="445"/>
    </row>
    <row r="714" spans="1:24" ht="15.75" customHeight="1">
      <c r="A714" s="1"/>
      <c r="B714" s="1"/>
      <c r="C714" s="4"/>
      <c r="D714" s="2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U714" s="445"/>
      <c r="V714" s="445"/>
      <c r="W714" s="445"/>
      <c r="X714" s="445"/>
    </row>
    <row r="715" spans="1:24" ht="15.75" customHeight="1">
      <c r="A715" s="1"/>
      <c r="B715" s="1"/>
      <c r="C715" s="4"/>
      <c r="D715" s="2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U715" s="445"/>
      <c r="V715" s="445"/>
      <c r="W715" s="445"/>
      <c r="X715" s="445"/>
    </row>
    <row r="716" spans="1:24" ht="15.75" customHeight="1">
      <c r="A716" s="1"/>
      <c r="B716" s="1"/>
      <c r="C716" s="4"/>
      <c r="D716" s="2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U716" s="445"/>
      <c r="V716" s="445"/>
      <c r="W716" s="445"/>
      <c r="X716" s="445"/>
    </row>
    <row r="717" spans="1:24" ht="15.75" customHeight="1">
      <c r="A717" s="1"/>
      <c r="B717" s="1"/>
      <c r="C717" s="4"/>
      <c r="D717" s="2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U717" s="445"/>
      <c r="V717" s="445"/>
      <c r="W717" s="445"/>
      <c r="X717" s="445"/>
    </row>
    <row r="718" spans="1:24" ht="15.75" customHeight="1">
      <c r="A718" s="1"/>
      <c r="B718" s="1"/>
      <c r="C718" s="4"/>
      <c r="D718" s="2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U718" s="445"/>
      <c r="V718" s="445"/>
      <c r="W718" s="445"/>
      <c r="X718" s="445"/>
    </row>
    <row r="719" spans="1:24" ht="15.75" customHeight="1">
      <c r="A719" s="1"/>
      <c r="B719" s="1"/>
      <c r="C719" s="4"/>
      <c r="D719" s="2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U719" s="445"/>
      <c r="V719" s="445"/>
      <c r="W719" s="445"/>
      <c r="X719" s="445"/>
    </row>
    <row r="720" spans="1:24" ht="15.75" customHeight="1">
      <c r="A720" s="1"/>
      <c r="B720" s="1"/>
      <c r="C720" s="4"/>
      <c r="D720" s="2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U720" s="445"/>
      <c r="V720" s="445"/>
      <c r="W720" s="445"/>
      <c r="X720" s="445"/>
    </row>
    <row r="721" spans="1:24" ht="15.75" customHeight="1">
      <c r="A721" s="1"/>
      <c r="B721" s="1"/>
      <c r="C721" s="4"/>
      <c r="D721" s="2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U721" s="445"/>
      <c r="V721" s="445"/>
      <c r="W721" s="445"/>
      <c r="X721" s="445"/>
    </row>
    <row r="722" spans="1:24" ht="15.75" customHeight="1">
      <c r="A722" s="1"/>
      <c r="B722" s="1"/>
      <c r="C722" s="4"/>
      <c r="D722" s="2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U722" s="445"/>
      <c r="V722" s="445"/>
      <c r="W722" s="445"/>
      <c r="X722" s="445"/>
    </row>
    <row r="723" spans="1:24" ht="15.75" customHeight="1">
      <c r="A723" s="1"/>
      <c r="B723" s="1"/>
      <c r="C723" s="4"/>
      <c r="D723" s="2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U723" s="445"/>
      <c r="V723" s="445"/>
      <c r="W723" s="445"/>
      <c r="X723" s="445"/>
    </row>
    <row r="724" spans="1:24" ht="15.75" customHeight="1">
      <c r="A724" s="1"/>
      <c r="B724" s="1"/>
      <c r="C724" s="4"/>
      <c r="D724" s="2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U724" s="445"/>
      <c r="V724" s="445"/>
      <c r="W724" s="445"/>
      <c r="X724" s="445"/>
    </row>
    <row r="725" spans="1:24" ht="15.75" customHeight="1">
      <c r="A725" s="1"/>
      <c r="B725" s="1"/>
      <c r="C725" s="4"/>
      <c r="D725" s="2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U725" s="445"/>
      <c r="V725" s="445"/>
      <c r="W725" s="445"/>
      <c r="X725" s="445"/>
    </row>
    <row r="726" spans="1:24" ht="15.75" customHeight="1">
      <c r="A726" s="1"/>
      <c r="B726" s="1"/>
      <c r="C726" s="4"/>
      <c r="D726" s="2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U726" s="445"/>
      <c r="V726" s="445"/>
      <c r="W726" s="445"/>
      <c r="X726" s="445"/>
    </row>
    <row r="727" spans="1:24" ht="15.75" customHeight="1">
      <c r="A727" s="1"/>
      <c r="B727" s="1"/>
      <c r="C727" s="4"/>
      <c r="D727" s="2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U727" s="445"/>
      <c r="V727" s="445"/>
      <c r="W727" s="445"/>
      <c r="X727" s="445"/>
    </row>
    <row r="728" spans="1:24" ht="15.75" customHeight="1">
      <c r="A728" s="1"/>
      <c r="B728" s="1"/>
      <c r="C728" s="4"/>
      <c r="D728" s="2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U728" s="445"/>
      <c r="V728" s="445"/>
      <c r="W728" s="445"/>
      <c r="X728" s="445"/>
    </row>
    <row r="729" spans="1:24" ht="15.75" customHeight="1">
      <c r="A729" s="1"/>
      <c r="B729" s="1"/>
      <c r="C729" s="4"/>
      <c r="D729" s="2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U729" s="445"/>
      <c r="V729" s="445"/>
      <c r="W729" s="445"/>
      <c r="X729" s="445"/>
    </row>
    <row r="730" spans="1:24" ht="15.75" customHeight="1">
      <c r="A730" s="1"/>
      <c r="B730" s="1"/>
      <c r="C730" s="4"/>
      <c r="D730" s="2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U730" s="445"/>
      <c r="V730" s="445"/>
      <c r="W730" s="445"/>
      <c r="X730" s="445"/>
    </row>
    <row r="731" spans="1:24" ht="15.75" customHeight="1">
      <c r="A731" s="1"/>
      <c r="B731" s="1"/>
      <c r="C731" s="4"/>
      <c r="D731" s="2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U731" s="445"/>
      <c r="V731" s="445"/>
      <c r="W731" s="445"/>
      <c r="X731" s="445"/>
    </row>
    <row r="732" spans="1:24" ht="15.75" customHeight="1">
      <c r="A732" s="1"/>
      <c r="B732" s="1"/>
      <c r="C732" s="4"/>
      <c r="D732" s="2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U732" s="445"/>
      <c r="V732" s="445"/>
      <c r="W732" s="445"/>
      <c r="X732" s="445"/>
    </row>
    <row r="733" spans="1:24" ht="15.75" customHeight="1">
      <c r="A733" s="1"/>
      <c r="B733" s="1"/>
      <c r="C733" s="4"/>
      <c r="D733" s="2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U733" s="445"/>
      <c r="V733" s="445"/>
      <c r="W733" s="445"/>
      <c r="X733" s="445"/>
    </row>
    <row r="734" spans="1:24" ht="15.75" customHeight="1">
      <c r="A734" s="1"/>
      <c r="B734" s="1"/>
      <c r="C734" s="4"/>
      <c r="D734" s="2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U734" s="445"/>
      <c r="V734" s="445"/>
      <c r="W734" s="445"/>
      <c r="X734" s="445"/>
    </row>
    <row r="735" spans="1:24" ht="15.75" customHeight="1">
      <c r="A735" s="1"/>
      <c r="B735" s="1"/>
      <c r="C735" s="4"/>
      <c r="D735" s="2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U735" s="445"/>
      <c r="V735" s="445"/>
      <c r="W735" s="445"/>
      <c r="X735" s="445"/>
    </row>
    <row r="736" spans="1:24" ht="15.75" customHeight="1">
      <c r="A736" s="1"/>
      <c r="B736" s="1"/>
      <c r="C736" s="4"/>
      <c r="D736" s="2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U736" s="445"/>
      <c r="V736" s="445"/>
      <c r="W736" s="445"/>
      <c r="X736" s="445"/>
    </row>
    <row r="737" spans="1:24" ht="15.75" customHeight="1">
      <c r="A737" s="1"/>
      <c r="B737" s="1"/>
      <c r="C737" s="4"/>
      <c r="D737" s="2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U737" s="445"/>
      <c r="V737" s="445"/>
      <c r="W737" s="445"/>
      <c r="X737" s="445"/>
    </row>
    <row r="738" spans="1:24" ht="15.75" customHeight="1">
      <c r="A738" s="1"/>
      <c r="B738" s="1"/>
      <c r="C738" s="4"/>
      <c r="D738" s="2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U738" s="445"/>
      <c r="V738" s="445"/>
      <c r="W738" s="445"/>
      <c r="X738" s="445"/>
    </row>
    <row r="739" spans="1:24" ht="15.75" customHeight="1">
      <c r="A739" s="1"/>
      <c r="B739" s="1"/>
      <c r="C739" s="4"/>
      <c r="D739" s="2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U739" s="445"/>
      <c r="V739" s="445"/>
      <c r="W739" s="445"/>
      <c r="X739" s="445"/>
    </row>
    <row r="740" spans="1:24" ht="15.75" customHeight="1">
      <c r="A740" s="1"/>
      <c r="B740" s="1"/>
      <c r="C740" s="4"/>
      <c r="D740" s="2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U740" s="445"/>
      <c r="V740" s="445"/>
      <c r="W740" s="445"/>
      <c r="X740" s="445"/>
    </row>
    <row r="741" spans="1:24" ht="15.75" customHeight="1">
      <c r="A741" s="1"/>
      <c r="B741" s="1"/>
      <c r="C741" s="4"/>
      <c r="D741" s="2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U741" s="445"/>
      <c r="V741" s="445"/>
      <c r="W741" s="445"/>
      <c r="X741" s="445"/>
    </row>
    <row r="742" spans="1:24" ht="15.75" customHeight="1">
      <c r="A742" s="1"/>
      <c r="B742" s="1"/>
      <c r="C742" s="4"/>
      <c r="D742" s="2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U742" s="445"/>
      <c r="V742" s="445"/>
      <c r="W742" s="445"/>
      <c r="X742" s="445"/>
    </row>
    <row r="743" spans="1:24" ht="15.75" customHeight="1">
      <c r="A743" s="1"/>
      <c r="B743" s="1"/>
      <c r="C743" s="4"/>
      <c r="D743" s="2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U743" s="445"/>
      <c r="V743" s="445"/>
      <c r="W743" s="445"/>
      <c r="X743" s="445"/>
    </row>
    <row r="744" spans="1:24" ht="15.75" customHeight="1">
      <c r="A744" s="1"/>
      <c r="B744" s="1"/>
      <c r="C744" s="4"/>
      <c r="D744" s="2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U744" s="445"/>
      <c r="V744" s="445"/>
      <c r="W744" s="445"/>
      <c r="X744" s="445"/>
    </row>
    <row r="745" spans="1:24" ht="15.75" customHeight="1">
      <c r="A745" s="1"/>
      <c r="B745" s="1"/>
      <c r="C745" s="4"/>
      <c r="D745" s="2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U745" s="445"/>
      <c r="V745" s="445"/>
      <c r="W745" s="445"/>
      <c r="X745" s="445"/>
    </row>
    <row r="746" spans="1:24" ht="15.75" customHeight="1">
      <c r="A746" s="1"/>
      <c r="B746" s="1"/>
      <c r="C746" s="4"/>
      <c r="D746" s="2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U746" s="445"/>
      <c r="V746" s="445"/>
      <c r="W746" s="445"/>
      <c r="X746" s="445"/>
    </row>
    <row r="747" spans="1:24" ht="15.75" customHeight="1">
      <c r="A747" s="1"/>
      <c r="B747" s="1"/>
      <c r="C747" s="4"/>
      <c r="D747" s="2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U747" s="445"/>
      <c r="V747" s="445"/>
      <c r="W747" s="445"/>
      <c r="X747" s="445"/>
    </row>
    <row r="748" spans="1:24" ht="15.75" customHeight="1">
      <c r="A748" s="1"/>
      <c r="B748" s="1"/>
      <c r="C748" s="4"/>
      <c r="D748" s="2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U748" s="445"/>
      <c r="V748" s="445"/>
      <c r="W748" s="445"/>
      <c r="X748" s="445"/>
    </row>
    <row r="749" spans="1:24" ht="15.75" customHeight="1">
      <c r="A749" s="1"/>
      <c r="B749" s="1"/>
      <c r="C749" s="4"/>
      <c r="D749" s="2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U749" s="445"/>
      <c r="V749" s="445"/>
      <c r="W749" s="445"/>
      <c r="X749" s="445"/>
    </row>
    <row r="750" spans="1:24" ht="15.75" customHeight="1">
      <c r="A750" s="1"/>
      <c r="B750" s="1"/>
      <c r="C750" s="4"/>
      <c r="D750" s="2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U750" s="445"/>
      <c r="V750" s="445"/>
      <c r="W750" s="445"/>
      <c r="X750" s="445"/>
    </row>
    <row r="751" spans="1:24" ht="15.75" customHeight="1">
      <c r="A751" s="1"/>
      <c r="B751" s="1"/>
      <c r="C751" s="4"/>
      <c r="D751" s="2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U751" s="445"/>
      <c r="V751" s="445"/>
      <c r="W751" s="445"/>
      <c r="X751" s="445"/>
    </row>
    <row r="752" spans="1:24" ht="15.75" customHeight="1">
      <c r="A752" s="1"/>
      <c r="B752" s="1"/>
      <c r="C752" s="4"/>
      <c r="D752" s="2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U752" s="445"/>
      <c r="V752" s="445"/>
      <c r="W752" s="445"/>
      <c r="X752" s="445"/>
    </row>
    <row r="753" spans="1:24" ht="15.75" customHeight="1">
      <c r="A753" s="1"/>
      <c r="B753" s="1"/>
      <c r="C753" s="4"/>
      <c r="D753" s="2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U753" s="445"/>
      <c r="V753" s="445"/>
      <c r="W753" s="445"/>
      <c r="X753" s="445"/>
    </row>
    <row r="754" spans="1:24" ht="15.75" customHeight="1">
      <c r="A754" s="1"/>
      <c r="B754" s="1"/>
      <c r="C754" s="4"/>
      <c r="D754" s="2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U754" s="445"/>
      <c r="V754" s="445"/>
      <c r="W754" s="445"/>
      <c r="X754" s="445"/>
    </row>
    <row r="755" spans="1:24" ht="15.75" customHeight="1">
      <c r="A755" s="1"/>
      <c r="B755" s="1"/>
      <c r="C755" s="4"/>
      <c r="D755" s="2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U755" s="445"/>
      <c r="V755" s="445"/>
      <c r="W755" s="445"/>
      <c r="X755" s="445"/>
    </row>
    <row r="756" spans="1:24" ht="15.75" customHeight="1">
      <c r="A756" s="1"/>
      <c r="B756" s="1"/>
      <c r="C756" s="4"/>
      <c r="D756" s="2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U756" s="445"/>
      <c r="V756" s="445"/>
      <c r="W756" s="445"/>
      <c r="X756" s="445"/>
    </row>
    <row r="757" spans="1:24" ht="15.75" customHeight="1">
      <c r="A757" s="1"/>
      <c r="B757" s="1"/>
      <c r="C757" s="4"/>
      <c r="D757" s="2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U757" s="445"/>
      <c r="V757" s="445"/>
      <c r="W757" s="445"/>
      <c r="X757" s="445"/>
    </row>
    <row r="758" spans="1:24" ht="15.75" customHeight="1">
      <c r="A758" s="1"/>
      <c r="B758" s="1"/>
      <c r="C758" s="4"/>
      <c r="D758" s="2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U758" s="445"/>
      <c r="V758" s="445"/>
      <c r="W758" s="445"/>
      <c r="X758" s="445"/>
    </row>
    <row r="759" spans="1:24" ht="15.75" customHeight="1">
      <c r="A759" s="1"/>
      <c r="B759" s="1"/>
      <c r="C759" s="4"/>
      <c r="D759" s="2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U759" s="445"/>
      <c r="V759" s="445"/>
      <c r="W759" s="445"/>
      <c r="X759" s="445"/>
    </row>
    <row r="760" spans="1:24" ht="15.75" customHeight="1">
      <c r="A760" s="1"/>
      <c r="B760" s="1"/>
      <c r="C760" s="4"/>
      <c r="D760" s="2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U760" s="445"/>
      <c r="V760" s="445"/>
      <c r="W760" s="445"/>
      <c r="X760" s="445"/>
    </row>
    <row r="761" spans="1:24" ht="15.75" customHeight="1">
      <c r="A761" s="1"/>
      <c r="B761" s="1"/>
      <c r="C761" s="4"/>
      <c r="D761" s="2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U761" s="445"/>
      <c r="V761" s="445"/>
      <c r="W761" s="445"/>
      <c r="X761" s="445"/>
    </row>
    <row r="762" spans="1:24" ht="15.75" customHeight="1">
      <c r="A762" s="1"/>
      <c r="B762" s="1"/>
      <c r="C762" s="4"/>
      <c r="D762" s="2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U762" s="445"/>
      <c r="V762" s="445"/>
      <c r="W762" s="445"/>
      <c r="X762" s="445"/>
    </row>
    <row r="763" spans="1:24" ht="15.75" customHeight="1">
      <c r="A763" s="1"/>
      <c r="B763" s="1"/>
      <c r="C763" s="4"/>
      <c r="D763" s="2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U763" s="445"/>
      <c r="V763" s="445"/>
      <c r="W763" s="445"/>
      <c r="X763" s="445"/>
    </row>
    <row r="764" spans="1:24" ht="15.75" customHeight="1">
      <c r="A764" s="1"/>
      <c r="B764" s="1"/>
      <c r="C764" s="4"/>
      <c r="D764" s="2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U764" s="445"/>
      <c r="V764" s="445"/>
      <c r="W764" s="445"/>
      <c r="X764" s="445"/>
    </row>
    <row r="765" spans="1:24" ht="15.75" customHeight="1">
      <c r="A765" s="1"/>
      <c r="B765" s="1"/>
      <c r="C765" s="4"/>
      <c r="D765" s="2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U765" s="445"/>
      <c r="V765" s="445"/>
      <c r="W765" s="445"/>
      <c r="X765" s="445"/>
    </row>
    <row r="766" spans="1:24" ht="15.75" customHeight="1">
      <c r="A766" s="1"/>
      <c r="B766" s="1"/>
      <c r="C766" s="4"/>
      <c r="D766" s="2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U766" s="445"/>
      <c r="V766" s="445"/>
      <c r="W766" s="445"/>
      <c r="X766" s="445"/>
    </row>
    <row r="767" spans="1:24" ht="15.75" customHeight="1">
      <c r="A767" s="1"/>
      <c r="B767" s="1"/>
      <c r="C767" s="4"/>
      <c r="D767" s="2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U767" s="445"/>
      <c r="V767" s="445"/>
      <c r="W767" s="445"/>
      <c r="X767" s="445"/>
    </row>
    <row r="768" spans="1:24" ht="15.75" customHeight="1">
      <c r="A768" s="1"/>
      <c r="B768" s="1"/>
      <c r="C768" s="4"/>
      <c r="D768" s="2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U768" s="445"/>
      <c r="V768" s="445"/>
      <c r="W768" s="445"/>
      <c r="X768" s="445"/>
    </row>
    <row r="769" spans="1:24" ht="15.75" customHeight="1">
      <c r="A769" s="1"/>
      <c r="B769" s="1"/>
      <c r="C769" s="4"/>
      <c r="D769" s="2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U769" s="445"/>
      <c r="V769" s="445"/>
      <c r="W769" s="445"/>
      <c r="X769" s="445"/>
    </row>
    <row r="770" spans="1:24" ht="15.75" customHeight="1">
      <c r="A770" s="1"/>
      <c r="B770" s="1"/>
      <c r="C770" s="4"/>
      <c r="D770" s="2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U770" s="445"/>
      <c r="V770" s="445"/>
      <c r="W770" s="445"/>
      <c r="X770" s="445"/>
    </row>
    <row r="771" spans="1:24" ht="15.75" customHeight="1">
      <c r="A771" s="1"/>
      <c r="B771" s="1"/>
      <c r="C771" s="4"/>
      <c r="D771" s="2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U771" s="445"/>
      <c r="V771" s="445"/>
      <c r="W771" s="445"/>
      <c r="X771" s="445"/>
    </row>
    <row r="772" spans="1:24" ht="15.75" customHeight="1">
      <c r="A772" s="1"/>
      <c r="B772" s="1"/>
      <c r="C772" s="4"/>
      <c r="D772" s="2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U772" s="445"/>
      <c r="V772" s="445"/>
      <c r="W772" s="445"/>
      <c r="X772" s="445"/>
    </row>
    <row r="773" spans="1:24" ht="15.75" customHeight="1">
      <c r="A773" s="1"/>
      <c r="B773" s="1"/>
      <c r="C773" s="4"/>
      <c r="D773" s="2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U773" s="445"/>
      <c r="V773" s="445"/>
      <c r="W773" s="445"/>
      <c r="X773" s="445"/>
    </row>
    <row r="774" spans="1:24" ht="15.75" customHeight="1">
      <c r="A774" s="1"/>
      <c r="B774" s="1"/>
      <c r="C774" s="4"/>
      <c r="D774" s="2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U774" s="445"/>
      <c r="V774" s="445"/>
      <c r="W774" s="445"/>
      <c r="X774" s="445"/>
    </row>
    <row r="775" spans="1:24" ht="15.75" customHeight="1">
      <c r="A775" s="1"/>
      <c r="B775" s="1"/>
      <c r="C775" s="4"/>
      <c r="D775" s="2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U775" s="445"/>
      <c r="V775" s="445"/>
      <c r="W775" s="445"/>
      <c r="X775" s="445"/>
    </row>
    <row r="776" spans="1:24" ht="15.75" customHeight="1">
      <c r="A776" s="1"/>
      <c r="B776" s="1"/>
      <c r="C776" s="4"/>
      <c r="D776" s="2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U776" s="445"/>
      <c r="V776" s="445"/>
      <c r="W776" s="445"/>
      <c r="X776" s="445"/>
    </row>
    <row r="777" spans="1:24" ht="15.75" customHeight="1">
      <c r="A777" s="1"/>
      <c r="B777" s="1"/>
      <c r="C777" s="4"/>
      <c r="D777" s="2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U777" s="445"/>
      <c r="V777" s="445"/>
      <c r="W777" s="445"/>
      <c r="X777" s="445"/>
    </row>
    <row r="778" spans="1:24" ht="15.75" customHeight="1">
      <c r="A778" s="1"/>
      <c r="B778" s="1"/>
      <c r="C778" s="4"/>
      <c r="D778" s="2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U778" s="445"/>
      <c r="V778" s="445"/>
      <c r="W778" s="445"/>
      <c r="X778" s="445"/>
    </row>
    <row r="779" spans="1:24" ht="15.75" customHeight="1">
      <c r="A779" s="1"/>
      <c r="B779" s="1"/>
      <c r="C779" s="4"/>
      <c r="D779" s="2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U779" s="445"/>
      <c r="V779" s="445"/>
      <c r="W779" s="445"/>
      <c r="X779" s="445"/>
    </row>
    <row r="780" spans="1:24" ht="15.75" customHeight="1">
      <c r="A780" s="1"/>
      <c r="B780" s="1"/>
      <c r="C780" s="4"/>
      <c r="D780" s="2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U780" s="445"/>
      <c r="V780" s="445"/>
      <c r="W780" s="445"/>
      <c r="X780" s="445"/>
    </row>
    <row r="781" spans="1:24" ht="15.75" customHeight="1">
      <c r="A781" s="1"/>
      <c r="B781" s="1"/>
      <c r="C781" s="4"/>
      <c r="D781" s="2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U781" s="445"/>
      <c r="V781" s="445"/>
      <c r="W781" s="445"/>
      <c r="X781" s="445"/>
    </row>
    <row r="782" spans="1:24" ht="15.75" customHeight="1">
      <c r="A782" s="1"/>
      <c r="B782" s="1"/>
      <c r="C782" s="4"/>
      <c r="D782" s="2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U782" s="445"/>
      <c r="V782" s="445"/>
      <c r="W782" s="445"/>
      <c r="X782" s="445"/>
    </row>
    <row r="783" spans="1:24" ht="15.75" customHeight="1">
      <c r="A783" s="1"/>
      <c r="B783" s="1"/>
      <c r="C783" s="4"/>
      <c r="D783" s="2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U783" s="445"/>
      <c r="V783" s="445"/>
      <c r="W783" s="445"/>
      <c r="X783" s="445"/>
    </row>
    <row r="784" spans="1:24" ht="15.75" customHeight="1">
      <c r="A784" s="1"/>
      <c r="B784" s="1"/>
      <c r="C784" s="4"/>
      <c r="D784" s="2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U784" s="445"/>
      <c r="V784" s="445"/>
      <c r="W784" s="445"/>
      <c r="X784" s="445"/>
    </row>
    <row r="785" spans="1:24" ht="15.75" customHeight="1">
      <c r="A785" s="1"/>
      <c r="B785" s="1"/>
      <c r="C785" s="4"/>
      <c r="D785" s="2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U785" s="445"/>
      <c r="V785" s="445"/>
      <c r="W785" s="445"/>
      <c r="X785" s="445"/>
    </row>
    <row r="786" spans="1:24" ht="15.75" customHeight="1">
      <c r="A786" s="1"/>
      <c r="B786" s="1"/>
      <c r="C786" s="4"/>
      <c r="D786" s="2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U786" s="445"/>
      <c r="V786" s="445"/>
      <c r="W786" s="445"/>
      <c r="X786" s="445"/>
    </row>
    <row r="787" spans="1:24" ht="15.75" customHeight="1">
      <c r="A787" s="1"/>
      <c r="B787" s="1"/>
      <c r="C787" s="4"/>
      <c r="D787" s="2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U787" s="445"/>
      <c r="V787" s="445"/>
      <c r="W787" s="445"/>
      <c r="X787" s="445"/>
    </row>
    <row r="788" spans="1:24" ht="15.75" customHeight="1">
      <c r="A788" s="1"/>
      <c r="B788" s="1"/>
      <c r="C788" s="4"/>
      <c r="D788" s="2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U788" s="445"/>
      <c r="V788" s="445"/>
      <c r="W788" s="445"/>
      <c r="X788" s="445"/>
    </row>
    <row r="789" spans="1:24" ht="15.75" customHeight="1">
      <c r="A789" s="1"/>
      <c r="B789" s="1"/>
      <c r="C789" s="4"/>
      <c r="D789" s="2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U789" s="445"/>
      <c r="V789" s="445"/>
      <c r="W789" s="445"/>
      <c r="X789" s="445"/>
    </row>
    <row r="790" spans="1:24" ht="15.75" customHeight="1">
      <c r="A790" s="1"/>
      <c r="B790" s="1"/>
      <c r="C790" s="4"/>
      <c r="D790" s="2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U790" s="445"/>
      <c r="V790" s="445"/>
      <c r="W790" s="445"/>
      <c r="X790" s="445"/>
    </row>
    <row r="791" spans="1:24" ht="15.75" customHeight="1">
      <c r="A791" s="1"/>
      <c r="B791" s="1"/>
      <c r="C791" s="4"/>
      <c r="D791" s="2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U791" s="445"/>
      <c r="V791" s="445"/>
      <c r="W791" s="445"/>
      <c r="X791" s="445"/>
    </row>
    <row r="792" spans="1:24" ht="15.75" customHeight="1">
      <c r="A792" s="1"/>
      <c r="B792" s="1"/>
      <c r="C792" s="4"/>
      <c r="D792" s="2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U792" s="445"/>
      <c r="V792" s="445"/>
      <c r="W792" s="445"/>
      <c r="X792" s="445"/>
    </row>
    <row r="793" spans="1:24" ht="15.75" customHeight="1">
      <c r="A793" s="1"/>
      <c r="B793" s="1"/>
      <c r="C793" s="4"/>
      <c r="D793" s="2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U793" s="445"/>
      <c r="V793" s="445"/>
      <c r="W793" s="445"/>
      <c r="X793" s="445"/>
    </row>
    <row r="794" spans="1:24" ht="15.75" customHeight="1">
      <c r="A794" s="1"/>
      <c r="B794" s="1"/>
      <c r="C794" s="4"/>
      <c r="D794" s="2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U794" s="445"/>
      <c r="V794" s="445"/>
      <c r="W794" s="445"/>
      <c r="X794" s="445"/>
    </row>
    <row r="795" spans="1:24" ht="15.75" customHeight="1">
      <c r="A795" s="1"/>
      <c r="B795" s="1"/>
      <c r="C795" s="4"/>
      <c r="D795" s="2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U795" s="445"/>
      <c r="V795" s="445"/>
      <c r="W795" s="445"/>
      <c r="X795" s="445"/>
    </row>
    <row r="796" spans="1:24" ht="15.75" customHeight="1">
      <c r="A796" s="1"/>
      <c r="B796" s="1"/>
      <c r="C796" s="4"/>
      <c r="D796" s="2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U796" s="445"/>
      <c r="V796" s="445"/>
      <c r="W796" s="445"/>
      <c r="X796" s="445"/>
    </row>
    <row r="797" spans="1:24" ht="15.75" customHeight="1">
      <c r="A797" s="1"/>
      <c r="B797" s="1"/>
      <c r="C797" s="4"/>
      <c r="D797" s="2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U797" s="445"/>
      <c r="V797" s="445"/>
      <c r="W797" s="445"/>
      <c r="X797" s="445"/>
    </row>
    <row r="798" spans="1:24" ht="15.75" customHeight="1">
      <c r="A798" s="1"/>
      <c r="B798" s="1"/>
      <c r="C798" s="4"/>
      <c r="D798" s="2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U798" s="445"/>
      <c r="V798" s="445"/>
      <c r="W798" s="445"/>
      <c r="X798" s="445"/>
    </row>
    <row r="799" spans="1:24" ht="15.75" customHeight="1">
      <c r="A799" s="1"/>
      <c r="B799" s="1"/>
      <c r="C799" s="4"/>
      <c r="D799" s="2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U799" s="445"/>
      <c r="V799" s="445"/>
      <c r="W799" s="445"/>
      <c r="X799" s="445"/>
    </row>
    <row r="800" spans="1:24" ht="15.75" customHeight="1">
      <c r="A800" s="1"/>
      <c r="B800" s="1"/>
      <c r="C800" s="4"/>
      <c r="D800" s="2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U800" s="445"/>
      <c r="V800" s="445"/>
      <c r="W800" s="445"/>
      <c r="X800" s="445"/>
    </row>
    <row r="801" spans="1:24" ht="15.75" customHeight="1">
      <c r="A801" s="1"/>
      <c r="B801" s="1"/>
      <c r="C801" s="4"/>
      <c r="D801" s="2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U801" s="445"/>
      <c r="V801" s="445"/>
      <c r="W801" s="445"/>
      <c r="X801" s="445"/>
    </row>
    <row r="802" spans="1:24" ht="15.75" customHeight="1">
      <c r="A802" s="1"/>
      <c r="B802" s="1"/>
      <c r="C802" s="4"/>
      <c r="D802" s="2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U802" s="445"/>
      <c r="V802" s="445"/>
      <c r="W802" s="445"/>
      <c r="X802" s="445"/>
    </row>
    <row r="803" spans="1:24" ht="15.75" customHeight="1">
      <c r="A803" s="1"/>
      <c r="B803" s="1"/>
      <c r="C803" s="4"/>
      <c r="D803" s="2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U803" s="445"/>
      <c r="V803" s="445"/>
      <c r="W803" s="445"/>
      <c r="X803" s="445"/>
    </row>
    <row r="804" spans="1:24" ht="15.75" customHeight="1">
      <c r="A804" s="1"/>
      <c r="B804" s="1"/>
      <c r="C804" s="4"/>
      <c r="D804" s="2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U804" s="445"/>
      <c r="V804" s="445"/>
      <c r="W804" s="445"/>
      <c r="X804" s="445"/>
    </row>
    <row r="805" spans="1:24" ht="15.75" customHeight="1">
      <c r="A805" s="1"/>
      <c r="B805" s="1"/>
      <c r="C805" s="4"/>
      <c r="D805" s="2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U805" s="445"/>
      <c r="V805" s="445"/>
      <c r="W805" s="445"/>
      <c r="X805" s="445"/>
    </row>
    <row r="806" spans="1:24" ht="15.75" customHeight="1">
      <c r="A806" s="1"/>
      <c r="B806" s="1"/>
      <c r="C806" s="4"/>
      <c r="D806" s="2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U806" s="445"/>
      <c r="V806" s="445"/>
      <c r="W806" s="445"/>
      <c r="X806" s="445"/>
    </row>
    <row r="807" spans="1:24" ht="15.75" customHeight="1">
      <c r="A807" s="1"/>
      <c r="B807" s="1"/>
      <c r="C807" s="4"/>
      <c r="D807" s="2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U807" s="445"/>
      <c r="V807" s="445"/>
      <c r="W807" s="445"/>
      <c r="X807" s="445"/>
    </row>
    <row r="808" spans="1:24" ht="15.75" customHeight="1">
      <c r="A808" s="1"/>
      <c r="B808" s="1"/>
      <c r="C808" s="4"/>
      <c r="D808" s="2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U808" s="445"/>
      <c r="V808" s="445"/>
      <c r="W808" s="445"/>
      <c r="X808" s="445"/>
    </row>
    <row r="809" spans="1:24" ht="15.75" customHeight="1">
      <c r="A809" s="1"/>
      <c r="B809" s="1"/>
      <c r="C809" s="4"/>
      <c r="D809" s="2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U809" s="445"/>
      <c r="V809" s="445"/>
      <c r="W809" s="445"/>
      <c r="X809" s="445"/>
    </row>
    <row r="810" spans="1:24" ht="15.75" customHeight="1">
      <c r="A810" s="1"/>
      <c r="B810" s="1"/>
      <c r="C810" s="4"/>
      <c r="D810" s="2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U810" s="445"/>
      <c r="V810" s="445"/>
      <c r="W810" s="445"/>
      <c r="X810" s="445"/>
    </row>
    <row r="811" spans="1:24" ht="15.75" customHeight="1">
      <c r="A811" s="1"/>
      <c r="B811" s="1"/>
      <c r="C811" s="4"/>
      <c r="D811" s="2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U811" s="445"/>
      <c r="V811" s="445"/>
      <c r="W811" s="445"/>
      <c r="X811" s="445"/>
    </row>
    <row r="812" spans="1:24" ht="15.75" customHeight="1">
      <c r="A812" s="1"/>
      <c r="B812" s="1"/>
      <c r="C812" s="4"/>
      <c r="D812" s="2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U812" s="445"/>
      <c r="V812" s="445"/>
      <c r="W812" s="445"/>
      <c r="X812" s="445"/>
    </row>
    <row r="813" spans="1:24" ht="15.75" customHeight="1">
      <c r="A813" s="1"/>
      <c r="B813" s="1"/>
      <c r="C813" s="4"/>
      <c r="D813" s="2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U813" s="445"/>
      <c r="V813" s="445"/>
      <c r="W813" s="445"/>
      <c r="X813" s="445"/>
    </row>
    <row r="814" spans="1:24" ht="15.75" customHeight="1">
      <c r="A814" s="1"/>
      <c r="B814" s="1"/>
      <c r="C814" s="4"/>
      <c r="D814" s="2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U814" s="445"/>
      <c r="V814" s="445"/>
      <c r="W814" s="445"/>
      <c r="X814" s="445"/>
    </row>
    <row r="815" spans="1:24" ht="15.75" customHeight="1">
      <c r="A815" s="1"/>
      <c r="B815" s="1"/>
      <c r="C815" s="4"/>
      <c r="D815" s="2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U815" s="445"/>
      <c r="V815" s="445"/>
      <c r="W815" s="445"/>
      <c r="X815" s="445"/>
    </row>
    <row r="816" spans="1:24" ht="15.75" customHeight="1">
      <c r="A816" s="1"/>
      <c r="B816" s="1"/>
      <c r="C816" s="4"/>
      <c r="D816" s="2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U816" s="445"/>
      <c r="V816" s="445"/>
      <c r="W816" s="445"/>
      <c r="X816" s="445"/>
    </row>
    <row r="817" spans="1:24" ht="15.75" customHeight="1">
      <c r="A817" s="1"/>
      <c r="B817" s="1"/>
      <c r="C817" s="4"/>
      <c r="D817" s="2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U817" s="445"/>
      <c r="V817" s="445"/>
      <c r="W817" s="445"/>
      <c r="X817" s="445"/>
    </row>
    <row r="818" spans="1:24" ht="15.75" customHeight="1">
      <c r="A818" s="1"/>
      <c r="B818" s="1"/>
      <c r="C818" s="4"/>
      <c r="D818" s="2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U818" s="445"/>
      <c r="V818" s="445"/>
      <c r="W818" s="445"/>
      <c r="X818" s="445"/>
    </row>
    <row r="819" spans="1:24" ht="15.75" customHeight="1">
      <c r="A819" s="1"/>
      <c r="B819" s="1"/>
      <c r="C819" s="4"/>
      <c r="D819" s="2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U819" s="445"/>
      <c r="V819" s="445"/>
      <c r="W819" s="445"/>
      <c r="X819" s="445"/>
    </row>
    <row r="820" spans="1:24" ht="15.75" customHeight="1">
      <c r="A820" s="1"/>
      <c r="B820" s="1"/>
      <c r="C820" s="4"/>
      <c r="D820" s="2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U820" s="445"/>
      <c r="V820" s="445"/>
      <c r="W820" s="445"/>
      <c r="X820" s="445"/>
    </row>
    <row r="821" spans="1:24" ht="15.75" customHeight="1">
      <c r="A821" s="1"/>
      <c r="B821" s="1"/>
      <c r="C821" s="4"/>
      <c r="D821" s="2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U821" s="445"/>
      <c r="V821" s="445"/>
      <c r="W821" s="445"/>
      <c r="X821" s="445"/>
    </row>
    <row r="822" spans="1:24" ht="15.75" customHeight="1">
      <c r="A822" s="1"/>
      <c r="B822" s="1"/>
      <c r="C822" s="4"/>
      <c r="D822" s="2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U822" s="445"/>
      <c r="V822" s="445"/>
      <c r="W822" s="445"/>
      <c r="X822" s="445"/>
    </row>
    <row r="823" spans="1:24" ht="15.75" customHeight="1">
      <c r="A823" s="1"/>
      <c r="B823" s="1"/>
      <c r="C823" s="4"/>
      <c r="D823" s="2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U823" s="445"/>
      <c r="V823" s="445"/>
      <c r="W823" s="445"/>
      <c r="X823" s="445"/>
    </row>
    <row r="824" spans="1:24" ht="15.75" customHeight="1">
      <c r="A824" s="1"/>
      <c r="B824" s="1"/>
      <c r="C824" s="4"/>
      <c r="D824" s="2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U824" s="445"/>
      <c r="V824" s="445"/>
      <c r="W824" s="445"/>
      <c r="X824" s="445"/>
    </row>
    <row r="825" spans="1:24" ht="15.75" customHeight="1">
      <c r="A825" s="1"/>
      <c r="B825" s="1"/>
      <c r="C825" s="4"/>
      <c r="D825" s="2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U825" s="445"/>
      <c r="V825" s="445"/>
      <c r="W825" s="445"/>
      <c r="X825" s="445"/>
    </row>
    <row r="826" spans="1:24" ht="15.75" customHeight="1">
      <c r="A826" s="1"/>
      <c r="B826" s="1"/>
      <c r="C826" s="4"/>
      <c r="D826" s="2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U826" s="445"/>
      <c r="V826" s="445"/>
      <c r="W826" s="445"/>
      <c r="X826" s="445"/>
    </row>
    <row r="827" spans="1:24" ht="15.75" customHeight="1">
      <c r="A827" s="1"/>
      <c r="B827" s="1"/>
      <c r="C827" s="4"/>
      <c r="D827" s="2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U827" s="445"/>
      <c r="V827" s="445"/>
      <c r="W827" s="445"/>
      <c r="X827" s="445"/>
    </row>
    <row r="828" spans="1:24" ht="15.75" customHeight="1">
      <c r="A828" s="1"/>
      <c r="B828" s="1"/>
      <c r="C828" s="4"/>
      <c r="D828" s="2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U828" s="445"/>
      <c r="V828" s="445"/>
      <c r="W828" s="445"/>
      <c r="X828" s="445"/>
    </row>
    <row r="829" spans="1:24" ht="15.75" customHeight="1">
      <c r="A829" s="1"/>
      <c r="B829" s="1"/>
      <c r="C829" s="4"/>
      <c r="D829" s="2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U829" s="445"/>
      <c r="V829" s="445"/>
      <c r="W829" s="445"/>
      <c r="X829" s="445"/>
    </row>
    <row r="830" spans="1:24" ht="15.75" customHeight="1">
      <c r="A830" s="1"/>
      <c r="B830" s="1"/>
      <c r="C830" s="4"/>
      <c r="D830" s="2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U830" s="445"/>
      <c r="V830" s="445"/>
      <c r="W830" s="445"/>
      <c r="X830" s="445"/>
    </row>
    <row r="831" spans="1:24" ht="15.75" customHeight="1">
      <c r="A831" s="1"/>
      <c r="B831" s="1"/>
      <c r="C831" s="4"/>
      <c r="D831" s="2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U831" s="445"/>
      <c r="V831" s="445"/>
      <c r="W831" s="445"/>
      <c r="X831" s="445"/>
    </row>
    <row r="832" spans="1:24" ht="15.75" customHeight="1">
      <c r="A832" s="1"/>
      <c r="B832" s="1"/>
      <c r="C832" s="4"/>
      <c r="D832" s="2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U832" s="445"/>
      <c r="V832" s="445"/>
      <c r="W832" s="445"/>
      <c r="X832" s="445"/>
    </row>
    <row r="833" spans="1:24" ht="15.75" customHeight="1">
      <c r="A833" s="1"/>
      <c r="B833" s="1"/>
      <c r="C833" s="4"/>
      <c r="D833" s="2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U833" s="445"/>
      <c r="V833" s="445"/>
      <c r="W833" s="445"/>
      <c r="X833" s="445"/>
    </row>
    <row r="834" spans="1:24" ht="15.75" customHeight="1">
      <c r="A834" s="1"/>
      <c r="B834" s="1"/>
      <c r="C834" s="4"/>
      <c r="D834" s="2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U834" s="445"/>
      <c r="V834" s="445"/>
      <c r="W834" s="445"/>
      <c r="X834" s="445"/>
    </row>
    <row r="835" spans="1:24" ht="15.75" customHeight="1">
      <c r="A835" s="1"/>
      <c r="B835" s="1"/>
      <c r="C835" s="4"/>
      <c r="D835" s="2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U835" s="445"/>
      <c r="V835" s="445"/>
      <c r="W835" s="445"/>
      <c r="X835" s="445"/>
    </row>
    <row r="836" spans="1:24" ht="15.75" customHeight="1">
      <c r="A836" s="1"/>
      <c r="B836" s="1"/>
      <c r="C836" s="4"/>
      <c r="D836" s="2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U836" s="445"/>
      <c r="V836" s="445"/>
      <c r="W836" s="445"/>
      <c r="X836" s="445"/>
    </row>
    <row r="837" spans="1:24" ht="15.75" customHeight="1">
      <c r="A837" s="1"/>
      <c r="B837" s="1"/>
      <c r="C837" s="4"/>
      <c r="D837" s="2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U837" s="445"/>
      <c r="V837" s="445"/>
      <c r="W837" s="445"/>
      <c r="X837" s="445"/>
    </row>
    <row r="838" spans="1:24" ht="15.75" customHeight="1">
      <c r="A838" s="1"/>
      <c r="B838" s="1"/>
      <c r="C838" s="4"/>
      <c r="D838" s="2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U838" s="445"/>
      <c r="V838" s="445"/>
      <c r="W838" s="445"/>
      <c r="X838" s="445"/>
    </row>
    <row r="839" spans="1:24" ht="15.75" customHeight="1">
      <c r="A839" s="1"/>
      <c r="B839" s="1"/>
      <c r="C839" s="4"/>
      <c r="D839" s="2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U839" s="445"/>
      <c r="V839" s="445"/>
      <c r="W839" s="445"/>
      <c r="X839" s="445"/>
    </row>
    <row r="840" spans="1:24" ht="15.75" customHeight="1">
      <c r="A840" s="1"/>
      <c r="B840" s="1"/>
      <c r="C840" s="4"/>
      <c r="D840" s="2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U840" s="445"/>
      <c r="V840" s="445"/>
      <c r="W840" s="445"/>
      <c r="X840" s="445"/>
    </row>
    <row r="841" spans="1:24" ht="15.75" customHeight="1">
      <c r="A841" s="1"/>
      <c r="B841" s="1"/>
      <c r="C841" s="4"/>
      <c r="D841" s="2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U841" s="445"/>
      <c r="V841" s="445"/>
      <c r="W841" s="445"/>
      <c r="X841" s="445"/>
    </row>
    <row r="842" spans="1:24" ht="15.75" customHeight="1">
      <c r="A842" s="1"/>
      <c r="B842" s="1"/>
      <c r="C842" s="4"/>
      <c r="D842" s="2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U842" s="445"/>
      <c r="V842" s="445"/>
      <c r="W842" s="445"/>
      <c r="X842" s="445"/>
    </row>
    <row r="843" spans="1:24" ht="15.75" customHeight="1">
      <c r="A843" s="1"/>
      <c r="B843" s="1"/>
      <c r="C843" s="4"/>
      <c r="D843" s="2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U843" s="445"/>
      <c r="V843" s="445"/>
      <c r="W843" s="445"/>
      <c r="X843" s="445"/>
    </row>
    <row r="844" spans="1:24" ht="15.75" customHeight="1">
      <c r="A844" s="1"/>
      <c r="B844" s="1"/>
      <c r="C844" s="4"/>
      <c r="D844" s="2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U844" s="445"/>
      <c r="V844" s="445"/>
      <c r="W844" s="445"/>
      <c r="X844" s="445"/>
    </row>
    <row r="845" spans="1:24" ht="15.75" customHeight="1">
      <c r="A845" s="1"/>
      <c r="B845" s="1"/>
      <c r="C845" s="4"/>
      <c r="D845" s="2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U845" s="445"/>
      <c r="V845" s="445"/>
      <c r="W845" s="445"/>
      <c r="X845" s="445"/>
    </row>
    <row r="846" spans="1:24" ht="15.75" customHeight="1">
      <c r="A846" s="1"/>
      <c r="B846" s="1"/>
      <c r="C846" s="4"/>
      <c r="D846" s="2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U846" s="445"/>
      <c r="V846" s="445"/>
      <c r="W846" s="445"/>
      <c r="X846" s="445"/>
    </row>
    <row r="847" spans="1:24" ht="15.75" customHeight="1">
      <c r="A847" s="1"/>
      <c r="B847" s="1"/>
      <c r="C847" s="4"/>
      <c r="D847" s="2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U847" s="445"/>
      <c r="V847" s="445"/>
      <c r="W847" s="445"/>
      <c r="X847" s="445"/>
    </row>
    <row r="848" spans="1:24" ht="15.75" customHeight="1">
      <c r="A848" s="1"/>
      <c r="B848" s="1"/>
      <c r="C848" s="4"/>
      <c r="D848" s="2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U848" s="445"/>
      <c r="V848" s="445"/>
      <c r="W848" s="445"/>
      <c r="X848" s="445"/>
    </row>
    <row r="849" spans="1:24" ht="15.75" customHeight="1">
      <c r="A849" s="1"/>
      <c r="B849" s="1"/>
      <c r="C849" s="4"/>
      <c r="D849" s="2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U849" s="445"/>
      <c r="V849" s="445"/>
      <c r="W849" s="445"/>
      <c r="X849" s="445"/>
    </row>
    <row r="850" spans="1:24" ht="15.75" customHeight="1">
      <c r="A850" s="1"/>
      <c r="B850" s="1"/>
      <c r="C850" s="4"/>
      <c r="D850" s="2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U850" s="445"/>
      <c r="V850" s="445"/>
      <c r="W850" s="445"/>
      <c r="X850" s="445"/>
    </row>
    <row r="851" spans="1:24" ht="15.75" customHeight="1">
      <c r="A851" s="1"/>
      <c r="B851" s="1"/>
      <c r="C851" s="4"/>
      <c r="D851" s="2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U851" s="445"/>
      <c r="V851" s="445"/>
      <c r="W851" s="445"/>
      <c r="X851" s="445"/>
    </row>
    <row r="852" spans="1:24" ht="15.75" customHeight="1">
      <c r="A852" s="1"/>
      <c r="B852" s="1"/>
      <c r="C852" s="4"/>
      <c r="D852" s="2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U852" s="445"/>
      <c r="V852" s="445"/>
      <c r="W852" s="445"/>
      <c r="X852" s="445"/>
    </row>
    <row r="853" spans="1:24" ht="15.75" customHeight="1">
      <c r="A853" s="1"/>
      <c r="B853" s="1"/>
      <c r="C853" s="4"/>
      <c r="D853" s="2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U853" s="445"/>
      <c r="V853" s="445"/>
      <c r="W853" s="445"/>
      <c r="X853" s="445"/>
    </row>
    <row r="854" spans="1:24" ht="15.75" customHeight="1">
      <c r="A854" s="1"/>
      <c r="B854" s="1"/>
      <c r="C854" s="4"/>
      <c r="D854" s="2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U854" s="445"/>
      <c r="V854" s="445"/>
      <c r="W854" s="445"/>
      <c r="X854" s="445"/>
    </row>
    <row r="855" spans="1:24" ht="15.75" customHeight="1">
      <c r="A855" s="1"/>
      <c r="B855" s="1"/>
      <c r="C855" s="4"/>
      <c r="D855" s="2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U855" s="445"/>
      <c r="V855" s="445"/>
      <c r="W855" s="445"/>
      <c r="X855" s="445"/>
    </row>
    <row r="856" spans="1:24" ht="15.75" customHeight="1">
      <c r="A856" s="1"/>
      <c r="B856" s="1"/>
      <c r="C856" s="4"/>
      <c r="D856" s="2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U856" s="445"/>
      <c r="V856" s="445"/>
      <c r="W856" s="445"/>
      <c r="X856" s="445"/>
    </row>
    <row r="857" spans="1:24" ht="15.75" customHeight="1">
      <c r="A857" s="1"/>
      <c r="B857" s="1"/>
      <c r="C857" s="4"/>
      <c r="D857" s="2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U857" s="445"/>
      <c r="V857" s="445"/>
      <c r="W857" s="445"/>
      <c r="X857" s="445"/>
    </row>
    <row r="858" spans="1:24" ht="15.75" customHeight="1">
      <c r="A858" s="1"/>
      <c r="B858" s="1"/>
      <c r="C858" s="4"/>
      <c r="D858" s="2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U858" s="445"/>
      <c r="V858" s="445"/>
      <c r="W858" s="445"/>
      <c r="X858" s="445"/>
    </row>
    <row r="859" spans="1:24" ht="15.75" customHeight="1">
      <c r="A859" s="1"/>
      <c r="B859" s="1"/>
      <c r="C859" s="4"/>
      <c r="D859" s="2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U859" s="445"/>
      <c r="V859" s="445"/>
      <c r="W859" s="445"/>
      <c r="X859" s="445"/>
    </row>
    <row r="860" spans="1:24" ht="15.75" customHeight="1">
      <c r="A860" s="1"/>
      <c r="B860" s="1"/>
      <c r="C860" s="4"/>
      <c r="D860" s="2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U860" s="445"/>
      <c r="V860" s="445"/>
      <c r="W860" s="445"/>
      <c r="X860" s="445"/>
    </row>
    <row r="861" spans="1:24" ht="15.75" customHeight="1">
      <c r="A861" s="1"/>
      <c r="B861" s="1"/>
      <c r="C861" s="4"/>
      <c r="D861" s="2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U861" s="445"/>
      <c r="V861" s="445"/>
      <c r="W861" s="445"/>
      <c r="X861" s="445"/>
    </row>
    <row r="862" spans="1:24" ht="15.75" customHeight="1">
      <c r="A862" s="1"/>
      <c r="B862" s="1"/>
      <c r="C862" s="4"/>
      <c r="D862" s="2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U862" s="445"/>
      <c r="V862" s="445"/>
      <c r="W862" s="445"/>
      <c r="X862" s="445"/>
    </row>
    <row r="863" spans="1:24" ht="15.75" customHeight="1">
      <c r="A863" s="1"/>
      <c r="B863" s="1"/>
      <c r="C863" s="4"/>
      <c r="D863" s="2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U863" s="445"/>
      <c r="V863" s="445"/>
      <c r="W863" s="445"/>
      <c r="X863" s="445"/>
    </row>
    <row r="864" spans="1:24" ht="15.75" customHeight="1">
      <c r="A864" s="1"/>
      <c r="B864" s="1"/>
      <c r="C864" s="4"/>
      <c r="D864" s="2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U864" s="445"/>
      <c r="V864" s="445"/>
      <c r="W864" s="445"/>
      <c r="X864" s="445"/>
    </row>
    <row r="865" spans="1:24" ht="15.75" customHeight="1">
      <c r="A865" s="1"/>
      <c r="B865" s="1"/>
      <c r="C865" s="4"/>
      <c r="D865" s="2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U865" s="445"/>
      <c r="V865" s="445"/>
      <c r="W865" s="445"/>
      <c r="X865" s="445"/>
    </row>
    <row r="866" spans="1:24" ht="15.75" customHeight="1">
      <c r="A866" s="1"/>
      <c r="B866" s="1"/>
      <c r="C866" s="4"/>
      <c r="D866" s="2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U866" s="445"/>
      <c r="V866" s="445"/>
      <c r="W866" s="445"/>
      <c r="X866" s="445"/>
    </row>
    <row r="867" spans="1:24" ht="15.75" customHeight="1">
      <c r="A867" s="1"/>
      <c r="B867" s="1"/>
      <c r="C867" s="4"/>
      <c r="D867" s="2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U867" s="445"/>
      <c r="V867" s="445"/>
      <c r="W867" s="445"/>
      <c r="X867" s="445"/>
    </row>
    <row r="868" spans="1:24" ht="15.75" customHeight="1">
      <c r="A868" s="1"/>
      <c r="B868" s="1"/>
      <c r="C868" s="4"/>
      <c r="D868" s="2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U868" s="445"/>
      <c r="V868" s="445"/>
      <c r="W868" s="445"/>
      <c r="X868" s="445"/>
    </row>
    <row r="869" spans="1:24" ht="15.75" customHeight="1">
      <c r="A869" s="1"/>
      <c r="B869" s="1"/>
      <c r="C869" s="4"/>
      <c r="D869" s="2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U869" s="445"/>
      <c r="V869" s="445"/>
      <c r="W869" s="445"/>
      <c r="X869" s="445"/>
    </row>
    <row r="870" spans="1:24" ht="15.75" customHeight="1">
      <c r="A870" s="1"/>
      <c r="B870" s="1"/>
      <c r="C870" s="4"/>
      <c r="D870" s="2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U870" s="445"/>
      <c r="V870" s="445"/>
      <c r="W870" s="445"/>
      <c r="X870" s="445"/>
    </row>
    <row r="871" spans="1:24" ht="15.75" customHeight="1">
      <c r="A871" s="1"/>
      <c r="B871" s="1"/>
      <c r="C871" s="4"/>
      <c r="D871" s="2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U871" s="445"/>
      <c r="V871" s="445"/>
      <c r="W871" s="445"/>
      <c r="X871" s="445"/>
    </row>
    <row r="872" spans="1:24" ht="15.75" customHeight="1">
      <c r="A872" s="1"/>
      <c r="B872" s="1"/>
      <c r="C872" s="4"/>
      <c r="D872" s="2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U872" s="445"/>
      <c r="V872" s="445"/>
      <c r="W872" s="445"/>
      <c r="X872" s="445"/>
    </row>
    <row r="873" spans="1:24" ht="15.75" customHeight="1">
      <c r="A873" s="1"/>
      <c r="B873" s="1"/>
      <c r="C873" s="4"/>
      <c r="D873" s="2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U873" s="445"/>
      <c r="V873" s="445"/>
      <c r="W873" s="445"/>
      <c r="X873" s="445"/>
    </row>
    <row r="874" spans="1:24" ht="15.75" customHeight="1">
      <c r="A874" s="1"/>
      <c r="B874" s="1"/>
      <c r="C874" s="4"/>
      <c r="D874" s="2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U874" s="445"/>
      <c r="V874" s="445"/>
      <c r="W874" s="445"/>
      <c r="X874" s="445"/>
    </row>
    <row r="875" spans="1:24" ht="15.75" customHeight="1">
      <c r="A875" s="1"/>
      <c r="B875" s="1"/>
      <c r="C875" s="4"/>
      <c r="D875" s="2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U875" s="445"/>
      <c r="V875" s="445"/>
      <c r="W875" s="445"/>
      <c r="X875" s="445"/>
    </row>
    <row r="876" spans="1:24" ht="15.75" customHeight="1">
      <c r="A876" s="1"/>
      <c r="B876" s="1"/>
      <c r="C876" s="4"/>
      <c r="D876" s="2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U876" s="445"/>
      <c r="V876" s="445"/>
      <c r="W876" s="445"/>
      <c r="X876" s="445"/>
    </row>
    <row r="877" spans="1:24" ht="15.75" customHeight="1">
      <c r="A877" s="1"/>
      <c r="B877" s="1"/>
      <c r="C877" s="4"/>
      <c r="D877" s="2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U877" s="445"/>
      <c r="V877" s="445"/>
      <c r="W877" s="445"/>
      <c r="X877" s="445"/>
    </row>
    <row r="878" spans="1:24" ht="15.75" customHeight="1">
      <c r="A878" s="1"/>
      <c r="B878" s="1"/>
      <c r="C878" s="4"/>
      <c r="D878" s="2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U878" s="445"/>
      <c r="V878" s="445"/>
      <c r="W878" s="445"/>
      <c r="X878" s="445"/>
    </row>
    <row r="879" spans="1:24" ht="15.75" customHeight="1">
      <c r="A879" s="1"/>
      <c r="B879" s="1"/>
      <c r="C879" s="4"/>
      <c r="D879" s="2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U879" s="445"/>
      <c r="V879" s="445"/>
      <c r="W879" s="445"/>
      <c r="X879" s="445"/>
    </row>
    <row r="880" spans="1:24" ht="15.75" customHeight="1">
      <c r="A880" s="1"/>
      <c r="B880" s="1"/>
      <c r="C880" s="4"/>
      <c r="D880" s="2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U880" s="445"/>
      <c r="V880" s="445"/>
      <c r="W880" s="445"/>
      <c r="X880" s="445"/>
    </row>
    <row r="881" spans="1:24" ht="15.75" customHeight="1">
      <c r="A881" s="1"/>
      <c r="B881" s="1"/>
      <c r="C881" s="4"/>
      <c r="D881" s="2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U881" s="445"/>
      <c r="V881" s="445"/>
      <c r="W881" s="445"/>
      <c r="X881" s="445"/>
    </row>
    <row r="882" spans="1:24" ht="15.75" customHeight="1">
      <c r="A882" s="1"/>
      <c r="B882" s="1"/>
      <c r="C882" s="4"/>
      <c r="D882" s="2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U882" s="445"/>
      <c r="V882" s="445"/>
      <c r="W882" s="445"/>
      <c r="X882" s="445"/>
    </row>
    <row r="883" spans="1:24" ht="15.75" customHeight="1">
      <c r="A883" s="1"/>
      <c r="B883" s="1"/>
      <c r="C883" s="4"/>
      <c r="D883" s="2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U883" s="445"/>
      <c r="V883" s="445"/>
      <c r="W883" s="445"/>
      <c r="X883" s="445"/>
    </row>
    <row r="884" spans="1:24" ht="15.75" customHeight="1">
      <c r="A884" s="1"/>
      <c r="B884" s="1"/>
      <c r="C884" s="4"/>
      <c r="D884" s="2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U884" s="445"/>
      <c r="V884" s="445"/>
      <c r="W884" s="445"/>
      <c r="X884" s="445"/>
    </row>
    <row r="885" spans="1:24" ht="15.75" customHeight="1">
      <c r="A885" s="1"/>
      <c r="B885" s="1"/>
      <c r="C885" s="4"/>
      <c r="D885" s="2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U885" s="445"/>
      <c r="V885" s="445"/>
      <c r="W885" s="445"/>
      <c r="X885" s="445"/>
    </row>
    <row r="886" spans="1:24" ht="15.75" customHeight="1">
      <c r="A886" s="1"/>
      <c r="B886" s="1"/>
      <c r="C886" s="4"/>
      <c r="D886" s="2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U886" s="445"/>
      <c r="V886" s="445"/>
      <c r="W886" s="445"/>
      <c r="X886" s="445"/>
    </row>
    <row r="887" spans="1:24" ht="15.75" customHeight="1">
      <c r="A887" s="1"/>
      <c r="B887" s="1"/>
      <c r="C887" s="4"/>
      <c r="D887" s="2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U887" s="445"/>
      <c r="V887" s="445"/>
      <c r="W887" s="445"/>
      <c r="X887" s="445"/>
    </row>
    <row r="888" spans="1:24" ht="15.75" customHeight="1">
      <c r="A888" s="1"/>
      <c r="B888" s="1"/>
      <c r="C888" s="4"/>
      <c r="D888" s="2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U888" s="445"/>
      <c r="V888" s="445"/>
      <c r="W888" s="445"/>
      <c r="X888" s="445"/>
    </row>
    <row r="889" spans="1:24" ht="15.75" customHeight="1">
      <c r="A889" s="1"/>
      <c r="B889" s="1"/>
      <c r="C889" s="4"/>
      <c r="D889" s="2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U889" s="445"/>
      <c r="V889" s="445"/>
      <c r="W889" s="445"/>
      <c r="X889" s="445"/>
    </row>
    <row r="890" spans="1:24" ht="15.75" customHeight="1">
      <c r="A890" s="1"/>
      <c r="B890" s="1"/>
      <c r="C890" s="4"/>
      <c r="D890" s="2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U890" s="445"/>
      <c r="V890" s="445"/>
      <c r="W890" s="445"/>
      <c r="X890" s="445"/>
    </row>
    <row r="891" spans="1:24" ht="15.75" customHeight="1">
      <c r="A891" s="1"/>
      <c r="B891" s="1"/>
      <c r="C891" s="4"/>
      <c r="D891" s="2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U891" s="445"/>
      <c r="V891" s="445"/>
      <c r="W891" s="445"/>
      <c r="X891" s="445"/>
    </row>
    <row r="892" spans="1:24" ht="15.75" customHeight="1">
      <c r="A892" s="1"/>
      <c r="B892" s="1"/>
      <c r="C892" s="4"/>
      <c r="D892" s="2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U892" s="445"/>
      <c r="V892" s="445"/>
      <c r="W892" s="445"/>
      <c r="X892" s="445"/>
    </row>
    <row r="893" spans="1:24" ht="15.75" customHeight="1">
      <c r="A893" s="1"/>
      <c r="B893" s="1"/>
      <c r="C893" s="4"/>
      <c r="D893" s="2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U893" s="445"/>
      <c r="V893" s="445"/>
      <c r="W893" s="445"/>
      <c r="X893" s="445"/>
    </row>
    <row r="894" spans="1:24" ht="15.75" customHeight="1">
      <c r="A894" s="1"/>
      <c r="B894" s="1"/>
      <c r="C894" s="4"/>
      <c r="D894" s="2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U894" s="445"/>
      <c r="V894" s="445"/>
      <c r="W894" s="445"/>
      <c r="X894" s="445"/>
    </row>
    <row r="895" spans="1:24" ht="15.75" customHeight="1">
      <c r="A895" s="1"/>
      <c r="B895" s="1"/>
      <c r="C895" s="4"/>
      <c r="D895" s="2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U895" s="445"/>
      <c r="V895" s="445"/>
      <c r="W895" s="445"/>
      <c r="X895" s="445"/>
    </row>
    <row r="896" spans="1:24" ht="15.75" customHeight="1">
      <c r="A896" s="1"/>
      <c r="B896" s="1"/>
      <c r="C896" s="4"/>
      <c r="D896" s="2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U896" s="445"/>
      <c r="V896" s="445"/>
      <c r="W896" s="445"/>
      <c r="X896" s="445"/>
    </row>
    <row r="897" spans="1:24" ht="15.75" customHeight="1">
      <c r="A897" s="1"/>
      <c r="B897" s="1"/>
      <c r="C897" s="4"/>
      <c r="D897" s="2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U897" s="445"/>
      <c r="V897" s="445"/>
      <c r="W897" s="445"/>
      <c r="X897" s="445"/>
    </row>
    <row r="898" spans="1:24" ht="15.75" customHeight="1">
      <c r="A898" s="1"/>
      <c r="B898" s="1"/>
      <c r="C898" s="4"/>
      <c r="D898" s="2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U898" s="445"/>
      <c r="V898" s="445"/>
      <c r="W898" s="445"/>
      <c r="X898" s="445"/>
    </row>
    <row r="899" spans="1:24" ht="15.75" customHeight="1">
      <c r="A899" s="1"/>
      <c r="B899" s="1"/>
      <c r="C899" s="4"/>
      <c r="D899" s="2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U899" s="445"/>
      <c r="V899" s="445"/>
      <c r="W899" s="445"/>
      <c r="X899" s="445"/>
    </row>
    <row r="900" spans="1:24" ht="15.75" customHeight="1">
      <c r="A900" s="1"/>
      <c r="B900" s="1"/>
      <c r="C900" s="4"/>
      <c r="D900" s="2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U900" s="445"/>
      <c r="V900" s="445"/>
      <c r="W900" s="445"/>
      <c r="X900" s="445"/>
    </row>
    <row r="901" spans="1:24" ht="15.75" customHeight="1">
      <c r="A901" s="1"/>
      <c r="B901" s="1"/>
      <c r="C901" s="4"/>
      <c r="D901" s="2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U901" s="445"/>
      <c r="V901" s="445"/>
      <c r="W901" s="445"/>
      <c r="X901" s="445"/>
    </row>
    <row r="902" spans="1:24" ht="15.75" customHeight="1">
      <c r="A902" s="1"/>
      <c r="B902" s="1"/>
      <c r="C902" s="4"/>
      <c r="D902" s="2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U902" s="445"/>
      <c r="V902" s="445"/>
      <c r="W902" s="445"/>
      <c r="X902" s="445"/>
    </row>
    <row r="903" spans="1:24" ht="15.75" customHeight="1">
      <c r="A903" s="1"/>
      <c r="B903" s="1"/>
      <c r="C903" s="4"/>
      <c r="D903" s="2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U903" s="445"/>
      <c r="V903" s="445"/>
      <c r="W903" s="445"/>
      <c r="X903" s="445"/>
    </row>
    <row r="904" spans="1:24" ht="15.75" customHeight="1">
      <c r="A904" s="1"/>
      <c r="B904" s="1"/>
      <c r="C904" s="4"/>
      <c r="D904" s="2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U904" s="445"/>
      <c r="V904" s="445"/>
      <c r="W904" s="445"/>
      <c r="X904" s="445"/>
    </row>
    <row r="905" spans="1:24" ht="15.75" customHeight="1">
      <c r="A905" s="1"/>
      <c r="B905" s="1"/>
      <c r="C905" s="4"/>
      <c r="D905" s="2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U905" s="445"/>
      <c r="V905" s="445"/>
      <c r="W905" s="445"/>
      <c r="X905" s="445"/>
    </row>
    <row r="906" spans="1:24" ht="15.75" customHeight="1">
      <c r="A906" s="1"/>
      <c r="B906" s="1"/>
      <c r="C906" s="4"/>
      <c r="D906" s="2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U906" s="445"/>
      <c r="V906" s="445"/>
      <c r="W906" s="445"/>
      <c r="X906" s="445"/>
    </row>
    <row r="907" spans="1:24" ht="15.75" customHeight="1">
      <c r="A907" s="1"/>
      <c r="B907" s="1"/>
      <c r="C907" s="4"/>
      <c r="D907" s="2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U907" s="445"/>
      <c r="V907" s="445"/>
      <c r="W907" s="445"/>
      <c r="X907" s="445"/>
    </row>
    <row r="908" spans="1:24" ht="15.75" customHeight="1">
      <c r="A908" s="1"/>
      <c r="B908" s="1"/>
      <c r="C908" s="4"/>
      <c r="D908" s="2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U908" s="445"/>
      <c r="V908" s="445"/>
      <c r="W908" s="445"/>
      <c r="X908" s="445"/>
    </row>
    <row r="909" spans="1:24" ht="15.75" customHeight="1">
      <c r="A909" s="1"/>
      <c r="B909" s="1"/>
      <c r="C909" s="4"/>
      <c r="D909" s="2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U909" s="445"/>
      <c r="V909" s="445"/>
      <c r="W909" s="445"/>
      <c r="X909" s="445"/>
    </row>
    <row r="910" spans="1:24" ht="15.75" customHeight="1">
      <c r="A910" s="1"/>
      <c r="B910" s="1"/>
      <c r="C910" s="4"/>
      <c r="D910" s="2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U910" s="445"/>
      <c r="V910" s="445"/>
      <c r="W910" s="445"/>
      <c r="X910" s="445"/>
    </row>
    <row r="911" spans="1:24" ht="15.75" customHeight="1">
      <c r="A911" s="1"/>
      <c r="B911" s="1"/>
      <c r="C911" s="4"/>
      <c r="D911" s="2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U911" s="445"/>
      <c r="V911" s="445"/>
      <c r="W911" s="445"/>
      <c r="X911" s="445"/>
    </row>
    <row r="912" spans="1:24" ht="15.75" customHeight="1">
      <c r="A912" s="1"/>
      <c r="B912" s="1"/>
      <c r="C912" s="4"/>
      <c r="D912" s="2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U912" s="445"/>
      <c r="V912" s="445"/>
      <c r="W912" s="445"/>
      <c r="X912" s="445"/>
    </row>
    <row r="913" spans="1:24" ht="15.75" customHeight="1">
      <c r="A913" s="1"/>
      <c r="B913" s="1"/>
      <c r="C913" s="4"/>
      <c r="D913" s="2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U913" s="445"/>
      <c r="V913" s="445"/>
      <c r="W913" s="445"/>
      <c r="X913" s="445"/>
    </row>
    <row r="914" spans="1:24" ht="15.75" customHeight="1">
      <c r="A914" s="1"/>
      <c r="B914" s="1"/>
      <c r="C914" s="4"/>
      <c r="D914" s="2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U914" s="445"/>
      <c r="V914" s="445"/>
      <c r="W914" s="445"/>
      <c r="X914" s="445"/>
    </row>
    <row r="915" spans="1:24" ht="15.75" customHeight="1">
      <c r="A915" s="1"/>
      <c r="B915" s="1"/>
      <c r="C915" s="4"/>
      <c r="D915" s="2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U915" s="445"/>
      <c r="V915" s="445"/>
      <c r="W915" s="445"/>
      <c r="X915" s="445"/>
    </row>
    <row r="916" spans="1:24" ht="15.75" customHeight="1">
      <c r="A916" s="1"/>
      <c r="B916" s="1"/>
      <c r="C916" s="4"/>
      <c r="D916" s="2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U916" s="445"/>
      <c r="V916" s="445"/>
      <c r="W916" s="445"/>
      <c r="X916" s="445"/>
    </row>
    <row r="917" spans="1:24" ht="15.75" customHeight="1">
      <c r="A917" s="1"/>
      <c r="B917" s="1"/>
      <c r="C917" s="4"/>
      <c r="D917" s="2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U917" s="445"/>
      <c r="V917" s="445"/>
      <c r="W917" s="445"/>
      <c r="X917" s="445"/>
    </row>
    <row r="918" spans="1:24" ht="15.75" customHeight="1">
      <c r="A918" s="1"/>
      <c r="B918" s="1"/>
      <c r="C918" s="4"/>
      <c r="D918" s="2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U918" s="445"/>
      <c r="V918" s="445"/>
      <c r="W918" s="445"/>
      <c r="X918" s="445"/>
    </row>
    <row r="919" spans="1:24" ht="15.75" customHeight="1">
      <c r="A919" s="1"/>
      <c r="B919" s="1"/>
      <c r="C919" s="4"/>
      <c r="D919" s="2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U919" s="445"/>
      <c r="V919" s="445"/>
      <c r="W919" s="445"/>
      <c r="X919" s="445"/>
    </row>
    <row r="920" spans="1:24" ht="15.75" customHeight="1">
      <c r="A920" s="1"/>
      <c r="B920" s="1"/>
      <c r="C920" s="4"/>
      <c r="D920" s="2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U920" s="445"/>
      <c r="V920" s="445"/>
      <c r="W920" s="445"/>
      <c r="X920" s="445"/>
    </row>
    <row r="921" spans="1:24" ht="15.75" customHeight="1">
      <c r="A921" s="1"/>
      <c r="B921" s="1"/>
      <c r="C921" s="4"/>
      <c r="D921" s="2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U921" s="445"/>
      <c r="V921" s="445"/>
      <c r="W921" s="445"/>
      <c r="X921" s="445"/>
    </row>
    <row r="922" spans="1:24" ht="15.75" customHeight="1">
      <c r="A922" s="1"/>
      <c r="B922" s="1"/>
      <c r="C922" s="4"/>
      <c r="D922" s="2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U922" s="445"/>
      <c r="V922" s="445"/>
      <c r="W922" s="445"/>
      <c r="X922" s="445"/>
    </row>
    <row r="923" spans="1:24" ht="15.75" customHeight="1">
      <c r="A923" s="1"/>
      <c r="B923" s="1"/>
      <c r="C923" s="4"/>
      <c r="D923" s="2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U923" s="445"/>
      <c r="V923" s="445"/>
      <c r="W923" s="445"/>
      <c r="X923" s="445"/>
    </row>
    <row r="924" spans="1:24" ht="15.75" customHeight="1">
      <c r="A924" s="1"/>
      <c r="B924" s="1"/>
      <c r="C924" s="4"/>
      <c r="D924" s="2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U924" s="445"/>
      <c r="V924" s="445"/>
      <c r="W924" s="445"/>
      <c r="X924" s="445"/>
    </row>
    <row r="925" spans="1:24" ht="15.75" customHeight="1">
      <c r="A925" s="1"/>
      <c r="B925" s="1"/>
      <c r="C925" s="4"/>
      <c r="D925" s="2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U925" s="445"/>
      <c r="V925" s="445"/>
      <c r="W925" s="445"/>
      <c r="X925" s="445"/>
    </row>
    <row r="926" spans="1:24" ht="15.75" customHeight="1">
      <c r="A926" s="1"/>
      <c r="B926" s="1"/>
      <c r="C926" s="4"/>
      <c r="D926" s="2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U926" s="445"/>
      <c r="V926" s="445"/>
      <c r="W926" s="445"/>
      <c r="X926" s="445"/>
    </row>
    <row r="927" spans="1:24" ht="15.75" customHeight="1">
      <c r="A927" s="1"/>
      <c r="B927" s="1"/>
      <c r="C927" s="4"/>
      <c r="D927" s="2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U927" s="445"/>
      <c r="V927" s="445"/>
      <c r="W927" s="445"/>
      <c r="X927" s="445"/>
    </row>
    <row r="928" spans="1:24" ht="15.75" customHeight="1">
      <c r="A928" s="1"/>
      <c r="B928" s="1"/>
      <c r="C928" s="4"/>
      <c r="D928" s="2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U928" s="445"/>
      <c r="V928" s="445"/>
      <c r="W928" s="445"/>
      <c r="X928" s="445"/>
    </row>
    <row r="929" spans="1:24" ht="15.75" customHeight="1">
      <c r="A929" s="1"/>
      <c r="B929" s="1"/>
      <c r="C929" s="4"/>
      <c r="D929" s="2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U929" s="445"/>
      <c r="V929" s="445"/>
      <c r="W929" s="445"/>
      <c r="X929" s="445"/>
    </row>
    <row r="930" spans="1:24" ht="15.75" customHeight="1">
      <c r="A930" s="1"/>
      <c r="B930" s="1"/>
      <c r="C930" s="4"/>
      <c r="D930" s="2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U930" s="445"/>
      <c r="V930" s="445"/>
      <c r="W930" s="445"/>
      <c r="X930" s="445"/>
    </row>
    <row r="931" spans="1:24" ht="15.75" customHeight="1">
      <c r="A931" s="1"/>
      <c r="B931" s="1"/>
      <c r="C931" s="4"/>
      <c r="D931" s="2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U931" s="445"/>
      <c r="V931" s="445"/>
      <c r="W931" s="445"/>
      <c r="X931" s="445"/>
    </row>
    <row r="932" spans="1:24" ht="15.75" customHeight="1">
      <c r="A932" s="1"/>
      <c r="B932" s="1"/>
      <c r="C932" s="4"/>
      <c r="D932" s="2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U932" s="445"/>
      <c r="V932" s="445"/>
      <c r="W932" s="445"/>
      <c r="X932" s="445"/>
    </row>
    <row r="933" spans="1:24" ht="15.75" customHeight="1">
      <c r="A933" s="1"/>
      <c r="B933" s="1"/>
      <c r="C933" s="4"/>
      <c r="D933" s="2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U933" s="445"/>
      <c r="V933" s="445"/>
      <c r="W933" s="445"/>
      <c r="X933" s="445"/>
    </row>
    <row r="934" spans="1:24" ht="15.75" customHeight="1">
      <c r="A934" s="1"/>
      <c r="B934" s="1"/>
      <c r="C934" s="4"/>
      <c r="D934" s="2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U934" s="445"/>
      <c r="V934" s="445"/>
      <c r="W934" s="445"/>
      <c r="X934" s="445"/>
    </row>
    <row r="935" spans="1:24" ht="15.75" customHeight="1">
      <c r="A935" s="1"/>
      <c r="B935" s="1"/>
      <c r="C935" s="4"/>
      <c r="D935" s="2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U935" s="445"/>
      <c r="V935" s="445"/>
      <c r="W935" s="445"/>
      <c r="X935" s="445"/>
    </row>
    <row r="936" spans="1:24" ht="15.75" customHeight="1">
      <c r="A936" s="1"/>
      <c r="B936" s="1"/>
      <c r="C936" s="4"/>
      <c r="D936" s="2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U936" s="445"/>
      <c r="V936" s="445"/>
      <c r="W936" s="445"/>
      <c r="X936" s="445"/>
    </row>
    <row r="937" spans="1:24" ht="15.75" customHeight="1">
      <c r="A937" s="1"/>
      <c r="B937" s="1"/>
      <c r="C937" s="4"/>
      <c r="D937" s="2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U937" s="445"/>
      <c r="V937" s="445"/>
      <c r="W937" s="445"/>
      <c r="X937" s="445"/>
    </row>
    <row r="938" spans="1:24" ht="15.75" customHeight="1">
      <c r="A938" s="1"/>
      <c r="B938" s="1"/>
      <c r="C938" s="4"/>
      <c r="D938" s="2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U938" s="445"/>
      <c r="V938" s="445"/>
      <c r="W938" s="445"/>
      <c r="X938" s="445"/>
    </row>
    <row r="939" spans="1:24" ht="15.75" customHeight="1">
      <c r="A939" s="1"/>
      <c r="B939" s="1"/>
      <c r="C939" s="4"/>
      <c r="D939" s="2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U939" s="445"/>
      <c r="V939" s="445"/>
      <c r="W939" s="445"/>
      <c r="X939" s="445"/>
    </row>
    <row r="940" spans="1:24" ht="15.75" customHeight="1">
      <c r="A940" s="1"/>
      <c r="B940" s="1"/>
      <c r="C940" s="4"/>
      <c r="D940" s="2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U940" s="445"/>
      <c r="V940" s="445"/>
      <c r="W940" s="445"/>
      <c r="X940" s="445"/>
    </row>
    <row r="941" spans="1:24" ht="15.75" customHeight="1">
      <c r="A941" s="1"/>
      <c r="B941" s="1"/>
      <c r="C941" s="4"/>
      <c r="D941" s="2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U941" s="445"/>
      <c r="V941" s="445"/>
      <c r="W941" s="445"/>
      <c r="X941" s="445"/>
    </row>
    <row r="942" spans="1:24" ht="15.75" customHeight="1">
      <c r="A942" s="1"/>
      <c r="B942" s="1"/>
      <c r="C942" s="4"/>
      <c r="D942" s="2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U942" s="445"/>
      <c r="V942" s="445"/>
      <c r="W942" s="445"/>
      <c r="X942" s="445"/>
    </row>
    <row r="943" spans="1:24" ht="15.75" customHeight="1">
      <c r="A943" s="1"/>
      <c r="B943" s="1"/>
      <c r="C943" s="4"/>
      <c r="D943" s="2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U943" s="445"/>
      <c r="V943" s="445"/>
      <c r="W943" s="445"/>
      <c r="X943" s="445"/>
    </row>
    <row r="944" spans="1:24" ht="15.75" customHeight="1">
      <c r="A944" s="1"/>
      <c r="B944" s="1"/>
      <c r="C944" s="4"/>
      <c r="D944" s="2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U944" s="445"/>
      <c r="V944" s="445"/>
      <c r="W944" s="445"/>
      <c r="X944" s="445"/>
    </row>
    <row r="945" spans="1:24" ht="15.75" customHeight="1">
      <c r="A945" s="1"/>
      <c r="B945" s="1"/>
      <c r="C945" s="4"/>
      <c r="D945" s="2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U945" s="445"/>
      <c r="V945" s="445"/>
      <c r="W945" s="445"/>
      <c r="X945" s="445"/>
    </row>
    <row r="946" spans="1:24" ht="15.75" customHeight="1">
      <c r="A946" s="1"/>
      <c r="B946" s="1"/>
      <c r="C946" s="4"/>
      <c r="D946" s="2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U946" s="445"/>
      <c r="V946" s="445"/>
      <c r="W946" s="445"/>
      <c r="X946" s="445"/>
    </row>
    <row r="947" spans="1:24" ht="15.75" customHeight="1">
      <c r="A947" s="1"/>
      <c r="B947" s="1"/>
      <c r="C947" s="4"/>
      <c r="D947" s="2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U947" s="445"/>
      <c r="V947" s="445"/>
      <c r="W947" s="445"/>
      <c r="X947" s="445"/>
    </row>
    <row r="948" spans="1:24" ht="15.75" customHeight="1">
      <c r="A948" s="1"/>
      <c r="B948" s="1"/>
      <c r="C948" s="4"/>
      <c r="D948" s="2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U948" s="445"/>
      <c r="V948" s="445"/>
      <c r="W948" s="445"/>
      <c r="X948" s="445"/>
    </row>
    <row r="949" spans="1:24" ht="15.75" customHeight="1">
      <c r="A949" s="1"/>
      <c r="B949" s="1"/>
      <c r="C949" s="4"/>
      <c r="D949" s="2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U949" s="445"/>
      <c r="V949" s="445"/>
      <c r="W949" s="445"/>
      <c r="X949" s="445"/>
    </row>
    <row r="950" spans="1:24" ht="15.75" customHeight="1">
      <c r="A950" s="1"/>
      <c r="B950" s="1"/>
      <c r="C950" s="4"/>
      <c r="D950" s="2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U950" s="445"/>
      <c r="V950" s="445"/>
      <c r="W950" s="445"/>
      <c r="X950" s="445"/>
    </row>
    <row r="951" spans="1:24" ht="15.75" customHeight="1">
      <c r="A951" s="1"/>
      <c r="B951" s="1"/>
      <c r="C951" s="4"/>
      <c r="D951" s="2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U951" s="445"/>
      <c r="V951" s="445"/>
      <c r="W951" s="445"/>
      <c r="X951" s="445"/>
    </row>
    <row r="952" spans="1:24" ht="15.75" customHeight="1">
      <c r="A952" s="1"/>
      <c r="B952" s="1"/>
      <c r="C952" s="4"/>
      <c r="D952" s="2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U952" s="445"/>
      <c r="V952" s="445"/>
      <c r="W952" s="445"/>
      <c r="X952" s="445"/>
    </row>
    <row r="953" spans="1:24" ht="15.75" customHeight="1">
      <c r="A953" s="1"/>
      <c r="B953" s="1"/>
      <c r="C953" s="4"/>
      <c r="D953" s="2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U953" s="445"/>
      <c r="V953" s="445"/>
      <c r="W953" s="445"/>
      <c r="X953" s="445"/>
    </row>
    <row r="954" spans="1:24" ht="15.75" customHeight="1">
      <c r="A954" s="1"/>
      <c r="B954" s="1"/>
      <c r="C954" s="4"/>
      <c r="D954" s="2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U954" s="445"/>
      <c r="V954" s="445"/>
      <c r="W954" s="445"/>
      <c r="X954" s="445"/>
    </row>
    <row r="955" spans="1:24" ht="15.75" customHeight="1">
      <c r="A955" s="1"/>
      <c r="B955" s="1"/>
      <c r="C955" s="4"/>
      <c r="D955" s="2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U955" s="445"/>
      <c r="V955" s="445"/>
      <c r="W955" s="445"/>
      <c r="X955" s="445"/>
    </row>
    <row r="956" spans="1:24" ht="15.75" customHeight="1">
      <c r="A956" s="1"/>
      <c r="B956" s="1"/>
      <c r="C956" s="4"/>
      <c r="D956" s="2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U956" s="445"/>
      <c r="V956" s="445"/>
      <c r="W956" s="445"/>
      <c r="X956" s="445"/>
    </row>
    <row r="957" spans="1:24" ht="15.75" customHeight="1">
      <c r="A957" s="1"/>
      <c r="B957" s="1"/>
      <c r="C957" s="4"/>
      <c r="D957" s="2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U957" s="445"/>
      <c r="V957" s="445"/>
      <c r="W957" s="445"/>
      <c r="X957" s="445"/>
    </row>
    <row r="958" spans="1:24" ht="15.75" customHeight="1">
      <c r="A958" s="1"/>
      <c r="B958" s="1"/>
      <c r="C958" s="4"/>
      <c r="D958" s="2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U958" s="445"/>
      <c r="V958" s="445"/>
      <c r="W958" s="445"/>
      <c r="X958" s="445"/>
    </row>
    <row r="959" spans="1:24" ht="15.75" customHeight="1">
      <c r="A959" s="1"/>
      <c r="B959" s="1"/>
      <c r="C959" s="4"/>
      <c r="D959" s="2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U959" s="445"/>
      <c r="V959" s="445"/>
      <c r="W959" s="445"/>
      <c r="X959" s="445"/>
    </row>
    <row r="960" spans="1:24" ht="15.75" customHeight="1">
      <c r="A960" s="1"/>
      <c r="B960" s="1"/>
      <c r="C960" s="4"/>
      <c r="D960" s="2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U960" s="445"/>
      <c r="V960" s="445"/>
      <c r="W960" s="445"/>
      <c r="X960" s="445"/>
    </row>
    <row r="961" spans="1:24" ht="15.75" customHeight="1">
      <c r="A961" s="1"/>
      <c r="B961" s="1"/>
      <c r="C961" s="4"/>
      <c r="D961" s="2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U961" s="445"/>
      <c r="V961" s="445"/>
      <c r="W961" s="445"/>
      <c r="X961" s="445"/>
    </row>
    <row r="962" spans="1:24" ht="15.75" customHeight="1">
      <c r="A962" s="1"/>
      <c r="B962" s="1"/>
      <c r="C962" s="4"/>
      <c r="D962" s="2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U962" s="445"/>
      <c r="V962" s="445"/>
      <c r="W962" s="445"/>
      <c r="X962" s="445"/>
    </row>
    <row r="963" spans="1:24" ht="15.75" customHeight="1">
      <c r="A963" s="1"/>
      <c r="B963" s="1"/>
      <c r="C963" s="4"/>
      <c r="D963" s="2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U963" s="445"/>
      <c r="V963" s="445"/>
      <c r="W963" s="445"/>
      <c r="X963" s="445"/>
    </row>
    <row r="964" spans="1:24" ht="15.75" customHeight="1">
      <c r="A964" s="1"/>
      <c r="B964" s="1"/>
      <c r="C964" s="4"/>
      <c r="D964" s="2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U964" s="445"/>
      <c r="V964" s="445"/>
      <c r="W964" s="445"/>
      <c r="X964" s="445"/>
    </row>
    <row r="965" spans="1:24" ht="15.75" customHeight="1">
      <c r="A965" s="1"/>
      <c r="B965" s="1"/>
      <c r="C965" s="4"/>
      <c r="D965" s="2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U965" s="445"/>
      <c r="V965" s="445"/>
      <c r="W965" s="445"/>
      <c r="X965" s="445"/>
    </row>
    <row r="966" spans="1:24" ht="15.75" customHeight="1">
      <c r="A966" s="1"/>
      <c r="B966" s="1"/>
      <c r="C966" s="4"/>
      <c r="D966" s="2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U966" s="445"/>
      <c r="V966" s="445"/>
      <c r="W966" s="445"/>
      <c r="X966" s="445"/>
    </row>
    <row r="967" spans="1:24" ht="15.75" customHeight="1">
      <c r="A967" s="1"/>
      <c r="B967" s="1"/>
      <c r="C967" s="4"/>
      <c r="D967" s="2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U967" s="445"/>
      <c r="V967" s="445"/>
      <c r="W967" s="445"/>
      <c r="X967" s="445"/>
    </row>
    <row r="968" spans="1:24" ht="15.75" customHeight="1">
      <c r="A968" s="1"/>
      <c r="B968" s="1"/>
      <c r="C968" s="4"/>
      <c r="D968" s="2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U968" s="445"/>
      <c r="V968" s="445"/>
      <c r="W968" s="445"/>
      <c r="X968" s="445"/>
    </row>
    <row r="969" spans="1:24" ht="15.75" customHeight="1">
      <c r="A969" s="1"/>
      <c r="B969" s="1"/>
      <c r="C969" s="4"/>
      <c r="D969" s="2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U969" s="445"/>
      <c r="V969" s="445"/>
      <c r="W969" s="445"/>
      <c r="X969" s="445"/>
    </row>
    <row r="970" spans="1:24" ht="15.75" customHeight="1">
      <c r="A970" s="1"/>
      <c r="B970" s="1"/>
      <c r="C970" s="4"/>
      <c r="D970" s="2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U970" s="445"/>
      <c r="V970" s="445"/>
      <c r="W970" s="445"/>
      <c r="X970" s="445"/>
    </row>
    <row r="971" spans="1:24" ht="15.75" customHeight="1">
      <c r="A971" s="1"/>
      <c r="B971" s="1"/>
      <c r="C971" s="4"/>
      <c r="D971" s="2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U971" s="445"/>
      <c r="V971" s="445"/>
      <c r="W971" s="445"/>
      <c r="X971" s="445"/>
    </row>
    <row r="972" spans="1:24" ht="15.75" customHeight="1">
      <c r="A972" s="1"/>
      <c r="B972" s="1"/>
      <c r="C972" s="4"/>
      <c r="D972" s="2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U972" s="445"/>
      <c r="V972" s="445"/>
      <c r="W972" s="445"/>
      <c r="X972" s="445"/>
    </row>
    <row r="973" spans="1:24" ht="15.75" customHeight="1">
      <c r="A973" s="1"/>
      <c r="B973" s="1"/>
      <c r="C973" s="4"/>
      <c r="D973" s="2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U973" s="445"/>
      <c r="V973" s="445"/>
      <c r="W973" s="445"/>
      <c r="X973" s="445"/>
    </row>
    <row r="974" spans="1:24" ht="15.75" customHeight="1">
      <c r="A974" s="1"/>
      <c r="B974" s="1"/>
      <c r="C974" s="4"/>
      <c r="D974" s="2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U974" s="445"/>
      <c r="V974" s="445"/>
      <c r="W974" s="445"/>
      <c r="X974" s="445"/>
    </row>
    <row r="975" spans="1:24" ht="15.75" customHeight="1">
      <c r="A975" s="1"/>
      <c r="B975" s="1"/>
      <c r="C975" s="4"/>
      <c r="D975" s="2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U975" s="445"/>
      <c r="V975" s="445"/>
      <c r="W975" s="445"/>
      <c r="X975" s="445"/>
    </row>
    <row r="976" spans="1:24" ht="15.75" customHeight="1">
      <c r="A976" s="1"/>
      <c r="B976" s="1"/>
      <c r="C976" s="4"/>
      <c r="D976" s="2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U976" s="445"/>
      <c r="V976" s="445"/>
      <c r="W976" s="445"/>
      <c r="X976" s="445"/>
    </row>
    <row r="977" spans="1:24" ht="15.75" customHeight="1">
      <c r="A977" s="1"/>
      <c r="B977" s="1"/>
      <c r="C977" s="4"/>
      <c r="D977" s="2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U977" s="445"/>
      <c r="V977" s="445"/>
      <c r="W977" s="445"/>
      <c r="X977" s="445"/>
    </row>
    <row r="978" spans="1:24" ht="15.75" customHeight="1">
      <c r="A978" s="1"/>
      <c r="B978" s="1"/>
      <c r="C978" s="4"/>
      <c r="D978" s="2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U978" s="445"/>
      <c r="V978" s="445"/>
      <c r="W978" s="445"/>
      <c r="X978" s="445"/>
    </row>
    <row r="979" spans="1:24" ht="15.75" customHeight="1">
      <c r="A979" s="1"/>
      <c r="B979" s="1"/>
      <c r="C979" s="4"/>
      <c r="D979" s="2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U979" s="445"/>
      <c r="V979" s="445"/>
      <c r="W979" s="445"/>
      <c r="X979" s="445"/>
    </row>
    <row r="980" spans="1:24" ht="15.75" customHeight="1">
      <c r="A980" s="1"/>
      <c r="B980" s="1"/>
      <c r="C980" s="4"/>
      <c r="D980" s="2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U980" s="445"/>
      <c r="V980" s="445"/>
      <c r="W980" s="445"/>
      <c r="X980" s="445"/>
    </row>
    <row r="981" spans="1:24" ht="15.75" customHeight="1">
      <c r="A981" s="1"/>
      <c r="B981" s="1"/>
      <c r="C981" s="4"/>
      <c r="D981" s="2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U981" s="445"/>
      <c r="V981" s="445"/>
      <c r="W981" s="445"/>
      <c r="X981" s="445"/>
    </row>
    <row r="982" spans="1:24" ht="15.75" customHeight="1">
      <c r="A982" s="1"/>
      <c r="B982" s="1"/>
      <c r="C982" s="4"/>
      <c r="D982" s="2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U982" s="445"/>
      <c r="V982" s="445"/>
      <c r="W982" s="445"/>
      <c r="X982" s="445"/>
    </row>
    <row r="983" spans="1:24" ht="15.75" customHeight="1">
      <c r="A983" s="1"/>
      <c r="B983" s="1"/>
      <c r="C983" s="4"/>
      <c r="D983" s="2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U983" s="445"/>
      <c r="V983" s="445"/>
      <c r="W983" s="445"/>
      <c r="X983" s="445"/>
    </row>
    <row r="984" spans="1:24" ht="15.75" customHeight="1">
      <c r="A984" s="1"/>
      <c r="B984" s="1"/>
      <c r="C984" s="4"/>
      <c r="D984" s="2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U984" s="445"/>
      <c r="V984" s="445"/>
      <c r="W984" s="445"/>
      <c r="X984" s="445"/>
    </row>
    <row r="985" spans="1:24" ht="15.75" customHeight="1">
      <c r="A985" s="1"/>
      <c r="B985" s="1"/>
      <c r="C985" s="4"/>
      <c r="D985" s="2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U985" s="445"/>
      <c r="V985" s="445"/>
      <c r="W985" s="445"/>
      <c r="X985" s="445"/>
    </row>
    <row r="986" spans="1:24" ht="15.75" customHeight="1">
      <c r="A986" s="1"/>
      <c r="B986" s="1"/>
      <c r="C986" s="4"/>
      <c r="D986" s="2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U986" s="445"/>
      <c r="V986" s="445"/>
      <c r="W986" s="445"/>
      <c r="X986" s="445"/>
    </row>
    <row r="987" spans="1:24" ht="15.75" customHeight="1">
      <c r="A987" s="1"/>
      <c r="B987" s="1"/>
      <c r="C987" s="4"/>
      <c r="D987" s="2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U987" s="445"/>
      <c r="V987" s="445"/>
      <c r="W987" s="445"/>
      <c r="X987" s="445"/>
    </row>
    <row r="988" spans="1:24" ht="15.75" customHeight="1">
      <c r="A988" s="1"/>
      <c r="B988" s="1"/>
      <c r="C988" s="4"/>
      <c r="D988" s="2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U988" s="445"/>
      <c r="V988" s="445"/>
      <c r="W988" s="445"/>
      <c r="X988" s="445"/>
    </row>
    <row r="989" spans="1:24" ht="15.75" customHeight="1">
      <c r="A989" s="1"/>
      <c r="B989" s="1"/>
      <c r="C989" s="4"/>
      <c r="D989" s="2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U989" s="445"/>
      <c r="V989" s="445"/>
      <c r="W989" s="445"/>
      <c r="X989" s="445"/>
    </row>
    <row r="990" spans="1:24" ht="15.75" customHeight="1">
      <c r="A990" s="1"/>
      <c r="B990" s="1"/>
      <c r="C990" s="4"/>
      <c r="D990" s="2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U990" s="445"/>
      <c r="V990" s="445"/>
      <c r="W990" s="445"/>
      <c r="X990" s="445"/>
    </row>
    <row r="991" spans="1:24" ht="15.75" customHeight="1">
      <c r="A991" s="1"/>
      <c r="B991" s="1"/>
      <c r="C991" s="4"/>
      <c r="D991" s="2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U991" s="445"/>
      <c r="V991" s="445"/>
      <c r="W991" s="445"/>
      <c r="X991" s="445"/>
    </row>
    <row r="992" spans="1:24" ht="15.75" customHeight="1">
      <c r="A992" s="1"/>
      <c r="B992" s="1"/>
      <c r="C992" s="4"/>
      <c r="D992" s="2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U992" s="445"/>
      <c r="V992" s="445"/>
      <c r="W992" s="445"/>
      <c r="X992" s="445"/>
    </row>
    <row r="993" spans="1:24" ht="15.75" customHeight="1">
      <c r="A993" s="1"/>
      <c r="B993" s="1"/>
      <c r="C993" s="4"/>
      <c r="D993" s="2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U993" s="445"/>
      <c r="V993" s="445"/>
      <c r="W993" s="445"/>
      <c r="X993" s="445"/>
    </row>
    <row r="994" spans="1:24" ht="15.75" customHeight="1">
      <c r="A994" s="1"/>
      <c r="B994" s="1"/>
      <c r="C994" s="4"/>
      <c r="D994" s="2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U994" s="445"/>
      <c r="V994" s="445"/>
      <c r="W994" s="445"/>
      <c r="X994" s="445"/>
    </row>
    <row r="995" spans="1:24" ht="15.75" customHeight="1">
      <c r="A995" s="1"/>
      <c r="B995" s="1"/>
      <c r="C995" s="4"/>
      <c r="D995" s="2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U995" s="445"/>
      <c r="V995" s="445"/>
      <c r="W995" s="445"/>
      <c r="X995" s="445"/>
    </row>
    <row r="996" spans="1:24" ht="15.75" customHeight="1">
      <c r="A996" s="1"/>
      <c r="B996" s="1"/>
      <c r="C996" s="4"/>
      <c r="D996" s="2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U996" s="445"/>
      <c r="V996" s="445"/>
      <c r="W996" s="445"/>
      <c r="X996" s="445"/>
    </row>
    <row r="997" spans="1:24" ht="15.75" customHeight="1">
      <c r="A997" s="1"/>
      <c r="B997" s="1"/>
      <c r="C997" s="4"/>
      <c r="D997" s="2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U997" s="445"/>
      <c r="V997" s="445"/>
      <c r="W997" s="445"/>
      <c r="X997" s="445"/>
    </row>
    <row r="998" spans="1:24" ht="15.75" customHeight="1">
      <c r="A998" s="1"/>
      <c r="B998" s="1"/>
      <c r="C998" s="4"/>
      <c r="D998" s="2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U998" s="445"/>
      <c r="V998" s="445"/>
      <c r="W998" s="445"/>
      <c r="X998" s="445"/>
    </row>
    <row r="999" spans="1:24" ht="15.75" customHeight="1">
      <c r="A999" s="1"/>
      <c r="B999" s="1"/>
      <c r="C999" s="4"/>
      <c r="D999" s="2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U999" s="445"/>
      <c r="V999" s="445"/>
      <c r="W999" s="445"/>
      <c r="X999" s="445"/>
    </row>
    <row r="1000" spans="1:24" ht="15.75" customHeight="1">
      <c r="A1000" s="1"/>
      <c r="B1000" s="1"/>
      <c r="C1000" s="4"/>
      <c r="D1000" s="2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U1000" s="445"/>
      <c r="V1000" s="445"/>
      <c r="W1000" s="445"/>
      <c r="X1000" s="445"/>
    </row>
  </sheetData>
  <mergeCells count="61">
    <mergeCell ref="C37:C43"/>
    <mergeCell ref="D37:D43"/>
    <mergeCell ref="E37:E43"/>
    <mergeCell ref="F38:F43"/>
    <mergeCell ref="C64:C70"/>
    <mergeCell ref="F65:F70"/>
    <mergeCell ref="D64:D70"/>
    <mergeCell ref="E64:E70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3:N89"/>
    <mergeCell ref="K84:K89"/>
    <mergeCell ref="L3:L9"/>
    <mergeCell ref="K4:K9"/>
    <mergeCell ref="L37:L43"/>
    <mergeCell ref="M37:M43"/>
    <mergeCell ref="N37:N43"/>
    <mergeCell ref="K38:K43"/>
    <mergeCell ref="M64:M70"/>
    <mergeCell ref="N64:N70"/>
    <mergeCell ref="C83:C89"/>
    <mergeCell ref="D83:D89"/>
    <mergeCell ref="E83:E89"/>
    <mergeCell ref="L83:L89"/>
    <mergeCell ref="M83:M89"/>
    <mergeCell ref="F83:K83"/>
    <mergeCell ref="G84:J84"/>
    <mergeCell ref="F84:F89"/>
    <mergeCell ref="G85:G89"/>
    <mergeCell ref="H85:J85"/>
    <mergeCell ref="H86:H89"/>
    <mergeCell ref="I86:I89"/>
    <mergeCell ref="J86:J89"/>
    <mergeCell ref="G66:G70"/>
    <mergeCell ref="J67:J70"/>
    <mergeCell ref="G65:J65"/>
    <mergeCell ref="H66:J66"/>
    <mergeCell ref="L64:L70"/>
    <mergeCell ref="K65:K70"/>
    <mergeCell ref="H67:H70"/>
    <mergeCell ref="I67:I70"/>
    <mergeCell ref="F64:K64"/>
  </mergeCells>
  <pageMargins left="0.19685039370078741" right="0.19685039370078741" top="0.19685039370078741" bottom="0.19685039370078741" header="0" footer="0"/>
  <pageSetup paperSize="9" orientation="landscape"/>
  <rowBreaks count="3" manualBreakCount="3">
    <brk id="35" man="1"/>
    <brk id="99" man="1"/>
    <brk id="61" man="1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семестровка</vt:lpstr>
      <vt:lpstr>до наказу</vt:lpstr>
      <vt:lpstr>заготовка</vt:lpstr>
      <vt:lpstr>Титул 076 уск</vt:lpstr>
      <vt:lpstr>Тітул 051 приск </vt:lpstr>
      <vt:lpstr>план 2024</vt:lpstr>
      <vt:lpstr>Семестровка уск</vt:lpstr>
      <vt:lpstr>семестровка (бак основ)</vt:lpstr>
      <vt:lpstr>семестровка скорректир.</vt:lpstr>
      <vt:lpstr>Семестровка уск (2)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Пользователь Windows</cp:lastModifiedBy>
  <cp:lastPrinted>2022-06-05T12:40:16Z</cp:lastPrinted>
  <dcterms:created xsi:type="dcterms:W3CDTF">2018-09-25T13:00:18Z</dcterms:created>
  <dcterms:modified xsi:type="dcterms:W3CDTF">2024-06-26T08:28:24Z</dcterms:modified>
</cp:coreProperties>
</file>