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076 прискор 3 роки" sheetId="20" state="hidden" r:id="rId4"/>
    <sheet name="план 076 приск 3 р (правка)" sheetId="22" r:id="rId5"/>
    <sheet name="семестровка 1" sheetId="21" state="hidden" r:id="rId6"/>
    <sheet name="семестровка" sheetId="17" state="hidden" r:id="rId7"/>
    <sheet name="семестровка (правка)" sheetId="18" state="hidden" r:id="rId8"/>
    <sheet name="семестровка 1 курс дисп" sheetId="19" state="hidden" r:id="rId9"/>
    <sheet name="Лист1" sheetId="10" state="hidden" r:id="rId10"/>
    <sheet name="Семестровка -ввод данных" sheetId="4" state="hidden" r:id="rId11"/>
    <sheet name="до наказу (2)" sheetId="15" state="hidden" r:id="rId12"/>
    <sheet name="Семестровка -дисп" sheetId="16" state="hidden" r:id="rId13"/>
    <sheet name="семестровка4р" sheetId="11" state="hidden" r:id="rId14"/>
    <sheet name="Семестровка уск (2)" sheetId="9" state="hidden" r:id="rId15"/>
  </sheets>
  <externalReferences>
    <externalReference r:id="rId16"/>
    <externalReference r:id="rId17"/>
  </externalReferences>
  <definedNames>
    <definedName name="_xlnm._FilterDatabase" localSheetId="0" hidden="1">'до наказу'!$A$1:$A$243</definedName>
    <definedName name="_xlnm._FilterDatabase" localSheetId="10" hidden="1">'Семестровка -ввод данных'!$Q$1:$Q$150</definedName>
    <definedName name="_xlnm._FilterDatabase" localSheetId="12" hidden="1">'Семестровка -дисп'!$Q$1:$Q$38</definedName>
    <definedName name="_xlnm.Print_Area" localSheetId="0">'до наказу'!$A$1:$K$202</definedName>
    <definedName name="_xlnm.Print_Area" localSheetId="11">'до наказу (2)'!$A$1:$Q$50</definedName>
    <definedName name="_xlnm.Print_Area" localSheetId="4">'план 076 приск 3 р (правка)'!$A$1:$Y$180</definedName>
    <definedName name="_xlnm.Print_Area" localSheetId="3">'план 076 прискор 3 роки'!$A$1:$Y$178</definedName>
    <definedName name="_xlnm.Print_Area" localSheetId="6">семестровка!$A$1:$N$126</definedName>
    <definedName name="_xlnm.Print_Area" localSheetId="7">'семестровка (правка)'!$A$1:$N$126</definedName>
    <definedName name="_xlnm.Print_Area" localSheetId="8">'семестровка 1 курс дисп'!$A$1:$N$73</definedName>
    <definedName name="_xlnm.Print_Area" localSheetId="10">'Семестровка -ввод данных'!$A$1:$AL$135</definedName>
    <definedName name="_xlnm.Print_Area" localSheetId="12">'Семестровка -дисп'!$A$1:$AK$38</definedName>
    <definedName name="_xlnm.Print_Area" localSheetId="14">'Семестровка уск (2)'!$A$1:$P$109</definedName>
    <definedName name="_xlnm.Print_Area" localSheetId="2">'титульний лист'!$A$1:$BB$37</definedName>
  </definedNames>
  <calcPr calcId="162913"/>
</workbook>
</file>

<file path=xl/calcChain.xml><?xml version="1.0" encoding="utf-8"?>
<calcChain xmlns="http://schemas.openxmlformats.org/spreadsheetml/2006/main">
  <c r="G78" i="22" l="1"/>
  <c r="G77" i="22"/>
  <c r="M58" i="22"/>
  <c r="I58" i="22"/>
  <c r="H58" i="22"/>
  <c r="H57" i="22"/>
  <c r="AD64" i="22" l="1"/>
  <c r="AD66" i="22"/>
  <c r="AD73" i="22"/>
  <c r="AD46" i="22"/>
  <c r="AD49" i="22"/>
  <c r="AD50" i="22"/>
  <c r="AD54" i="22"/>
  <c r="AD62" i="22"/>
  <c r="AD37" i="22" l="1"/>
  <c r="AD38" i="22"/>
  <c r="I168" i="22" l="1"/>
  <c r="I166" i="22" s="1"/>
  <c r="H168" i="22"/>
  <c r="M168" i="22" s="1"/>
  <c r="I167" i="22"/>
  <c r="H167" i="22"/>
  <c r="M167" i="22" s="1"/>
  <c r="M166" i="22" s="1"/>
  <c r="L166" i="22"/>
  <c r="K166" i="22"/>
  <c r="J166" i="22"/>
  <c r="H166" i="22"/>
  <c r="G166" i="22"/>
  <c r="Y155" i="22"/>
  <c r="S150" i="22"/>
  <c r="K150" i="22"/>
  <c r="Z149" i="22"/>
  <c r="Z150" i="22" s="1"/>
  <c r="J149" i="22"/>
  <c r="J150" i="22" s="1"/>
  <c r="AC147" i="22"/>
  <c r="AB147" i="22"/>
  <c r="AB148" i="22" s="1"/>
  <c r="AB149" i="22" s="1"/>
  <c r="AB150" i="22" s="1"/>
  <c r="AA147" i="22"/>
  <c r="Z147" i="22"/>
  <c r="Z148" i="22" s="1"/>
  <c r="Y147" i="22"/>
  <c r="J147" i="22"/>
  <c r="X146" i="22"/>
  <c r="W146" i="22"/>
  <c r="V146" i="22"/>
  <c r="U146" i="22"/>
  <c r="T146" i="22"/>
  <c r="T149" i="22" s="1"/>
  <c r="T150" i="22" s="1"/>
  <c r="S146" i="22"/>
  <c r="S147" i="22" s="1"/>
  <c r="R146" i="22"/>
  <c r="R149" i="22" s="1"/>
  <c r="R150" i="22" s="1"/>
  <c r="Q146" i="22"/>
  <c r="Q147" i="22" s="1"/>
  <c r="P146" i="22"/>
  <c r="P149" i="22" s="1"/>
  <c r="P150" i="22" s="1"/>
  <c r="O146" i="22"/>
  <c r="O147" i="22" s="1"/>
  <c r="N146" i="22"/>
  <c r="N149" i="22" s="1"/>
  <c r="N150" i="22" s="1"/>
  <c r="L146" i="22"/>
  <c r="L149" i="22" s="1"/>
  <c r="L150" i="22" s="1"/>
  <c r="K146" i="22"/>
  <c r="K147" i="22" s="1"/>
  <c r="J146" i="22"/>
  <c r="H145" i="22"/>
  <c r="G145" i="22"/>
  <c r="G147" i="22" s="1"/>
  <c r="I144" i="22"/>
  <c r="H144" i="22"/>
  <c r="M144" i="22" s="1"/>
  <c r="I143" i="22"/>
  <c r="H143" i="22"/>
  <c r="I142" i="22"/>
  <c r="H142" i="22"/>
  <c r="M142" i="22" s="1"/>
  <c r="I141" i="22"/>
  <c r="H141" i="22"/>
  <c r="M141" i="22" s="1"/>
  <c r="I140" i="22"/>
  <c r="H140" i="22"/>
  <c r="M140" i="22" s="1"/>
  <c r="I139" i="22"/>
  <c r="H139" i="22"/>
  <c r="I138" i="22"/>
  <c r="H138" i="22"/>
  <c r="M138" i="22" s="1"/>
  <c r="I137" i="22"/>
  <c r="H137" i="22"/>
  <c r="M137" i="22" s="1"/>
  <c r="I136" i="22"/>
  <c r="H136" i="22"/>
  <c r="M136" i="22" s="1"/>
  <c r="I135" i="22"/>
  <c r="H135" i="22"/>
  <c r="I134" i="22"/>
  <c r="H134" i="22"/>
  <c r="M134" i="22" s="1"/>
  <c r="I133" i="22"/>
  <c r="H133" i="22"/>
  <c r="M133" i="22" s="1"/>
  <c r="I132" i="22"/>
  <c r="H132" i="22"/>
  <c r="M132" i="22" s="1"/>
  <c r="I131" i="22"/>
  <c r="H131" i="22"/>
  <c r="I130" i="22"/>
  <c r="H130" i="22"/>
  <c r="M130" i="22" s="1"/>
  <c r="I129" i="22"/>
  <c r="H129" i="22"/>
  <c r="M129" i="22" s="1"/>
  <c r="M128" i="22"/>
  <c r="I128" i="22"/>
  <c r="I127" i="22"/>
  <c r="H127" i="22"/>
  <c r="M127" i="22" s="1"/>
  <c r="H126" i="22"/>
  <c r="H125" i="22"/>
  <c r="H124" i="22"/>
  <c r="H123" i="22"/>
  <c r="G123" i="22"/>
  <c r="H122" i="22"/>
  <c r="G122" i="22"/>
  <c r="H121" i="22"/>
  <c r="G121" i="22"/>
  <c r="I120" i="22"/>
  <c r="H120" i="22"/>
  <c r="H146" i="22" s="1"/>
  <c r="G120" i="22"/>
  <c r="G146" i="22" s="1"/>
  <c r="H119" i="22"/>
  <c r="G119" i="22"/>
  <c r="AC117" i="22"/>
  <c r="AC148" i="22" s="1"/>
  <c r="AC149" i="22" s="1"/>
  <c r="AC150" i="22" s="1"/>
  <c r="AB117" i="22"/>
  <c r="AA117" i="22"/>
  <c r="AA148" i="22" s="1"/>
  <c r="AA149" i="22" s="1"/>
  <c r="AA150" i="22" s="1"/>
  <c r="Z117" i="22"/>
  <c r="Y117" i="22"/>
  <c r="Y148" i="22" s="1"/>
  <c r="Q117" i="22"/>
  <c r="T116" i="22"/>
  <c r="T117" i="22" s="1"/>
  <c r="S116" i="22"/>
  <c r="S149" i="22" s="1"/>
  <c r="R116" i="22"/>
  <c r="R117" i="22" s="1"/>
  <c r="Q116" i="22"/>
  <c r="Q149" i="22" s="1"/>
  <c r="Q150" i="22" s="1"/>
  <c r="P116" i="22"/>
  <c r="O116" i="22"/>
  <c r="N116" i="22"/>
  <c r="L116" i="22"/>
  <c r="L117" i="22" s="1"/>
  <c r="K116" i="22"/>
  <c r="K149" i="22" s="1"/>
  <c r="K152" i="22" s="1"/>
  <c r="K153" i="22" s="1"/>
  <c r="J116" i="22"/>
  <c r="G115" i="22"/>
  <c r="G148" i="22" s="1"/>
  <c r="I114" i="22"/>
  <c r="I99" i="22" s="1"/>
  <c r="H114" i="22"/>
  <c r="I113" i="22"/>
  <c r="H113" i="22"/>
  <c r="H99" i="22" s="1"/>
  <c r="M99" i="22" s="1"/>
  <c r="I112" i="22"/>
  <c r="H112" i="22"/>
  <c r="M112" i="22" s="1"/>
  <c r="I111" i="22"/>
  <c r="H111" i="22"/>
  <c r="M111" i="22" s="1"/>
  <c r="I110" i="22"/>
  <c r="I98" i="22" s="1"/>
  <c r="H110" i="22"/>
  <c r="I109" i="22"/>
  <c r="H109" i="22"/>
  <c r="I108" i="22"/>
  <c r="I97" i="22" s="1"/>
  <c r="H108" i="22"/>
  <c r="M108" i="22" s="1"/>
  <c r="I107" i="22"/>
  <c r="H107" i="22"/>
  <c r="M107" i="22" s="1"/>
  <c r="I106" i="22"/>
  <c r="H106" i="22"/>
  <c r="H105" i="22"/>
  <c r="H104" i="22"/>
  <c r="H103" i="22"/>
  <c r="H102" i="22"/>
  <c r="H101" i="22"/>
  <c r="H100" i="22"/>
  <c r="H115" i="22" s="1"/>
  <c r="G99" i="22"/>
  <c r="H98" i="22"/>
  <c r="M98" i="22" s="1"/>
  <c r="G98" i="22"/>
  <c r="M97" i="22"/>
  <c r="H97" i="22"/>
  <c r="G97" i="22"/>
  <c r="AC96" i="22"/>
  <c r="AB96" i="22"/>
  <c r="AA96" i="22"/>
  <c r="Z96" i="22"/>
  <c r="Y96" i="22"/>
  <c r="I96" i="22"/>
  <c r="I116" i="22" s="1"/>
  <c r="H96" i="22"/>
  <c r="G96" i="22"/>
  <c r="G116" i="22" s="1"/>
  <c r="G149" i="22" s="1"/>
  <c r="H95" i="22"/>
  <c r="G95" i="22"/>
  <c r="H90" i="22"/>
  <c r="G90" i="22"/>
  <c r="M89" i="22"/>
  <c r="M90" i="22" s="1"/>
  <c r="H89" i="22"/>
  <c r="AC86" i="22"/>
  <c r="AB86" i="22"/>
  <c r="AA86" i="22"/>
  <c r="Z86" i="22"/>
  <c r="Y86" i="22"/>
  <c r="G86" i="22"/>
  <c r="G92" i="22" s="1"/>
  <c r="G85" i="22"/>
  <c r="G91" i="22" s="1"/>
  <c r="H84" i="22"/>
  <c r="H86" i="22" s="1"/>
  <c r="H83" i="22"/>
  <c r="H82" i="22"/>
  <c r="H81" i="22"/>
  <c r="H85" i="22" s="1"/>
  <c r="H87" i="22" s="1"/>
  <c r="AC79" i="22"/>
  <c r="AA79" i="22"/>
  <c r="Y79" i="22"/>
  <c r="S79" i="22"/>
  <c r="Q79" i="22"/>
  <c r="O79" i="22"/>
  <c r="T78" i="22"/>
  <c r="T79" i="22" s="1"/>
  <c r="S78" i="22"/>
  <c r="R78" i="22"/>
  <c r="R79" i="22" s="1"/>
  <c r="Q78" i="22"/>
  <c r="P78" i="22"/>
  <c r="P79" i="22" s="1"/>
  <c r="O78" i="22"/>
  <c r="N78" i="22"/>
  <c r="N79" i="22" s="1"/>
  <c r="L78" i="22"/>
  <c r="L79" i="22" s="1"/>
  <c r="K78" i="22"/>
  <c r="J78" i="22"/>
  <c r="J79" i="22" s="1"/>
  <c r="G79" i="22"/>
  <c r="I76" i="22"/>
  <c r="AD76" i="22" s="1"/>
  <c r="I75" i="22"/>
  <c r="AD75" i="22" s="1"/>
  <c r="H75" i="22"/>
  <c r="AC74" i="22"/>
  <c r="AB74" i="22"/>
  <c r="AB79" i="22" s="1"/>
  <c r="AA74" i="22"/>
  <c r="Z74" i="22"/>
  <c r="Z79" i="22" s="1"/>
  <c r="Y74" i="22"/>
  <c r="I74" i="22"/>
  <c r="AD74" i="22" s="1"/>
  <c r="H74" i="22"/>
  <c r="H73" i="22" s="1"/>
  <c r="G73" i="22"/>
  <c r="I72" i="22"/>
  <c r="H72" i="22"/>
  <c r="I71" i="22"/>
  <c r="H71" i="22"/>
  <c r="I70" i="22"/>
  <c r="H70" i="22"/>
  <c r="I69" i="22"/>
  <c r="H69" i="22"/>
  <c r="I68" i="22"/>
  <c r="H68" i="22"/>
  <c r="H67" i="22" s="1"/>
  <c r="AD67" i="22" s="1"/>
  <c r="G67" i="22"/>
  <c r="I66" i="22"/>
  <c r="H66" i="22"/>
  <c r="M66" i="22" s="1"/>
  <c r="I65" i="22"/>
  <c r="H65" i="22"/>
  <c r="H63" i="22" s="1"/>
  <c r="AD63" i="22" s="1"/>
  <c r="I64" i="22"/>
  <c r="H64" i="22"/>
  <c r="M64" i="22" s="1"/>
  <c r="G63" i="22"/>
  <c r="I62" i="22"/>
  <c r="H62" i="22"/>
  <c r="M62" i="22" s="1"/>
  <c r="I61" i="22"/>
  <c r="H61" i="22"/>
  <c r="I60" i="22"/>
  <c r="H60" i="22"/>
  <c r="I59" i="22"/>
  <c r="H59" i="22"/>
  <c r="AD56" i="22"/>
  <c r="H56" i="22"/>
  <c r="I55" i="22"/>
  <c r="AD55" i="22" s="1"/>
  <c r="H55" i="22"/>
  <c r="H54" i="22"/>
  <c r="H77" i="22" s="1"/>
  <c r="H53" i="22"/>
  <c r="AD53" i="22" s="1"/>
  <c r="I52" i="22"/>
  <c r="H52" i="22"/>
  <c r="I51" i="22"/>
  <c r="AD51" i="22" s="1"/>
  <c r="H51" i="22"/>
  <c r="M51" i="22" s="1"/>
  <c r="I50" i="22"/>
  <c r="H50" i="22"/>
  <c r="H49" i="22"/>
  <c r="H48" i="22"/>
  <c r="AD48" i="22" s="1"/>
  <c r="I47" i="22"/>
  <c r="H47" i="22"/>
  <c r="AC45" i="22"/>
  <c r="AB45" i="22"/>
  <c r="AA45" i="22"/>
  <c r="Z45" i="22"/>
  <c r="Y45" i="22"/>
  <c r="X44" i="22"/>
  <c r="W44" i="22"/>
  <c r="V44" i="22"/>
  <c r="U44" i="22"/>
  <c r="T44" i="22"/>
  <c r="T92" i="22" s="1"/>
  <c r="S44" i="22"/>
  <c r="S92" i="22" s="1"/>
  <c r="R44" i="22"/>
  <c r="R92" i="22" s="1"/>
  <c r="Q44" i="22"/>
  <c r="Q92" i="22" s="1"/>
  <c r="P44" i="22"/>
  <c r="O44" i="22"/>
  <c r="O92" i="22" s="1"/>
  <c r="N44" i="22"/>
  <c r="L44" i="22"/>
  <c r="K44" i="22"/>
  <c r="J44" i="22"/>
  <c r="G44" i="22"/>
  <c r="G43" i="22"/>
  <c r="G45" i="22" s="1"/>
  <c r="I42" i="22"/>
  <c r="H42" i="22"/>
  <c r="H41" i="22"/>
  <c r="AD41" i="22" s="1"/>
  <c r="H40" i="22"/>
  <c r="AD40" i="22" s="1"/>
  <c r="I39" i="22"/>
  <c r="H39" i="22"/>
  <c r="AD39" i="22" s="1"/>
  <c r="I38" i="22"/>
  <c r="H38" i="22"/>
  <c r="M38" i="22" s="1"/>
  <c r="H37" i="22"/>
  <c r="H36" i="22"/>
  <c r="AD36" i="22" s="1"/>
  <c r="I35" i="22"/>
  <c r="H35" i="22"/>
  <c r="H34" i="22"/>
  <c r="AD34" i="22" s="1"/>
  <c r="H33" i="22"/>
  <c r="AD33" i="22" s="1"/>
  <c r="I32" i="22"/>
  <c r="H32" i="22"/>
  <c r="H31" i="22"/>
  <c r="AD31" i="22" s="1"/>
  <c r="H30" i="22"/>
  <c r="AD30" i="22" s="1"/>
  <c r="H29" i="22"/>
  <c r="AD29" i="22" s="1"/>
  <c r="I28" i="22"/>
  <c r="H28" i="22"/>
  <c r="M28" i="22" s="1"/>
  <c r="I27" i="22"/>
  <c r="H27" i="22"/>
  <c r="AD27" i="22" s="1"/>
  <c r="H26" i="22"/>
  <c r="AD26" i="22" s="1"/>
  <c r="H25" i="22"/>
  <c r="AD25" i="22" s="1"/>
  <c r="I24" i="22"/>
  <c r="H24" i="22"/>
  <c r="H23" i="22"/>
  <c r="AD23" i="22" s="1"/>
  <c r="H22" i="22"/>
  <c r="AD22" i="22" s="1"/>
  <c r="I21" i="22"/>
  <c r="H21" i="22"/>
  <c r="H20" i="22"/>
  <c r="H19" i="22"/>
  <c r="AD19" i="22" s="1"/>
  <c r="I18" i="22"/>
  <c r="H18" i="22"/>
  <c r="H17" i="22"/>
  <c r="AD17" i="22" s="1"/>
  <c r="H16" i="22"/>
  <c r="AD16" i="22" s="1"/>
  <c r="H15" i="22"/>
  <c r="AD15" i="22" s="1"/>
  <c r="H14" i="22"/>
  <c r="AD14" i="22" s="1"/>
  <c r="I13" i="22"/>
  <c r="H13" i="22"/>
  <c r="AD13" i="22" s="1"/>
  <c r="I12" i="22"/>
  <c r="H12" i="22"/>
  <c r="H11" i="22"/>
  <c r="AD28" i="22" l="1"/>
  <c r="I78" i="22"/>
  <c r="I79" i="22" s="1"/>
  <c r="AD52" i="22"/>
  <c r="AD59" i="22"/>
  <c r="AD60" i="22"/>
  <c r="AD61" i="22"/>
  <c r="AD65" i="22"/>
  <c r="M70" i="22"/>
  <c r="M71" i="22"/>
  <c r="M72" i="22"/>
  <c r="M75" i="22"/>
  <c r="M42" i="22"/>
  <c r="AD42" i="22"/>
  <c r="H43" i="22"/>
  <c r="AD43" i="22" s="1"/>
  <c r="AD20" i="22"/>
  <c r="M32" i="22"/>
  <c r="AD32" i="22"/>
  <c r="M35" i="22"/>
  <c r="AD35" i="22"/>
  <c r="H44" i="22"/>
  <c r="H45" i="22" s="1"/>
  <c r="AD45" i="22" s="1"/>
  <c r="AD12" i="22"/>
  <c r="M18" i="22"/>
  <c r="AD18" i="22"/>
  <c r="M21" i="22"/>
  <c r="AD21" i="22"/>
  <c r="M24" i="22"/>
  <c r="AD24" i="22"/>
  <c r="M47" i="22"/>
  <c r="AD47" i="22"/>
  <c r="H78" i="22"/>
  <c r="H79" i="22" s="1"/>
  <c r="M52" i="22"/>
  <c r="M55" i="22"/>
  <c r="M59" i="22"/>
  <c r="M60" i="22"/>
  <c r="M61" i="22"/>
  <c r="M65" i="22"/>
  <c r="AD68" i="22"/>
  <c r="AD69" i="22"/>
  <c r="AD70" i="22"/>
  <c r="AD71" i="22"/>
  <c r="AD72" i="22"/>
  <c r="M76" i="22"/>
  <c r="M109" i="22"/>
  <c r="O45" i="22"/>
  <c r="M12" i="22"/>
  <c r="J92" i="22"/>
  <c r="J45" i="22"/>
  <c r="L45" i="22"/>
  <c r="L92" i="22"/>
  <c r="O93" i="22"/>
  <c r="Q152" i="22"/>
  <c r="Q93" i="22"/>
  <c r="S152" i="22"/>
  <c r="S93" i="22"/>
  <c r="G151" i="22"/>
  <c r="G93" i="22"/>
  <c r="I44" i="22"/>
  <c r="M13" i="22"/>
  <c r="M27" i="22"/>
  <c r="M39" i="22"/>
  <c r="N45" i="22"/>
  <c r="N92" i="22"/>
  <c r="P45" i="22"/>
  <c r="P92" i="22"/>
  <c r="R93" i="22"/>
  <c r="R152" i="22"/>
  <c r="T93" i="22"/>
  <c r="T152" i="22"/>
  <c r="G152" i="22"/>
  <c r="Y92" i="22"/>
  <c r="Y149" i="22" s="1"/>
  <c r="Y150" i="22" s="1"/>
  <c r="I117" i="22"/>
  <c r="G150" i="22"/>
  <c r="H147" i="22"/>
  <c r="M50" i="22"/>
  <c r="M68" i="22"/>
  <c r="M74" i="22"/>
  <c r="G87" i="22"/>
  <c r="M113" i="22"/>
  <c r="M120" i="22"/>
  <c r="N147" i="22"/>
  <c r="R147" i="22"/>
  <c r="M84" i="22"/>
  <c r="M86" i="22" s="1"/>
  <c r="M87" i="22" s="1"/>
  <c r="H116" i="22"/>
  <c r="H149" i="22" s="1"/>
  <c r="H148" i="22"/>
  <c r="H150" i="22" s="1"/>
  <c r="H117" i="22"/>
  <c r="M106" i="22"/>
  <c r="M110" i="22"/>
  <c r="M114" i="22"/>
  <c r="O149" i="22"/>
  <c r="O150" i="22" s="1"/>
  <c r="O117" i="22"/>
  <c r="G117" i="22"/>
  <c r="S117" i="22"/>
  <c r="I121" i="22"/>
  <c r="M131" i="22"/>
  <c r="M121" i="22" s="1"/>
  <c r="I122" i="22"/>
  <c r="M135" i="22"/>
  <c r="M139" i="22"/>
  <c r="I123" i="22"/>
  <c r="M143" i="22"/>
  <c r="M123" i="22" s="1"/>
  <c r="L147" i="22"/>
  <c r="P147" i="22"/>
  <c r="T147" i="22"/>
  <c r="M96" i="22"/>
  <c r="M116" i="22" s="1"/>
  <c r="G26" i="21"/>
  <c r="F106" i="21"/>
  <c r="J144" i="20"/>
  <c r="G123" i="21"/>
  <c r="G106" i="21"/>
  <c r="G87" i="21"/>
  <c r="G66" i="21"/>
  <c r="G46" i="21"/>
  <c r="G124" i="21" s="1"/>
  <c r="I46" i="21"/>
  <c r="I87" i="21"/>
  <c r="I106" i="21"/>
  <c r="I123" i="21"/>
  <c r="I124" i="21"/>
  <c r="F41" i="21"/>
  <c r="J41" i="21"/>
  <c r="F44" i="21"/>
  <c r="J44" i="21"/>
  <c r="F77" i="21"/>
  <c r="F98" i="21"/>
  <c r="J98" i="21"/>
  <c r="F116" i="21"/>
  <c r="K41" i="21"/>
  <c r="K44" i="21"/>
  <c r="K98" i="21"/>
  <c r="C26" i="21"/>
  <c r="C46" i="21"/>
  <c r="C66" i="21"/>
  <c r="C87" i="21"/>
  <c r="C106" i="21"/>
  <c r="C123" i="21"/>
  <c r="C124" i="21"/>
  <c r="D26" i="21"/>
  <c r="D46" i="21"/>
  <c r="D66" i="21"/>
  <c r="D87" i="21"/>
  <c r="D106" i="21"/>
  <c r="D123" i="21"/>
  <c r="M87" i="21"/>
  <c r="M123" i="21"/>
  <c r="M124" i="21" s="1"/>
  <c r="F12" i="21"/>
  <c r="F14" i="21"/>
  <c r="F15" i="21"/>
  <c r="F16" i="21"/>
  <c r="F17" i="21"/>
  <c r="F18" i="21"/>
  <c r="F19" i="21"/>
  <c r="F20" i="21"/>
  <c r="F21" i="21"/>
  <c r="F23" i="21"/>
  <c r="F25" i="21"/>
  <c r="F37" i="21"/>
  <c r="K37" i="21" s="1"/>
  <c r="K46" i="21" s="1"/>
  <c r="F38" i="21"/>
  <c r="F40" i="21"/>
  <c r="K40" i="21" s="1"/>
  <c r="F43" i="21"/>
  <c r="F46" i="21"/>
  <c r="F58" i="21"/>
  <c r="F59" i="21"/>
  <c r="F60" i="21"/>
  <c r="F61" i="21"/>
  <c r="F62" i="21"/>
  <c r="F63" i="21"/>
  <c r="F64" i="21"/>
  <c r="F65" i="21"/>
  <c r="F78" i="21"/>
  <c r="F79" i="21"/>
  <c r="F80" i="21"/>
  <c r="F81" i="21"/>
  <c r="F82" i="21"/>
  <c r="F83" i="21"/>
  <c r="F84" i="21"/>
  <c r="F99" i="21"/>
  <c r="F100" i="21"/>
  <c r="F101" i="21"/>
  <c r="F102" i="21"/>
  <c r="F103" i="21"/>
  <c r="F104" i="21"/>
  <c r="F118" i="21"/>
  <c r="F120" i="21"/>
  <c r="F121" i="21"/>
  <c r="E12" i="21"/>
  <c r="E14" i="21"/>
  <c r="E15" i="21"/>
  <c r="E16" i="21"/>
  <c r="E17" i="21"/>
  <c r="E18" i="21"/>
  <c r="E19" i="21"/>
  <c r="E20" i="21"/>
  <c r="E21" i="21"/>
  <c r="J21" i="21" s="1"/>
  <c r="E23" i="21"/>
  <c r="E25" i="21"/>
  <c r="J25" i="21" s="1"/>
  <c r="E37" i="21"/>
  <c r="E38" i="21"/>
  <c r="E40" i="21"/>
  <c r="J40" i="21" s="1"/>
  <c r="E41" i="21"/>
  <c r="E42" i="21"/>
  <c r="E43" i="21"/>
  <c r="E44" i="21"/>
  <c r="L44" i="21" s="1"/>
  <c r="E58" i="21"/>
  <c r="L58" i="21" s="1"/>
  <c r="E59" i="21"/>
  <c r="E60" i="21"/>
  <c r="J60" i="21" s="1"/>
  <c r="E61" i="21"/>
  <c r="E62" i="21"/>
  <c r="L62" i="21" s="1"/>
  <c r="E63" i="21"/>
  <c r="E64" i="21"/>
  <c r="J64" i="21" s="1"/>
  <c r="E65" i="21"/>
  <c r="E66" i="21"/>
  <c r="E77" i="21"/>
  <c r="J77" i="21" s="1"/>
  <c r="E78" i="21"/>
  <c r="E79" i="21"/>
  <c r="E80" i="21"/>
  <c r="J80" i="21" s="1"/>
  <c r="E81" i="21"/>
  <c r="E82" i="21"/>
  <c r="J82" i="21" s="1"/>
  <c r="E83" i="21"/>
  <c r="E84" i="21"/>
  <c r="J84" i="21" s="1"/>
  <c r="E98" i="21"/>
  <c r="L98" i="21" s="1"/>
  <c r="E99" i="21"/>
  <c r="E100" i="21"/>
  <c r="L100" i="21" s="1"/>
  <c r="E101" i="21"/>
  <c r="E102" i="21"/>
  <c r="L102" i="21" s="1"/>
  <c r="E103" i="21"/>
  <c r="E104" i="21"/>
  <c r="L104" i="21" s="1"/>
  <c r="E105" i="21"/>
  <c r="E106" i="21"/>
  <c r="E116" i="21"/>
  <c r="J116" i="21" s="1"/>
  <c r="E117" i="21"/>
  <c r="E118" i="21"/>
  <c r="E119" i="21"/>
  <c r="E120" i="21"/>
  <c r="E121" i="21"/>
  <c r="E122" i="21"/>
  <c r="E123" i="21"/>
  <c r="L116" i="21"/>
  <c r="L120" i="21"/>
  <c r="K120" i="21"/>
  <c r="J117" i="21"/>
  <c r="J119" i="21"/>
  <c r="J120" i="21"/>
  <c r="J121" i="21"/>
  <c r="J122" i="21"/>
  <c r="H123" i="21"/>
  <c r="L99" i="21"/>
  <c r="L101" i="21"/>
  <c r="L103" i="21"/>
  <c r="K100" i="21"/>
  <c r="K102" i="21"/>
  <c r="K104" i="21"/>
  <c r="J100" i="21"/>
  <c r="J102" i="21"/>
  <c r="J104" i="21"/>
  <c r="J105" i="21"/>
  <c r="L77" i="21"/>
  <c r="L79" i="21"/>
  <c r="L81" i="21"/>
  <c r="L83" i="21"/>
  <c r="K79" i="21"/>
  <c r="K81" i="21"/>
  <c r="K83" i="21"/>
  <c r="J79" i="21"/>
  <c r="J81" i="21"/>
  <c r="J83" i="21"/>
  <c r="H87" i="21"/>
  <c r="H124" i="21" s="1"/>
  <c r="L60" i="21"/>
  <c r="L64" i="21"/>
  <c r="K58" i="21"/>
  <c r="K59" i="21"/>
  <c r="K60" i="21"/>
  <c r="K61" i="21"/>
  <c r="K62" i="21"/>
  <c r="K63" i="21"/>
  <c r="K64" i="21"/>
  <c r="K65" i="21"/>
  <c r="J58" i="21"/>
  <c r="J62" i="21"/>
  <c r="I66" i="21"/>
  <c r="L37" i="21"/>
  <c r="L38" i="21"/>
  <c r="L40" i="21"/>
  <c r="L41" i="21"/>
  <c r="L43" i="21"/>
  <c r="K38" i="21"/>
  <c r="K43" i="21"/>
  <c r="J38" i="21"/>
  <c r="J42" i="21"/>
  <c r="J43" i="21"/>
  <c r="L14" i="21"/>
  <c r="L16" i="21"/>
  <c r="L18" i="21"/>
  <c r="L23" i="21"/>
  <c r="K14" i="21"/>
  <c r="K16" i="21"/>
  <c r="K18" i="21"/>
  <c r="K23" i="21"/>
  <c r="J12" i="21"/>
  <c r="J14" i="21"/>
  <c r="J15" i="21"/>
  <c r="J16" i="21"/>
  <c r="J17" i="21"/>
  <c r="J18" i="21"/>
  <c r="J19" i="21"/>
  <c r="J23" i="21"/>
  <c r="J26" i="21"/>
  <c r="I26" i="21"/>
  <c r="I166" i="20"/>
  <c r="H166" i="20"/>
  <c r="I165" i="20"/>
  <c r="I164" i="20" s="1"/>
  <c r="H165" i="20"/>
  <c r="M165" i="20"/>
  <c r="L164" i="20"/>
  <c r="K164" i="20"/>
  <c r="J164" i="20"/>
  <c r="G164" i="20"/>
  <c r="Y153" i="20"/>
  <c r="AC145" i="20"/>
  <c r="AB145" i="20"/>
  <c r="AB146" i="20" s="1"/>
  <c r="AB147" i="20" s="1"/>
  <c r="AB148" i="20" s="1"/>
  <c r="AA145" i="20"/>
  <c r="AA146" i="20" s="1"/>
  <c r="Z145" i="20"/>
  <c r="Z146" i="20"/>
  <c r="Z147" i="20" s="1"/>
  <c r="Z148" i="20" s="1"/>
  <c r="Y145" i="20"/>
  <c r="J145" i="20"/>
  <c r="X144" i="20"/>
  <c r="W144" i="20"/>
  <c r="V144" i="20"/>
  <c r="U144" i="20"/>
  <c r="T144" i="20"/>
  <c r="S144" i="20"/>
  <c r="S145" i="20" s="1"/>
  <c r="R144" i="20"/>
  <c r="R145" i="20" s="1"/>
  <c r="Q144" i="20"/>
  <c r="Q145" i="20"/>
  <c r="P144" i="20"/>
  <c r="O144" i="20"/>
  <c r="O145" i="20" s="1"/>
  <c r="N144" i="20"/>
  <c r="N148" i="20"/>
  <c r="L144" i="20"/>
  <c r="K144" i="20"/>
  <c r="K145" i="20" s="1"/>
  <c r="H143" i="20"/>
  <c r="G143" i="20"/>
  <c r="I142" i="20"/>
  <c r="H142" i="20"/>
  <c r="M142" i="20" s="1"/>
  <c r="I141" i="20"/>
  <c r="H141" i="20"/>
  <c r="I140" i="20"/>
  <c r="H140" i="20"/>
  <c r="M140" i="20" s="1"/>
  <c r="I139" i="20"/>
  <c r="I121" i="20" s="1"/>
  <c r="H139" i="20"/>
  <c r="M139" i="20"/>
  <c r="I138" i="20"/>
  <c r="H138" i="20"/>
  <c r="M138" i="20" s="1"/>
  <c r="I137" i="20"/>
  <c r="M137" i="20" s="1"/>
  <c r="H137" i="20"/>
  <c r="I136" i="20"/>
  <c r="H136" i="20"/>
  <c r="M136" i="20"/>
  <c r="I135" i="20"/>
  <c r="H135" i="20"/>
  <c r="M135" i="20" s="1"/>
  <c r="I134" i="20"/>
  <c r="H134" i="20"/>
  <c r="M134" i="20"/>
  <c r="I133" i="20"/>
  <c r="H133" i="20"/>
  <c r="M133" i="20" s="1"/>
  <c r="I132" i="20"/>
  <c r="H132" i="20"/>
  <c r="M132" i="20" s="1"/>
  <c r="I131" i="20"/>
  <c r="H131" i="20"/>
  <c r="M131" i="20"/>
  <c r="M120" i="20" s="1"/>
  <c r="I130" i="20"/>
  <c r="H130" i="20"/>
  <c r="M130" i="20" s="1"/>
  <c r="I129" i="20"/>
  <c r="H129" i="20"/>
  <c r="I128" i="20"/>
  <c r="H128" i="20"/>
  <c r="M128" i="20"/>
  <c r="I127" i="20"/>
  <c r="H127" i="20"/>
  <c r="M127" i="20" s="1"/>
  <c r="M126" i="20"/>
  <c r="I126" i="20"/>
  <c r="I125" i="20"/>
  <c r="H125" i="20"/>
  <c r="M125" i="20"/>
  <c r="H124" i="20"/>
  <c r="H123" i="20"/>
  <c r="H122" i="20"/>
  <c r="H121" i="20"/>
  <c r="G121" i="20"/>
  <c r="H120" i="20"/>
  <c r="G120" i="20"/>
  <c r="H119" i="20"/>
  <c r="G119" i="20"/>
  <c r="I118" i="20"/>
  <c r="H118" i="20"/>
  <c r="H144" i="20"/>
  <c r="G118" i="20"/>
  <c r="G144" i="20"/>
  <c r="G145" i="20" s="1"/>
  <c r="H117" i="20"/>
  <c r="G117" i="20"/>
  <c r="AC115" i="20"/>
  <c r="AC146" i="20"/>
  <c r="AC147" i="20" s="1"/>
  <c r="AC148" i="20" s="1"/>
  <c r="AB115" i="20"/>
  <c r="AA115" i="20"/>
  <c r="AA147" i="20"/>
  <c r="AA148" i="20" s="1"/>
  <c r="Z115" i="20"/>
  <c r="Y115" i="20"/>
  <c r="Y146" i="20"/>
  <c r="T114" i="20"/>
  <c r="T115" i="20" s="1"/>
  <c r="S114" i="20"/>
  <c r="R114" i="20"/>
  <c r="Q114" i="20"/>
  <c r="P114" i="20"/>
  <c r="P147" i="20" s="1"/>
  <c r="P148" i="20" s="1"/>
  <c r="O114" i="20"/>
  <c r="N114" i="20"/>
  <c r="N147" i="20" s="1"/>
  <c r="L114" i="20"/>
  <c r="L115" i="20" s="1"/>
  <c r="K114" i="20"/>
  <c r="K147" i="20"/>
  <c r="J114" i="20"/>
  <c r="J147" i="20" s="1"/>
  <c r="J148" i="20" s="1"/>
  <c r="G113" i="20"/>
  <c r="G146" i="20" s="1"/>
  <c r="I112" i="20"/>
  <c r="I97" i="20" s="1"/>
  <c r="H112" i="20"/>
  <c r="I111" i="20"/>
  <c r="H111" i="20"/>
  <c r="I110" i="20"/>
  <c r="H110" i="20"/>
  <c r="M110" i="20" s="1"/>
  <c r="I109" i="20"/>
  <c r="H109" i="20"/>
  <c r="M109" i="20"/>
  <c r="I108" i="20"/>
  <c r="I96" i="20"/>
  <c r="H108" i="20"/>
  <c r="I107" i="20"/>
  <c r="H107" i="20"/>
  <c r="M107" i="20"/>
  <c r="I106" i="20"/>
  <c r="I95" i="20"/>
  <c r="H106" i="20"/>
  <c r="M106" i="20"/>
  <c r="I105" i="20"/>
  <c r="H105" i="20"/>
  <c r="M105" i="20" s="1"/>
  <c r="I104" i="20"/>
  <c r="I94" i="20" s="1"/>
  <c r="M94" i="20" s="1"/>
  <c r="H104" i="20"/>
  <c r="H103" i="20"/>
  <c r="H102" i="20"/>
  <c r="H101" i="20"/>
  <c r="H100" i="20"/>
  <c r="H99" i="20"/>
  <c r="H98" i="20"/>
  <c r="H113" i="20"/>
  <c r="G97" i="20"/>
  <c r="H96" i="20"/>
  <c r="M96" i="20" s="1"/>
  <c r="G96" i="20"/>
  <c r="H95" i="20"/>
  <c r="M95" i="20" s="1"/>
  <c r="G95" i="20"/>
  <c r="AC94" i="20"/>
  <c r="AB94" i="20"/>
  <c r="AA94" i="20"/>
  <c r="Z94" i="20"/>
  <c r="Y94" i="20"/>
  <c r="H94" i="20"/>
  <c r="G94" i="20"/>
  <c r="G114" i="20" s="1"/>
  <c r="G147" i="20"/>
  <c r="H93" i="20"/>
  <c r="G93" i="20"/>
  <c r="G88" i="20"/>
  <c r="H87" i="20"/>
  <c r="H88" i="20" s="1"/>
  <c r="AC84" i="20"/>
  <c r="AB84" i="20"/>
  <c r="AA84" i="20"/>
  <c r="Z84" i="20"/>
  <c r="Y84" i="20"/>
  <c r="G84" i="20"/>
  <c r="G90" i="20"/>
  <c r="Y90" i="20" s="1"/>
  <c r="G83" i="20"/>
  <c r="G89" i="20"/>
  <c r="G91" i="20" s="1"/>
  <c r="H82" i="20"/>
  <c r="H84" i="20"/>
  <c r="H81" i="20"/>
  <c r="H80" i="20"/>
  <c r="H79" i="20"/>
  <c r="H83" i="20"/>
  <c r="H85" i="20" s="1"/>
  <c r="T76" i="20"/>
  <c r="T77" i="20"/>
  <c r="S76" i="20"/>
  <c r="S77" i="20" s="1"/>
  <c r="R76" i="20"/>
  <c r="R77" i="20" s="1"/>
  <c r="Q76" i="20"/>
  <c r="Q77" i="20" s="1"/>
  <c r="P76" i="20"/>
  <c r="O76" i="20"/>
  <c r="O77" i="20" s="1"/>
  <c r="N76" i="20"/>
  <c r="N77" i="20"/>
  <c r="L76" i="20"/>
  <c r="L77" i="20"/>
  <c r="K76" i="20"/>
  <c r="J76" i="20"/>
  <c r="J77" i="20" s="1"/>
  <c r="G76" i="20"/>
  <c r="G75" i="20"/>
  <c r="G77" i="20"/>
  <c r="I74" i="20"/>
  <c r="M74" i="20" s="1"/>
  <c r="I73" i="20"/>
  <c r="H73" i="20"/>
  <c r="M73" i="20" s="1"/>
  <c r="AC72" i="20"/>
  <c r="AC77" i="20" s="1"/>
  <c r="AB72" i="20"/>
  <c r="AB77" i="20"/>
  <c r="AA72" i="20"/>
  <c r="AA77" i="20" s="1"/>
  <c r="Z72" i="20"/>
  <c r="Z77" i="20" s="1"/>
  <c r="Y72" i="20"/>
  <c r="Y77" i="20" s="1"/>
  <c r="I72" i="20"/>
  <c r="H72" i="20"/>
  <c r="G71" i="20"/>
  <c r="I70" i="20"/>
  <c r="H70" i="20"/>
  <c r="M70" i="20" s="1"/>
  <c r="I69" i="20"/>
  <c r="H69" i="20"/>
  <c r="M69" i="20"/>
  <c r="I68" i="20"/>
  <c r="H68" i="20"/>
  <c r="M68" i="20" s="1"/>
  <c r="I67" i="20"/>
  <c r="H67" i="20"/>
  <c r="I66" i="20"/>
  <c r="H66" i="20"/>
  <c r="H65" i="20" s="1"/>
  <c r="G65" i="20"/>
  <c r="I64" i="20"/>
  <c r="H64" i="20"/>
  <c r="M64" i="20" s="1"/>
  <c r="I63" i="20"/>
  <c r="H63" i="20"/>
  <c r="M63" i="20"/>
  <c r="I62" i="20"/>
  <c r="H62" i="20"/>
  <c r="M62" i="20" s="1"/>
  <c r="G61" i="20"/>
  <c r="I60" i="20"/>
  <c r="H60" i="20"/>
  <c r="I59" i="20"/>
  <c r="H59" i="20"/>
  <c r="M59" i="20"/>
  <c r="I58" i="20"/>
  <c r="H58" i="20"/>
  <c r="M58" i="20" s="1"/>
  <c r="I57" i="20"/>
  <c r="H57" i="20"/>
  <c r="M57" i="20"/>
  <c r="I56" i="20"/>
  <c r="H56" i="20"/>
  <c r="M56" i="20" s="1"/>
  <c r="I55" i="20"/>
  <c r="H55" i="20"/>
  <c r="M55" i="20"/>
  <c r="H54" i="20"/>
  <c r="H53" i="20"/>
  <c r="I52" i="20"/>
  <c r="H52" i="20"/>
  <c r="M52" i="20" s="1"/>
  <c r="I51" i="20"/>
  <c r="H51" i="20"/>
  <c r="M51" i="20"/>
  <c r="I50" i="20"/>
  <c r="H50" i="20"/>
  <c r="M50" i="20" s="1"/>
  <c r="H49" i="20"/>
  <c r="H75" i="20" s="1"/>
  <c r="H48" i="20"/>
  <c r="I47" i="20"/>
  <c r="I76" i="20" s="1"/>
  <c r="H47" i="20"/>
  <c r="M47" i="20"/>
  <c r="AC45" i="20"/>
  <c r="AB45" i="20"/>
  <c r="AA45" i="20"/>
  <c r="Z45" i="20"/>
  <c r="Y45" i="20"/>
  <c r="X44" i="20"/>
  <c r="W44" i="20"/>
  <c r="V44" i="20"/>
  <c r="U44" i="20"/>
  <c r="T44" i="20"/>
  <c r="T90" i="20"/>
  <c r="S44" i="20"/>
  <c r="S90" i="20"/>
  <c r="R44" i="20"/>
  <c r="Q44" i="20"/>
  <c r="Q90" i="20" s="1"/>
  <c r="P44" i="20"/>
  <c r="O44" i="20"/>
  <c r="O90" i="20" s="1"/>
  <c r="O91" i="20" s="1"/>
  <c r="N44" i="20"/>
  <c r="N90" i="20" s="1"/>
  <c r="N150" i="20" s="1"/>
  <c r="N152" i="20" s="1"/>
  <c r="L44" i="20"/>
  <c r="L90" i="20" s="1"/>
  <c r="L91" i="20" s="1"/>
  <c r="K44" i="20"/>
  <c r="J44" i="20"/>
  <c r="J90" i="20" s="1"/>
  <c r="G44" i="20"/>
  <c r="G43" i="20"/>
  <c r="G45" i="20"/>
  <c r="I42" i="20"/>
  <c r="H42" i="20"/>
  <c r="M42" i="20" s="1"/>
  <c r="H41" i="20"/>
  <c r="H40" i="20"/>
  <c r="I39" i="20"/>
  <c r="M39" i="20" s="1"/>
  <c r="H39" i="20"/>
  <c r="I38" i="20"/>
  <c r="H38" i="20"/>
  <c r="M38" i="20"/>
  <c r="H37" i="20"/>
  <c r="H36" i="20"/>
  <c r="I35" i="20"/>
  <c r="H35" i="20"/>
  <c r="M35" i="20" s="1"/>
  <c r="H34" i="20"/>
  <c r="H33" i="20"/>
  <c r="I32" i="20"/>
  <c r="H32" i="20"/>
  <c r="M32" i="20"/>
  <c r="H31" i="20"/>
  <c r="H30" i="20"/>
  <c r="H29" i="20"/>
  <c r="I28" i="20"/>
  <c r="H28" i="20"/>
  <c r="M28" i="20"/>
  <c r="I27" i="20"/>
  <c r="H27" i="20"/>
  <c r="H26" i="20"/>
  <c r="H25" i="20"/>
  <c r="I24" i="20"/>
  <c r="H24" i="20"/>
  <c r="M24" i="20" s="1"/>
  <c r="H23" i="20"/>
  <c r="H22" i="20"/>
  <c r="I21" i="20"/>
  <c r="H21" i="20"/>
  <c r="M21" i="20"/>
  <c r="H20" i="20"/>
  <c r="H43" i="20"/>
  <c r="H19" i="20"/>
  <c r="I18" i="20"/>
  <c r="I44" i="20" s="1"/>
  <c r="I90" i="20" s="1"/>
  <c r="I91" i="20" s="1"/>
  <c r="H18" i="20"/>
  <c r="M18" i="20"/>
  <c r="H17" i="20"/>
  <c r="H16" i="20"/>
  <c r="H15" i="20"/>
  <c r="H14" i="20"/>
  <c r="I13" i="20"/>
  <c r="H13" i="20"/>
  <c r="M13" i="20" s="1"/>
  <c r="I12" i="20"/>
  <c r="H12" i="20"/>
  <c r="H11" i="20"/>
  <c r="R90" i="20"/>
  <c r="I77" i="20"/>
  <c r="M60" i="20"/>
  <c r="J45" i="20"/>
  <c r="L45" i="20"/>
  <c r="G149" i="20"/>
  <c r="M27" i="20"/>
  <c r="N45" i="20"/>
  <c r="P45" i="20"/>
  <c r="R91" i="20"/>
  <c r="T91" i="20"/>
  <c r="Y147" i="20"/>
  <c r="Y148" i="20" s="1"/>
  <c r="H145" i="20"/>
  <c r="G85" i="20"/>
  <c r="N145" i="20"/>
  <c r="M82" i="20"/>
  <c r="M84" i="20"/>
  <c r="M85" i="20" s="1"/>
  <c r="M108" i="20"/>
  <c r="G115" i="20"/>
  <c r="I119" i="20"/>
  <c r="M129" i="20"/>
  <c r="I120" i="20"/>
  <c r="M141" i="20"/>
  <c r="L145" i="20"/>
  <c r="P145" i="20"/>
  <c r="T145" i="20"/>
  <c r="K61" i="19"/>
  <c r="K64" i="19"/>
  <c r="K67" i="19"/>
  <c r="K59" i="19"/>
  <c r="K40" i="19"/>
  <c r="K42" i="19"/>
  <c r="K43" i="19"/>
  <c r="K44" i="19"/>
  <c r="K46" i="19"/>
  <c r="I68" i="19"/>
  <c r="G68" i="19"/>
  <c r="D68" i="19"/>
  <c r="C68" i="19"/>
  <c r="F66" i="19"/>
  <c r="K66" i="19"/>
  <c r="E66" i="19"/>
  <c r="F65" i="19"/>
  <c r="L65" i="19" s="1"/>
  <c r="E65" i="19"/>
  <c r="J64" i="19"/>
  <c r="E64" i="19"/>
  <c r="F63" i="19"/>
  <c r="L63" i="19" s="1"/>
  <c r="E63" i="19"/>
  <c r="F62" i="19"/>
  <c r="E62" i="19"/>
  <c r="L62" i="19"/>
  <c r="F60" i="19"/>
  <c r="K60" i="19" s="1"/>
  <c r="L60" i="19"/>
  <c r="E60" i="19"/>
  <c r="J60" i="19"/>
  <c r="F59" i="19"/>
  <c r="E59" i="19"/>
  <c r="I47" i="19"/>
  <c r="G47" i="19"/>
  <c r="D47" i="19"/>
  <c r="C47" i="19"/>
  <c r="F45" i="19"/>
  <c r="K45" i="19" s="1"/>
  <c r="E45" i="19"/>
  <c r="F44" i="19"/>
  <c r="E44" i="19"/>
  <c r="L44" i="19" s="1"/>
  <c r="E43" i="19"/>
  <c r="J43" i="19"/>
  <c r="F42" i="19"/>
  <c r="E42" i="19"/>
  <c r="F41" i="19"/>
  <c r="K41" i="19" s="1"/>
  <c r="L41" i="19"/>
  <c r="E41" i="19"/>
  <c r="F39" i="19"/>
  <c r="E39" i="19"/>
  <c r="F38" i="19"/>
  <c r="E38" i="19"/>
  <c r="I26" i="19"/>
  <c r="G26" i="19"/>
  <c r="D26" i="19"/>
  <c r="C26" i="19"/>
  <c r="F25" i="19"/>
  <c r="L25" i="19" s="1"/>
  <c r="E25" i="19"/>
  <c r="F23" i="19"/>
  <c r="K23" i="19"/>
  <c r="E23" i="19"/>
  <c r="F21" i="19"/>
  <c r="E21" i="19"/>
  <c r="J21" i="19" s="1"/>
  <c r="F20" i="19"/>
  <c r="E20" i="19"/>
  <c r="F19" i="19"/>
  <c r="K19" i="19"/>
  <c r="E19" i="19"/>
  <c r="F18" i="19"/>
  <c r="E18" i="19"/>
  <c r="F17" i="19"/>
  <c r="K17" i="19"/>
  <c r="E17" i="19"/>
  <c r="F16" i="19"/>
  <c r="E16" i="19"/>
  <c r="E26" i="19" s="1"/>
  <c r="F15" i="19"/>
  <c r="K15" i="19"/>
  <c r="E15" i="19"/>
  <c r="F14" i="19"/>
  <c r="E14" i="19"/>
  <c r="F12" i="19"/>
  <c r="E12" i="19"/>
  <c r="L12" i="19" s="1"/>
  <c r="N91" i="20"/>
  <c r="L66" i="19"/>
  <c r="J17" i="19"/>
  <c r="J23" i="19"/>
  <c r="J66" i="19"/>
  <c r="L17" i="19"/>
  <c r="L23" i="19"/>
  <c r="J12" i="19"/>
  <c r="L15" i="19"/>
  <c r="J16" i="19"/>
  <c r="L19" i="19"/>
  <c r="K21" i="19"/>
  <c r="J41" i="19"/>
  <c r="J44" i="19"/>
  <c r="K12" i="19"/>
  <c r="J15" i="19"/>
  <c r="J19" i="19"/>
  <c r="L38" i="19"/>
  <c r="K14" i="19"/>
  <c r="K25" i="19"/>
  <c r="W35" i="12"/>
  <c r="W34" i="12"/>
  <c r="N151" i="20"/>
  <c r="M123" i="18"/>
  <c r="I123" i="18"/>
  <c r="H123" i="18"/>
  <c r="G123" i="18"/>
  <c r="D123" i="18"/>
  <c r="C123" i="18"/>
  <c r="E122" i="18"/>
  <c r="F121" i="18"/>
  <c r="K121" i="18"/>
  <c r="E121" i="18"/>
  <c r="L121" i="18"/>
  <c r="F120" i="18"/>
  <c r="L120" i="18"/>
  <c r="E120" i="18"/>
  <c r="J119" i="18"/>
  <c r="E119" i="18"/>
  <c r="L118" i="18"/>
  <c r="F118" i="18"/>
  <c r="K118" i="18"/>
  <c r="K123" i="18" s="1"/>
  <c r="E118" i="18"/>
  <c r="J118" i="18"/>
  <c r="E117" i="18"/>
  <c r="J117" i="18"/>
  <c r="F116" i="18"/>
  <c r="L116" i="18"/>
  <c r="L123" i="18" s="1"/>
  <c r="E116" i="18"/>
  <c r="I106" i="18"/>
  <c r="G106" i="18"/>
  <c r="D106" i="18"/>
  <c r="D124" i="18" s="1"/>
  <c r="C106" i="18"/>
  <c r="E105" i="18"/>
  <c r="J105" i="18" s="1"/>
  <c r="K104" i="18"/>
  <c r="F104" i="18"/>
  <c r="L104" i="18"/>
  <c r="E104" i="18"/>
  <c r="J104" i="18"/>
  <c r="F103" i="18"/>
  <c r="K103" i="18"/>
  <c r="E103" i="18"/>
  <c r="L103" i="18"/>
  <c r="F102" i="18"/>
  <c r="L102" i="18"/>
  <c r="E102" i="18"/>
  <c r="L101" i="18"/>
  <c r="F101" i="18"/>
  <c r="K101" i="18"/>
  <c r="E101" i="18"/>
  <c r="J101" i="18"/>
  <c r="F100" i="18"/>
  <c r="E100" i="18"/>
  <c r="F99" i="18"/>
  <c r="E99" i="18"/>
  <c r="F98" i="18"/>
  <c r="E98" i="18"/>
  <c r="M87" i="18"/>
  <c r="M124" i="18" s="1"/>
  <c r="I87" i="18"/>
  <c r="H87" i="18"/>
  <c r="G87" i="18"/>
  <c r="D87" i="18"/>
  <c r="C87" i="18"/>
  <c r="F84" i="18"/>
  <c r="E84" i="18"/>
  <c r="F83" i="18"/>
  <c r="E83" i="18"/>
  <c r="F82" i="18"/>
  <c r="E82" i="18"/>
  <c r="F81" i="18"/>
  <c r="E81" i="18"/>
  <c r="K80" i="18"/>
  <c r="F80" i="18"/>
  <c r="L80" i="18"/>
  <c r="E80" i="18"/>
  <c r="J80" i="18"/>
  <c r="F79" i="18"/>
  <c r="K79" i="18"/>
  <c r="E79" i="18"/>
  <c r="L79" i="18"/>
  <c r="F78" i="18"/>
  <c r="L78" i="18"/>
  <c r="E78" i="18"/>
  <c r="L77" i="18"/>
  <c r="F77" i="18"/>
  <c r="F87" i="18"/>
  <c r="E77" i="18"/>
  <c r="E87" i="18"/>
  <c r="I66" i="18"/>
  <c r="G66" i="18"/>
  <c r="D66" i="18"/>
  <c r="C66" i="18"/>
  <c r="F65" i="18"/>
  <c r="E65" i="18"/>
  <c r="J65" i="18" s="1"/>
  <c r="K64" i="18"/>
  <c r="F64" i="18"/>
  <c r="L64" i="18"/>
  <c r="E64" i="18"/>
  <c r="J64" i="18"/>
  <c r="F63" i="18"/>
  <c r="K63" i="18"/>
  <c r="E63" i="18"/>
  <c r="L63" i="18"/>
  <c r="F62" i="18"/>
  <c r="L62" i="18"/>
  <c r="E62" i="18"/>
  <c r="L61" i="18"/>
  <c r="F61" i="18"/>
  <c r="K61" i="18"/>
  <c r="E61" i="18"/>
  <c r="J61" i="18"/>
  <c r="F60" i="18"/>
  <c r="E60" i="18"/>
  <c r="F59" i="18"/>
  <c r="E59" i="18"/>
  <c r="F58" i="18"/>
  <c r="E58" i="18"/>
  <c r="I46" i="18"/>
  <c r="G46" i="18"/>
  <c r="D46" i="18"/>
  <c r="C46" i="18"/>
  <c r="F44" i="18"/>
  <c r="L44" i="18" s="1"/>
  <c r="E44" i="18"/>
  <c r="F43" i="18"/>
  <c r="E43" i="18"/>
  <c r="E42" i="18"/>
  <c r="F41" i="18"/>
  <c r="L41" i="18" s="1"/>
  <c r="E41" i="18"/>
  <c r="L40" i="18"/>
  <c r="F40" i="18"/>
  <c r="K40" i="18"/>
  <c r="E40" i="18"/>
  <c r="J40" i="18"/>
  <c r="F38" i="18"/>
  <c r="E38" i="18"/>
  <c r="F37" i="18"/>
  <c r="E37" i="18"/>
  <c r="L37" i="18"/>
  <c r="I26" i="18"/>
  <c r="G26" i="18"/>
  <c r="D26" i="18"/>
  <c r="C26" i="18"/>
  <c r="C124" i="18" s="1"/>
  <c r="F25" i="18"/>
  <c r="K25" i="18"/>
  <c r="E25" i="18"/>
  <c r="L25" i="18"/>
  <c r="F23" i="18"/>
  <c r="L23" i="18"/>
  <c r="E23" i="18"/>
  <c r="F21" i="18"/>
  <c r="E21" i="18"/>
  <c r="F20" i="18"/>
  <c r="E20" i="18"/>
  <c r="K19" i="18"/>
  <c r="F19" i="18"/>
  <c r="L19" i="18"/>
  <c r="E19" i="18"/>
  <c r="J19" i="18"/>
  <c r="F18" i="18"/>
  <c r="K18" i="18"/>
  <c r="E18" i="18"/>
  <c r="L18" i="18"/>
  <c r="F17" i="18"/>
  <c r="L17" i="18"/>
  <c r="E17" i="18"/>
  <c r="L16" i="18"/>
  <c r="F16" i="18"/>
  <c r="K16" i="18"/>
  <c r="E16" i="18"/>
  <c r="J16" i="18"/>
  <c r="F15" i="18"/>
  <c r="E15" i="18"/>
  <c r="J15" i="18" s="1"/>
  <c r="F14" i="18"/>
  <c r="E14" i="18"/>
  <c r="F12" i="18"/>
  <c r="E12" i="18"/>
  <c r="J12" i="18"/>
  <c r="J18" i="18"/>
  <c r="J25" i="18"/>
  <c r="F26" i="18"/>
  <c r="J63" i="18"/>
  <c r="J79" i="18"/>
  <c r="J103" i="18"/>
  <c r="J121" i="18"/>
  <c r="F123" i="18"/>
  <c r="L12" i="18"/>
  <c r="K12" i="18"/>
  <c r="J17" i="18"/>
  <c r="K17" i="18"/>
  <c r="J23" i="18"/>
  <c r="K23" i="18"/>
  <c r="C126" i="18"/>
  <c r="J41" i="18"/>
  <c r="K44" i="18"/>
  <c r="J62" i="18"/>
  <c r="K62" i="18"/>
  <c r="J77" i="18"/>
  <c r="J78" i="18"/>
  <c r="K78" i="18"/>
  <c r="K98" i="18"/>
  <c r="J102" i="18"/>
  <c r="K102" i="18"/>
  <c r="K116" i="18"/>
  <c r="J120" i="18"/>
  <c r="K120" i="18"/>
  <c r="K77" i="18"/>
  <c r="J116" i="18"/>
  <c r="F25" i="17"/>
  <c r="F21" i="17"/>
  <c r="F41" i="17"/>
  <c r="F61" i="17"/>
  <c r="F63" i="17"/>
  <c r="F64" i="17"/>
  <c r="F83" i="17"/>
  <c r="F104" i="17"/>
  <c r="E104" i="17"/>
  <c r="T37" i="12"/>
  <c r="Q37" i="12"/>
  <c r="N37" i="12"/>
  <c r="J37" i="12"/>
  <c r="G37" i="12"/>
  <c r="C37" i="12"/>
  <c r="W33" i="12"/>
  <c r="W37" i="12" s="1"/>
  <c r="F18" i="17"/>
  <c r="D46" i="17"/>
  <c r="G46" i="17"/>
  <c r="I46" i="17"/>
  <c r="C46" i="17"/>
  <c r="C26" i="17"/>
  <c r="E119" i="17"/>
  <c r="J119" i="17"/>
  <c r="F121" i="17"/>
  <c r="E121" i="17"/>
  <c r="F120" i="17"/>
  <c r="E120" i="17"/>
  <c r="J120" i="17" s="1"/>
  <c r="F118" i="17"/>
  <c r="E118" i="17"/>
  <c r="F116" i="17"/>
  <c r="F123" i="17"/>
  <c r="K116" i="17"/>
  <c r="E116" i="17"/>
  <c r="L116" i="17" s="1"/>
  <c r="E105" i="17"/>
  <c r="J105" i="17" s="1"/>
  <c r="F103" i="17"/>
  <c r="K103" i="17" s="1"/>
  <c r="E103" i="17"/>
  <c r="F102" i="17"/>
  <c r="E102" i="17"/>
  <c r="J102" i="17"/>
  <c r="F101" i="17"/>
  <c r="E101" i="17"/>
  <c r="L101" i="17" s="1"/>
  <c r="F100" i="17"/>
  <c r="K100" i="17" s="1"/>
  <c r="E100" i="17"/>
  <c r="J100" i="17"/>
  <c r="F99" i="17"/>
  <c r="E99" i="17"/>
  <c r="F98" i="17"/>
  <c r="F106" i="17"/>
  <c r="E98" i="17"/>
  <c r="F84" i="17"/>
  <c r="E84" i="17"/>
  <c r="J84" i="17"/>
  <c r="E83" i="17"/>
  <c r="F82" i="17"/>
  <c r="E82" i="17"/>
  <c r="J82" i="17"/>
  <c r="F81" i="17"/>
  <c r="E81" i="17"/>
  <c r="F80" i="17"/>
  <c r="E80" i="17"/>
  <c r="J80" i="17" s="1"/>
  <c r="F79" i="17"/>
  <c r="E79" i="17"/>
  <c r="J79" i="17" s="1"/>
  <c r="F78" i="17"/>
  <c r="E78" i="17"/>
  <c r="J78" i="17" s="1"/>
  <c r="F77" i="17"/>
  <c r="E77" i="17"/>
  <c r="L102" i="17"/>
  <c r="J116" i="17"/>
  <c r="J101" i="17"/>
  <c r="K104" i="17"/>
  <c r="K102" i="17"/>
  <c r="K101" i="17"/>
  <c r="K99" i="17"/>
  <c r="K98" i="17"/>
  <c r="K83" i="17"/>
  <c r="K81" i="17"/>
  <c r="K78" i="17"/>
  <c r="K77" i="17"/>
  <c r="F38" i="17"/>
  <c r="K38" i="17" s="1"/>
  <c r="E38" i="17"/>
  <c r="L38" i="17"/>
  <c r="F65" i="17"/>
  <c r="E65" i="17"/>
  <c r="E64" i="17"/>
  <c r="L64" i="17" s="1"/>
  <c r="E63" i="17"/>
  <c r="F62" i="17"/>
  <c r="E62" i="17"/>
  <c r="J62" i="17" s="1"/>
  <c r="E61" i="17"/>
  <c r="F60" i="17"/>
  <c r="K60" i="17"/>
  <c r="E60" i="17"/>
  <c r="F59" i="17"/>
  <c r="E59" i="17"/>
  <c r="J59" i="17"/>
  <c r="E58" i="17"/>
  <c r="F58" i="17"/>
  <c r="E40" i="17"/>
  <c r="J40" i="17"/>
  <c r="F40" i="17"/>
  <c r="E42" i="17"/>
  <c r="J42" i="17" s="1"/>
  <c r="E43" i="17"/>
  <c r="F43" i="17"/>
  <c r="F44" i="17"/>
  <c r="E44" i="17"/>
  <c r="J44" i="17" s="1"/>
  <c r="F37" i="17"/>
  <c r="E37" i="17"/>
  <c r="E41" i="17"/>
  <c r="D26" i="17"/>
  <c r="G26" i="17"/>
  <c r="I26" i="17"/>
  <c r="F16" i="17"/>
  <c r="F14" i="17"/>
  <c r="F15" i="17"/>
  <c r="F17" i="17"/>
  <c r="F19" i="17"/>
  <c r="K19" i="17" s="1"/>
  <c r="F20" i="17"/>
  <c r="F23" i="17"/>
  <c r="K23" i="17" s="1"/>
  <c r="E14" i="17"/>
  <c r="E15" i="17"/>
  <c r="E16" i="17"/>
  <c r="J16" i="17" s="1"/>
  <c r="E17" i="17"/>
  <c r="E18" i="17"/>
  <c r="E19" i="17"/>
  <c r="E20" i="17"/>
  <c r="E21" i="17"/>
  <c r="E23" i="17"/>
  <c r="E25" i="17"/>
  <c r="F12" i="17"/>
  <c r="K12" i="17" s="1"/>
  <c r="E12" i="17"/>
  <c r="E26" i="17"/>
  <c r="K43" i="17"/>
  <c r="J64" i="17"/>
  <c r="J60" i="17"/>
  <c r="K16" i="17"/>
  <c r="L40" i="17"/>
  <c r="K40" i="17"/>
  <c r="L60" i="17"/>
  <c r="L62" i="17"/>
  <c r="J58" i="17"/>
  <c r="K65" i="17"/>
  <c r="K64" i="17"/>
  <c r="K62" i="17"/>
  <c r="K61" i="17"/>
  <c r="L12" i="17"/>
  <c r="L19" i="17"/>
  <c r="L21" i="17"/>
  <c r="K18" i="17"/>
  <c r="K14" i="17"/>
  <c r="K21" i="17"/>
  <c r="H123" i="17"/>
  <c r="I123" i="17"/>
  <c r="M123" i="17"/>
  <c r="I106" i="17"/>
  <c r="H87" i="17"/>
  <c r="I87" i="17"/>
  <c r="M87" i="17"/>
  <c r="M124" i="17" s="1"/>
  <c r="I66" i="17"/>
  <c r="D87" i="17"/>
  <c r="G87" i="17"/>
  <c r="C87" i="17"/>
  <c r="D106" i="17"/>
  <c r="C106" i="17"/>
  <c r="D123" i="17"/>
  <c r="C123" i="17"/>
  <c r="D66" i="17"/>
  <c r="C66" i="17"/>
  <c r="J21" i="17"/>
  <c r="E122" i="17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H37" i="16" s="1"/>
  <c r="AG33" i="16"/>
  <c r="AJ33" i="16"/>
  <c r="AE33" i="16"/>
  <c r="AD33" i="16"/>
  <c r="AF33" i="16" s="1"/>
  <c r="S33" i="16"/>
  <c r="R33" i="16"/>
  <c r="G33" i="16"/>
  <c r="L33" i="16" s="1"/>
  <c r="F33" i="16"/>
  <c r="K33" i="16"/>
  <c r="AI32" i="16"/>
  <c r="AH32" i="16"/>
  <c r="AG32" i="16"/>
  <c r="AJ32" i="16"/>
  <c r="AE32" i="16"/>
  <c r="AD32" i="16"/>
  <c r="AF32" i="16" s="1"/>
  <c r="G32" i="16"/>
  <c r="F32" i="16"/>
  <c r="AX31" i="16"/>
  <c r="AW31" i="16"/>
  <c r="AV31" i="16"/>
  <c r="AU31" i="16"/>
  <c r="AT31" i="16"/>
  <c r="AS31" i="16"/>
  <c r="AQ31" i="16"/>
  <c r="AP31" i="16"/>
  <c r="AR31" i="16" s="1"/>
  <c r="AI31" i="16"/>
  <c r="AI37" i="16" s="1"/>
  <c r="AH31" i="16"/>
  <c r="AG31" i="16"/>
  <c r="AE31" i="16"/>
  <c r="AE37" i="16"/>
  <c r="AD31" i="16"/>
  <c r="AD37" i="16"/>
  <c r="S31" i="16"/>
  <c r="R31" i="16"/>
  <c r="G31" i="16"/>
  <c r="F31" i="16"/>
  <c r="K31" i="16" s="1"/>
  <c r="AX29" i="16"/>
  <c r="AW29" i="16"/>
  <c r="BD29" i="16" s="1"/>
  <c r="AV29" i="16"/>
  <c r="AU29" i="16"/>
  <c r="BC29" i="16" s="1"/>
  <c r="AT29" i="16"/>
  <c r="AZ29" i="16" s="1"/>
  <c r="AS29" i="16"/>
  <c r="AY29" i="16" s="1"/>
  <c r="BA29" i="16" s="1"/>
  <c r="AQ29" i="16"/>
  <c r="AP29" i="16"/>
  <c r="AR29" i="16" s="1"/>
  <c r="AX28" i="16"/>
  <c r="AW28" i="16"/>
  <c r="BD28" i="16" s="1"/>
  <c r="AV28" i="16"/>
  <c r="AU28" i="16"/>
  <c r="AT28" i="16"/>
  <c r="AZ28" i="16" s="1"/>
  <c r="AS28" i="16"/>
  <c r="AQ28" i="16"/>
  <c r="AR28" i="16" s="1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BB18" i="16" s="1"/>
  <c r="BE18" i="16" s="1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J17" i="16" s="1"/>
  <c r="AE17" i="16"/>
  <c r="AD17" i="16"/>
  <c r="AF17" i="16" s="1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J15" i="16" s="1"/>
  <c r="AG15" i="16"/>
  <c r="AE15" i="16"/>
  <c r="AF15" i="16" s="1"/>
  <c r="AD15" i="16"/>
  <c r="S15" i="16"/>
  <c r="R15" i="16"/>
  <c r="G15" i="16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K14" i="16" s="1"/>
  <c r="AI13" i="16"/>
  <c r="AH13" i="16"/>
  <c r="AG13" i="16"/>
  <c r="AE13" i="16"/>
  <c r="AD13" i="16"/>
  <c r="S13" i="16"/>
  <c r="R13" i="16"/>
  <c r="G13" i="16"/>
  <c r="N13" i="16" s="1"/>
  <c r="F13" i="16"/>
  <c r="AI12" i="16"/>
  <c r="AH12" i="16"/>
  <c r="AG12" i="16"/>
  <c r="AJ12" i="16" s="1"/>
  <c r="AE12" i="16"/>
  <c r="AD12" i="16"/>
  <c r="S12" i="16"/>
  <c r="S19" i="16" s="1"/>
  <c r="R12" i="16"/>
  <c r="G12" i="16"/>
  <c r="N12" i="16"/>
  <c r="F12" i="16"/>
  <c r="AI11" i="16"/>
  <c r="AI19" i="16" s="1"/>
  <c r="AH11" i="16"/>
  <c r="AG11" i="16"/>
  <c r="AJ11" i="16" s="1"/>
  <c r="AE11" i="16"/>
  <c r="AF11" i="16" s="1"/>
  <c r="AD11" i="16"/>
  <c r="R11" i="16"/>
  <c r="AX10" i="16"/>
  <c r="AX12" i="16"/>
  <c r="AW10" i="16"/>
  <c r="AW12" i="16"/>
  <c r="AV10" i="16"/>
  <c r="AV12" i="16"/>
  <c r="AU10" i="16"/>
  <c r="AU12" i="16"/>
  <c r="AT10" i="16"/>
  <c r="AT12" i="16"/>
  <c r="AS10" i="16"/>
  <c r="AQ10" i="16"/>
  <c r="AQ12" i="16" s="1"/>
  <c r="AP10" i="16"/>
  <c r="AI10" i="16"/>
  <c r="AH10" i="16"/>
  <c r="AG10" i="16"/>
  <c r="AE10" i="16"/>
  <c r="AD10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2" i="16"/>
  <c r="AF31" i="16"/>
  <c r="AF10" i="16"/>
  <c r="AJ10" i="16"/>
  <c r="AZ10" i="16"/>
  <c r="AZ12" i="16"/>
  <c r="BD10" i="16"/>
  <c r="BD12" i="16"/>
  <c r="K17" i="16"/>
  <c r="L17" i="16"/>
  <c r="K18" i="16"/>
  <c r="L18" i="16"/>
  <c r="BC18" i="16"/>
  <c r="L31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 s="1"/>
  <c r="AG62" i="4"/>
  <c r="AE62" i="4"/>
  <c r="AD62" i="4"/>
  <c r="AF62" i="4"/>
  <c r="AI41" i="4"/>
  <c r="AH41" i="4"/>
  <c r="AG41" i="4"/>
  <c r="AJ41" i="4"/>
  <c r="AE41" i="4"/>
  <c r="AD41" i="4"/>
  <c r="AF41" i="4" s="1"/>
  <c r="AI84" i="4"/>
  <c r="AH84" i="4"/>
  <c r="AG84" i="4"/>
  <c r="AJ84" i="4" s="1"/>
  <c r="AE84" i="4"/>
  <c r="AD84" i="4"/>
  <c r="AF84" i="4" s="1"/>
  <c r="AI83" i="4"/>
  <c r="AH83" i="4"/>
  <c r="AG83" i="4"/>
  <c r="AJ83" i="4" s="1"/>
  <c r="AE83" i="4"/>
  <c r="AD83" i="4"/>
  <c r="AI82" i="4"/>
  <c r="AI91" i="4" s="1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G107" i="4"/>
  <c r="AJ107" i="4" s="1"/>
  <c r="AE107" i="4"/>
  <c r="AD107" i="4"/>
  <c r="AF107" i="4"/>
  <c r="AI106" i="4"/>
  <c r="AH106" i="4"/>
  <c r="AG106" i="4"/>
  <c r="AJ106" i="4"/>
  <c r="AE106" i="4"/>
  <c r="AD106" i="4"/>
  <c r="AF106" i="4" s="1"/>
  <c r="AI105" i="4"/>
  <c r="AH105" i="4"/>
  <c r="AG105" i="4"/>
  <c r="AJ105" i="4" s="1"/>
  <c r="AE105" i="4"/>
  <c r="AD105" i="4"/>
  <c r="AF105" i="4"/>
  <c r="D47" i="4"/>
  <c r="E68" i="4"/>
  <c r="AI79" i="4"/>
  <c r="AH79" i="4"/>
  <c r="AG79" i="4"/>
  <c r="AJ79" i="4"/>
  <c r="AE79" i="4"/>
  <c r="AD79" i="4"/>
  <c r="AI40" i="4"/>
  <c r="AH40" i="4"/>
  <c r="AG40" i="4"/>
  <c r="AJ40" i="4"/>
  <c r="AE40" i="4"/>
  <c r="AD40" i="4"/>
  <c r="AF40" i="4" s="1"/>
  <c r="AI61" i="4"/>
  <c r="AH61" i="4"/>
  <c r="AG61" i="4"/>
  <c r="AE61" i="4"/>
  <c r="AD61" i="4"/>
  <c r="AF61" i="4"/>
  <c r="AI60" i="4"/>
  <c r="AH60" i="4"/>
  <c r="AG60" i="4"/>
  <c r="AJ60" i="4"/>
  <c r="AE60" i="4"/>
  <c r="AD60" i="4"/>
  <c r="AF60" i="4" s="1"/>
  <c r="AF80" i="4"/>
  <c r="AI126" i="4"/>
  <c r="AH126" i="4"/>
  <c r="AG126" i="4"/>
  <c r="AJ126" i="4" s="1"/>
  <c r="AE126" i="4"/>
  <c r="AF126" i="4" s="1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 s="1"/>
  <c r="AI123" i="4"/>
  <c r="AH123" i="4"/>
  <c r="AG123" i="4"/>
  <c r="AJ123" i="4" s="1"/>
  <c r="AE123" i="4"/>
  <c r="AD123" i="4"/>
  <c r="AF123" i="4"/>
  <c r="AI42" i="4"/>
  <c r="AH42" i="4"/>
  <c r="AJ42" i="4" s="1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F14" i="4" s="1"/>
  <c r="AD14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W255" i="11" s="1"/>
  <c r="AB215" i="11"/>
  <c r="AA215" i="11"/>
  <c r="Z215" i="11"/>
  <c r="Y215" i="11"/>
  <c r="Y254" i="11" s="1"/>
  <c r="X215" i="11"/>
  <c r="W215" i="1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W213" i="11"/>
  <c r="AI212" i="11"/>
  <c r="AH212" i="11"/>
  <c r="AG212" i="11"/>
  <c r="AJ212" i="11" s="1"/>
  <c r="AF212" i="11"/>
  <c r="AB210" i="11"/>
  <c r="AA210" i="11"/>
  <c r="Z210" i="11"/>
  <c r="Y210" i="11"/>
  <c r="X210" i="11"/>
  <c r="W210" i="11"/>
  <c r="AB209" i="11"/>
  <c r="AB225" i="11" s="1"/>
  <c r="AA209" i="11"/>
  <c r="Z209" i="11"/>
  <c r="AH209" i="11" s="1"/>
  <c r="Y209" i="11"/>
  <c r="X209" i="11"/>
  <c r="X211" i="11" s="1"/>
  <c r="W209" i="11"/>
  <c r="AB208" i="11"/>
  <c r="AA208" i="11"/>
  <c r="Z208" i="11"/>
  <c r="Y208" i="11"/>
  <c r="X208" i="11"/>
  <c r="W208" i="11"/>
  <c r="AB207" i="11"/>
  <c r="AA207" i="11"/>
  <c r="Z207" i="11"/>
  <c r="Y207" i="11"/>
  <c r="Y251" i="11"/>
  <c r="X207" i="11"/>
  <c r="W207" i="11"/>
  <c r="AI206" i="11"/>
  <c r="AH206" i="11"/>
  <c r="AG206" i="11"/>
  <c r="AF206" i="11"/>
  <c r="AB204" i="11"/>
  <c r="AA204" i="11"/>
  <c r="Z204" i="11"/>
  <c r="AH204" i="11" s="1"/>
  <c r="Y204" i="11"/>
  <c r="X204" i="11"/>
  <c r="W204" i="11"/>
  <c r="AB203" i="11"/>
  <c r="AI203" i="11" s="1"/>
  <c r="AA203" i="11"/>
  <c r="Z203" i="11"/>
  <c r="Y203" i="11"/>
  <c r="X203" i="11"/>
  <c r="W203" i="11"/>
  <c r="AB202" i="11"/>
  <c r="AA202" i="11"/>
  <c r="Z202" i="11"/>
  <c r="Z249" i="11" s="1"/>
  <c r="Y202" i="1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/>
  <c r="W201" i="11"/>
  <c r="AI200" i="11"/>
  <c r="AH200" i="11"/>
  <c r="AG200" i="11"/>
  <c r="AF200" i="11"/>
  <c r="AB198" i="11"/>
  <c r="AA198" i="11"/>
  <c r="Z198" i="11"/>
  <c r="Y198" i="11"/>
  <c r="AH198" i="11"/>
  <c r="X198" i="11"/>
  <c r="W198" i="11"/>
  <c r="AG198" i="11" s="1"/>
  <c r="AB197" i="11"/>
  <c r="AA197" i="11"/>
  <c r="Z197" i="11"/>
  <c r="Y197" i="11"/>
  <c r="Y245" i="11" s="1"/>
  <c r="X197" i="11"/>
  <c r="W197" i="11"/>
  <c r="AB196" i="11"/>
  <c r="AB246" i="11"/>
  <c r="AA196" i="11"/>
  <c r="Z196" i="11"/>
  <c r="Z246" i="11" s="1"/>
  <c r="Y196" i="11"/>
  <c r="Y246" i="11"/>
  <c r="X196" i="11"/>
  <c r="X246" i="11"/>
  <c r="W196" i="11"/>
  <c r="AD195" i="11"/>
  <c r="AC195" i="11"/>
  <c r="AB195" i="11"/>
  <c r="AB245" i="11" s="1"/>
  <c r="AA195" i="11"/>
  <c r="Z195" i="11"/>
  <c r="Z245" i="11"/>
  <c r="Y195" i="11"/>
  <c r="X195" i="11"/>
  <c r="X245" i="11" s="1"/>
  <c r="W195" i="11"/>
  <c r="AI194" i="11"/>
  <c r="AH194" i="11"/>
  <c r="AG194" i="11"/>
  <c r="AJ194" i="11" s="1"/>
  <c r="AF194" i="11"/>
  <c r="AD192" i="11"/>
  <c r="AC192" i="11"/>
  <c r="AB192" i="11"/>
  <c r="AA192" i="11"/>
  <c r="Z192" i="11"/>
  <c r="Y192" i="11"/>
  <c r="X192" i="11"/>
  <c r="AG192" i="11" s="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Y243" i="11" s="1"/>
  <c r="X190" i="11"/>
  <c r="X243" i="11"/>
  <c r="W190" i="11"/>
  <c r="AB189" i="11"/>
  <c r="AA189" i="11"/>
  <c r="AA242" i="11" s="1"/>
  <c r="Z189" i="11"/>
  <c r="Z242" i="11" s="1"/>
  <c r="Y189" i="11"/>
  <c r="Y242" i="11" s="1"/>
  <c r="X189" i="11"/>
  <c r="W189" i="11"/>
  <c r="W242" i="11"/>
  <c r="AI188" i="11"/>
  <c r="AH188" i="11"/>
  <c r="AG188" i="11"/>
  <c r="AF188" i="11"/>
  <c r="AD186" i="11"/>
  <c r="AC186" i="11"/>
  <c r="AB186" i="11"/>
  <c r="AA186" i="11"/>
  <c r="AI186" i="11" s="1"/>
  <c r="Z186" i="11"/>
  <c r="Y186" i="11"/>
  <c r="X186" i="11"/>
  <c r="W186" i="11"/>
  <c r="W240" i="11" s="1"/>
  <c r="AB185" i="11"/>
  <c r="AA185" i="11"/>
  <c r="Z185" i="11"/>
  <c r="Y185" i="11"/>
  <c r="X185" i="11"/>
  <c r="W185" i="11"/>
  <c r="W187" i="11" s="1"/>
  <c r="AB184" i="11"/>
  <c r="AA184" i="11"/>
  <c r="AA240" i="11" s="1"/>
  <c r="Z184" i="11"/>
  <c r="Y184" i="11"/>
  <c r="X184" i="11"/>
  <c r="X240" i="11"/>
  <c r="W184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AH180" i="11"/>
  <c r="X180" i="11"/>
  <c r="W180" i="11"/>
  <c r="AD179" i="11"/>
  <c r="AC179" i="11"/>
  <c r="AB179" i="11"/>
  <c r="AA179" i="11"/>
  <c r="Z179" i="11"/>
  <c r="Y179" i="11"/>
  <c r="AH179" i="11"/>
  <c r="X179" i="11"/>
  <c r="W179" i="11"/>
  <c r="AG179" i="11" s="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X225" i="11" s="1"/>
  <c r="W173" i="11"/>
  <c r="AD172" i="11"/>
  <c r="AC172" i="11"/>
  <c r="AB172" i="11"/>
  <c r="AA172" i="11"/>
  <c r="Z172" i="11"/>
  <c r="AH172" i="11" s="1"/>
  <c r="Y172" i="11"/>
  <c r="X172" i="11"/>
  <c r="W172" i="11"/>
  <c r="AB171" i="11"/>
  <c r="AA171" i="11"/>
  <c r="Z171" i="11"/>
  <c r="Y171" i="11"/>
  <c r="X171" i="11"/>
  <c r="W171" i="11"/>
  <c r="D168" i="11"/>
  <c r="D167" i="11"/>
  <c r="E167" i="11" s="1"/>
  <c r="D165" i="11"/>
  <c r="E165" i="11"/>
  <c r="D164" i="11"/>
  <c r="E164" i="11"/>
  <c r="N163" i="11"/>
  <c r="N162" i="11"/>
  <c r="N164" i="11" s="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J155" i="11" s="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J152" i="11" s="1"/>
  <c r="E152" i="11"/>
  <c r="AB151" i="11"/>
  <c r="AD214" i="11" s="1"/>
  <c r="AA151" i="11"/>
  <c r="AC214" i="11" s="1"/>
  <c r="F151" i="11"/>
  <c r="E151" i="11"/>
  <c r="AB150" i="11"/>
  <c r="AA150" i="11"/>
  <c r="F150" i="11"/>
  <c r="K150" i="11"/>
  <c r="E150" i="11"/>
  <c r="M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D251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A133" i="11"/>
  <c r="F133" i="11"/>
  <c r="E133" i="11"/>
  <c r="AB132" i="11"/>
  <c r="AD209" i="11" s="1"/>
  <c r="AA132" i="11"/>
  <c r="F132" i="11"/>
  <c r="E132" i="11"/>
  <c r="J132" i="11"/>
  <c r="AB131" i="11"/>
  <c r="AD208" i="11"/>
  <c r="AA131" i="11"/>
  <c r="AC208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M120" i="11" s="1"/>
  <c r="E120" i="11"/>
  <c r="AB119" i="11"/>
  <c r="AA119" i="11"/>
  <c r="F119" i="11"/>
  <c r="E119" i="11"/>
  <c r="AB118" i="11"/>
  <c r="AA118" i="11"/>
  <c r="F118" i="11"/>
  <c r="E118" i="11"/>
  <c r="AB117" i="11"/>
  <c r="AD203" i="11" s="1"/>
  <c r="AD248" i="11"/>
  <c r="AA117" i="11"/>
  <c r="AC203" i="11"/>
  <c r="AF203" i="11" s="1"/>
  <c r="F117" i="11"/>
  <c r="E117" i="11"/>
  <c r="AB116" i="11"/>
  <c r="AD204" i="11"/>
  <c r="AA116" i="11"/>
  <c r="AC204" i="11"/>
  <c r="F116" i="11"/>
  <c r="E116" i="11"/>
  <c r="AB115" i="11"/>
  <c r="AD202" i="11"/>
  <c r="AD249" i="11" s="1"/>
  <c r="AA115" i="11"/>
  <c r="AC202" i="11"/>
  <c r="F115" i="11"/>
  <c r="F121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J101" i="11" s="1"/>
  <c r="AB100" i="11"/>
  <c r="AA100" i="11"/>
  <c r="F100" i="11"/>
  <c r="E100" i="11"/>
  <c r="AB99" i="11"/>
  <c r="AD198" i="11"/>
  <c r="AF198" i="11" s="1"/>
  <c r="AA99" i="11"/>
  <c r="AC198" i="11" s="1"/>
  <c r="F99" i="11"/>
  <c r="J99" i="11" s="1"/>
  <c r="E99" i="11"/>
  <c r="M99" i="11"/>
  <c r="AB98" i="11"/>
  <c r="AA98" i="11"/>
  <c r="F98" i="11"/>
  <c r="E98" i="11"/>
  <c r="AB97" i="11"/>
  <c r="AA97" i="11"/>
  <c r="AC197" i="11" s="1"/>
  <c r="F97" i="11"/>
  <c r="M97" i="11"/>
  <c r="E97" i="11"/>
  <c r="AB96" i="11"/>
  <c r="AD197" i="11" s="1"/>
  <c r="AA96" i="11"/>
  <c r="F96" i="11"/>
  <c r="J96" i="11" s="1"/>
  <c r="E96" i="11"/>
  <c r="M96" i="11"/>
  <c r="AB95" i="11"/>
  <c r="AB102" i="11"/>
  <c r="AD196" i="11"/>
  <c r="AA95" i="1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D242" i="11" s="1"/>
  <c r="AA76" i="1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K63" i="11"/>
  <c r="K64" i="11" s="1"/>
  <c r="E63" i="11"/>
  <c r="AB62" i="11"/>
  <c r="AD184" i="11" s="1"/>
  <c r="AD240" i="11"/>
  <c r="AA62" i="11"/>
  <c r="AC184" i="11"/>
  <c r="F62" i="11"/>
  <c r="E62" i="11"/>
  <c r="M62" i="11" s="1"/>
  <c r="AB61" i="11"/>
  <c r="AA61" i="11"/>
  <c r="F61" i="11"/>
  <c r="E61" i="11"/>
  <c r="AB60" i="11"/>
  <c r="AA60" i="11"/>
  <c r="F60" i="11"/>
  <c r="E60" i="11"/>
  <c r="AA59" i="11"/>
  <c r="AC185" i="11" s="1"/>
  <c r="F59" i="11"/>
  <c r="E59" i="11"/>
  <c r="AB58" i="11"/>
  <c r="AA58" i="11"/>
  <c r="F58" i="11"/>
  <c r="J58" i="11" s="1"/>
  <c r="E58" i="11"/>
  <c r="AB56" i="11"/>
  <c r="AA56" i="11"/>
  <c r="AC183" i="11"/>
  <c r="AC187" i="11" s="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J38" i="11" s="1"/>
  <c r="E38" i="11"/>
  <c r="AB36" i="11"/>
  <c r="AD177" i="11" s="1"/>
  <c r="AA36" i="11"/>
  <c r="F36" i="11"/>
  <c r="F42" i="11" s="1"/>
  <c r="E36" i="11"/>
  <c r="J36" i="11"/>
  <c r="AB34" i="11"/>
  <c r="AA34" i="11"/>
  <c r="AA42" i="11" s="1"/>
  <c r="F34" i="1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/>
  <c r="F11" i="11"/>
  <c r="E11" i="11"/>
  <c r="M119" i="11"/>
  <c r="J137" i="11"/>
  <c r="J153" i="11"/>
  <c r="AG185" i="11"/>
  <c r="AG186" i="11"/>
  <c r="AI191" i="11"/>
  <c r="AI192" i="11"/>
  <c r="AJ200" i="11"/>
  <c r="AG204" i="11"/>
  <c r="AJ206" i="11"/>
  <c r="AI210" i="11"/>
  <c r="M15" i="11"/>
  <c r="J97" i="11"/>
  <c r="J117" i="11"/>
  <c r="J119" i="11"/>
  <c r="J120" i="11"/>
  <c r="M131" i="11"/>
  <c r="M132" i="11"/>
  <c r="M137" i="11"/>
  <c r="M149" i="11"/>
  <c r="M152" i="11"/>
  <c r="M155" i="11"/>
  <c r="D159" i="11"/>
  <c r="AI179" i="11"/>
  <c r="AJ179" i="11"/>
  <c r="AG183" i="11"/>
  <c r="AI183" i="11"/>
  <c r="AG197" i="11"/>
  <c r="AH203" i="11"/>
  <c r="AJ188" i="11"/>
  <c r="AH191" i="11"/>
  <c r="AG201" i="11"/>
  <c r="K41" i="11"/>
  <c r="K42" i="11" s="1"/>
  <c r="AB121" i="11"/>
  <c r="J131" i="11"/>
  <c r="F138" i="11"/>
  <c r="K149" i="11"/>
  <c r="K156" i="11"/>
  <c r="J150" i="11"/>
  <c r="D163" i="11"/>
  <c r="Y233" i="11"/>
  <c r="AA233" i="11"/>
  <c r="AH171" i="11"/>
  <c r="Z234" i="11"/>
  <c r="AH173" i="11"/>
  <c r="AG174" i="11"/>
  <c r="Y175" i="11"/>
  <c r="AH177" i="11"/>
  <c r="AG178" i="11"/>
  <c r="AI178" i="11"/>
  <c r="X181" i="11"/>
  <c r="AB181" i="11"/>
  <c r="X239" i="11"/>
  <c r="X187" i="11"/>
  <c r="AG187" i="11" s="1"/>
  <c r="Z239" i="11"/>
  <c r="AB239" i="11"/>
  <c r="AB187" i="11"/>
  <c r="AB83" i="11"/>
  <c r="M115" i="11"/>
  <c r="AA121" i="11"/>
  <c r="AC215" i="11"/>
  <c r="AC254" i="11" s="1"/>
  <c r="J149" i="11"/>
  <c r="AB156" i="11"/>
  <c r="X233" i="11"/>
  <c r="W234" i="11"/>
  <c r="Y234" i="11"/>
  <c r="Y224" i="11"/>
  <c r="AA224" i="11"/>
  <c r="AC234" i="11"/>
  <c r="AI173" i="11"/>
  <c r="AH174" i="11"/>
  <c r="X175" i="11"/>
  <c r="AG177" i="11"/>
  <c r="AI177" i="11"/>
  <c r="AH178" i="11"/>
  <c r="AJ178" i="11" s="1"/>
  <c r="Y181" i="11"/>
  <c r="AA181" i="11"/>
  <c r="W239" i="11"/>
  <c r="Y187" i="11"/>
  <c r="AH187" i="11" s="1"/>
  <c r="AA187" i="11"/>
  <c r="AI187" i="11" s="1"/>
  <c r="AH183" i="11"/>
  <c r="AJ183" i="11" s="1"/>
  <c r="AB240" i="11"/>
  <c r="AI184" i="11"/>
  <c r="AJ184" i="11" s="1"/>
  <c r="AH184" i="11"/>
  <c r="AI189" i="11"/>
  <c r="W246" i="11"/>
  <c r="AG196" i="11"/>
  <c r="AA246" i="11"/>
  <c r="AI196" i="11"/>
  <c r="AH197" i="11"/>
  <c r="AG202" i="11"/>
  <c r="AA249" i="11"/>
  <c r="AI202" i="11"/>
  <c r="AH202" i="11"/>
  <c r="Z205" i="11"/>
  <c r="AI213" i="11"/>
  <c r="AB217" i="11"/>
  <c r="AG184" i="11"/>
  <c r="W243" i="11"/>
  <c r="AG190" i="11"/>
  <c r="AI190" i="11"/>
  <c r="AI195" i="11"/>
  <c r="X199" i="11"/>
  <c r="AB199" i="11"/>
  <c r="X205" i="11"/>
  <c r="Y252" i="11"/>
  <c r="AA252" i="11"/>
  <c r="AH208" i="11"/>
  <c r="Z211" i="11"/>
  <c r="AH211" i="11" s="1"/>
  <c r="AI214" i="11"/>
  <c r="AH189" i="11"/>
  <c r="W193" i="11"/>
  <c r="Y193" i="11"/>
  <c r="AH201" i="11"/>
  <c r="AA205" i="11"/>
  <c r="AH207" i="11"/>
  <c r="Y211" i="11"/>
  <c r="AH213" i="11"/>
  <c r="Y91" i="4"/>
  <c r="Z91" i="4"/>
  <c r="AA91" i="4"/>
  <c r="AB91" i="4"/>
  <c r="AC91" i="4"/>
  <c r="X91" i="4"/>
  <c r="H191" i="4"/>
  <c r="I191" i="4"/>
  <c r="J191" i="4"/>
  <c r="K191" i="4"/>
  <c r="L191" i="4"/>
  <c r="H190" i="4"/>
  <c r="I190" i="4"/>
  <c r="J190" i="4"/>
  <c r="R190" i="4" s="1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N187" i="4" s="1"/>
  <c r="G188" i="4"/>
  <c r="G190" i="4"/>
  <c r="G191" i="4"/>
  <c r="G187" i="4"/>
  <c r="G193" i="4"/>
  <c r="E188" i="4"/>
  <c r="E190" i="4"/>
  <c r="E191" i="4"/>
  <c r="E192" i="4" s="1"/>
  <c r="E187" i="4"/>
  <c r="D188" i="4"/>
  <c r="D190" i="4"/>
  <c r="D191" i="4"/>
  <c r="D187" i="4"/>
  <c r="X24" i="4"/>
  <c r="E91" i="4"/>
  <c r="D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I226" i="4" s="1"/>
  <c r="J157" i="4"/>
  <c r="K157" i="4"/>
  <c r="S157" i="4" s="1"/>
  <c r="L157" i="4"/>
  <c r="H156" i="4"/>
  <c r="I156" i="4"/>
  <c r="J156" i="4"/>
  <c r="R156" i="4" s="1"/>
  <c r="K156" i="4"/>
  <c r="L156" i="4"/>
  <c r="L225" i="4" s="1"/>
  <c r="H154" i="4"/>
  <c r="H160" i="4"/>
  <c r="I154" i="4"/>
  <c r="I160" i="4"/>
  <c r="J154" i="4"/>
  <c r="K154" i="4"/>
  <c r="K160" i="4" s="1"/>
  <c r="L154" i="4"/>
  <c r="L160" i="4"/>
  <c r="H153" i="4"/>
  <c r="H159" i="4"/>
  <c r="I153" i="4"/>
  <c r="I159" i="4"/>
  <c r="J153" i="4"/>
  <c r="K153" i="4"/>
  <c r="L153" i="4"/>
  <c r="G154" i="4"/>
  <c r="G156" i="4"/>
  <c r="G157" i="4"/>
  <c r="G153" i="4"/>
  <c r="G159" i="4"/>
  <c r="E154" i="4"/>
  <c r="E155" i="4"/>
  <c r="E158" i="4" s="1"/>
  <c r="E156" i="4"/>
  <c r="E157" i="4"/>
  <c r="E153" i="4"/>
  <c r="E159" i="4"/>
  <c r="D154" i="4"/>
  <c r="D160" i="4"/>
  <c r="D155" i="4"/>
  <c r="D156" i="4"/>
  <c r="F156" i="4" s="1"/>
  <c r="D157" i="4"/>
  <c r="D153" i="4"/>
  <c r="AF37" i="4"/>
  <c r="L37" i="4"/>
  <c r="S224" i="4"/>
  <c r="R224" i="4"/>
  <c r="Q224" i="4"/>
  <c r="T224" i="4" s="1"/>
  <c r="N224" i="4"/>
  <c r="M224" i="4"/>
  <c r="P224" i="4" s="1"/>
  <c r="H214" i="4"/>
  <c r="Q214" i="4" s="1"/>
  <c r="I214" i="4"/>
  <c r="J214" i="4"/>
  <c r="R214" i="4" s="1"/>
  <c r="K214" i="4"/>
  <c r="L214" i="4"/>
  <c r="S214" i="4" s="1"/>
  <c r="H213" i="4"/>
  <c r="I213" i="4"/>
  <c r="R213" i="4" s="1"/>
  <c r="J213" i="4"/>
  <c r="K213" i="4"/>
  <c r="S213" i="4" s="1"/>
  <c r="L213" i="4"/>
  <c r="H211" i="4"/>
  <c r="I211" i="4"/>
  <c r="J211" i="4"/>
  <c r="J217" i="4" s="1"/>
  <c r="K211" i="4"/>
  <c r="L211" i="4"/>
  <c r="L217" i="4" s="1"/>
  <c r="H210" i="4"/>
  <c r="I210" i="4"/>
  <c r="I216" i="4" s="1"/>
  <c r="J210" i="4"/>
  <c r="K210" i="4"/>
  <c r="L210" i="4"/>
  <c r="L216" i="4" s="1"/>
  <c r="G211" i="4"/>
  <c r="M211" i="4" s="1"/>
  <c r="M217" i="4" s="1"/>
  <c r="Q212" i="4"/>
  <c r="G213" i="4"/>
  <c r="M213" i="4" s="1"/>
  <c r="G214" i="4"/>
  <c r="G217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T212" i="4" s="1"/>
  <c r="N212" i="4"/>
  <c r="H202" i="4"/>
  <c r="I202" i="4"/>
  <c r="J202" i="4"/>
  <c r="K202" i="4"/>
  <c r="S202" i="4" s="1"/>
  <c r="L202" i="4"/>
  <c r="H201" i="4"/>
  <c r="I201" i="4"/>
  <c r="J201" i="4"/>
  <c r="J203" i="4" s="1"/>
  <c r="K201" i="4"/>
  <c r="L201" i="4"/>
  <c r="S201" i="4" s="1"/>
  <c r="H199" i="4"/>
  <c r="I199" i="4"/>
  <c r="J199" i="4"/>
  <c r="K199" i="4"/>
  <c r="L199" i="4"/>
  <c r="H198" i="4"/>
  <c r="I198" i="4"/>
  <c r="I204" i="4"/>
  <c r="J198" i="4"/>
  <c r="J204" i="4"/>
  <c r="K198" i="4"/>
  <c r="K204" i="4"/>
  <c r="L198" i="4"/>
  <c r="L204" i="4"/>
  <c r="G199" i="4"/>
  <c r="G201" i="4"/>
  <c r="M201" i="4" s="1"/>
  <c r="G202" i="4"/>
  <c r="G198" i="4"/>
  <c r="G204" i="4" s="1"/>
  <c r="E199" i="4"/>
  <c r="E201" i="4"/>
  <c r="E202" i="4"/>
  <c r="E226" i="4" s="1"/>
  <c r="D199" i="4"/>
  <c r="D201" i="4"/>
  <c r="F201" i="4" s="1"/>
  <c r="D202" i="4"/>
  <c r="E198" i="4"/>
  <c r="E203" i="4" s="1"/>
  <c r="D198" i="4"/>
  <c r="S200" i="4"/>
  <c r="R200" i="4"/>
  <c r="T200" i="4" s="1"/>
  <c r="Q200" i="4"/>
  <c r="N200" i="4"/>
  <c r="P200" i="4" s="1"/>
  <c r="M200" i="4"/>
  <c r="R191" i="4"/>
  <c r="R194" i="4" s="1"/>
  <c r="Q188" i="4"/>
  <c r="Q189" i="4"/>
  <c r="T189" i="4" s="1"/>
  <c r="S189" i="4"/>
  <c r="R189" i="4"/>
  <c r="N189" i="4"/>
  <c r="N188" i="4"/>
  <c r="H180" i="4"/>
  <c r="N180" i="4" s="1"/>
  <c r="I180" i="4"/>
  <c r="J180" i="4"/>
  <c r="R180" i="4" s="1"/>
  <c r="K180" i="4"/>
  <c r="L180" i="4"/>
  <c r="H179" i="4"/>
  <c r="I179" i="4"/>
  <c r="R179" i="4" s="1"/>
  <c r="J179" i="4"/>
  <c r="K179" i="4"/>
  <c r="L179" i="4"/>
  <c r="H177" i="4"/>
  <c r="I177" i="4"/>
  <c r="J177" i="4"/>
  <c r="K177" i="4"/>
  <c r="K183" i="4"/>
  <c r="L177" i="4"/>
  <c r="L183" i="4"/>
  <c r="H176" i="4"/>
  <c r="I176" i="4"/>
  <c r="J176" i="4"/>
  <c r="J182" i="4" s="1"/>
  <c r="K176" i="4"/>
  <c r="L176" i="4"/>
  <c r="L182" i="4" s="1"/>
  <c r="G177" i="4"/>
  <c r="Q177" i="4" s="1"/>
  <c r="Q178" i="4"/>
  <c r="G179" i="4"/>
  <c r="M179" i="4"/>
  <c r="G180" i="4"/>
  <c r="G176" i="4"/>
  <c r="G182" i="4" s="1"/>
  <c r="E177" i="4"/>
  <c r="E179" i="4"/>
  <c r="E180" i="4"/>
  <c r="E176" i="4"/>
  <c r="E182" i="4" s="1"/>
  <c r="D177" i="4"/>
  <c r="F177" i="4" s="1"/>
  <c r="D179" i="4"/>
  <c r="D180" i="4"/>
  <c r="F180" i="4" s="1"/>
  <c r="D176" i="4"/>
  <c r="S178" i="4"/>
  <c r="R178" i="4"/>
  <c r="N178" i="4"/>
  <c r="H168" i="4"/>
  <c r="H226" i="4" s="1"/>
  <c r="I168" i="4"/>
  <c r="J168" i="4"/>
  <c r="J226" i="4" s="1"/>
  <c r="R226" i="4" s="1"/>
  <c r="K168" i="4"/>
  <c r="L168" i="4"/>
  <c r="L171" i="4" s="1"/>
  <c r="H167" i="4"/>
  <c r="I167" i="4"/>
  <c r="R167" i="4" s="1"/>
  <c r="J167" i="4"/>
  <c r="J170" i="4" s="1"/>
  <c r="K167" i="4"/>
  <c r="L167" i="4"/>
  <c r="S167" i="4" s="1"/>
  <c r="H165" i="4"/>
  <c r="I165" i="4"/>
  <c r="I223" i="4"/>
  <c r="J165" i="4"/>
  <c r="K165" i="4"/>
  <c r="K171" i="4" s="1"/>
  <c r="L165" i="4"/>
  <c r="H164" i="4"/>
  <c r="I164" i="4"/>
  <c r="R164" i="4"/>
  <c r="J164" i="4"/>
  <c r="K164" i="4"/>
  <c r="S164" i="4" s="1"/>
  <c r="S170" i="4" s="1"/>
  <c r="L164" i="4"/>
  <c r="G165" i="4"/>
  <c r="Q166" i="4"/>
  <c r="G167" i="4"/>
  <c r="G168" i="4"/>
  <c r="G164" i="4"/>
  <c r="G170" i="4"/>
  <c r="E165" i="4"/>
  <c r="E167" i="4"/>
  <c r="E168" i="4"/>
  <c r="E171" i="4" s="1"/>
  <c r="D165" i="4"/>
  <c r="F165" i="4"/>
  <c r="D167" i="4"/>
  <c r="D168" i="4"/>
  <c r="E164" i="4"/>
  <c r="E170" i="4"/>
  <c r="D164" i="4"/>
  <c r="S166" i="4"/>
  <c r="R166" i="4"/>
  <c r="N166" i="4"/>
  <c r="Q154" i="4"/>
  <c r="Q155" i="4"/>
  <c r="M157" i="4"/>
  <c r="P157" i="4" s="1"/>
  <c r="AP33" i="4"/>
  <c r="S155" i="4"/>
  <c r="T155" i="4" s="1"/>
  <c r="R155" i="4"/>
  <c r="N155" i="4"/>
  <c r="D183" i="4"/>
  <c r="D205" i="4"/>
  <c r="G216" i="4"/>
  <c r="Q199" i="4"/>
  <c r="G205" i="4"/>
  <c r="S180" i="4"/>
  <c r="N214" i="4"/>
  <c r="K203" i="4"/>
  <c r="R210" i="4"/>
  <c r="R201" i="4"/>
  <c r="L215" i="4"/>
  <c r="R154" i="4"/>
  <c r="J222" i="4"/>
  <c r="M190" i="4"/>
  <c r="R188" i="4"/>
  <c r="N213" i="4"/>
  <c r="G203" i="4"/>
  <c r="F213" i="4"/>
  <c r="Q165" i="4"/>
  <c r="L181" i="4"/>
  <c r="S188" i="4"/>
  <c r="J192" i="4"/>
  <c r="F202" i="4"/>
  <c r="R202" i="4"/>
  <c r="K226" i="4"/>
  <c r="M212" i="4"/>
  <c r="P212" i="4" s="1"/>
  <c r="F210" i="4"/>
  <c r="N210" i="4"/>
  <c r="P213" i="4"/>
  <c r="M214" i="4"/>
  <c r="G215" i="4"/>
  <c r="I203" i="4"/>
  <c r="M198" i="4"/>
  <c r="R198" i="4"/>
  <c r="R204" i="4"/>
  <c r="N201" i="4"/>
  <c r="Q201" i="4"/>
  <c r="Q198" i="4"/>
  <c r="T198" i="4" s="1"/>
  <c r="T204" i="4" s="1"/>
  <c r="S198" i="4"/>
  <c r="S204" i="4"/>
  <c r="M189" i="4"/>
  <c r="P189" i="4"/>
  <c r="F191" i="4"/>
  <c r="M188" i="4"/>
  <c r="N190" i="4"/>
  <c r="P190" i="4" s="1"/>
  <c r="N191" i="4"/>
  <c r="S187" i="4"/>
  <c r="M178" i="4"/>
  <c r="P178" i="4"/>
  <c r="N179" i="4"/>
  <c r="P179" i="4"/>
  <c r="Q179" i="4"/>
  <c r="S179" i="4"/>
  <c r="M166" i="4"/>
  <c r="P166" i="4" s="1"/>
  <c r="N167" i="4"/>
  <c r="S156" i="4"/>
  <c r="H158" i="4"/>
  <c r="M156" i="4"/>
  <c r="I158" i="4"/>
  <c r="M155" i="4"/>
  <c r="F153" i="4"/>
  <c r="F159" i="4" s="1"/>
  <c r="Q153" i="4"/>
  <c r="R153" i="4"/>
  <c r="N154" i="4"/>
  <c r="N160" i="4" s="1"/>
  <c r="S103" i="4"/>
  <c r="S63" i="4"/>
  <c r="S68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Z104" i="4" s="1"/>
  <c r="AU104" i="4"/>
  <c r="BC104" i="4" s="1"/>
  <c r="AV104" i="4"/>
  <c r="AW104" i="4"/>
  <c r="BD104" i="4" s="1"/>
  <c r="AX104" i="4"/>
  <c r="AT120" i="4"/>
  <c r="BB120" i="4" s="1"/>
  <c r="AU120" i="4"/>
  <c r="AV120" i="4"/>
  <c r="BC120" i="4" s="1"/>
  <c r="AW120" i="4"/>
  <c r="AX120" i="4"/>
  <c r="BD120" i="4" s="1"/>
  <c r="AT119" i="4"/>
  <c r="AU119" i="4"/>
  <c r="AV119" i="4"/>
  <c r="AW119" i="4"/>
  <c r="BD119" i="4" s="1"/>
  <c r="AX119" i="4"/>
  <c r="AZ119" i="4" s="1"/>
  <c r="AS120" i="4"/>
  <c r="AS104" i="4"/>
  <c r="AS119" i="4"/>
  <c r="BB119" i="4"/>
  <c r="AQ120" i="4"/>
  <c r="AR120" i="4" s="1"/>
  <c r="AQ104" i="4"/>
  <c r="AQ119" i="4"/>
  <c r="AR119" i="4" s="1"/>
  <c r="AP120" i="4"/>
  <c r="AP104" i="4"/>
  <c r="AR104" i="4" s="1"/>
  <c r="AP119" i="4"/>
  <c r="AT102" i="4"/>
  <c r="AZ102" i="4" s="1"/>
  <c r="BA102" i="4" s="1"/>
  <c r="AU102" i="4"/>
  <c r="AV102" i="4"/>
  <c r="AW102" i="4"/>
  <c r="AX102" i="4"/>
  <c r="BD102" i="4" s="1"/>
  <c r="AT100" i="4"/>
  <c r="AU100" i="4"/>
  <c r="AV100" i="4"/>
  <c r="BC100" i="4" s="1"/>
  <c r="AW100" i="4"/>
  <c r="AX100" i="4"/>
  <c r="AT99" i="4"/>
  <c r="AU99" i="4"/>
  <c r="AV99" i="4"/>
  <c r="BC99" i="4"/>
  <c r="AW99" i="4"/>
  <c r="AX99" i="4"/>
  <c r="BD99" i="4" s="1"/>
  <c r="AS100" i="4"/>
  <c r="AS102" i="4"/>
  <c r="AY102" i="4" s="1"/>
  <c r="AS99" i="4"/>
  <c r="BB99" i="4"/>
  <c r="AQ100" i="4"/>
  <c r="AQ102" i="4"/>
  <c r="AQ99" i="4"/>
  <c r="AR99" i="4" s="1"/>
  <c r="AP100" i="4"/>
  <c r="AP102" i="4"/>
  <c r="AP99" i="4"/>
  <c r="AT103" i="4"/>
  <c r="AU103" i="4"/>
  <c r="AV103" i="4"/>
  <c r="BC103" i="4" s="1"/>
  <c r="AW103" i="4"/>
  <c r="BD103" i="4" s="1"/>
  <c r="AX103" i="4"/>
  <c r="AT63" i="4"/>
  <c r="AU63" i="4"/>
  <c r="AV63" i="4"/>
  <c r="BC63" i="4" s="1"/>
  <c r="AW63" i="4"/>
  <c r="BD63" i="4"/>
  <c r="AX63" i="4"/>
  <c r="AT78" i="4"/>
  <c r="AZ78" i="4" s="1"/>
  <c r="AU78" i="4"/>
  <c r="AV78" i="4"/>
  <c r="AW78" i="4"/>
  <c r="AX78" i="4"/>
  <c r="BD78" i="4" s="1"/>
  <c r="AS63" i="4"/>
  <c r="BB63" i="4" s="1"/>
  <c r="BE63" i="4" s="1"/>
  <c r="AS103" i="4"/>
  <c r="AS78" i="4"/>
  <c r="AQ63" i="4"/>
  <c r="AQ103" i="4"/>
  <c r="AQ135" i="4" s="1"/>
  <c r="AQ142" i="4" s="1"/>
  <c r="AQ78" i="4"/>
  <c r="AP63" i="4"/>
  <c r="AR63" i="4" s="1"/>
  <c r="AP103" i="4"/>
  <c r="AP78" i="4"/>
  <c r="AR78" i="4"/>
  <c r="AT55" i="4"/>
  <c r="AU55" i="4"/>
  <c r="BC55" i="4" s="1"/>
  <c r="AV55" i="4"/>
  <c r="AW55" i="4"/>
  <c r="BD55" i="4"/>
  <c r="AX55" i="4"/>
  <c r="AT54" i="4"/>
  <c r="AU54" i="4"/>
  <c r="AV54" i="4"/>
  <c r="AV132" i="4" s="1"/>
  <c r="AW54" i="4"/>
  <c r="AX54" i="4"/>
  <c r="BD54" i="4" s="1"/>
  <c r="AS55" i="4"/>
  <c r="AY55" i="4"/>
  <c r="BA55" i="4" s="1"/>
  <c r="AS54" i="4"/>
  <c r="AY54" i="4" s="1"/>
  <c r="AQ55" i="4"/>
  <c r="AQ54" i="4"/>
  <c r="AR54" i="4" s="1"/>
  <c r="AP55" i="4"/>
  <c r="AR55" i="4"/>
  <c r="AP54" i="4"/>
  <c r="Y129" i="4"/>
  <c r="Z129" i="4"/>
  <c r="AA129" i="4"/>
  <c r="AB129" i="4"/>
  <c r="AC129" i="4"/>
  <c r="X129" i="4"/>
  <c r="AI104" i="4"/>
  <c r="AI111" i="4" s="1"/>
  <c r="AH104" i="4"/>
  <c r="AG104" i="4"/>
  <c r="AJ104" i="4" s="1"/>
  <c r="AE104" i="4"/>
  <c r="AD104" i="4"/>
  <c r="AF104" i="4" s="1"/>
  <c r="AI121" i="4"/>
  <c r="AI129" i="4"/>
  <c r="AH121" i="4"/>
  <c r="AH129" i="4"/>
  <c r="AG121" i="4"/>
  <c r="AJ121" i="4"/>
  <c r="AE121" i="4"/>
  <c r="AE129" i="4" s="1"/>
  <c r="AD121" i="4"/>
  <c r="AD129" i="4" s="1"/>
  <c r="AZ120" i="4"/>
  <c r="AY120" i="4"/>
  <c r="BA120" i="4" s="1"/>
  <c r="BD100" i="4"/>
  <c r="AY100" i="4"/>
  <c r="AR100" i="4"/>
  <c r="AF121" i="4"/>
  <c r="AF129" i="4" s="1"/>
  <c r="AY119" i="4"/>
  <c r="BA119" i="4" s="1"/>
  <c r="BB100" i="4"/>
  <c r="Y111" i="4"/>
  <c r="Z111" i="4"/>
  <c r="AA111" i="4"/>
  <c r="AB111" i="4"/>
  <c r="AC111" i="4"/>
  <c r="AI102" i="4"/>
  <c r="AH102" i="4"/>
  <c r="AJ102" i="4" s="1"/>
  <c r="AG102" i="4"/>
  <c r="AE102" i="4"/>
  <c r="AE111" i="4"/>
  <c r="AD102" i="4"/>
  <c r="AF102" i="4"/>
  <c r="AF111" i="4" s="1"/>
  <c r="AI103" i="4"/>
  <c r="AH103" i="4"/>
  <c r="AG103" i="4"/>
  <c r="AE103" i="4"/>
  <c r="AD103" i="4"/>
  <c r="AF103" i="4" s="1"/>
  <c r="AI63" i="4"/>
  <c r="AH63" i="4"/>
  <c r="AG63" i="4"/>
  <c r="AJ63" i="4"/>
  <c r="AE63" i="4"/>
  <c r="AD63" i="4"/>
  <c r="Y68" i="4"/>
  <c r="Z68" i="4"/>
  <c r="AA68" i="4"/>
  <c r="AB68" i="4"/>
  <c r="AC68" i="4"/>
  <c r="X68" i="4"/>
  <c r="AI22" i="4"/>
  <c r="AH22" i="4"/>
  <c r="AG22" i="4"/>
  <c r="AJ22" i="4"/>
  <c r="AE22" i="4"/>
  <c r="AD22" i="4"/>
  <c r="AF22" i="4" s="1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Z23" i="4" s="1"/>
  <c r="AX36" i="4"/>
  <c r="AW34" i="4"/>
  <c r="AW23" i="4"/>
  <c r="BD23" i="4" s="1"/>
  <c r="AW36" i="4"/>
  <c r="BD36" i="4" s="1"/>
  <c r="AV34" i="4"/>
  <c r="AV133" i="4" s="1"/>
  <c r="AV23" i="4"/>
  <c r="AV36" i="4"/>
  <c r="AV135" i="4" s="1"/>
  <c r="AU34" i="4"/>
  <c r="BC34" i="4"/>
  <c r="AU23" i="4"/>
  <c r="BC23" i="4" s="1"/>
  <c r="AU36" i="4"/>
  <c r="BC36" i="4" s="1"/>
  <c r="AT34" i="4"/>
  <c r="AZ34" i="4"/>
  <c r="AT23" i="4"/>
  <c r="AT36" i="4"/>
  <c r="AT33" i="4"/>
  <c r="AU33" i="4"/>
  <c r="BC33" i="4" s="1"/>
  <c r="AV33" i="4"/>
  <c r="AW33" i="4"/>
  <c r="BD33" i="4" s="1"/>
  <c r="AX33" i="4"/>
  <c r="AZ33" i="4" s="1"/>
  <c r="AS34" i="4"/>
  <c r="AS23" i="4"/>
  <c r="BB23" i="4" s="1"/>
  <c r="BE23" i="4"/>
  <c r="AS36" i="4"/>
  <c r="AS33" i="4"/>
  <c r="BE12" i="4"/>
  <c r="AI67" i="4"/>
  <c r="AH67" i="4"/>
  <c r="AG67" i="4"/>
  <c r="AJ67" i="4" s="1"/>
  <c r="AE67" i="4"/>
  <c r="AD67" i="4"/>
  <c r="AD68" i="4" s="1"/>
  <c r="AI38" i="4"/>
  <c r="AI47" i="4"/>
  <c r="AH38" i="4"/>
  <c r="AG38" i="4"/>
  <c r="AJ38" i="4" s="1"/>
  <c r="AE38" i="4"/>
  <c r="AD38" i="4"/>
  <c r="AF38" i="4" s="1"/>
  <c r="AI36" i="4"/>
  <c r="AH36" i="4"/>
  <c r="AG36" i="4"/>
  <c r="AJ36" i="4"/>
  <c r="AE36" i="4"/>
  <c r="AD36" i="4"/>
  <c r="AI23" i="4"/>
  <c r="AH23" i="4"/>
  <c r="AG23" i="4"/>
  <c r="AJ23" i="4"/>
  <c r="AE23" i="4"/>
  <c r="AD23" i="4"/>
  <c r="AF23" i="4" s="1"/>
  <c r="AZ12" i="4"/>
  <c r="AY12" i="4"/>
  <c r="AX11" i="4"/>
  <c r="AX13" i="4"/>
  <c r="AX135" i="4" s="1"/>
  <c r="AX136" i="4"/>
  <c r="AW11" i="4"/>
  <c r="AW15" i="4" s="1"/>
  <c r="AW13" i="4"/>
  <c r="BD13" i="4"/>
  <c r="BD135" i="4" s="1"/>
  <c r="AV11" i="4"/>
  <c r="AV15" i="4" s="1"/>
  <c r="AV13" i="4"/>
  <c r="AV136" i="4"/>
  <c r="AU11" i="4"/>
  <c r="AU13" i="4"/>
  <c r="AU135" i="4" s="1"/>
  <c r="AT11" i="4"/>
  <c r="AT13" i="4"/>
  <c r="AZ136" i="4"/>
  <c r="AS13" i="4"/>
  <c r="AS136" i="4"/>
  <c r="AT10" i="4"/>
  <c r="AU10" i="4"/>
  <c r="AV10" i="4"/>
  <c r="AW10" i="4"/>
  <c r="AX10" i="4"/>
  <c r="AS10" i="4"/>
  <c r="AP10" i="4"/>
  <c r="AQ136" i="4"/>
  <c r="AQ13" i="4"/>
  <c r="AP13" i="4"/>
  <c r="AR13" i="4" s="1"/>
  <c r="AP11" i="4"/>
  <c r="AQ11" i="4"/>
  <c r="AQ10" i="4"/>
  <c r="AI21" i="4"/>
  <c r="AD21" i="4"/>
  <c r="AF21" i="4"/>
  <c r="AG21" i="4"/>
  <c r="AJ21" i="4"/>
  <c r="AI19" i="4"/>
  <c r="AH19" i="4"/>
  <c r="AG19" i="4"/>
  <c r="AJ19" i="4"/>
  <c r="AE19" i="4"/>
  <c r="AD19" i="4"/>
  <c r="AF19" i="4" s="1"/>
  <c r="AD16" i="4"/>
  <c r="AI16" i="4"/>
  <c r="AH16" i="4"/>
  <c r="AG16" i="4"/>
  <c r="AJ16" i="4" s="1"/>
  <c r="AJ24" i="4" s="1"/>
  <c r="AE16" i="4"/>
  <c r="AI15" i="4"/>
  <c r="AH15" i="4"/>
  <c r="AJ15" i="4" s="1"/>
  <c r="AG15" i="4"/>
  <c r="AE15" i="4"/>
  <c r="AD15" i="4"/>
  <c r="AF15" i="4" s="1"/>
  <c r="AI13" i="4"/>
  <c r="AI24" i="4"/>
  <c r="AH13" i="4"/>
  <c r="AH24" i="4"/>
  <c r="AG13" i="4"/>
  <c r="AE13" i="4"/>
  <c r="AD13" i="4"/>
  <c r="AE47" i="4"/>
  <c r="BA12" i="4"/>
  <c r="AR136" i="4"/>
  <c r="AP136" i="4"/>
  <c r="BB13" i="4"/>
  <c r="AU136" i="4"/>
  <c r="BC136" i="4"/>
  <c r="AW136" i="4"/>
  <c r="BD136" i="4"/>
  <c r="AW133" i="4"/>
  <c r="AT136" i="4"/>
  <c r="AU15" i="4"/>
  <c r="AY13" i="4"/>
  <c r="AF67" i="4"/>
  <c r="BB136" i="4"/>
  <c r="BE136" i="4"/>
  <c r="AY136" i="4"/>
  <c r="BA136" i="4"/>
  <c r="E137" i="4"/>
  <c r="D132" i="4"/>
  <c r="D133" i="4"/>
  <c r="E129" i="4"/>
  <c r="F23" i="4"/>
  <c r="G23" i="4"/>
  <c r="F36" i="4"/>
  <c r="K36" i="4" s="1"/>
  <c r="G36" i="4"/>
  <c r="L36" i="4"/>
  <c r="C21" i="8" s="1"/>
  <c r="F22" i="4"/>
  <c r="K22" i="4" s="1"/>
  <c r="G22" i="4"/>
  <c r="L22" i="4" s="1"/>
  <c r="C27" i="8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M116" i="9"/>
  <c r="E116" i="9"/>
  <c r="F116" i="9"/>
  <c r="M115" i="9"/>
  <c r="E115" i="9"/>
  <c r="F115" i="9" s="1"/>
  <c r="Z114" i="9"/>
  <c r="Y114" i="9"/>
  <c r="M114" i="9"/>
  <c r="M113" i="9"/>
  <c r="M112" i="9"/>
  <c r="E112" i="9"/>
  <c r="F112" i="9"/>
  <c r="M111" i="9"/>
  <c r="E111" i="9"/>
  <c r="M110" i="9"/>
  <c r="E103" i="9"/>
  <c r="D103" i="9"/>
  <c r="G102" i="9"/>
  <c r="L102" i="9"/>
  <c r="F102" i="9"/>
  <c r="Z101" i="9"/>
  <c r="Y101" i="9"/>
  <c r="G101" i="9"/>
  <c r="F101" i="9"/>
  <c r="K101" i="9" s="1"/>
  <c r="Z100" i="9"/>
  <c r="Y100" i="9"/>
  <c r="G100" i="9"/>
  <c r="L100" i="9"/>
  <c r="F100" i="9"/>
  <c r="G99" i="9"/>
  <c r="F99" i="9"/>
  <c r="G98" i="9"/>
  <c r="L98" i="9" s="1"/>
  <c r="F98" i="9"/>
  <c r="G97" i="9"/>
  <c r="F97" i="9"/>
  <c r="K97" i="9"/>
  <c r="Z96" i="9"/>
  <c r="Y96" i="9"/>
  <c r="Y102" i="9" s="1"/>
  <c r="G96" i="9"/>
  <c r="F96" i="9"/>
  <c r="N96" i="9" s="1"/>
  <c r="Z95" i="9"/>
  <c r="Y95" i="9"/>
  <c r="G95" i="9"/>
  <c r="F95" i="9"/>
  <c r="K95" i="9" s="1"/>
  <c r="L94" i="9"/>
  <c r="F94" i="9"/>
  <c r="G93" i="9"/>
  <c r="N93" i="9" s="1"/>
  <c r="F93" i="9"/>
  <c r="L92" i="9"/>
  <c r="G91" i="9"/>
  <c r="L91" i="9" s="1"/>
  <c r="F91" i="9"/>
  <c r="G90" i="9"/>
  <c r="F90" i="9"/>
  <c r="E80" i="9"/>
  <c r="E104" i="9" s="1"/>
  <c r="D80" i="9"/>
  <c r="G76" i="9"/>
  <c r="L76" i="9" s="1"/>
  <c r="F76" i="9"/>
  <c r="F75" i="9"/>
  <c r="G74" i="9"/>
  <c r="F74" i="9"/>
  <c r="Z73" i="9"/>
  <c r="Y73" i="9"/>
  <c r="G73" i="9"/>
  <c r="F73" i="9"/>
  <c r="K73" i="9"/>
  <c r="Z72" i="9"/>
  <c r="Y72" i="9"/>
  <c r="G72" i="9"/>
  <c r="L72" i="9"/>
  <c r="F72" i="9"/>
  <c r="G71" i="9"/>
  <c r="L71" i="9" s="1"/>
  <c r="F71" i="9"/>
  <c r="K71" i="9" s="1"/>
  <c r="Z70" i="9"/>
  <c r="Y70" i="9"/>
  <c r="G70" i="9"/>
  <c r="K70" i="9" s="1"/>
  <c r="F70" i="9"/>
  <c r="Z69" i="9"/>
  <c r="Z74" i="9" s="1"/>
  <c r="Y69" i="9"/>
  <c r="Y74" i="9" s="1"/>
  <c r="G69" i="9"/>
  <c r="N69" i="9"/>
  <c r="F69" i="9"/>
  <c r="K69" i="9"/>
  <c r="G68" i="9"/>
  <c r="L68" i="9"/>
  <c r="F68" i="9"/>
  <c r="G67" i="9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 s="1"/>
  <c r="Z42" i="9"/>
  <c r="Z112" i="9" s="1"/>
  <c r="Y42" i="9"/>
  <c r="G41" i="9"/>
  <c r="F41" i="9"/>
  <c r="K41" i="9" s="1"/>
  <c r="G40" i="9"/>
  <c r="F40" i="9"/>
  <c r="R34" i="9"/>
  <c r="E29" i="9"/>
  <c r="D29" i="9"/>
  <c r="G28" i="9"/>
  <c r="L28" i="9" s="1"/>
  <c r="F28" i="9"/>
  <c r="K28" i="9" s="1"/>
  <c r="G27" i="9"/>
  <c r="F27" i="9"/>
  <c r="K27" i="9" s="1"/>
  <c r="R26" i="9"/>
  <c r="G26" i="9"/>
  <c r="F26" i="9"/>
  <c r="G25" i="9"/>
  <c r="L25" i="9"/>
  <c r="F25" i="9"/>
  <c r="K25" i="9"/>
  <c r="G22" i="9"/>
  <c r="K22" i="9"/>
  <c r="F22" i="9"/>
  <c r="G21" i="9"/>
  <c r="L21" i="9" s="1"/>
  <c r="F21" i="9"/>
  <c r="K21" i="9" s="1"/>
  <c r="S20" i="9"/>
  <c r="G20" i="9"/>
  <c r="L20" i="9" s="1"/>
  <c r="F20" i="9"/>
  <c r="S19" i="9"/>
  <c r="G19" i="9"/>
  <c r="F19" i="9"/>
  <c r="K19" i="9" s="1"/>
  <c r="G18" i="9"/>
  <c r="N18" i="9"/>
  <c r="F18" i="9"/>
  <c r="K18" i="9"/>
  <c r="AB17" i="9"/>
  <c r="AA17" i="9"/>
  <c r="Z17" i="9"/>
  <c r="Y17" i="9"/>
  <c r="Y115" i="9" s="1"/>
  <c r="Y121" i="9" s="1"/>
  <c r="S17" i="9"/>
  <c r="G17" i="9"/>
  <c r="F17" i="9"/>
  <c r="K17" i="9" s="1"/>
  <c r="S16" i="9"/>
  <c r="AB15" i="9"/>
  <c r="AA15" i="9"/>
  <c r="Z15" i="9"/>
  <c r="Z113" i="9"/>
  <c r="Y15" i="9"/>
  <c r="S15" i="9"/>
  <c r="G15" i="9"/>
  <c r="F15" i="9"/>
  <c r="AE14" i="9"/>
  <c r="AB14" i="9"/>
  <c r="AA14" i="9"/>
  <c r="Z14" i="9"/>
  <c r="Y14" i="9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/>
  <c r="K68" i="9"/>
  <c r="K72" i="9"/>
  <c r="K99" i="9"/>
  <c r="N102" i="9"/>
  <c r="K48" i="9"/>
  <c r="N50" i="9"/>
  <c r="K45" i="9"/>
  <c r="N53" i="9"/>
  <c r="K47" i="9"/>
  <c r="N73" i="9"/>
  <c r="N99" i="9"/>
  <c r="K12" i="9"/>
  <c r="Y116" i="9"/>
  <c r="K11" i="9"/>
  <c r="L17" i="9"/>
  <c r="L22" i="9"/>
  <c r="N28" i="9"/>
  <c r="N46" i="9"/>
  <c r="N47" i="9"/>
  <c r="N72" i="9"/>
  <c r="N76" i="9"/>
  <c r="K53" i="9"/>
  <c r="K100" i="9"/>
  <c r="K102" i="9"/>
  <c r="E114" i="9"/>
  <c r="G15" i="4"/>
  <c r="N15" i="4"/>
  <c r="F15" i="4"/>
  <c r="G67" i="4"/>
  <c r="K67" i="4" s="1"/>
  <c r="F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F103" i="4"/>
  <c r="G63" i="4"/>
  <c r="F63" i="4"/>
  <c r="K63" i="4" s="1"/>
  <c r="G19" i="4"/>
  <c r="F19" i="4"/>
  <c r="C56" i="8"/>
  <c r="C71" i="8"/>
  <c r="C62" i="8"/>
  <c r="C65" i="8"/>
  <c r="C74" i="8"/>
  <c r="C53" i="8"/>
  <c r="C24" i="8"/>
  <c r="C36" i="8"/>
  <c r="E142" i="4"/>
  <c r="F142" i="4" s="1"/>
  <c r="E141" i="4"/>
  <c r="F141" i="4" s="1"/>
  <c r="F140" i="4" s="1"/>
  <c r="G142" i="4" s="1"/>
  <c r="T36" i="5"/>
  <c r="Q36" i="5"/>
  <c r="N36" i="5"/>
  <c r="J36" i="5"/>
  <c r="G36" i="5"/>
  <c r="W33" i="5"/>
  <c r="C32" i="5"/>
  <c r="W32" i="5" s="1"/>
  <c r="W36" i="5"/>
  <c r="G104" i="4"/>
  <c r="L104" i="4"/>
  <c r="G102" i="4"/>
  <c r="L102" i="4"/>
  <c r="F102" i="4"/>
  <c r="K102" i="4"/>
  <c r="G21" i="4"/>
  <c r="L21" i="4"/>
  <c r="C39" i="8" s="1"/>
  <c r="F21" i="4"/>
  <c r="G18" i="4"/>
  <c r="L18" i="4" s="1"/>
  <c r="C30" i="8" s="1"/>
  <c r="F18" i="4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G145" i="4" s="1"/>
  <c r="M144" i="4"/>
  <c r="E144" i="4"/>
  <c r="F144" i="4"/>
  <c r="F143" i="4" s="1"/>
  <c r="M143" i="4"/>
  <c r="M142" i="4"/>
  <c r="M141" i="4"/>
  <c r="M140" i="4"/>
  <c r="M139" i="4"/>
  <c r="M138" i="4"/>
  <c r="E138" i="4"/>
  <c r="F138" i="4" s="1"/>
  <c r="M137" i="4"/>
  <c r="M136" i="4"/>
  <c r="L13" i="4"/>
  <c r="C9" i="8" s="1"/>
  <c r="N128" i="4"/>
  <c r="R157" i="4"/>
  <c r="R158" i="4" s="1"/>
  <c r="J158" i="4"/>
  <c r="N157" i="4"/>
  <c r="AD193" i="11"/>
  <c r="E102" i="11"/>
  <c r="M101" i="11"/>
  <c r="J154" i="11"/>
  <c r="M154" i="11"/>
  <c r="M156" i="11" s="1"/>
  <c r="L16" i="16"/>
  <c r="K16" i="16"/>
  <c r="AH196" i="11"/>
  <c r="AJ196" i="11" s="1"/>
  <c r="Z199" i="11"/>
  <c r="N95" i="9"/>
  <c r="AZ11" i="4"/>
  <c r="D170" i="4"/>
  <c r="F164" i="4"/>
  <c r="M154" i="4"/>
  <c r="M160" i="4" s="1"/>
  <c r="H192" i="4"/>
  <c r="Q187" i="4"/>
  <c r="F102" i="11"/>
  <c r="M95" i="11"/>
  <c r="J95" i="11"/>
  <c r="M151" i="11"/>
  <c r="J151" i="11"/>
  <c r="F156" i="11"/>
  <c r="Z243" i="11"/>
  <c r="Z193" i="11"/>
  <c r="AH190" i="11"/>
  <c r="AF192" i="11"/>
  <c r="AH192" i="11"/>
  <c r="AJ192" i="11"/>
  <c r="AF195" i="11"/>
  <c r="AH195" i="11"/>
  <c r="Y223" i="11"/>
  <c r="Y199" i="11"/>
  <c r="Q202" i="4"/>
  <c r="N202" i="4"/>
  <c r="L15" i="4"/>
  <c r="C12" i="8" s="1"/>
  <c r="K46" i="9"/>
  <c r="AC210" i="11"/>
  <c r="AS12" i="16"/>
  <c r="BB10" i="16"/>
  <c r="AY10" i="16"/>
  <c r="BA10" i="16"/>
  <c r="L38" i="4"/>
  <c r="C68" i="8" s="1"/>
  <c r="F190" i="4"/>
  <c r="AD255" i="11"/>
  <c r="X242" i="11"/>
  <c r="G181" i="4"/>
  <c r="K15" i="4"/>
  <c r="D104" i="9"/>
  <c r="Z102" i="9"/>
  <c r="AY36" i="4"/>
  <c r="M165" i="4"/>
  <c r="Y217" i="11"/>
  <c r="AH216" i="11"/>
  <c r="K127" i="4"/>
  <c r="N51" i="9"/>
  <c r="K51" i="9"/>
  <c r="AB42" i="11"/>
  <c r="M38" i="11"/>
  <c r="AD185" i="11"/>
  <c r="AD225" i="11" s="1"/>
  <c r="AB64" i="11"/>
  <c r="AB234" i="11"/>
  <c r="Z240" i="11"/>
  <c r="Z187" i="11"/>
  <c r="Z224" i="11"/>
  <c r="AH186" i="11"/>
  <c r="AF186" i="11"/>
  <c r="BC11" i="4"/>
  <c r="AC243" i="11"/>
  <c r="AC205" i="11"/>
  <c r="J118" i="11"/>
  <c r="M118" i="11"/>
  <c r="W233" i="11"/>
  <c r="AF179" i="11"/>
  <c r="W211" i="11"/>
  <c r="W252" i="11"/>
  <c r="AI209" i="11"/>
  <c r="AB251" i="11"/>
  <c r="X254" i="11"/>
  <c r="AG213" i="11"/>
  <c r="AJ213" i="11" s="1"/>
  <c r="AF213" i="11"/>
  <c r="L16" i="4"/>
  <c r="N16" i="4"/>
  <c r="AU132" i="4"/>
  <c r="BC10" i="4"/>
  <c r="AD205" i="11"/>
  <c r="AI204" i="11"/>
  <c r="AJ204" i="11" s="1"/>
  <c r="AF204" i="11"/>
  <c r="J205" i="4"/>
  <c r="R199" i="4"/>
  <c r="N121" i="4"/>
  <c r="K104" i="4"/>
  <c r="L127" i="4"/>
  <c r="N22" i="9"/>
  <c r="AT132" i="4"/>
  <c r="M116" i="11"/>
  <c r="AF207" i="11"/>
  <c r="AG203" i="11"/>
  <c r="AJ203" i="11"/>
  <c r="AE283" i="11"/>
  <c r="N177" i="4"/>
  <c r="N183" i="4" s="1"/>
  <c r="K16" i="4"/>
  <c r="BC119" i="4"/>
  <c r="W175" i="11"/>
  <c r="AG175" i="11"/>
  <c r="O159" i="11"/>
  <c r="M168" i="4"/>
  <c r="G169" i="4"/>
  <c r="AB248" i="11"/>
  <c r="AF201" i="11"/>
  <c r="AB205" i="11"/>
  <c r="AI205" i="11"/>
  <c r="S190" i="4"/>
  <c r="AD91" i="4"/>
  <c r="AF79" i="4"/>
  <c r="AJ108" i="4"/>
  <c r="AG111" i="4"/>
  <c r="AH91" i="4"/>
  <c r="AJ82" i="4"/>
  <c r="BD11" i="4"/>
  <c r="AD111" i="4"/>
  <c r="AZ99" i="4"/>
  <c r="M177" i="4"/>
  <c r="H183" i="4"/>
  <c r="H205" i="4"/>
  <c r="K122" i="4"/>
  <c r="AD215" i="11"/>
  <c r="AD254" i="11"/>
  <c r="AF37" i="16"/>
  <c r="Z116" i="9"/>
  <c r="C9" i="10"/>
  <c r="R159" i="4"/>
  <c r="T201" i="4"/>
  <c r="G171" i="4"/>
  <c r="AD246" i="11"/>
  <c r="E156" i="11"/>
  <c r="W225" i="11"/>
  <c r="L12" i="16"/>
  <c r="L13" i="16"/>
  <c r="AF16" i="16"/>
  <c r="BC28" i="16"/>
  <c r="BB11" i="4"/>
  <c r="BB133" i="4" s="1"/>
  <c r="AH68" i="4"/>
  <c r="F199" i="4"/>
  <c r="F205" i="4" s="1"/>
  <c r="AB21" i="11"/>
  <c r="AG191" i="11"/>
  <c r="N48" i="9"/>
  <c r="N97" i="9"/>
  <c r="K181" i="4"/>
  <c r="D216" i="4"/>
  <c r="J56" i="11"/>
  <c r="J115" i="11"/>
  <c r="M41" i="11"/>
  <c r="AD19" i="16"/>
  <c r="AF14" i="16"/>
  <c r="N22" i="4"/>
  <c r="AH47" i="4"/>
  <c r="AY99" i="4"/>
  <c r="BA99" i="4" s="1"/>
  <c r="BC102" i="4"/>
  <c r="BE100" i="4"/>
  <c r="AC191" i="11"/>
  <c r="AF191" i="11" s="1"/>
  <c r="J81" i="11"/>
  <c r="AC245" i="11"/>
  <c r="AJ80" i="4"/>
  <c r="AJ91" i="4"/>
  <c r="AY18" i="16"/>
  <c r="BA18" i="16" s="1"/>
  <c r="N31" i="16"/>
  <c r="L193" i="4"/>
  <c r="W248" i="11"/>
  <c r="AF12" i="16"/>
  <c r="BB102" i="4"/>
  <c r="BE102" i="4" s="1"/>
  <c r="J159" i="4"/>
  <c r="K193" i="4"/>
  <c r="AJ187" i="11"/>
  <c r="AB138" i="11"/>
  <c r="M58" i="11"/>
  <c r="M36" i="11"/>
  <c r="AA225" i="11"/>
  <c r="AH19" i="16"/>
  <c r="K23" i="4"/>
  <c r="S177" i="4"/>
  <c r="S183" i="4" s="1"/>
  <c r="H182" i="4"/>
  <c r="E216" i="4"/>
  <c r="D192" i="4"/>
  <c r="F192" i="4" s="1"/>
  <c r="AC177" i="11"/>
  <c r="J40" i="11"/>
  <c r="E64" i="11"/>
  <c r="BD31" i="16"/>
  <c r="N70" i="9"/>
  <c r="AJ13" i="4"/>
  <c r="AF63" i="4"/>
  <c r="AZ55" i="4"/>
  <c r="BC78" i="4"/>
  <c r="E193" i="4"/>
  <c r="AJ201" i="11"/>
  <c r="E83" i="11"/>
  <c r="J79" i="11"/>
  <c r="AJ125" i="4"/>
  <c r="AJ13" i="16"/>
  <c r="BB29" i="16"/>
  <c r="BE29" i="16" s="1"/>
  <c r="L15" i="9"/>
  <c r="AJ176" i="11"/>
  <c r="AB249" i="11"/>
  <c r="BD18" i="16"/>
  <c r="N33" i="16"/>
  <c r="K52" i="9"/>
  <c r="K96" i="9"/>
  <c r="M180" i="4"/>
  <c r="P180" i="4" s="1"/>
  <c r="I183" i="4"/>
  <c r="I205" i="4"/>
  <c r="J160" i="4"/>
  <c r="L122" i="4"/>
  <c r="AI181" i="11"/>
  <c r="AD183" i="11"/>
  <c r="AA156" i="11"/>
  <c r="E87" i="17"/>
  <c r="J122" i="17"/>
  <c r="J117" i="17"/>
  <c r="E123" i="17"/>
  <c r="E66" i="17"/>
  <c r="J19" i="17"/>
  <c r="J15" i="17"/>
  <c r="J17" i="17"/>
  <c r="AV137" i="4"/>
  <c r="C18" i="8"/>
  <c r="T188" i="4"/>
  <c r="L170" i="4"/>
  <c r="H170" i="4"/>
  <c r="Q164" i="4"/>
  <c r="K223" i="4"/>
  <c r="I171" i="4"/>
  <c r="R165" i="4"/>
  <c r="K19" i="4"/>
  <c r="E143" i="4"/>
  <c r="K38" i="4"/>
  <c r="N68" i="9"/>
  <c r="L52" i="9"/>
  <c r="N21" i="9"/>
  <c r="N17" i="9"/>
  <c r="N11" i="9"/>
  <c r="N43" i="9"/>
  <c r="N36" i="4"/>
  <c r="BC13" i="4"/>
  <c r="AT15" i="4"/>
  <c r="BB34" i="4"/>
  <c r="T214" i="4"/>
  <c r="R203" i="4"/>
  <c r="D181" i="4"/>
  <c r="S165" i="4"/>
  <c r="R216" i="4"/>
  <c r="E183" i="4"/>
  <c r="F183" i="4"/>
  <c r="Q205" i="4"/>
  <c r="T202" i="4"/>
  <c r="D171" i="4"/>
  <c r="E225" i="4"/>
  <c r="E232" i="4" s="1"/>
  <c r="F167" i="4"/>
  <c r="G225" i="4"/>
  <c r="Q167" i="4"/>
  <c r="T167" i="4"/>
  <c r="K169" i="4"/>
  <c r="I222" i="4"/>
  <c r="J223" i="4"/>
  <c r="J229" i="4" s="1"/>
  <c r="N165" i="4"/>
  <c r="L226" i="4"/>
  <c r="D225" i="4"/>
  <c r="F179" i="4"/>
  <c r="F225" i="4" s="1"/>
  <c r="J11" i="11"/>
  <c r="E21" i="11"/>
  <c r="J13" i="11"/>
  <c r="M13" i="11"/>
  <c r="M61" i="11"/>
  <c r="J61" i="11"/>
  <c r="J78" i="11"/>
  <c r="M78" i="11"/>
  <c r="M176" i="4"/>
  <c r="N176" i="4"/>
  <c r="N182" i="4" s="1"/>
  <c r="G183" i="4"/>
  <c r="N198" i="4"/>
  <c r="F64" i="11"/>
  <c r="M11" i="11"/>
  <c r="J60" i="11"/>
  <c r="M60" i="11"/>
  <c r="AC171" i="11"/>
  <c r="AJ191" i="11"/>
  <c r="J17" i="11"/>
  <c r="M17" i="11"/>
  <c r="J59" i="11"/>
  <c r="M59" i="11"/>
  <c r="AC239" i="11"/>
  <c r="L10" i="16"/>
  <c r="N14" i="16"/>
  <c r="N16" i="16"/>
  <c r="AD236" i="11"/>
  <c r="AD181" i="11"/>
  <c r="BE10" i="16"/>
  <c r="BE12" i="16"/>
  <c r="BB12" i="16"/>
  <c r="R205" i="4"/>
  <c r="AD217" i="11"/>
  <c r="AF215" i="11"/>
  <c r="AC226" i="11"/>
  <c r="AC252" i="11"/>
  <c r="O164" i="11"/>
  <c r="O162" i="11"/>
  <c r="O161" i="11"/>
  <c r="AD199" i="11"/>
  <c r="AD245" i="11"/>
  <c r="AF197" i="11"/>
  <c r="M183" i="4"/>
  <c r="AY12" i="16"/>
  <c r="BA12" i="16"/>
  <c r="AF183" i="11"/>
  <c r="G144" i="4"/>
  <c r="O160" i="11"/>
  <c r="P154" i="4"/>
  <c r="P160" i="4" s="1"/>
  <c r="AC233" i="11"/>
  <c r="N204" i="4"/>
  <c r="K229" i="4"/>
  <c r="G140" i="4"/>
  <c r="M182" i="4"/>
  <c r="P165" i="4"/>
  <c r="T164" i="4"/>
  <c r="G141" i="4"/>
  <c r="F170" i="4"/>
  <c r="AB115" i="9"/>
  <c r="BE99" i="4"/>
  <c r="AC175" i="11"/>
  <c r="P198" i="4"/>
  <c r="J21" i="11"/>
  <c r="G143" i="4"/>
  <c r="I229" i="4"/>
  <c r="AF185" i="11"/>
  <c r="P177" i="4"/>
  <c r="M171" i="4"/>
  <c r="O163" i="11"/>
  <c r="N192" i="4"/>
  <c r="N102" i="4"/>
  <c r="R160" i="4"/>
  <c r="C36" i="5"/>
  <c r="AP132" i="4"/>
  <c r="AX132" i="4"/>
  <c r="AI68" i="4"/>
  <c r="BB55" i="4"/>
  <c r="E169" i="4"/>
  <c r="I182" i="4"/>
  <c r="AF216" i="11"/>
  <c r="AC217" i="11"/>
  <c r="N103" i="4"/>
  <c r="N45" i="9"/>
  <c r="N25" i="9"/>
  <c r="N20" i="9"/>
  <c r="N100" i="9"/>
  <c r="AF184" i="11"/>
  <c r="AC240" i="11"/>
  <c r="F154" i="4"/>
  <c r="AA64" i="11"/>
  <c r="J32" i="11"/>
  <c r="J62" i="11"/>
  <c r="F87" i="17"/>
  <c r="L77" i="17"/>
  <c r="J77" i="17"/>
  <c r="L118" i="17"/>
  <c r="L123" i="17" s="1"/>
  <c r="K118" i="17"/>
  <c r="L120" i="17"/>
  <c r="K120" i="17"/>
  <c r="L121" i="17"/>
  <c r="K121" i="17"/>
  <c r="F26" i="17"/>
  <c r="J12" i="17"/>
  <c r="L16" i="17"/>
  <c r="F46" i="17"/>
  <c r="K37" i="17"/>
  <c r="L37" i="17"/>
  <c r="L43" i="17"/>
  <c r="J43" i="17"/>
  <c r="F66" i="17"/>
  <c r="L58" i="17"/>
  <c r="K58" i="17"/>
  <c r="K80" i="17"/>
  <c r="J118" i="17"/>
  <c r="J121" i="17"/>
  <c r="J123" i="17" s="1"/>
  <c r="L98" i="17"/>
  <c r="J98" i="17"/>
  <c r="L103" i="17"/>
  <c r="J103" i="17"/>
  <c r="K123" i="17"/>
  <c r="T170" i="4"/>
  <c r="H91" i="22" l="1"/>
  <c r="M78" i="22"/>
  <c r="M79" i="22" s="1"/>
  <c r="H92" i="22"/>
  <c r="AD44" i="22"/>
  <c r="H152" i="22"/>
  <c r="I146" i="22"/>
  <c r="I147" i="22"/>
  <c r="I149" i="22"/>
  <c r="I150" i="22" s="1"/>
  <c r="M117" i="22"/>
  <c r="T154" i="22"/>
  <c r="T153" i="22"/>
  <c r="R154" i="22"/>
  <c r="R153" i="22"/>
  <c r="P93" i="22"/>
  <c r="P152" i="22"/>
  <c r="N152" i="22"/>
  <c r="N93" i="22"/>
  <c r="L152" i="22"/>
  <c r="L153" i="22" s="1"/>
  <c r="L93" i="22"/>
  <c r="M44" i="22"/>
  <c r="H93" i="22"/>
  <c r="H151" i="22"/>
  <c r="H153" i="22" s="1"/>
  <c r="M122" i="22"/>
  <c r="M146" i="22" s="1"/>
  <c r="I45" i="22"/>
  <c r="I92" i="22"/>
  <c r="G153" i="22"/>
  <c r="W159" i="22" s="1"/>
  <c r="S153" i="22"/>
  <c r="S154" i="22"/>
  <c r="Q153" i="22"/>
  <c r="Q154" i="22"/>
  <c r="O152" i="22"/>
  <c r="J93" i="22"/>
  <c r="J152" i="22"/>
  <c r="J153" i="22" s="1"/>
  <c r="I45" i="20"/>
  <c r="M145" i="4"/>
  <c r="M119" i="9"/>
  <c r="F124" i="17"/>
  <c r="S226" i="4"/>
  <c r="N226" i="4"/>
  <c r="BE55" i="4"/>
  <c r="P183" i="4"/>
  <c r="N181" i="4"/>
  <c r="R223" i="4"/>
  <c r="R229" i="4" s="1"/>
  <c r="R222" i="4"/>
  <c r="T165" i="4"/>
  <c r="M181" i="4"/>
  <c r="P176" i="4"/>
  <c r="BE13" i="4"/>
  <c r="BC135" i="4"/>
  <c r="Q170" i="4"/>
  <c r="BE11" i="4"/>
  <c r="AD239" i="11"/>
  <c r="AD187" i="11"/>
  <c r="AF187" i="11" s="1"/>
  <c r="AC236" i="11"/>
  <c r="AC181" i="11"/>
  <c r="AF177" i="11"/>
  <c r="BE120" i="4"/>
  <c r="BC133" i="4"/>
  <c r="L103" i="4"/>
  <c r="C50" i="8" s="1"/>
  <c r="K103" i="4"/>
  <c r="L90" i="9"/>
  <c r="N90" i="9"/>
  <c r="K93" i="9"/>
  <c r="N23" i="4"/>
  <c r="L23" i="4"/>
  <c r="C6" i="8" s="1"/>
  <c r="AE24" i="4"/>
  <c r="AF13" i="4"/>
  <c r="AQ133" i="4"/>
  <c r="AR11" i="4"/>
  <c r="AX15" i="4"/>
  <c r="AZ10" i="4"/>
  <c r="AF36" i="4"/>
  <c r="AF47" i="4" s="1"/>
  <c r="AD47" i="4"/>
  <c r="AJ47" i="4"/>
  <c r="BB36" i="4"/>
  <c r="AZ36" i="4"/>
  <c r="BB78" i="4"/>
  <c r="BE78" i="4" s="1"/>
  <c r="AY78" i="4"/>
  <c r="BA78" i="4" s="1"/>
  <c r="S193" i="4"/>
  <c r="N216" i="4"/>
  <c r="T178" i="4"/>
  <c r="E205" i="4"/>
  <c r="E223" i="4"/>
  <c r="E229" i="4" s="1"/>
  <c r="L205" i="4"/>
  <c r="L223" i="4"/>
  <c r="L229" i="4" s="1"/>
  <c r="L203" i="4"/>
  <c r="N199" i="4"/>
  <c r="D217" i="4"/>
  <c r="F211" i="4"/>
  <c r="F217" i="4" s="1"/>
  <c r="E215" i="4"/>
  <c r="K216" i="4"/>
  <c r="S210" i="4"/>
  <c r="K215" i="4"/>
  <c r="H217" i="4"/>
  <c r="N211" i="4"/>
  <c r="N215" i="4" s="1"/>
  <c r="D222" i="4"/>
  <c r="D159" i="4"/>
  <c r="F157" i="4"/>
  <c r="E160" i="4"/>
  <c r="Q157" i="4"/>
  <c r="G226" i="4"/>
  <c r="G160" i="4"/>
  <c r="G223" i="4"/>
  <c r="G158" i="4"/>
  <c r="K159" i="4"/>
  <c r="K222" i="4"/>
  <c r="S153" i="4"/>
  <c r="K158" i="4"/>
  <c r="Q156" i="4"/>
  <c r="N156" i="4"/>
  <c r="H225" i="4"/>
  <c r="Q225" i="4" s="1"/>
  <c r="D194" i="4"/>
  <c r="F188" i="4"/>
  <c r="F194" i="4" s="1"/>
  <c r="E194" i="4"/>
  <c r="M191" i="4"/>
  <c r="Q191" i="4"/>
  <c r="G194" i="4"/>
  <c r="R187" i="4"/>
  <c r="I193" i="4"/>
  <c r="Q190" i="4"/>
  <c r="H193" i="4"/>
  <c r="S191" i="4"/>
  <c r="K192" i="4"/>
  <c r="AH193" i="11"/>
  <c r="AJ202" i="11"/>
  <c r="J156" i="11"/>
  <c r="AC196" i="11"/>
  <c r="AA102" i="11"/>
  <c r="M98" i="11"/>
  <c r="J98" i="11"/>
  <c r="J102" i="11" s="1"/>
  <c r="M100" i="11"/>
  <c r="J100" i="11"/>
  <c r="AC249" i="11"/>
  <c r="AF202" i="11"/>
  <c r="J116" i="11"/>
  <c r="J121" i="11" s="1"/>
  <c r="E121" i="11"/>
  <c r="AC209" i="11"/>
  <c r="AA138" i="11"/>
  <c r="J133" i="11"/>
  <c r="M133" i="11"/>
  <c r="AC255" i="11"/>
  <c r="AF214" i="11"/>
  <c r="E168" i="11"/>
  <c r="D166" i="11"/>
  <c r="X223" i="11"/>
  <c r="X229" i="11" s="1"/>
  <c r="AG171" i="11"/>
  <c r="Z223" i="11"/>
  <c r="Z233" i="11"/>
  <c r="Z175" i="11"/>
  <c r="AI171" i="11"/>
  <c r="AB175" i="11"/>
  <c r="AB223" i="11"/>
  <c r="AB229" i="11" s="1"/>
  <c r="X234" i="11"/>
  <c r="AG172" i="11"/>
  <c r="AI172" i="11"/>
  <c r="AB224" i="11"/>
  <c r="AD234" i="11"/>
  <c r="AF172" i="11"/>
  <c r="AD224" i="11"/>
  <c r="AB252" i="11"/>
  <c r="AI208" i="11"/>
  <c r="AB211" i="11"/>
  <c r="X226" i="11"/>
  <c r="AG210" i="11"/>
  <c r="Z252" i="11"/>
  <c r="AH210" i="11"/>
  <c r="X255" i="11"/>
  <c r="X217" i="11"/>
  <c r="Z255" i="11"/>
  <c r="AH214" i="11"/>
  <c r="Z217" i="11"/>
  <c r="AH217" i="11" s="1"/>
  <c r="AG215" i="11"/>
  <c r="W217" i="11"/>
  <c r="AG217" i="11" s="1"/>
  <c r="AA254" i="11"/>
  <c r="AI215" i="11"/>
  <c r="AI216" i="11"/>
  <c r="AA255" i="11"/>
  <c r="AJ61" i="4"/>
  <c r="AJ68" i="4" s="1"/>
  <c r="AG68" i="4"/>
  <c r="AF83" i="4"/>
  <c r="AF91" i="4" s="1"/>
  <c r="AE91" i="4"/>
  <c r="AP12" i="16"/>
  <c r="AR12" i="16" s="1"/>
  <c r="AR10" i="16"/>
  <c r="AF13" i="16"/>
  <c r="AF19" i="16" s="1"/>
  <c r="AE19" i="16"/>
  <c r="L15" i="16"/>
  <c r="L19" i="16" s="1"/>
  <c r="N15" i="16"/>
  <c r="BB28" i="16"/>
  <c r="BE28" i="16" s="1"/>
  <c r="AY28" i="16"/>
  <c r="BA28" i="16" s="1"/>
  <c r="AJ31" i="16"/>
  <c r="AJ37" i="16" s="1"/>
  <c r="AG37" i="16"/>
  <c r="AZ31" i="16"/>
  <c r="BB31" i="16"/>
  <c r="N32" i="16"/>
  <c r="K32" i="16"/>
  <c r="L65" i="17"/>
  <c r="J65" i="17"/>
  <c r="J81" i="17"/>
  <c r="J87" i="17" s="1"/>
  <c r="L81" i="17"/>
  <c r="K82" i="17"/>
  <c r="L82" i="17"/>
  <c r="L84" i="17"/>
  <c r="K84" i="17"/>
  <c r="L99" i="17"/>
  <c r="J99" i="17"/>
  <c r="J106" i="17" s="1"/>
  <c r="E106" i="17"/>
  <c r="L104" i="17"/>
  <c r="J104" i="17"/>
  <c r="L83" i="17"/>
  <c r="J83" i="17"/>
  <c r="J63" i="17"/>
  <c r="K63" i="17"/>
  <c r="L63" i="17"/>
  <c r="K41" i="17"/>
  <c r="K46" i="17" s="1"/>
  <c r="L41" i="17"/>
  <c r="L46" i="17" s="1"/>
  <c r="J41" i="17"/>
  <c r="K25" i="17"/>
  <c r="L25" i="17"/>
  <c r="J25" i="17"/>
  <c r="BA36" i="4"/>
  <c r="N67" i="4"/>
  <c r="L67" i="4"/>
  <c r="N15" i="9"/>
  <c r="K15" i="9"/>
  <c r="L26" i="9"/>
  <c r="N26" i="9"/>
  <c r="L67" i="9"/>
  <c r="N67" i="9"/>
  <c r="E110" i="9"/>
  <c r="O112" i="9" s="1"/>
  <c r="F111" i="9"/>
  <c r="F117" i="9"/>
  <c r="G119" i="9" s="1"/>
  <c r="G118" i="9"/>
  <c r="G117" i="9" s="1"/>
  <c r="AP15" i="4"/>
  <c r="BB33" i="4"/>
  <c r="BE33" i="4" s="1"/>
  <c r="AY33" i="4"/>
  <c r="BA33" i="4" s="1"/>
  <c r="AR34" i="4"/>
  <c r="AP133" i="4"/>
  <c r="AP137" i="4" s="1"/>
  <c r="AH111" i="4"/>
  <c r="AZ54" i="4"/>
  <c r="BA54" i="4" s="1"/>
  <c r="AR103" i="4"/>
  <c r="AZ103" i="4"/>
  <c r="AY104" i="4"/>
  <c r="BA104" i="4" s="1"/>
  <c r="BB104" i="4"/>
  <c r="BE104" i="4" s="1"/>
  <c r="M204" i="4"/>
  <c r="Q158" i="4"/>
  <c r="D182" i="4"/>
  <c r="F176" i="4"/>
  <c r="N91" i="9"/>
  <c r="E222" i="4"/>
  <c r="BB54" i="4"/>
  <c r="N18" i="4"/>
  <c r="BC15" i="4"/>
  <c r="T187" i="4"/>
  <c r="G222" i="4"/>
  <c r="Q180" i="4"/>
  <c r="Q176" i="4"/>
  <c r="N168" i="4"/>
  <c r="P168" i="4" s="1"/>
  <c r="P171" i="4" s="1"/>
  <c r="S168" i="4"/>
  <c r="S169" i="4" s="1"/>
  <c r="H171" i="4"/>
  <c r="J171" i="4"/>
  <c r="M164" i="4"/>
  <c r="I170" i="4"/>
  <c r="K170" i="4"/>
  <c r="M167" i="4"/>
  <c r="P167" i="4" s="1"/>
  <c r="D223" i="4"/>
  <c r="I225" i="4"/>
  <c r="D226" i="4"/>
  <c r="E181" i="4"/>
  <c r="F181" i="4" s="1"/>
  <c r="R168" i="4"/>
  <c r="AP135" i="4"/>
  <c r="AY11" i="4"/>
  <c r="N71" i="9"/>
  <c r="N98" i="9"/>
  <c r="S223" i="4"/>
  <c r="S229" i="4" s="1"/>
  <c r="AS133" i="4"/>
  <c r="AD24" i="4"/>
  <c r="I169" i="4"/>
  <c r="AT135" i="4"/>
  <c r="AY63" i="4"/>
  <c r="AS135" i="4"/>
  <c r="K225" i="4"/>
  <c r="S225" i="4" s="1"/>
  <c r="J181" i="4"/>
  <c r="AG24" i="4"/>
  <c r="AW135" i="4"/>
  <c r="AG211" i="11"/>
  <c r="E217" i="4"/>
  <c r="Q203" i="4"/>
  <c r="Q204" i="4"/>
  <c r="AH199" i="11"/>
  <c r="N193" i="4"/>
  <c r="S154" i="4"/>
  <c r="S160" i="4" s="1"/>
  <c r="E140" i="4"/>
  <c r="K18" i="4"/>
  <c r="N21" i="4"/>
  <c r="K21" i="4"/>
  <c r="N19" i="4"/>
  <c r="L19" i="4"/>
  <c r="C33" i="8" s="1"/>
  <c r="L63" i="4"/>
  <c r="N63" i="4"/>
  <c r="S21" i="9"/>
  <c r="Y112" i="9"/>
  <c r="Y117" i="9" s="1"/>
  <c r="Y113" i="9"/>
  <c r="L19" i="9"/>
  <c r="L29" i="9" s="1"/>
  <c r="N19" i="9"/>
  <c r="K20" i="9"/>
  <c r="K26" i="9"/>
  <c r="L27" i="9"/>
  <c r="N27" i="9"/>
  <c r="N40" i="9"/>
  <c r="K40" i="9"/>
  <c r="L40" i="9"/>
  <c r="L41" i="9"/>
  <c r="N41" i="9"/>
  <c r="Z117" i="9"/>
  <c r="K67" i="9"/>
  <c r="K74" i="9"/>
  <c r="N74" i="9"/>
  <c r="K76" i="9"/>
  <c r="K90" i="9"/>
  <c r="K91" i="9"/>
  <c r="N94" i="9"/>
  <c r="K94" i="9"/>
  <c r="K98" i="9"/>
  <c r="L101" i="9"/>
  <c r="N101" i="9"/>
  <c r="O110" i="9"/>
  <c r="F114" i="9"/>
  <c r="F137" i="4"/>
  <c r="E136" i="4"/>
  <c r="AZ13" i="4"/>
  <c r="AZ135" i="4" s="1"/>
  <c r="BD10" i="4"/>
  <c r="AG47" i="4"/>
  <c r="AF16" i="4"/>
  <c r="AQ132" i="4"/>
  <c r="AQ15" i="4"/>
  <c r="AR10" i="4"/>
  <c r="AR132" i="4" s="1"/>
  <c r="AS132" i="4"/>
  <c r="AS137" i="4" s="1"/>
  <c r="BB10" i="4"/>
  <c r="AY10" i="4"/>
  <c r="AS15" i="4"/>
  <c r="AW132" i="4"/>
  <c r="AW137" i="4" s="1"/>
  <c r="AT133" i="4"/>
  <c r="AT137" i="4" s="1"/>
  <c r="AU133" i="4"/>
  <c r="AU137" i="4" s="1"/>
  <c r="AY23" i="4"/>
  <c r="BA23" i="4" s="1"/>
  <c r="BD34" i="4"/>
  <c r="BE34" i="4" s="1"/>
  <c r="AY34" i="4"/>
  <c r="BA34" i="4" s="1"/>
  <c r="AJ103" i="4"/>
  <c r="AJ111" i="4" s="1"/>
  <c r="BC54" i="4"/>
  <c r="BC132" i="4" s="1"/>
  <c r="BC137" i="4" s="1"/>
  <c r="BB103" i="4"/>
  <c r="BE103" i="4" s="1"/>
  <c r="AY103" i="4"/>
  <c r="BA103" i="4" s="1"/>
  <c r="AZ63" i="4"/>
  <c r="AZ133" i="4" s="1"/>
  <c r="AR102" i="4"/>
  <c r="AX133" i="4"/>
  <c r="AX137" i="4" s="1"/>
  <c r="AZ100" i="4"/>
  <c r="BA100" i="4" s="1"/>
  <c r="BE119" i="4"/>
  <c r="M153" i="4"/>
  <c r="P155" i="4"/>
  <c r="P156" i="4"/>
  <c r="D158" i="4"/>
  <c r="F158" i="4" s="1"/>
  <c r="M187" i="4"/>
  <c r="P214" i="4"/>
  <c r="F216" i="4"/>
  <c r="I215" i="4"/>
  <c r="I192" i="4"/>
  <c r="G192" i="4"/>
  <c r="D215" i="4"/>
  <c r="F215" i="4" s="1"/>
  <c r="H215" i="4"/>
  <c r="L192" i="4"/>
  <c r="J225" i="4"/>
  <c r="J228" i="4" s="1"/>
  <c r="Q213" i="4"/>
  <c r="T213" i="4" s="1"/>
  <c r="E204" i="4"/>
  <c r="M210" i="4"/>
  <c r="D169" i="4"/>
  <c r="F169" i="4" s="1"/>
  <c r="F168" i="4"/>
  <c r="F171" i="4"/>
  <c r="Q168" i="4"/>
  <c r="Q169" i="4" s="1"/>
  <c r="T166" i="4"/>
  <c r="L169" i="4"/>
  <c r="J169" i="4"/>
  <c r="R170" i="4"/>
  <c r="N164" i="4"/>
  <c r="H222" i="4"/>
  <c r="H169" i="4"/>
  <c r="H223" i="4"/>
  <c r="K182" i="4"/>
  <c r="S176" i="4"/>
  <c r="I181" i="4"/>
  <c r="R176" i="4"/>
  <c r="J183" i="4"/>
  <c r="R177" i="4"/>
  <c r="H181" i="4"/>
  <c r="T179" i="4"/>
  <c r="N194" i="4"/>
  <c r="P188" i="4"/>
  <c r="D203" i="4"/>
  <c r="F203" i="4" s="1"/>
  <c r="F198" i="4"/>
  <c r="F204" i="4" s="1"/>
  <c r="D204" i="4"/>
  <c r="P201" i="4"/>
  <c r="P204" i="4" s="1"/>
  <c r="H203" i="4"/>
  <c r="H204" i="4"/>
  <c r="K205" i="4"/>
  <c r="S199" i="4"/>
  <c r="M199" i="4"/>
  <c r="M202" i="4"/>
  <c r="P202" i="4" s="1"/>
  <c r="Q211" i="4"/>
  <c r="J216" i="4"/>
  <c r="J215" i="4"/>
  <c r="H216" i="4"/>
  <c r="Q210" i="4"/>
  <c r="K217" i="4"/>
  <c r="S211" i="4"/>
  <c r="S217" i="4" s="1"/>
  <c r="I217" i="4"/>
  <c r="R211" i="4"/>
  <c r="K37" i="4"/>
  <c r="L159" i="4"/>
  <c r="L222" i="4"/>
  <c r="L158" i="4"/>
  <c r="N153" i="4"/>
  <c r="E130" i="4"/>
  <c r="D193" i="4"/>
  <c r="F187" i="4"/>
  <c r="F193" i="4" s="1"/>
  <c r="AA217" i="11"/>
  <c r="AI217" i="11" s="1"/>
  <c r="AH215" i="11"/>
  <c r="AG214" i="11"/>
  <c r="AJ214" i="11" s="1"/>
  <c r="X251" i="11"/>
  <c r="AJ190" i="11"/>
  <c r="AG209" i="11"/>
  <c r="AJ209" i="11" s="1"/>
  <c r="AJ177" i="11"/>
  <c r="AG173" i="11"/>
  <c r="AJ173" i="11" s="1"/>
  <c r="AB233" i="11"/>
  <c r="AF173" i="11"/>
  <c r="X224" i="11"/>
  <c r="X230" i="11" s="1"/>
  <c r="E163" i="11"/>
  <c r="M134" i="11"/>
  <c r="AG216" i="11"/>
  <c r="AJ216" i="11" s="1"/>
  <c r="AJ186" i="11"/>
  <c r="M19" i="11"/>
  <c r="F21" i="11"/>
  <c r="J34" i="11"/>
  <c r="J42" i="11" s="1"/>
  <c r="M34" i="11"/>
  <c r="E42" i="11"/>
  <c r="AC224" i="11"/>
  <c r="AC230" i="11" s="1"/>
  <c r="J63" i="11"/>
  <c r="J64" i="11" s="1"/>
  <c r="M63" i="11"/>
  <c r="F83" i="11"/>
  <c r="J76" i="11"/>
  <c r="J83" i="11" s="1"/>
  <c r="M76" i="11"/>
  <c r="M135" i="11"/>
  <c r="M138" i="11" s="1"/>
  <c r="J135" i="11"/>
  <c r="J136" i="11"/>
  <c r="M136" i="11"/>
  <c r="AA226" i="11"/>
  <c r="AA230" i="11" s="1"/>
  <c r="AI174" i="11"/>
  <c r="AJ174" i="11" s="1"/>
  <c r="AA175" i="11"/>
  <c r="AA234" i="11"/>
  <c r="AF174" i="11"/>
  <c r="AD237" i="11"/>
  <c r="AF178" i="11"/>
  <c r="AG180" i="11"/>
  <c r="AJ180" i="11" s="1"/>
  <c r="W226" i="11"/>
  <c r="AF180" i="11"/>
  <c r="W181" i="11"/>
  <c r="Z181" i="11"/>
  <c r="AH181" i="11" s="1"/>
  <c r="Z226" i="11"/>
  <c r="Z230" i="11" s="1"/>
  <c r="AH185" i="11"/>
  <c r="AJ185" i="11" s="1"/>
  <c r="Y239" i="11"/>
  <c r="AI185" i="11"/>
  <c r="AA239" i="11"/>
  <c r="Y240" i="11"/>
  <c r="Y226" i="11"/>
  <c r="Y230" i="11" s="1"/>
  <c r="AG189" i="11"/>
  <c r="AJ189" i="11" s="1"/>
  <c r="X193" i="11"/>
  <c r="AB242" i="11"/>
  <c r="AB193" i="11"/>
  <c r="AA243" i="11"/>
  <c r="AA193" i="11"/>
  <c r="AI193" i="11" s="1"/>
  <c r="W245" i="11"/>
  <c r="AG195" i="11"/>
  <c r="AJ195" i="11" s="1"/>
  <c r="W199" i="11"/>
  <c r="AG199" i="11" s="1"/>
  <c r="W223" i="11"/>
  <c r="W229" i="11" s="1"/>
  <c r="AI197" i="11"/>
  <c r="AJ197" i="11" s="1"/>
  <c r="AA199" i="11"/>
  <c r="AI199" i="11" s="1"/>
  <c r="AA245" i="11"/>
  <c r="AI198" i="11"/>
  <c r="AJ198" i="11" s="1"/>
  <c r="AB226" i="11"/>
  <c r="AC248" i="11"/>
  <c r="W249" i="11"/>
  <c r="W224" i="11"/>
  <c r="W230" i="11" s="1"/>
  <c r="W205" i="11"/>
  <c r="AG205" i="11" s="1"/>
  <c r="Y249" i="11"/>
  <c r="Y205" i="11"/>
  <c r="AH205" i="11" s="1"/>
  <c r="W251" i="11"/>
  <c r="AG207" i="11"/>
  <c r="Z251" i="11"/>
  <c r="AI207" i="11"/>
  <c r="AA223" i="11"/>
  <c r="AA229" i="11" s="1"/>
  <c r="AA211" i="11"/>
  <c r="AI211" i="11" s="1"/>
  <c r="AA251" i="11"/>
  <c r="AF208" i="11"/>
  <c r="AG208" i="11"/>
  <c r="AJ208" i="11" s="1"/>
  <c r="AE68" i="4"/>
  <c r="AF58" i="4"/>
  <c r="AF68" i="4" s="1"/>
  <c r="AJ124" i="4"/>
  <c r="AJ129" i="4" s="1"/>
  <c r="AG129" i="4"/>
  <c r="L32" i="16"/>
  <c r="AJ19" i="16"/>
  <c r="L23" i="17"/>
  <c r="J23" i="17"/>
  <c r="L18" i="17"/>
  <c r="J18" i="17"/>
  <c r="L14" i="17"/>
  <c r="J14" i="17"/>
  <c r="J26" i="17" s="1"/>
  <c r="K17" i="17"/>
  <c r="L17" i="17"/>
  <c r="E46" i="17"/>
  <c r="E124" i="17" s="1"/>
  <c r="J37" i="17"/>
  <c r="L59" i="17"/>
  <c r="L66" i="17" s="1"/>
  <c r="K59" i="17"/>
  <c r="K66" i="17" s="1"/>
  <c r="J61" i="17"/>
  <c r="J66" i="17" s="1"/>
  <c r="L61" i="17"/>
  <c r="L100" i="17"/>
  <c r="J14" i="18"/>
  <c r="E26" i="18"/>
  <c r="K21" i="18"/>
  <c r="L21" i="18"/>
  <c r="J37" i="18"/>
  <c r="F46" i="18"/>
  <c r="F124" i="18" s="1"/>
  <c r="K37" i="18"/>
  <c r="K38" i="18"/>
  <c r="L38" i="18"/>
  <c r="L46" i="18" s="1"/>
  <c r="J42" i="18"/>
  <c r="E46" i="18"/>
  <c r="L43" i="18"/>
  <c r="K43" i="18"/>
  <c r="L58" i="18"/>
  <c r="F66" i="18"/>
  <c r="K58" i="18"/>
  <c r="K59" i="18"/>
  <c r="L59" i="18"/>
  <c r="K60" i="18"/>
  <c r="L60" i="18"/>
  <c r="L81" i="18"/>
  <c r="K81" i="18"/>
  <c r="L82" i="18"/>
  <c r="K82" i="18"/>
  <c r="K83" i="18"/>
  <c r="L83" i="18"/>
  <c r="L87" i="18" s="1"/>
  <c r="K84" i="18"/>
  <c r="L84" i="18"/>
  <c r="L98" i="18"/>
  <c r="J98" i="18"/>
  <c r="F106" i="18"/>
  <c r="K99" i="18"/>
  <c r="K106" i="18" s="1"/>
  <c r="L99" i="18"/>
  <c r="K100" i="18"/>
  <c r="L100" i="18"/>
  <c r="J122" i="18"/>
  <c r="J123" i="18" s="1"/>
  <c r="E123" i="18"/>
  <c r="J150" i="20"/>
  <c r="J151" i="20" s="1"/>
  <c r="J91" i="20"/>
  <c r="AD171" i="11"/>
  <c r="AA83" i="11"/>
  <c r="AC189" i="11"/>
  <c r="AF190" i="11"/>
  <c r="E138" i="11"/>
  <c r="AD210" i="11"/>
  <c r="E159" i="11"/>
  <c r="Y225" i="11"/>
  <c r="Y229" i="11" s="1"/>
  <c r="Z225" i="11"/>
  <c r="AD226" i="11"/>
  <c r="X252" i="11"/>
  <c r="W254" i="11"/>
  <c r="Y255" i="11"/>
  <c r="AG19" i="16"/>
  <c r="K13" i="16"/>
  <c r="K15" i="16"/>
  <c r="BC31" i="16"/>
  <c r="AY31" i="16"/>
  <c r="BA31" i="16" s="1"/>
  <c r="K15" i="17"/>
  <c r="K26" i="17" s="1"/>
  <c r="L15" i="17"/>
  <c r="K44" i="17"/>
  <c r="L44" i="17"/>
  <c r="J38" i="17"/>
  <c r="K106" i="17"/>
  <c r="L78" i="17"/>
  <c r="L87" i="17" s="1"/>
  <c r="K79" i="17"/>
  <c r="K87" i="17" s="1"/>
  <c r="L79" i="17"/>
  <c r="L80" i="17"/>
  <c r="C124" i="17"/>
  <c r="C126" i="17" s="1"/>
  <c r="D124" i="17"/>
  <c r="K87" i="18"/>
  <c r="K14" i="18"/>
  <c r="L14" i="18"/>
  <c r="L26" i="18" s="1"/>
  <c r="K15" i="18"/>
  <c r="L15" i="18"/>
  <c r="J21" i="18"/>
  <c r="J26" i="18" s="1"/>
  <c r="J38" i="18"/>
  <c r="J43" i="18"/>
  <c r="J44" i="18"/>
  <c r="E66" i="18"/>
  <c r="J58" i="18"/>
  <c r="J59" i="18"/>
  <c r="J60" i="18"/>
  <c r="L65" i="18"/>
  <c r="K65" i="18"/>
  <c r="J81" i="18"/>
  <c r="J87" i="18" s="1"/>
  <c r="J82" i="18"/>
  <c r="J83" i="18"/>
  <c r="J84" i="18"/>
  <c r="J99" i="18"/>
  <c r="E106" i="18"/>
  <c r="J100" i="18"/>
  <c r="L14" i="19"/>
  <c r="F26" i="19"/>
  <c r="L18" i="19"/>
  <c r="K18" i="19"/>
  <c r="F47" i="19"/>
  <c r="J38" i="19"/>
  <c r="K39" i="19"/>
  <c r="L39" i="19"/>
  <c r="L47" i="19" s="1"/>
  <c r="J39" i="19"/>
  <c r="J42" i="19"/>
  <c r="L42" i="19"/>
  <c r="E47" i="19"/>
  <c r="L45" i="19"/>
  <c r="J45" i="19"/>
  <c r="E68" i="19"/>
  <c r="L59" i="19"/>
  <c r="L68" i="19" s="1"/>
  <c r="J59" i="19"/>
  <c r="K62" i="19"/>
  <c r="J62" i="19"/>
  <c r="F68" i="19"/>
  <c r="K38" i="19"/>
  <c r="K47" i="19" s="1"/>
  <c r="K65" i="19"/>
  <c r="K63" i="19"/>
  <c r="K68" i="19" s="1"/>
  <c r="H44" i="20"/>
  <c r="M12" i="20"/>
  <c r="M44" i="20" s="1"/>
  <c r="H89" i="20"/>
  <c r="H45" i="20"/>
  <c r="Q91" i="20"/>
  <c r="S91" i="20"/>
  <c r="O45" i="20"/>
  <c r="H71" i="20"/>
  <c r="M72" i="20"/>
  <c r="H146" i="20"/>
  <c r="K148" i="20"/>
  <c r="K150" i="20"/>
  <c r="K151" i="20" s="1"/>
  <c r="O147" i="20"/>
  <c r="O115" i="20"/>
  <c r="R147" i="20"/>
  <c r="R148" i="20" s="1"/>
  <c r="R115" i="20"/>
  <c r="I144" i="20"/>
  <c r="I145" i="20" s="1"/>
  <c r="L147" i="20"/>
  <c r="T147" i="20"/>
  <c r="T148" i="20" s="1"/>
  <c r="L46" i="21"/>
  <c r="D124" i="21"/>
  <c r="C126" i="21" s="1"/>
  <c r="J14" i="19"/>
  <c r="L16" i="19"/>
  <c r="K16" i="19"/>
  <c r="K26" i="19" s="1"/>
  <c r="J18" i="19"/>
  <c r="L21" i="19"/>
  <c r="J25" i="19"/>
  <c r="J63" i="19"/>
  <c r="J65" i="19"/>
  <c r="M112" i="20"/>
  <c r="M104" i="20"/>
  <c r="M118" i="20"/>
  <c r="M66" i="20"/>
  <c r="M76" i="20" s="1"/>
  <c r="M77" i="20" s="1"/>
  <c r="G150" i="20"/>
  <c r="G151" i="20" s="1"/>
  <c r="Q157" i="20" s="1"/>
  <c r="R150" i="20"/>
  <c r="H76" i="20"/>
  <c r="H77" i="20" s="1"/>
  <c r="H61" i="20"/>
  <c r="P77" i="20"/>
  <c r="P90" i="20"/>
  <c r="I114" i="20"/>
  <c r="H97" i="20"/>
  <c r="M111" i="20"/>
  <c r="G148" i="20"/>
  <c r="Q115" i="20"/>
  <c r="Q147" i="20"/>
  <c r="Q148" i="20" s="1"/>
  <c r="S147" i="20"/>
  <c r="S148" i="20" s="1"/>
  <c r="S115" i="20"/>
  <c r="M119" i="20"/>
  <c r="M121" i="20"/>
  <c r="L106" i="21"/>
  <c r="E87" i="21"/>
  <c r="J78" i="21"/>
  <c r="J87" i="21" s="1"/>
  <c r="E26" i="21"/>
  <c r="L84" i="21"/>
  <c r="K84" i="21"/>
  <c r="L82" i="21"/>
  <c r="K82" i="21"/>
  <c r="L80" i="21"/>
  <c r="K80" i="21"/>
  <c r="L78" i="21"/>
  <c r="L87" i="21" s="1"/>
  <c r="K78" i="21"/>
  <c r="L25" i="21"/>
  <c r="K25" i="21"/>
  <c r="L21" i="21"/>
  <c r="K21" i="21"/>
  <c r="K19" i="21"/>
  <c r="L19" i="21"/>
  <c r="K17" i="21"/>
  <c r="L17" i="21"/>
  <c r="K15" i="21"/>
  <c r="L15" i="21"/>
  <c r="F26" i="21"/>
  <c r="K12" i="21"/>
  <c r="K26" i="21" s="1"/>
  <c r="L12" i="21"/>
  <c r="L26" i="21" s="1"/>
  <c r="M87" i="20"/>
  <c r="M88" i="20" s="1"/>
  <c r="M166" i="20"/>
  <c r="M164" i="20" s="1"/>
  <c r="H164" i="20"/>
  <c r="K66" i="21"/>
  <c r="E46" i="21"/>
  <c r="J37" i="21"/>
  <c r="J46" i="21" s="1"/>
  <c r="L121" i="21"/>
  <c r="K121" i="21"/>
  <c r="L118" i="21"/>
  <c r="L123" i="21" s="1"/>
  <c r="K118" i="21"/>
  <c r="J118" i="21"/>
  <c r="J123" i="21" s="1"/>
  <c r="K103" i="21"/>
  <c r="J103" i="21"/>
  <c r="K101" i="21"/>
  <c r="J101" i="21"/>
  <c r="K99" i="21"/>
  <c r="K106" i="21" s="1"/>
  <c r="J99" i="21"/>
  <c r="J106" i="21" s="1"/>
  <c r="L65" i="21"/>
  <c r="J65" i="21"/>
  <c r="L63" i="21"/>
  <c r="J63" i="21"/>
  <c r="L61" i="21"/>
  <c r="J61" i="21"/>
  <c r="F66" i="21"/>
  <c r="L59" i="21"/>
  <c r="L66" i="21" s="1"/>
  <c r="J59" i="21"/>
  <c r="K116" i="21"/>
  <c r="K123" i="21" s="1"/>
  <c r="F123" i="21"/>
  <c r="K77" i="21"/>
  <c r="K87" i="21" s="1"/>
  <c r="F87" i="21"/>
  <c r="M147" i="22" l="1"/>
  <c r="M149" i="22"/>
  <c r="M150" i="22" s="1"/>
  <c r="Q159" i="22"/>
  <c r="N154" i="22"/>
  <c r="N153" i="22"/>
  <c r="O153" i="22"/>
  <c r="O154" i="22"/>
  <c r="I152" i="22"/>
  <c r="I153" i="22" s="1"/>
  <c r="I93" i="22"/>
  <c r="M92" i="22"/>
  <c r="M45" i="22"/>
  <c r="P154" i="22"/>
  <c r="P153" i="22"/>
  <c r="J66" i="21"/>
  <c r="J124" i="21" s="1"/>
  <c r="F124" i="21"/>
  <c r="W157" i="20"/>
  <c r="M97" i="20"/>
  <c r="M114" i="20" s="1"/>
  <c r="H114" i="20"/>
  <c r="P91" i="20"/>
  <c r="P150" i="20"/>
  <c r="R152" i="20"/>
  <c r="R151" i="20"/>
  <c r="O150" i="20"/>
  <c r="O148" i="20"/>
  <c r="T150" i="20"/>
  <c r="H149" i="20"/>
  <c r="M90" i="20"/>
  <c r="M45" i="20"/>
  <c r="J68" i="19"/>
  <c r="L26" i="19"/>
  <c r="K26" i="18"/>
  <c r="F159" i="11"/>
  <c r="F160" i="11"/>
  <c r="AF189" i="11"/>
  <c r="AC242" i="11"/>
  <c r="AC193" i="11"/>
  <c r="AF193" i="11" s="1"/>
  <c r="AD175" i="11"/>
  <c r="AD233" i="11"/>
  <c r="AD223" i="11"/>
  <c r="AD229" i="11" s="1"/>
  <c r="AF171" i="11"/>
  <c r="J106" i="18"/>
  <c r="K46" i="18"/>
  <c r="J46" i="18"/>
  <c r="L26" i="17"/>
  <c r="X220" i="11"/>
  <c r="AG193" i="11"/>
  <c r="AJ193" i="11" s="1"/>
  <c r="AG181" i="11"/>
  <c r="AJ181" i="11" s="1"/>
  <c r="W220" i="11"/>
  <c r="AA220" i="11"/>
  <c r="AI175" i="11"/>
  <c r="F163" i="11"/>
  <c r="F165" i="11"/>
  <c r="R217" i="4"/>
  <c r="R215" i="4"/>
  <c r="Q216" i="4"/>
  <c r="Q215" i="4"/>
  <c r="T210" i="4"/>
  <c r="Q217" i="4"/>
  <c r="T211" i="4"/>
  <c r="T217" i="4" s="1"/>
  <c r="P199" i="4"/>
  <c r="M205" i="4"/>
  <c r="N169" i="4"/>
  <c r="N170" i="4"/>
  <c r="AY132" i="4"/>
  <c r="BA10" i="4"/>
  <c r="AY15" i="4"/>
  <c r="BD15" i="4"/>
  <c r="BD132" i="4"/>
  <c r="P137" i="4"/>
  <c r="P144" i="4"/>
  <c r="P143" i="4"/>
  <c r="P142" i="4"/>
  <c r="P141" i="4"/>
  <c r="P140" i="4"/>
  <c r="G114" i="9"/>
  <c r="G115" i="9"/>
  <c r="G116" i="9"/>
  <c r="R225" i="4"/>
  <c r="T225" i="4" s="1"/>
  <c r="I228" i="4"/>
  <c r="T176" i="4"/>
  <c r="Q181" i="4"/>
  <c r="Q182" i="4"/>
  <c r="M222" i="4"/>
  <c r="Q222" i="4"/>
  <c r="G228" i="4"/>
  <c r="G227" i="4"/>
  <c r="L24" i="4"/>
  <c r="BE54" i="4"/>
  <c r="F222" i="4"/>
  <c r="F228" i="4" s="1"/>
  <c r="F182" i="4"/>
  <c r="AR15" i="4"/>
  <c r="F110" i="9"/>
  <c r="G111" i="9"/>
  <c r="C15" i="8"/>
  <c r="C78" i="8"/>
  <c r="P139" i="4"/>
  <c r="BE31" i="16"/>
  <c r="AJ217" i="11"/>
  <c r="AD230" i="11"/>
  <c r="AB220" i="11"/>
  <c r="Z220" i="11"/>
  <c r="Z229" i="11"/>
  <c r="E166" i="11"/>
  <c r="F168" i="11" s="1"/>
  <c r="F161" i="11"/>
  <c r="J138" i="11"/>
  <c r="AC211" i="11"/>
  <c r="AF209" i="11"/>
  <c r="AC251" i="11"/>
  <c r="AC225" i="11"/>
  <c r="M102" i="11"/>
  <c r="AF196" i="11"/>
  <c r="AC246" i="11"/>
  <c r="AC199" i="11"/>
  <c r="AF199" i="11" s="1"/>
  <c r="AH175" i="11"/>
  <c r="AJ175" i="11" s="1"/>
  <c r="S194" i="4"/>
  <c r="S192" i="4"/>
  <c r="T190" i="4"/>
  <c r="Q193" i="4"/>
  <c r="R193" i="4"/>
  <c r="R192" i="4"/>
  <c r="Q194" i="4"/>
  <c r="T191" i="4"/>
  <c r="T194" i="4" s="1"/>
  <c r="K228" i="4"/>
  <c r="K227" i="4"/>
  <c r="S222" i="4"/>
  <c r="T157" i="4"/>
  <c r="Q160" i="4"/>
  <c r="F226" i="4"/>
  <c r="D234" i="4"/>
  <c r="D227" i="4"/>
  <c r="D228" i="4"/>
  <c r="S215" i="4"/>
  <c r="S216" i="4"/>
  <c r="BD133" i="4"/>
  <c r="AC223" i="11"/>
  <c r="AC229" i="11" s="1"/>
  <c r="AF181" i="11"/>
  <c r="BE133" i="4"/>
  <c r="N171" i="4"/>
  <c r="R228" i="4"/>
  <c r="R227" i="4"/>
  <c r="J227" i="4"/>
  <c r="I227" i="4"/>
  <c r="AF217" i="11"/>
  <c r="F223" i="4"/>
  <c r="F229" i="4" s="1"/>
  <c r="P145" i="4"/>
  <c r="K124" i="21"/>
  <c r="E124" i="21"/>
  <c r="I115" i="20"/>
  <c r="I147" i="20"/>
  <c r="M144" i="20"/>
  <c r="M145" i="20" s="1"/>
  <c r="J26" i="19"/>
  <c r="L148" i="20"/>
  <c r="L150" i="20"/>
  <c r="L151" i="20" s="1"/>
  <c r="S150" i="20"/>
  <c r="Q150" i="20"/>
  <c r="H90" i="20"/>
  <c r="J47" i="19"/>
  <c r="J66" i="18"/>
  <c r="AD252" i="11"/>
  <c r="AD211" i="11"/>
  <c r="AF210" i="11"/>
  <c r="L106" i="18"/>
  <c r="K66" i="18"/>
  <c r="L66" i="18"/>
  <c r="E124" i="18"/>
  <c r="J46" i="17"/>
  <c r="AJ207" i="11"/>
  <c r="AJ205" i="11"/>
  <c r="AJ199" i="11"/>
  <c r="N159" i="4"/>
  <c r="N158" i="4"/>
  <c r="L228" i="4"/>
  <c r="L227" i="4"/>
  <c r="S203" i="4"/>
  <c r="S205" i="4"/>
  <c r="T199" i="4"/>
  <c r="T177" i="4"/>
  <c r="R183" i="4"/>
  <c r="R182" i="4"/>
  <c r="R181" i="4"/>
  <c r="S182" i="4"/>
  <c r="S181" i="4"/>
  <c r="H229" i="4"/>
  <c r="N223" i="4"/>
  <c r="N229" i="4" s="1"/>
  <c r="H228" i="4"/>
  <c r="N222" i="4"/>
  <c r="H227" i="4"/>
  <c r="Q171" i="4"/>
  <c r="T168" i="4"/>
  <c r="T169" i="4" s="1"/>
  <c r="M216" i="4"/>
  <c r="P210" i="4"/>
  <c r="M215" i="4"/>
  <c r="M193" i="4"/>
  <c r="M192" i="4"/>
  <c r="P187" i="4"/>
  <c r="P153" i="4"/>
  <c r="M159" i="4"/>
  <c r="M158" i="4"/>
  <c r="BB15" i="4"/>
  <c r="BE10" i="4"/>
  <c r="BB132" i="4"/>
  <c r="AQ137" i="4"/>
  <c r="AO140" i="4" s="1"/>
  <c r="F136" i="4"/>
  <c r="G137" i="4" s="1"/>
  <c r="C47" i="8"/>
  <c r="L68" i="4"/>
  <c r="L91" i="4"/>
  <c r="P138" i="4"/>
  <c r="AJ211" i="11"/>
  <c r="BA63" i="4"/>
  <c r="BA11" i="4"/>
  <c r="BA133" i="4" s="1"/>
  <c r="AY133" i="4"/>
  <c r="R171" i="4"/>
  <c r="R169" i="4"/>
  <c r="D229" i="4"/>
  <c r="M170" i="4"/>
  <c r="M169" i="4"/>
  <c r="P164" i="4"/>
  <c r="T180" i="4"/>
  <c r="Q183" i="4"/>
  <c r="T192" i="4"/>
  <c r="T193" i="4"/>
  <c r="AY135" i="4"/>
  <c r="E228" i="4"/>
  <c r="E227" i="4"/>
  <c r="E234" i="4"/>
  <c r="T154" i="4"/>
  <c r="T160" i="4" s="1"/>
  <c r="M203" i="4"/>
  <c r="AR135" i="4"/>
  <c r="BA13" i="4"/>
  <c r="BA135" i="4" s="1"/>
  <c r="O111" i="9"/>
  <c r="O117" i="9"/>
  <c r="O114" i="9"/>
  <c r="O113" i="9"/>
  <c r="O115" i="9"/>
  <c r="O118" i="9"/>
  <c r="L106" i="17"/>
  <c r="AJ215" i="11"/>
  <c r="AJ210" i="11"/>
  <c r="AB230" i="11"/>
  <c r="AJ172" i="11"/>
  <c r="AJ171" i="11"/>
  <c r="F164" i="11"/>
  <c r="Y220" i="11"/>
  <c r="AH220" i="11" s="1"/>
  <c r="M194" i="4"/>
  <c r="P191" i="4"/>
  <c r="P194" i="4" s="1"/>
  <c r="N225" i="4"/>
  <c r="T156" i="4"/>
  <c r="Q159" i="4"/>
  <c r="T153" i="4"/>
  <c r="S159" i="4"/>
  <c r="S158" i="4"/>
  <c r="Q223" i="4"/>
  <c r="G229" i="4"/>
  <c r="M223" i="4"/>
  <c r="Q226" i="4"/>
  <c r="T226" i="4" s="1"/>
  <c r="M226" i="4"/>
  <c r="P226" i="4" s="1"/>
  <c r="N217" i="4"/>
  <c r="P211" i="4"/>
  <c r="P217" i="4" s="1"/>
  <c r="N205" i="4"/>
  <c r="N203" i="4"/>
  <c r="BB135" i="4"/>
  <c r="BE36" i="4"/>
  <c r="BE135" i="4" s="1"/>
  <c r="AZ15" i="4"/>
  <c r="AZ132" i="4"/>
  <c r="AZ137" i="4" s="1"/>
  <c r="AR133" i="4"/>
  <c r="AR137" i="4" s="1"/>
  <c r="AF24" i="4"/>
  <c r="P136" i="4"/>
  <c r="O116" i="9"/>
  <c r="AF205" i="11"/>
  <c r="M225" i="4"/>
  <c r="P225" i="4" s="1"/>
  <c r="P181" i="4"/>
  <c r="P182" i="4"/>
  <c r="T171" i="4"/>
  <c r="O119" i="9"/>
  <c r="Q192" i="4"/>
  <c r="S171" i="4"/>
  <c r="F160" i="4"/>
  <c r="AC220" i="11"/>
  <c r="M152" i="22" l="1"/>
  <c r="M153" i="22" s="1"/>
  <c r="M93" i="22"/>
  <c r="T159" i="4"/>
  <c r="T158" i="4"/>
  <c r="P170" i="4"/>
  <c r="P169" i="4"/>
  <c r="AO139" i="4"/>
  <c r="BE15" i="4"/>
  <c r="BE132" i="4"/>
  <c r="BE137" i="4" s="1"/>
  <c r="P159" i="4"/>
  <c r="P158" i="4"/>
  <c r="N228" i="4"/>
  <c r="N227" i="4"/>
  <c r="Q152" i="20"/>
  <c r="Q151" i="20"/>
  <c r="I148" i="20"/>
  <c r="I150" i="20"/>
  <c r="I151" i="20" s="1"/>
  <c r="S228" i="4"/>
  <c r="S227" i="4"/>
  <c r="G110" i="9"/>
  <c r="G112" i="9"/>
  <c r="Q228" i="4"/>
  <c r="T222" i="4"/>
  <c r="Q227" i="4"/>
  <c r="T181" i="4"/>
  <c r="T182" i="4"/>
  <c r="BD137" i="4"/>
  <c r="AY137" i="4"/>
  <c r="P205" i="4"/>
  <c r="P203" i="4"/>
  <c r="AG220" i="11"/>
  <c r="T152" i="20"/>
  <c r="T151" i="20"/>
  <c r="P151" i="20"/>
  <c r="P152" i="20"/>
  <c r="H147" i="20"/>
  <c r="H148" i="20" s="1"/>
  <c r="H115" i="20"/>
  <c r="P223" i="4"/>
  <c r="P229" i="4" s="1"/>
  <c r="M229" i="4"/>
  <c r="Q229" i="4"/>
  <c r="T223" i="4"/>
  <c r="T229" i="4" s="1"/>
  <c r="G136" i="4"/>
  <c r="G138" i="4"/>
  <c r="BB137" i="4"/>
  <c r="P192" i="4"/>
  <c r="P193" i="4"/>
  <c r="P216" i="4"/>
  <c r="P215" i="4"/>
  <c r="T183" i="4"/>
  <c r="T205" i="4"/>
  <c r="T203" i="4"/>
  <c r="H150" i="20"/>
  <c r="H151" i="20" s="1"/>
  <c r="S152" i="20"/>
  <c r="S151" i="20"/>
  <c r="F227" i="4"/>
  <c r="AF211" i="11"/>
  <c r="F166" i="11"/>
  <c r="F167" i="11"/>
  <c r="M228" i="4"/>
  <c r="P222" i="4"/>
  <c r="M227" i="4"/>
  <c r="BA15" i="4"/>
  <c r="BA132" i="4"/>
  <c r="BA137" i="4" s="1"/>
  <c r="T216" i="4"/>
  <c r="T215" i="4"/>
  <c r="AI220" i="11"/>
  <c r="AD220" i="11"/>
  <c r="AF175" i="11"/>
  <c r="M91" i="20"/>
  <c r="H91" i="20"/>
  <c r="O151" i="20"/>
  <c r="O152" i="20"/>
  <c r="M115" i="20"/>
  <c r="M147" i="20"/>
  <c r="M148" i="20" s="1"/>
  <c r="M150" i="20" l="1"/>
  <c r="M151" i="20" s="1"/>
  <c r="P228" i="4"/>
  <c r="P227" i="4"/>
  <c r="AJ220" i="11"/>
  <c r="T228" i="4"/>
  <c r="T227" i="4"/>
  <c r="Z19" i="9"/>
  <c r="Z48" i="9"/>
  <c r="AB19" i="9"/>
  <c r="Y19" i="9"/>
  <c r="Y48" i="9"/>
  <c r="AA19" i="9"/>
</calcChain>
</file>

<file path=xl/sharedStrings.xml><?xml version="1.0" encoding="utf-8"?>
<sst xmlns="http://schemas.openxmlformats.org/spreadsheetml/2006/main" count="5190" uniqueCount="675">
  <si>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</si>
  <si>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</si>
  <si>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</si>
  <si>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</si>
  <si>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</si>
  <si>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</si>
  <si>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</si>
  <si>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</si>
  <si>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</si>
  <si>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</si>
  <si>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</si>
  <si>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</si>
  <si>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</si>
  <si>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</si>
  <si>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</si>
  <si>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</si>
  <si>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</si>
  <si>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</si>
  <si>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</si>
  <si>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</si>
  <si>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</si>
  <si>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</si>
  <si>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</si>
  <si>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</si>
  <si>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</si>
  <si>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</si>
  <si>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</si>
  <si>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</si>
  <si>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</si>
  <si>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</si>
  <si>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</si>
  <si>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</si>
  <si>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</si>
  <si>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</si>
  <si>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</si>
  <si>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</si>
  <si>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</si>
  <si>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</si>
  <si>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</si>
  <si>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</si>
  <si>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</si>
  <si>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</si>
  <si>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</si>
  <si>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</si>
  <si>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</si>
  <si>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</si>
  <si>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</si>
  <si>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</si>
  <si>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</si>
  <si>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</si>
  <si>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</si>
  <si>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</si>
  <si>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</si>
  <si>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</si>
  <si>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</si>
  <si>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</si>
  <si>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</si>
  <si>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</si>
  <si>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</si>
  <si>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</si>
  <si>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</si>
  <si>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</si>
  <si>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</si>
  <si>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</si>
  <si>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</si>
  <si>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</si>
  <si>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</si>
  <si>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</si>
  <si>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</si>
  <si>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</si>
  <si>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</si>
  <si>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</si>
  <si>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</si>
  <si>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</si>
  <si>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</si>
  <si>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</si>
  <si>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</si>
  <si>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</si>
  <si>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</si>
  <si>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</si>
  <si>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</si>
  <si>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</si>
  <si>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</si>
  <si>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</si>
  <si>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</si>
  <si>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</si>
  <si>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</si>
  <si>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</si>
  <si>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</si>
  <si>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</si>
  <si>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</si>
  <si>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</si>
  <si>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</si>
  <si>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</si>
  <si>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</si>
  <si>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</si>
  <si>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</si>
  <si>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</si>
  <si>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</si>
  <si>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</si>
  <si>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</si>
  <si>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</si>
  <si>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</si>
  <si>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</si>
  <si>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</si>
  <si>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</si>
  <si>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</si>
  <si>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</si>
  <si>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</si>
  <si>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</si>
  <si>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</si>
  <si>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</si>
  <si>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</si>
  <si>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</si>
  <si>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</si>
  <si>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</si>
  <si>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</si>
  <si>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</si>
  <si>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</si>
  <si>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</si>
  <si>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</si>
  <si>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</si>
  <si>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</si>
  <si>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</si>
  <si>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</si>
  <si>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</si>
  <si>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</si>
  <si>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</si>
  <si>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</si>
  <si>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</si>
  <si>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</si>
  <si>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</si>
  <si>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</si>
  <si>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</si>
  <si>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</si>
  <si>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</si>
  <si>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</si>
  <si>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</si>
  <si>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</si>
  <si>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</si>
  <si>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</si>
  <si>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</si>
  <si>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</si>
  <si>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</si>
  <si>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</si>
  <si>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</si>
  <si>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</si>
  <si>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</si>
  <si>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</si>
  <si>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</si>
  <si>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</si>
  <si>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</si>
  <si>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</si>
  <si>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</si>
  <si>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</si>
  <si>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</si>
  <si>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</si>
  <si>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</si>
  <si>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</si>
  <si>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</si>
  <si>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</si>
  <si>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</si>
  <si>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</si>
  <si>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</si>
  <si>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</si>
  <si>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</si>
  <si>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</si>
  <si>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</si>
  <si>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</si>
  <si>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</si>
  <si>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</si>
  <si>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</si>
  <si>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</si>
  <si>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</si>
  <si>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</si>
  <si>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</si>
  <si>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</si>
  <si>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</si>
  <si>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</si>
  <si>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</si>
  <si>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</si>
  <si>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</si>
  <si>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</si>
  <si>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</si>
  <si>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</si>
  <si>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</si>
  <si>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</si>
  <si>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</si>
  <si>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</si>
  <si>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</si>
  <si>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</si>
  <si>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</si>
  <si>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</si>
  <si>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</si>
  <si>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</si>
  <si>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</si>
  <si>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</si>
  <si>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</si>
  <si>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</si>
  <si>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</si>
  <si>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</si>
  <si>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</si>
  <si>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</si>
  <si>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</si>
  <si>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</si>
  <si>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</si>
  <si>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</si>
  <si>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</si>
  <si>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</si>
  <si>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</si>
  <si>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</si>
  <si>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</si>
  <si>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</si>
  <si>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</si>
  <si>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</si>
  <si>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</si>
  <si>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</si>
  <si>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</si>
  <si>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</si>
  <si>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</si>
  <si>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</si>
  <si>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</si>
  <si>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</si>
  <si>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</si>
  <si>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</si>
  <si>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</si>
  <si>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</si>
  <si>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</si>
  <si>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</si>
  <si>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</si>
  <si>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</si>
  <si>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</si>
  <si>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</si>
  <si>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</si>
  <si>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</si>
  <si>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</si>
  <si>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</si>
  <si>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</si>
  <si>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</si>
  <si>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</si>
  <si>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</si>
  <si>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</si>
  <si>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</si>
  <si>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</si>
  <si>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</si>
  <si>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</si>
  <si>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</si>
  <si>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</si>
  <si>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</si>
  <si>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</si>
  <si>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</si>
  <si>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</si>
  <si>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</si>
  <si>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</si>
  <si>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</si>
  <si>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</si>
  <si>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</si>
  <si>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</si>
  <si>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</si>
  <si>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</si>
  <si>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</si>
  <si>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</si>
  <si>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</si>
  <si>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</si>
  <si>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</si>
  <si>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</si>
  <si>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</si>
  <si>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</si>
  <si>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</si>
  <si>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</si>
  <si>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</si>
  <si>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</si>
  <si>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</si>
  <si>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</si>
  <si>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</si>
  <si>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</si>
  <si>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</si>
  <si>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</si>
  <si>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</si>
  <si>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</si>
  <si>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</si>
  <si>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</si>
  <si>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</si>
  <si>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</si>
  <si>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</si>
  <si>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</si>
  <si>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</si>
  <si>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</si>
  <si>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</si>
  <si>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</si>
  <si>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</si>
  <si>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</si>
  <si>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</si>
  <si>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</si>
  <si>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</si>
  <si>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</si>
  <si>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</si>
  <si>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</si>
  <si>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</si>
  <si>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</si>
  <si>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</si>
  <si>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</si>
  <si>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</si>
  <si>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</si>
  <si>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</si>
  <si>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</si>
  <si>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</si>
  <si>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</si>
  <si>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</si>
  <si>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</si>
  <si>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</si>
  <si>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</si>
  <si>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</si>
  <si>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</si>
  <si>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</si>
  <si>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</si>
  <si>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</si>
  <si>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</si>
  <si>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</si>
  <si>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</si>
  <si>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</si>
  <si>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</si>
  <si>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</si>
  <si>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</si>
  <si>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</si>
  <si>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</si>
  <si>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</si>
  <si>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</si>
  <si>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</si>
  <si>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</si>
  <si>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</si>
  <si>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</si>
  <si>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</si>
  <si>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</si>
  <si>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</si>
  <si>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</si>
  <si>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</si>
  <si>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</si>
  <si>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</si>
  <si>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</si>
  <si>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</si>
  <si>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</si>
  <si>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</si>
  <si>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</si>
  <si>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</si>
  <si>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</si>
  <si>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</si>
  <si>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</si>
  <si>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</si>
  <si>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</si>
  <si>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</si>
  <si>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</si>
  <si>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</si>
  <si>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</si>
  <si>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</si>
  <si>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</si>
  <si>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</si>
  <si>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</si>
  <si>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</si>
  <si>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</si>
  <si>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</si>
  <si>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</si>
  <si>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</si>
  <si>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</si>
  <si>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</si>
  <si>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</si>
  <si>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</si>
  <si>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</si>
  <si>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</si>
  <si>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</si>
  <si>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</si>
  <si>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</si>
  <si>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</si>
  <si>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</si>
  <si>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</si>
  <si>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</si>
  <si>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</si>
  <si>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</si>
  <si>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</si>
  <si>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</si>
  <si>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</si>
  <si>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</si>
  <si>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</si>
  <si>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</si>
  <si>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</si>
  <si>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</si>
  <si>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</si>
  <si>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</si>
  <si>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</si>
  <si>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</si>
  <si>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</si>
  <si>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</si>
  <si>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</si>
  <si>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</si>
  <si>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</si>
  <si>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</si>
  <si>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</si>
  <si>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</si>
  <si>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</si>
  <si>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</si>
  <si>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</si>
  <si>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</si>
  <si>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</si>
  <si>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</si>
  <si>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</si>
  <si>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</si>
  <si>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</si>
  <si>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</si>
  <si>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</si>
  <si>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</si>
  <si>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</si>
  <si>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</si>
  <si>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</si>
  <si>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</si>
  <si>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</si>
  <si>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</si>
  <si>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</si>
  <si>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</si>
  <si>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</si>
  <si>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</si>
  <si>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</si>
  <si>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</si>
  <si>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</si>
  <si>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</si>
  <si>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</si>
  <si>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</si>
  <si>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</si>
  <si>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</si>
  <si>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</si>
  <si>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</si>
  <si>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</si>
  <si>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</si>
  <si>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</si>
  <si>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</si>
  <si>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</si>
  <si>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</si>
  <si>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</si>
  <si>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</si>
  <si>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</si>
  <si>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</si>
  <si>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</si>
  <si>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</si>
  <si>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</si>
  <si>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</si>
  <si>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</si>
  <si>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</si>
  <si>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</si>
  <si>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</si>
  <si>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</si>
  <si>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</si>
  <si>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</si>
  <si>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</si>
  <si>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</si>
  <si>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</si>
  <si>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</si>
  <si>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</si>
  <si>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</si>
  <si>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</si>
  <si>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</si>
  <si>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</si>
  <si>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</si>
  <si>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</si>
  <si>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</si>
  <si>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</si>
  <si>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</si>
  <si>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</si>
  <si>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</si>
  <si>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</si>
  <si>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</si>
  <si>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</si>
  <si>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</si>
  <si>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</si>
  <si>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</si>
  <si>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</si>
  <si>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</si>
  <si>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</si>
  <si>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</si>
  <si>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</si>
  <si>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</si>
  <si>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</si>
  <si>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</si>
  <si>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</si>
  <si>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</si>
  <si>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</si>
  <si>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</si>
  <si>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</si>
  <si>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</si>
  <si>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</si>
  <si>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</si>
  <si>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</si>
  <si>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</si>
  <si>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</si>
  <si>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</si>
  <si>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</si>
  <si>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</si>
  <si>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</si>
  <si>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</si>
  <si>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</si>
  <si>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</si>
  <si>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</si>
  <si>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</si>
  <si>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</si>
  <si>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</si>
  <si>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</si>
  <si>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</si>
  <si>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</si>
  <si>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</si>
  <si>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</si>
  <si>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</si>
  <si>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</si>
  <si>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</si>
  <si>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</si>
  <si>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</si>
  <si>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</si>
  <si>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</si>
  <si>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</si>
  <si>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</si>
  <si>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</si>
  <si>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</si>
  <si>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</si>
  <si>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</si>
  <si>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</si>
  <si>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</si>
  <si>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</si>
  <si>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</si>
  <si>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</si>
  <si>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</si>
  <si>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</si>
  <si>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</si>
  <si>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</si>
  <si>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</si>
  <si>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</si>
  <si>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</si>
  <si>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</si>
  <si>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</si>
  <si>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</si>
  <si>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</si>
  <si>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</si>
  <si>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</si>
  <si>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</si>
  <si>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</si>
  <si>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</si>
  <si>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</si>
  <si>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</si>
  <si>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</si>
  <si>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</si>
  <si>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</si>
  <si>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</si>
  <si>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</si>
  <si>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</si>
  <si>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</si>
  <si>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</si>
  <si>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</si>
  <si>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</si>
  <si>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</si>
  <si>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</si>
  <si>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</si>
  <si>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</si>
  <si>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</si>
  <si>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</si>
  <si>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</si>
  <si>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</si>
  <si>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</si>
  <si>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</si>
  <si>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</si>
  <si>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</si>
  <si>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</si>
  <si>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</si>
  <si>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</si>
  <si>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</si>
  <si>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</si>
  <si>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</si>
  <si>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</si>
  <si>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</si>
  <si>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</si>
  <si>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</si>
  <si>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</si>
  <si>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</si>
  <si>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</si>
  <si>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</si>
  <si>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</si>
  <si>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</si>
  <si>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</si>
  <si>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</si>
  <si>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</si>
  <si>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</si>
  <si>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</si>
  <si>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</si>
  <si>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</si>
  <si>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</si>
  <si>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</si>
  <si>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</si>
  <si>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</si>
  <si>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</si>
  <si>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</si>
  <si>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</si>
  <si>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</si>
  <si>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Срок навчання -  2 роки 10 місяців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</si>
  <si>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</si>
  <si>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</si>
  <si>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 xml:space="preserve">Кваліфікація:  бакалавр підприємництва та торгівлі </t>
  </si>
  <si>
    <t>Історія розвитку підприємництва</t>
  </si>
  <si>
    <t>Економіко-математичні моделі у бізнесі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</si>
  <si>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</si>
  <si>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</si>
  <si>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</si>
  <si>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</si>
  <si>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</si>
  <si>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</si>
  <si>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</si>
  <si>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</si>
  <si>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</si>
  <si>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</si>
  <si>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</si>
  <si>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</si>
  <si>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</si>
  <si>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Інформаційні системи і технології у підприємництві</t>
  </si>
  <si>
    <t>Звітність суб'єктів господарювання</t>
  </si>
  <si>
    <t>Основи інтернет-торгівлі</t>
  </si>
  <si>
    <t>Електронна комерція</t>
  </si>
  <si>
    <t>Н.М. Михайличенко</t>
  </si>
  <si>
    <t xml:space="preserve">Бізнес-планування та організація підприємницької діяльності </t>
  </si>
  <si>
    <t>Курсова робота "Бізнес-планування та організація підприємницької діяльності"</t>
  </si>
  <si>
    <t xml:space="preserve">Основи оподаткування </t>
  </si>
  <si>
    <t>Товарознавство на ринку товарів та послуг</t>
  </si>
  <si>
    <t>Торговельне підприємництво</t>
  </si>
  <si>
    <t xml:space="preserve">Зовнішньоекономічна діяльність </t>
  </si>
  <si>
    <t>Основи підприємницької та комерційної діяльності</t>
  </si>
  <si>
    <t>Курсова робота "Основи підприємницької та комерційної діяльності"</t>
  </si>
  <si>
    <t>Кон'юнктура ринку</t>
  </si>
  <si>
    <t>Біржова діяльність</t>
  </si>
  <si>
    <t xml:space="preserve">Основи інноваційної діяльності </t>
  </si>
  <si>
    <t>Підприємництво та торгівля (уск, 3 роки) 2023/2024</t>
  </si>
  <si>
    <t>Міжнародні економічні відносини /Промислова екологія</t>
  </si>
  <si>
    <t>Економічні  ризики / Соціально-економічний розвиток регіону</t>
  </si>
  <si>
    <t>Фінансова діяльність суб'єктів підприємництва / Міжнародний бізнес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</si>
  <si>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</si>
  <si>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</si>
  <si>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Інформаційні системи і технології у підприємництві</t>
  </si>
  <si>
    <t>Звітність суб'єктів господарювання  / Міжнародні стандарти фінансової звітності</t>
  </si>
  <si>
    <t>Електронна комерція / Основи інтернет-торгівлі</t>
  </si>
  <si>
    <t>Соціальне страхування та відповідальність  / Антикризова політика та сталий розвиток</t>
  </si>
  <si>
    <t>1.2.2.1</t>
  </si>
  <si>
    <t>1.2.2.2</t>
  </si>
  <si>
    <t>1.2.5.1</t>
  </si>
  <si>
    <t>1.2.5.2</t>
  </si>
  <si>
    <t>1.2.13.1</t>
  </si>
  <si>
    <t>1.2.13.2</t>
  </si>
  <si>
    <t>Бізнес-планування та організація підприємницької діяльност</t>
  </si>
  <si>
    <t>Економіка праці та соціально-трудові відносини / Конкурентоспроможність / Гроші та кредит</t>
  </si>
  <si>
    <t>разом з пт-21</t>
  </si>
  <si>
    <t>На основі  освітнього ступеня "фаховий молодший бакалавр"</t>
  </si>
  <si>
    <t>2а семестр 9 тижнів</t>
  </si>
  <si>
    <t>Фізвиховання разом з усіма прискорениками</t>
  </si>
  <si>
    <t>2б семестр 9 тижнів</t>
  </si>
  <si>
    <t>Ф, ОО, ПТ,  ЕП-23-2т</t>
  </si>
  <si>
    <t>потік з Ф та ЕП-23-2т</t>
  </si>
  <si>
    <t>разом з Ф-23-2т (3р)</t>
  </si>
  <si>
    <t>окремо</t>
  </si>
  <si>
    <t>Іноземна мова (за професійним спрямуванням)</t>
  </si>
  <si>
    <t xml:space="preserve">Іноземна мова (за професійним спрямуванням) </t>
  </si>
  <si>
    <t>потік з Ф, ПТ -23-1</t>
  </si>
  <si>
    <t>разом з ЕП, Ф, ОО-23-2т(3р.)</t>
  </si>
  <si>
    <t xml:space="preserve">Екзаменаційна сесія </t>
  </si>
  <si>
    <t>питання щодо коригування</t>
  </si>
  <si>
    <t>перенос: вирівняли перелік ДВВ з планом ПЗСО</t>
  </si>
  <si>
    <t>Підприємництво та торгівля (прискор, 3 роки) 2024/2025</t>
  </si>
  <si>
    <t>72</t>
  </si>
  <si>
    <t>54</t>
  </si>
  <si>
    <t>1.2.6.1</t>
  </si>
  <si>
    <t>1.2.6.2</t>
  </si>
  <si>
    <t xml:space="preserve"> - 1 кред ДДМА</t>
  </si>
  <si>
    <t xml:space="preserve"> +1 кред ДДМА</t>
  </si>
  <si>
    <t>протокол №  9</t>
  </si>
  <si>
    <t>"   25     "   квітня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</si>
</sst>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62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left" vertical="center" wrapText="1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49" fontId="28" fillId="0" borderId="34" xfId="4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10" fillId="0" borderId="41" xfId="4" applyNumberFormat="1" applyFont="1" applyFill="1" applyBorder="1" applyAlignment="1">
      <alignment horizontal="left" vertical="center" wrapText="1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44" xfId="4" applyNumberFormat="1" applyFont="1" applyFill="1" applyBorder="1" applyAlignment="1">
      <alignment horizontal="center" vertical="center" wrapText="1"/>
    </xf>
    <xf numFmtId="167" fontId="28" fillId="0" borderId="30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4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46" xfId="0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10" fillId="0" borderId="34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 applyProtection="1">
      <alignment horizontal="left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52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56" xfId="0" applyNumberFormat="1" applyFont="1" applyFill="1" applyBorder="1" applyAlignment="1" applyProtection="1">
      <alignment horizontal="center" vertical="center"/>
    </xf>
    <xf numFmtId="171" fontId="28" fillId="0" borderId="57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65" fontId="3" fillId="0" borderId="0" xfId="0" applyNumberFormat="1" applyFont="1" applyFill="1" applyAlignment="1">
      <alignment horizontal="center" wrapText="1"/>
    </xf>
    <xf numFmtId="49" fontId="28" fillId="0" borderId="5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0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39" xfId="4" applyNumberFormat="1" applyFont="1" applyFill="1" applyBorder="1" applyAlignment="1" applyProtection="1">
      <alignment horizontal="center" vertical="center"/>
    </xf>
    <xf numFmtId="172" fontId="28" fillId="0" borderId="39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61" xfId="0" applyNumberFormat="1" applyFont="1" applyFill="1" applyBorder="1" applyAlignment="1">
      <alignment horizontal="center" vertical="center" wrapText="1"/>
    </xf>
    <xf numFmtId="165" fontId="28" fillId="0" borderId="62" xfId="0" applyNumberFormat="1" applyFont="1" applyFill="1" applyBorder="1" applyAlignment="1" applyProtection="1">
      <alignment horizontal="center" vertical="center" wrapText="1"/>
    </xf>
    <xf numFmtId="167" fontId="10" fillId="0" borderId="63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28" fillId="0" borderId="34" xfId="4" applyNumberFormat="1" applyFont="1" applyFill="1" applyBorder="1" applyAlignment="1">
      <alignment horizontal="center" vertical="center" wrapText="1"/>
    </xf>
    <xf numFmtId="49" fontId="31" fillId="0" borderId="56" xfId="0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4" xfId="4" applyNumberFormat="1" applyFont="1" applyFill="1" applyBorder="1" applyAlignment="1" applyProtection="1">
      <alignment horizontal="center" vertical="center"/>
    </xf>
    <xf numFmtId="172" fontId="28" fillId="0" borderId="66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6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39" xfId="4" applyFont="1" applyFill="1" applyBorder="1" applyAlignment="1">
      <alignment horizontal="center" vertical="center" wrapText="1"/>
    </xf>
    <xf numFmtId="172" fontId="10" fillId="0" borderId="39" xfId="4" applyNumberFormat="1" applyFont="1" applyFill="1" applyBorder="1" applyAlignment="1" applyProtection="1">
      <alignment horizontal="center" vertical="center"/>
    </xf>
    <xf numFmtId="167" fontId="28" fillId="0" borderId="63" xfId="0" applyNumberFormat="1" applyFont="1" applyFill="1" applyBorder="1" applyAlignment="1" applyProtection="1">
      <alignment horizontal="center" vertical="center"/>
    </xf>
    <xf numFmtId="0" fontId="28" fillId="0" borderId="6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49" fontId="28" fillId="0" borderId="41" xfId="4" applyNumberFormat="1" applyFont="1" applyFill="1" applyBorder="1" applyAlignment="1">
      <alignment vertical="center" wrapText="1"/>
    </xf>
    <xf numFmtId="170" fontId="28" fillId="0" borderId="41" xfId="4" applyNumberFormat="1" applyFont="1" applyFill="1" applyBorder="1" applyAlignment="1" applyProtection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vertical="center" wrapText="1"/>
    </xf>
    <xf numFmtId="170" fontId="28" fillId="0" borderId="57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69" xfId="4" applyNumberFormat="1" applyFont="1" applyFill="1" applyBorder="1" applyAlignment="1" applyProtection="1">
      <alignment horizontal="center" vertical="center"/>
    </xf>
    <xf numFmtId="0" fontId="31" fillId="0" borderId="69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169" fontId="28" fillId="0" borderId="34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8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4" fillId="0" borderId="42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4" xfId="0" applyNumberFormat="1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4" fillId="0" borderId="28" xfId="0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44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69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3" xfId="4" applyNumberFormat="1" applyFont="1" applyFill="1" applyBorder="1" applyAlignment="1" applyProtection="1">
      <alignment horizontal="center" vertical="center"/>
    </xf>
    <xf numFmtId="171" fontId="10" fillId="0" borderId="52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8" xfId="4" applyNumberFormat="1" applyFont="1" applyFill="1" applyBorder="1" applyAlignment="1">
      <alignment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7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10" fillId="0" borderId="69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/>
    </xf>
    <xf numFmtId="49" fontId="10" fillId="0" borderId="42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8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0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7" xfId="4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5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39" xfId="4" applyNumberFormat="1" applyFont="1" applyFill="1" applyBorder="1" applyAlignment="1" applyProtection="1">
      <alignment horizontal="center" vertical="center"/>
    </xf>
    <xf numFmtId="0" fontId="10" fillId="0" borderId="43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54" xfId="4" applyNumberFormat="1" applyFont="1" applyFill="1" applyBorder="1" applyAlignment="1" applyProtection="1">
      <alignment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39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1" fontId="33" fillId="0" borderId="42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68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69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68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81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1" fontId="28" fillId="0" borderId="49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1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67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8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67" fontId="28" fillId="0" borderId="47" xfId="4" applyNumberFormat="1" applyFont="1" applyFill="1" applyBorder="1" applyAlignment="1" applyProtection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52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172" fontId="28" fillId="0" borderId="51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68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3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54" xfId="4" applyNumberFormat="1" applyFont="1" applyFill="1" applyBorder="1" applyAlignment="1">
      <alignment horizontal="center" vertical="center" wrapText="1"/>
    </xf>
    <xf numFmtId="1" fontId="28" fillId="0" borderId="5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2" xfId="4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8" fillId="0" borderId="42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2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1" borderId="0" xfId="0" applyFont="1" applyFill="1"/>
    <xf numFmtId="0" fontId="2" fillId="11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0" xfId="4" applyNumberFormat="1" applyFont="1" applyFill="1" applyBorder="1" applyAlignment="1" applyProtection="1">
      <alignment horizontal="center" vertical="center"/>
    </xf>
    <xf numFmtId="172" fontId="10" fillId="0" borderId="41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0" fontId="10" fillId="0" borderId="41" xfId="4" applyFont="1" applyFill="1" applyBorder="1" applyAlignment="1">
      <alignment horizontal="center" vertical="center" wrapText="1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85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69" fontId="28" fillId="0" borderId="57" xfId="4" applyNumberFormat="1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/>
    <xf numFmtId="0" fontId="17" fillId="0" borderId="0" xfId="0" applyFont="1" applyFill="1"/>
    <xf numFmtId="0" fontId="10" fillId="0" borderId="0" xfId="0" applyFont="1" applyFill="1" applyBorder="1"/>
    <xf numFmtId="49" fontId="10" fillId="0" borderId="27" xfId="4" applyNumberFormat="1" applyFont="1" applyFill="1" applyBorder="1" applyAlignment="1">
      <alignment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49" fontId="28" fillId="0" borderId="31" xfId="4" applyNumberFormat="1" applyFont="1" applyFill="1" applyBorder="1" applyAlignment="1">
      <alignment horizontal="center" vertical="center" wrapText="1"/>
    </xf>
    <xf numFmtId="49" fontId="28" fillId="0" borderId="80" xfId="4" applyNumberFormat="1" applyFont="1" applyFill="1" applyBorder="1" applyAlignment="1">
      <alignment horizontal="center" vertical="center" wrapText="1"/>
    </xf>
    <xf numFmtId="49" fontId="28" fillId="0" borderId="70" xfId="4" applyNumberFormat="1" applyFont="1" applyFill="1" applyBorder="1" applyAlignment="1">
      <alignment horizontal="center" vertical="center" wrapText="1"/>
    </xf>
    <xf numFmtId="0" fontId="10" fillId="0" borderId="60" xfId="4" applyNumberFormat="1" applyFont="1" applyFill="1" applyBorder="1" applyAlignment="1" applyProtection="1">
      <alignment horizontal="center" vertical="center"/>
    </xf>
    <xf numFmtId="0" fontId="10" fillId="0" borderId="78" xfId="4" applyNumberFormat="1" applyFont="1" applyFill="1" applyBorder="1" applyAlignment="1" applyProtection="1">
      <alignment horizontal="center" vertical="center"/>
    </xf>
    <xf numFmtId="0" fontId="10" fillId="0" borderId="84" xfId="4" applyNumberFormat="1" applyFont="1" applyFill="1" applyBorder="1" applyAlignment="1" applyProtection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1" fontId="10" fillId="0" borderId="78" xfId="4" applyNumberFormat="1" applyFont="1" applyFill="1" applyBorder="1" applyAlignment="1">
      <alignment horizontal="center" vertical="center"/>
    </xf>
    <xf numFmtId="1" fontId="10" fillId="0" borderId="84" xfId="4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85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0" fontId="28" fillId="0" borderId="78" xfId="4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left" vertical="center" wrapText="1"/>
    </xf>
    <xf numFmtId="49" fontId="28" fillId="0" borderId="1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10" fillId="0" borderId="56" xfId="0" applyNumberFormat="1" applyFont="1" applyFill="1" applyBorder="1" applyAlignment="1" applyProtection="1">
      <alignment horizontal="center" vertical="center"/>
    </xf>
    <xf numFmtId="49" fontId="28" fillId="0" borderId="23" xfId="4" applyNumberFormat="1" applyFont="1" applyFill="1" applyBorder="1" applyAlignment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0" fontId="10" fillId="0" borderId="5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171" fontId="28" fillId="0" borderId="1" xfId="4" applyNumberFormat="1" applyFont="1" applyFill="1" applyBorder="1" applyAlignment="1" applyProtection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" fontId="28" fillId="0" borderId="38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166" fontId="65" fillId="0" borderId="1" xfId="4" applyNumberFormat="1" applyFont="1" applyFill="1" applyBorder="1" applyAlignment="1" applyProtection="1">
      <alignment vertical="center"/>
    </xf>
    <xf numFmtId="166" fontId="28" fillId="0" borderId="0" xfId="4" applyNumberFormat="1" applyFont="1" applyFill="1" applyBorder="1" applyAlignment="1" applyProtection="1">
      <alignment vertical="center"/>
    </xf>
    <xf numFmtId="166" fontId="66" fillId="0" borderId="1" xfId="4" applyNumberFormat="1" applyFont="1" applyFill="1" applyBorder="1" applyAlignment="1" applyProtection="1">
      <alignment vertical="center"/>
    </xf>
    <xf numFmtId="166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6" fillId="12" borderId="0" xfId="0" applyFont="1" applyFill="1"/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wrapText="1"/>
    </xf>
    <xf numFmtId="49" fontId="2" fillId="12" borderId="34" xfId="4" applyNumberFormat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49" fontId="2" fillId="0" borderId="34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10" fillId="0" borderId="73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2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171" fontId="10" fillId="0" borderId="7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49" fontId="2" fillId="12" borderId="34" xfId="0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0" fontId="10" fillId="0" borderId="29" xfId="4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49" fontId="28" fillId="14" borderId="28" xfId="0" applyNumberFormat="1" applyFont="1" applyFill="1" applyBorder="1" applyAlignment="1">
      <alignment horizontal="center" vertical="center"/>
    </xf>
    <xf numFmtId="49" fontId="28" fillId="14" borderId="7" xfId="0" applyNumberFormat="1" applyFont="1" applyFill="1" applyBorder="1" applyAlignment="1">
      <alignment horizontal="center" vertical="center"/>
    </xf>
    <xf numFmtId="49" fontId="28" fillId="14" borderId="1" xfId="0" applyNumberFormat="1" applyFont="1" applyFill="1" applyBorder="1" applyAlignment="1">
      <alignment horizontal="center" vertical="center"/>
    </xf>
    <xf numFmtId="49" fontId="28" fillId="14" borderId="23" xfId="0" applyNumberFormat="1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</xf>
    <xf numFmtId="174" fontId="28" fillId="0" borderId="0" xfId="4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48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93" xfId="0" applyFont="1" applyBorder="1" applyAlignment="1">
      <alignment horizontal="center" wrapText="1"/>
    </xf>
    <xf numFmtId="0" fontId="24" fillId="0" borderId="90" xfId="0" applyFont="1" applyBorder="1" applyAlignment="1">
      <alignment horizontal="center" wrapText="1"/>
    </xf>
    <xf numFmtId="0" fontId="25" fillId="0" borderId="9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5" fillId="0" borderId="92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30" fillId="0" borderId="86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1" fontId="25" fillId="0" borderId="92" xfId="0" applyNumberFormat="1" applyFont="1" applyBorder="1" applyAlignment="1">
      <alignment horizontal="center" vertical="center" wrapText="1"/>
    </xf>
    <xf numFmtId="1" fontId="24" fillId="0" borderId="88" xfId="0" applyNumberFormat="1" applyFont="1" applyBorder="1" applyAlignment="1">
      <alignment horizontal="center" vertical="center" wrapText="1"/>
    </xf>
    <xf numFmtId="1" fontId="24" fillId="0" borderId="90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9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2" xfId="0" applyNumberFormat="1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30" fillId="0" borderId="87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87" xfId="0" applyFont="1" applyBorder="1" applyAlignment="1">
      <alignment horizontal="center" wrapText="1"/>
    </xf>
    <xf numFmtId="0" fontId="10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9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1" fontId="25" fillId="0" borderId="92" xfId="0" applyNumberFormat="1" applyFont="1" applyFill="1" applyBorder="1" applyAlignment="1">
      <alignment horizontal="center" vertical="center" wrapText="1"/>
    </xf>
    <xf numFmtId="1" fontId="24" fillId="0" borderId="88" xfId="0" applyNumberFormat="1" applyFont="1" applyFill="1" applyBorder="1" applyAlignment="1">
      <alignment horizontal="center" vertical="center" wrapText="1"/>
    </xf>
    <xf numFmtId="1" fontId="24" fillId="0" borderId="90" xfId="0" applyNumberFormat="1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wrapText="1"/>
    </xf>
    <xf numFmtId="0" fontId="24" fillId="0" borderId="90" xfId="0" applyFont="1" applyFill="1" applyBorder="1" applyAlignment="1">
      <alignment horizontal="center" wrapText="1"/>
    </xf>
    <xf numFmtId="0" fontId="25" fillId="0" borderId="95" xfId="0" applyFont="1" applyFill="1" applyBorder="1" applyAlignment="1">
      <alignment horizontal="center" wrapText="1"/>
    </xf>
    <xf numFmtId="0" fontId="24" fillId="0" borderId="87" xfId="0" applyFont="1" applyFill="1" applyBorder="1" applyAlignment="1">
      <alignment horizont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wrapText="1"/>
    </xf>
    <xf numFmtId="0" fontId="24" fillId="0" borderId="68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9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4" fillId="0" borderId="71" xfId="0" applyFont="1" applyFill="1" applyBorder="1" applyAlignment="1">
      <alignment wrapText="1"/>
    </xf>
    <xf numFmtId="0" fontId="27" fillId="0" borderId="11" xfId="1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9" xfId="1" applyFont="1" applyFill="1" applyBorder="1" applyAlignment="1">
      <alignment horizontal="center" vertical="center"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57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57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57" xfId="4" applyNumberFormat="1" applyFont="1" applyFill="1" applyBorder="1" applyAlignment="1" applyProtection="1">
      <alignment horizontal="center" vertical="center" textRotation="90" wrapText="1"/>
    </xf>
    <xf numFmtId="170" fontId="10" fillId="0" borderId="5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4" fillId="0" borderId="48" xfId="0" applyFont="1" applyFill="1" applyBorder="1"/>
    <xf numFmtId="0" fontId="64" fillId="0" borderId="96" xfId="0" applyFont="1" applyFill="1" applyBorder="1"/>
    <xf numFmtId="0" fontId="64" fillId="0" borderId="40" xfId="0" applyFont="1" applyFill="1" applyBorder="1"/>
    <xf numFmtId="0" fontId="64" fillId="0" borderId="25" xfId="0" applyFont="1" applyFill="1" applyBorder="1"/>
    <xf numFmtId="0" fontId="64" fillId="0" borderId="38" xfId="0" applyFont="1" applyFill="1" applyBorder="1"/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0" fontId="10" fillId="0" borderId="52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3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97" xfId="4" applyNumberFormat="1" applyFont="1" applyFill="1" applyBorder="1" applyAlignment="1" applyProtection="1">
      <alignment horizontal="center" vertical="center"/>
    </xf>
    <xf numFmtId="171" fontId="28" fillId="0" borderId="98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5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96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171" fontId="28" fillId="0" borderId="52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70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96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49" fontId="10" fillId="0" borderId="5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103" xfId="4" applyNumberFormat="1" applyFont="1" applyFill="1" applyBorder="1" applyAlignment="1">
      <alignment horizontal="center" vertical="center" wrapText="1"/>
    </xf>
    <xf numFmtId="0" fontId="28" fillId="0" borderId="30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left" vertical="center" wrapText="1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0" fontId="28" fillId="0" borderId="72" xfId="0" applyFont="1" applyFill="1" applyBorder="1" applyAlignment="1" applyProtection="1">
      <alignment horizontal="center" vertical="center"/>
    </xf>
    <xf numFmtId="0" fontId="61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2" fillId="13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7" customWidth="1"/>
    <col min="2" max="2" width="10.7109375" style="216" customWidth="1"/>
    <col min="3" max="3" width="9.28515625" style="216" bestFit="1" customWidth="1"/>
    <col min="4" max="4" width="8.28515625" style="216" customWidth="1"/>
    <col min="5" max="5" width="8.5703125" style="216" customWidth="1"/>
    <col min="6" max="6" width="8" style="216" customWidth="1"/>
    <col min="7" max="7" width="2.7109375" style="216" customWidth="1"/>
    <col min="8" max="8" width="1.85546875" style="216" customWidth="1"/>
    <col min="9" max="9" width="13.140625" style="216" customWidth="1"/>
    <col min="10" max="17" width="9.140625" style="216" hidden="1" customWidth="1"/>
    <col min="18" max="18" width="11" style="216" hidden="1" customWidth="1"/>
    <col min="19" max="23" width="9.140625" style="216" hidden="1" customWidth="1"/>
    <col min="24" max="24" width="15.85546875" style="216" hidden="1" customWidth="1"/>
    <col min="25" max="28" width="9.140625" style="216" hidden="1" customWidth="1"/>
    <col min="29" max="16384" width="9.140625" style="216"/>
  </cols>
  <sheetData>
    <row r="1" spans="1:29" ht="24" customHeight="1" x14ac:dyDescent="0.25">
      <c r="A1" s="1251"/>
      <c r="B1" s="1251"/>
      <c r="C1" s="1251"/>
      <c r="D1" s="1251"/>
      <c r="E1" s="1251"/>
      <c r="F1" s="1251"/>
      <c r="G1" s="1251"/>
      <c r="H1" s="1251"/>
      <c r="I1" s="1251"/>
    </row>
    <row r="2" spans="1:29" ht="19.5" customHeight="1" x14ac:dyDescent="0.25">
      <c r="A2" s="1252"/>
      <c r="B2" s="1252"/>
      <c r="C2" s="217" t="s">
        <v>244</v>
      </c>
      <c r="D2" s="218" t="s">
        <v>245</v>
      </c>
      <c r="E2" s="218" t="s">
        <v>246</v>
      </c>
      <c r="F2" s="218" t="s">
        <v>247</v>
      </c>
      <c r="G2" s="1253" t="s">
        <v>248</v>
      </c>
      <c r="H2" s="1253"/>
      <c r="I2" s="1253"/>
    </row>
    <row r="3" spans="1:29" ht="17.25" customHeight="1" x14ac:dyDescent="0.4">
      <c r="A3" s="219"/>
      <c r="B3" s="220"/>
      <c r="C3" s="220"/>
      <c r="D3" s="220"/>
      <c r="E3" s="220"/>
      <c r="F3" s="220"/>
      <c r="G3" s="220"/>
      <c r="H3" s="220"/>
      <c r="I3" s="220"/>
    </row>
    <row r="4" spans="1:29" ht="17.25" customHeight="1" x14ac:dyDescent="0.4">
      <c r="A4" s="219"/>
      <c r="B4" s="220"/>
      <c r="C4" s="220"/>
      <c r="D4" s="220"/>
      <c r="E4" s="220"/>
      <c r="F4" s="220"/>
      <c r="G4" s="220"/>
      <c r="H4" s="220"/>
      <c r="I4" s="220"/>
    </row>
    <row r="5" spans="1:29" x14ac:dyDescent="0.25">
      <c r="A5" s="1250" t="str">
        <f>'Семестровка -ввод данных'!C23</f>
        <v>Іноземна мова (за професійним спрямуванням) / Соціологія</v>
      </c>
      <c r="B5" s="1250"/>
      <c r="C5" s="1250"/>
      <c r="D5" s="1250"/>
      <c r="E5" s="1250"/>
      <c r="F5" s="1250"/>
      <c r="G5" s="1250"/>
      <c r="H5" s="1250"/>
      <c r="I5" s="1250"/>
    </row>
    <row r="6" spans="1:29" x14ac:dyDescent="0.25">
      <c r="A6" s="221" t="str">
        <f>'[1]Семестровка уск'!$O$2</f>
        <v>1 семестр</v>
      </c>
      <c r="B6" s="221"/>
      <c r="C6" s="222">
        <f>'Семестровка -ввод данных'!L23</f>
        <v>2</v>
      </c>
      <c r="D6" s="222">
        <f>'Семестровка -ввод данных'!H23</f>
        <v>15</v>
      </c>
      <c r="E6" s="222">
        <f>'Семестровка -ввод данных'!I23</f>
        <v>0</v>
      </c>
      <c r="F6" s="222">
        <f>'Семестровка -ввод данных'!J23</f>
        <v>15</v>
      </c>
      <c r="G6" s="221"/>
      <c r="H6" s="221"/>
      <c r="I6" s="223" t="str">
        <f>'Семестровка -ввод данных'!M23</f>
        <v>З</v>
      </c>
    </row>
    <row r="7" spans="1:29" x14ac:dyDescent="0.25">
      <c r="A7" s="221" t="s">
        <v>283</v>
      </c>
      <c r="B7" s="221"/>
      <c r="C7" s="222"/>
      <c r="D7" s="222"/>
      <c r="E7" s="222"/>
      <c r="F7" s="222"/>
      <c r="G7" s="221"/>
      <c r="H7" s="221"/>
      <c r="I7" s="223"/>
    </row>
    <row r="8" spans="1:29" ht="21" customHeight="1" x14ac:dyDescent="0.25">
      <c r="A8" s="1250" t="str">
        <f>'Семестровка -ввод данных'!C13</f>
        <v>Історія української культури</v>
      </c>
      <c r="B8" s="1250"/>
      <c r="C8" s="1250"/>
      <c r="D8" s="1250"/>
      <c r="E8" s="1250"/>
      <c r="F8" s="1250"/>
      <c r="G8" s="1250"/>
      <c r="H8" s="1250"/>
      <c r="I8" s="1250"/>
    </row>
    <row r="9" spans="1:29" x14ac:dyDescent="0.25">
      <c r="A9" s="221" t="str">
        <f>'[1]Семестровка уск'!$O$2</f>
        <v>1 семестр</v>
      </c>
      <c r="B9" s="221"/>
      <c r="C9" s="222">
        <f>'Семестровка -ввод данных'!L13</f>
        <v>2</v>
      </c>
      <c r="D9" s="222">
        <f>'Семестровка -ввод данных'!H13</f>
        <v>15</v>
      </c>
      <c r="E9" s="222">
        <f>'Семестровка -ввод данных'!I13</f>
        <v>0</v>
      </c>
      <c r="F9" s="222">
        <f>'Семестровка -ввод данных'!J13</f>
        <v>15</v>
      </c>
      <c r="G9" s="221"/>
      <c r="H9" s="221"/>
      <c r="I9" s="223" t="str">
        <f>'Семестровка -ввод данных'!M13</f>
        <v>З</v>
      </c>
    </row>
    <row r="10" spans="1:29" x14ac:dyDescent="0.25">
      <c r="A10" s="221" t="s">
        <v>283</v>
      </c>
      <c r="B10" s="221"/>
      <c r="C10" s="222"/>
      <c r="D10" s="222"/>
      <c r="E10" s="222"/>
      <c r="F10" s="222"/>
      <c r="G10" s="221"/>
      <c r="H10" s="221"/>
      <c r="I10" s="223"/>
    </row>
    <row r="11" spans="1:29" x14ac:dyDescent="0.25">
      <c r="A11" s="1254" t="str">
        <f>'Семестровка -ввод данных'!C15</f>
        <v>Вища математика</v>
      </c>
      <c r="B11" s="1254"/>
      <c r="C11" s="1254"/>
      <c r="D11" s="1254"/>
      <c r="E11" s="1254"/>
      <c r="F11" s="1254"/>
      <c r="G11" s="1254"/>
      <c r="H11" s="1254"/>
      <c r="I11" s="1254"/>
    </row>
    <row r="12" spans="1:29" x14ac:dyDescent="0.25">
      <c r="A12" s="221" t="str">
        <f>'[1]Семестровка уск'!$O$2</f>
        <v>1 семестр</v>
      </c>
      <c r="B12" s="221"/>
      <c r="C12" s="222">
        <f>'Семестровка -ввод данных'!L15</f>
        <v>2</v>
      </c>
      <c r="D12" s="222">
        <f>'Семестровка -ввод данных'!H15</f>
        <v>15</v>
      </c>
      <c r="E12" s="222">
        <f>'Семестровка -ввод данных'!I15</f>
        <v>0</v>
      </c>
      <c r="F12" s="222">
        <f>'Семестровка -ввод данных'!J15</f>
        <v>15</v>
      </c>
      <c r="G12" s="221"/>
      <c r="H12" s="221"/>
      <c r="I12" s="223" t="str">
        <f>'Семестровка -ввод данных'!M15</f>
        <v>З</v>
      </c>
    </row>
    <row r="13" spans="1:29" x14ac:dyDescent="0.25">
      <c r="A13" s="221" t="s">
        <v>283</v>
      </c>
      <c r="B13" s="221"/>
      <c r="C13" s="222"/>
      <c r="D13" s="222"/>
      <c r="E13" s="222"/>
      <c r="F13" s="222"/>
      <c r="G13" s="221"/>
      <c r="H13" s="221"/>
      <c r="I13" s="223"/>
    </row>
    <row r="14" spans="1:29" x14ac:dyDescent="0.25">
      <c r="A14" s="1255" t="str">
        <f>'Семестровка -ввод данных'!C67</f>
        <v>Економіко-математичні методи та моделі</v>
      </c>
      <c r="B14" s="1255"/>
      <c r="C14" s="1255"/>
      <c r="D14" s="1255"/>
      <c r="E14" s="1255"/>
      <c r="F14" s="1255"/>
      <c r="G14" s="1255"/>
      <c r="H14" s="1255"/>
      <c r="I14" s="1255"/>
      <c r="AC14" s="221"/>
    </row>
    <row r="15" spans="1:29" x14ac:dyDescent="0.25">
      <c r="A15" s="251" t="s">
        <v>258</v>
      </c>
      <c r="B15" s="251"/>
      <c r="C15" s="252">
        <f>'Семестровка -ввод данных'!L67</f>
        <v>4</v>
      </c>
      <c r="D15" s="252">
        <f>'Семестровка -ввод данных'!H67</f>
        <v>18</v>
      </c>
      <c r="E15" s="252">
        <f>'Семестровка -ввод данных'!I67</f>
        <v>0</v>
      </c>
      <c r="F15" s="252">
        <f>'Семестровка -ввод данных'!J67</f>
        <v>18</v>
      </c>
      <c r="G15" s="251"/>
      <c r="H15" s="251"/>
      <c r="I15" s="253" t="str">
        <f>'Семестровка -ввод данных'!M67</f>
        <v>З</v>
      </c>
    </row>
    <row r="16" spans="1:29" x14ac:dyDescent="0.25">
      <c r="A16" s="221" t="s">
        <v>283</v>
      </c>
      <c r="B16" s="251"/>
      <c r="C16" s="252"/>
      <c r="D16" s="252"/>
      <c r="E16" s="252"/>
      <c r="F16" s="252"/>
      <c r="G16" s="251"/>
      <c r="H16" s="251"/>
      <c r="I16" s="253"/>
    </row>
    <row r="17" spans="1:9" x14ac:dyDescent="0.25">
      <c r="A17" s="1254" t="str">
        <f>'Семестровка -ввод данных'!C16</f>
        <v>Інформатика</v>
      </c>
      <c r="B17" s="1254"/>
      <c r="C17" s="1254"/>
      <c r="D17" s="1254"/>
      <c r="E17" s="1254"/>
      <c r="F17" s="1254"/>
      <c r="G17" s="1254"/>
      <c r="H17" s="1254"/>
      <c r="I17" s="1254"/>
    </row>
    <row r="18" spans="1:9" x14ac:dyDescent="0.25">
      <c r="A18" s="221" t="s">
        <v>252</v>
      </c>
      <c r="B18" s="221"/>
      <c r="C18" s="222">
        <f>'Семестровка -ввод данных'!L16</f>
        <v>1.4666666666666666</v>
      </c>
      <c r="D18" s="222">
        <f>'Семестровка -ввод данных'!H16</f>
        <v>15</v>
      </c>
      <c r="E18" s="222">
        <f>'Семестровка -ввод данных'!I16</f>
        <v>0</v>
      </c>
      <c r="F18" s="222">
        <f>'Семестровка -ввод данных'!J16</f>
        <v>7</v>
      </c>
      <c r="G18" s="221"/>
      <c r="H18" s="221"/>
      <c r="I18" s="223" t="str">
        <f>'Семестровка -ввод данных'!M16</f>
        <v>З</v>
      </c>
    </row>
    <row r="19" spans="1:9" x14ac:dyDescent="0.25">
      <c r="A19" s="221" t="s">
        <v>283</v>
      </c>
      <c r="B19" s="221"/>
      <c r="C19" s="222"/>
      <c r="D19" s="222"/>
      <c r="E19" s="222"/>
      <c r="F19" s="222"/>
      <c r="G19" s="221"/>
      <c r="H19" s="221"/>
      <c r="I19" s="223"/>
    </row>
    <row r="20" spans="1:9" x14ac:dyDescent="0.25">
      <c r="A20" s="1250" t="str">
        <f>'Семестровка -ввод данных'!C36</f>
        <v>Фінанси</v>
      </c>
      <c r="B20" s="1250"/>
      <c r="C20" s="1250"/>
      <c r="D20" s="1250"/>
      <c r="E20" s="1250"/>
      <c r="F20" s="1250"/>
      <c r="G20" s="1250"/>
      <c r="H20" s="1250"/>
      <c r="I20" s="1250"/>
    </row>
    <row r="21" spans="1:9" x14ac:dyDescent="0.25">
      <c r="A21" s="221" t="str">
        <f>'[1]Семестровка уск'!$O$2</f>
        <v>1 семестр</v>
      </c>
      <c r="B21" s="221"/>
      <c r="C21" s="222">
        <f>'Семестровка -ввод данных'!L36</f>
        <v>3</v>
      </c>
      <c r="D21" s="222">
        <f>'Семестровка -ввод данных'!H36</f>
        <v>30</v>
      </c>
      <c r="E21" s="222">
        <f>'Семестровка -ввод данных'!I36</f>
        <v>0</v>
      </c>
      <c r="F21" s="222">
        <f>'Семестровка -ввод данных'!J36</f>
        <v>15</v>
      </c>
      <c r="G21" s="221"/>
      <c r="H21" s="221"/>
      <c r="I21" s="223" t="str">
        <f>'Семестровка -ввод данных'!M36</f>
        <v>З</v>
      </c>
    </row>
    <row r="22" spans="1:9" x14ac:dyDescent="0.25">
      <c r="A22" s="221" t="s">
        <v>283</v>
      </c>
      <c r="B22" s="221"/>
      <c r="C22" s="222"/>
      <c r="D22" s="222"/>
      <c r="E22" s="222"/>
      <c r="F22" s="222"/>
      <c r="G22" s="221"/>
      <c r="H22" s="221"/>
      <c r="I22" s="223"/>
    </row>
    <row r="23" spans="1:9" x14ac:dyDescent="0.25">
      <c r="A23" s="1250" t="e">
        <f>'Семестровка -ввод данных'!#REF!</f>
        <v>#REF!</v>
      </c>
      <c r="B23" s="1250"/>
      <c r="C23" s="1250"/>
      <c r="D23" s="1250"/>
      <c r="E23" s="1250"/>
      <c r="F23" s="1250"/>
      <c r="G23" s="1250"/>
      <c r="H23" s="1250"/>
      <c r="I23" s="1250"/>
    </row>
    <row r="24" spans="1:9" x14ac:dyDescent="0.25">
      <c r="A24" s="221" t="str">
        <f>'[1]Семестровка уск'!$O$2</f>
        <v>1 семестр</v>
      </c>
      <c r="B24" s="221"/>
      <c r="C24" s="222" t="e">
        <f>'Семестровка -ввод данных'!#REF!</f>
        <v>#REF!</v>
      </c>
      <c r="D24" s="222" t="e">
        <f>'Семестровка -ввод данных'!#REF!</f>
        <v>#REF!</v>
      </c>
      <c r="E24" s="222" t="e">
        <f>'Семестровка -ввод данных'!#REF!</f>
        <v>#REF!</v>
      </c>
      <c r="F24" s="222" t="e">
        <f>'Семестровка -ввод данных'!#REF!</f>
        <v>#REF!</v>
      </c>
      <c r="G24" s="221"/>
      <c r="H24" s="221"/>
      <c r="I24" s="223" t="e">
        <f>'Семестровка -ввод данных'!#REF!</f>
        <v>#REF!</v>
      </c>
    </row>
    <row r="25" spans="1:9" x14ac:dyDescent="0.25">
      <c r="A25" s="221" t="s">
        <v>283</v>
      </c>
      <c r="B25" s="221"/>
      <c r="C25" s="222"/>
      <c r="D25" s="222"/>
      <c r="E25" s="222"/>
      <c r="F25" s="222"/>
      <c r="G25" s="221"/>
      <c r="H25" s="221"/>
      <c r="I25" s="223"/>
    </row>
    <row r="26" spans="1:9" x14ac:dyDescent="0.25">
      <c r="A26" s="1250" t="str">
        <f>'Семестровка -ввод данных'!C22</f>
        <v>Філософія</v>
      </c>
      <c r="B26" s="1250"/>
      <c r="C26" s="1250"/>
      <c r="D26" s="1250"/>
      <c r="E26" s="1250"/>
      <c r="F26" s="1250"/>
      <c r="G26" s="1250"/>
      <c r="H26" s="1250"/>
      <c r="I26" s="1250"/>
    </row>
    <row r="27" spans="1:9" x14ac:dyDescent="0.25">
      <c r="A27" s="221" t="str">
        <f>'[1]Семестровка уск'!$O$2</f>
        <v>1 семестр</v>
      </c>
      <c r="B27" s="221"/>
      <c r="C27" s="222">
        <f>'Семестровка -ввод данных'!L22</f>
        <v>1.4666666666666666</v>
      </c>
      <c r="D27" s="222">
        <f>'Семестровка -ввод данных'!H22</f>
        <v>15</v>
      </c>
      <c r="E27" s="222">
        <f>'Семестровка -ввод данных'!I22</f>
        <v>0</v>
      </c>
      <c r="F27" s="222">
        <f>'Семестровка -ввод данных'!J22</f>
        <v>7</v>
      </c>
      <c r="G27" s="221"/>
      <c r="H27" s="221"/>
      <c r="I27" s="223" t="str">
        <f>'Семестровка -ввод данных'!M22</f>
        <v>З</v>
      </c>
    </row>
    <row r="28" spans="1:9" x14ac:dyDescent="0.25">
      <c r="A28" s="221" t="s">
        <v>283</v>
      </c>
      <c r="B28" s="221"/>
      <c r="C28" s="222"/>
      <c r="D28" s="222"/>
      <c r="E28" s="222"/>
      <c r="F28" s="222"/>
      <c r="G28" s="221"/>
      <c r="H28" s="221"/>
      <c r="I28" s="223"/>
    </row>
    <row r="29" spans="1:9" x14ac:dyDescent="0.25">
      <c r="A29" s="1250" t="str">
        <f>'Семестровка -ввод данных'!C18</f>
        <v>Основи економічної теорії</v>
      </c>
      <c r="B29" s="1250"/>
      <c r="C29" s="1250"/>
      <c r="D29" s="1250"/>
      <c r="E29" s="1250"/>
      <c r="F29" s="1250"/>
      <c r="G29" s="1250"/>
      <c r="H29" s="1250"/>
      <c r="I29" s="1250"/>
    </row>
    <row r="30" spans="1:9" x14ac:dyDescent="0.25">
      <c r="A30" s="221" t="str">
        <f>'[1]Семестровка уск'!$O$2</f>
        <v>1 семестр</v>
      </c>
      <c r="B30" s="221"/>
      <c r="C30" s="222">
        <f>'Семестровка -ввод данных'!L18</f>
        <v>2</v>
      </c>
      <c r="D30" s="222">
        <f>'Семестровка -ввод данных'!H18</f>
        <v>15</v>
      </c>
      <c r="E30" s="222">
        <f>'Семестровка -ввод данных'!I18</f>
        <v>0</v>
      </c>
      <c r="F30" s="222">
        <f>'Семестровка -ввод данных'!J18</f>
        <v>15</v>
      </c>
      <c r="G30" s="221"/>
      <c r="H30" s="221"/>
      <c r="I30" s="223" t="str">
        <f>'Семестровка -ввод данных'!M18</f>
        <v>З</v>
      </c>
    </row>
    <row r="31" spans="1:9" x14ac:dyDescent="0.25">
      <c r="A31" s="221" t="s">
        <v>283</v>
      </c>
      <c r="B31" s="221"/>
      <c r="C31" s="222"/>
      <c r="D31" s="222"/>
      <c r="E31" s="222"/>
      <c r="F31" s="222"/>
      <c r="G31" s="221"/>
      <c r="H31" s="221"/>
      <c r="I31" s="223"/>
    </row>
    <row r="32" spans="1:9" x14ac:dyDescent="0.25">
      <c r="A32" s="1250" t="str">
        <f>'Семестровка -ввод данных'!C19</f>
        <v>Мікро- та макроекономіка</v>
      </c>
      <c r="B32" s="1250"/>
      <c r="C32" s="1250"/>
      <c r="D32" s="1250"/>
      <c r="E32" s="1250"/>
      <c r="F32" s="1250"/>
      <c r="G32" s="1250"/>
      <c r="H32" s="1250"/>
      <c r="I32" s="1250"/>
    </row>
    <row r="33" spans="1:29" x14ac:dyDescent="0.25">
      <c r="A33" s="221" t="str">
        <f>'[1]Семестровка уск'!$O$2</f>
        <v>1 семестр</v>
      </c>
      <c r="B33" s="221"/>
      <c r="C33" s="222">
        <f>'Семестровка -ввод данных'!L19</f>
        <v>4</v>
      </c>
      <c r="D33" s="222">
        <f>'Семестровка -ввод данных'!H19</f>
        <v>30</v>
      </c>
      <c r="E33" s="222">
        <f>'Семестровка -ввод данных'!I19</f>
        <v>0</v>
      </c>
      <c r="F33" s="222">
        <f>'Семестровка -ввод данных'!J19</f>
        <v>30</v>
      </c>
      <c r="G33" s="221"/>
      <c r="H33" s="221"/>
      <c r="I33" s="223" t="str">
        <f>'Семестровка -ввод данных'!M19</f>
        <v>ДЗ</v>
      </c>
    </row>
    <row r="34" spans="1:29" x14ac:dyDescent="0.25">
      <c r="A34" s="221" t="s">
        <v>283</v>
      </c>
      <c r="B34" s="221"/>
      <c r="C34" s="222"/>
      <c r="D34" s="222"/>
      <c r="E34" s="222"/>
      <c r="F34" s="222"/>
      <c r="G34" s="221"/>
      <c r="H34" s="221"/>
      <c r="I34" s="223"/>
    </row>
    <row r="35" spans="1:29" x14ac:dyDescent="0.25">
      <c r="A35" s="1250">
        <f>'Семестровка -ввод данных'!C20</f>
        <v>0</v>
      </c>
      <c r="B35" s="1250"/>
      <c r="C35" s="1250"/>
      <c r="D35" s="1250"/>
      <c r="E35" s="1250"/>
      <c r="F35" s="1250"/>
      <c r="G35" s="1250"/>
      <c r="H35" s="1250"/>
      <c r="I35" s="1250"/>
    </row>
    <row r="36" spans="1:29" x14ac:dyDescent="0.25">
      <c r="A36" s="221" t="str">
        <f>'[1]Семестровка уск'!$O$2</f>
        <v>1 семестр</v>
      </c>
      <c r="B36" s="221"/>
      <c r="C36" s="222">
        <f>'Семестровка -ввод данных'!L20</f>
        <v>0</v>
      </c>
      <c r="D36" s="222">
        <f>'Семестровка -ввод данных'!H20</f>
        <v>0</v>
      </c>
      <c r="E36" s="222">
        <f>'Семестровка -ввод данных'!I20</f>
        <v>0</v>
      </c>
      <c r="F36" s="222">
        <f>'Семестровка -ввод данных'!J20</f>
        <v>0</v>
      </c>
      <c r="G36" s="221"/>
      <c r="H36" s="221"/>
      <c r="I36" s="223">
        <f>'Семестровка -ввод данных'!M20</f>
        <v>0</v>
      </c>
    </row>
    <row r="37" spans="1:29" x14ac:dyDescent="0.25">
      <c r="A37" s="221" t="s">
        <v>283</v>
      </c>
      <c r="B37" s="221"/>
      <c r="C37" s="222"/>
      <c r="D37" s="222"/>
      <c r="E37" s="222"/>
      <c r="F37" s="222"/>
      <c r="G37" s="221"/>
      <c r="H37" s="221"/>
      <c r="I37" s="223"/>
    </row>
    <row r="38" spans="1:29" x14ac:dyDescent="0.25">
      <c r="A38" s="1250" t="str">
        <f>'Семестровка -ввод данных'!C21</f>
        <v>Економіка підприємства</v>
      </c>
      <c r="B38" s="1250"/>
      <c r="C38" s="1250"/>
      <c r="D38" s="1250"/>
      <c r="E38" s="1250"/>
      <c r="F38" s="1250"/>
      <c r="G38" s="1250"/>
      <c r="H38" s="1250"/>
      <c r="I38" s="1250"/>
    </row>
    <row r="39" spans="1:29" x14ac:dyDescent="0.25">
      <c r="A39" s="221" t="str">
        <f>'[1]Семестровка уск'!$O$2</f>
        <v>1 семестр</v>
      </c>
      <c r="B39" s="221"/>
      <c r="C39" s="222">
        <f>'Семестровка -ввод данных'!L21</f>
        <v>3</v>
      </c>
      <c r="D39" s="222">
        <f>'Семестровка -ввод данных'!H21</f>
        <v>30</v>
      </c>
      <c r="E39" s="222">
        <f>'Семестровка -ввод данных'!I21</f>
        <v>0</v>
      </c>
      <c r="F39" s="222">
        <f>'Семестровка -ввод данных'!J21</f>
        <v>15</v>
      </c>
      <c r="G39" s="221"/>
      <c r="H39" s="221"/>
      <c r="I39" s="223" t="str">
        <f>'Семестровка -ввод данных'!M21</f>
        <v>І</v>
      </c>
    </row>
    <row r="40" spans="1:29" x14ac:dyDescent="0.25">
      <c r="A40" s="221" t="s">
        <v>283</v>
      </c>
      <c r="B40" s="221"/>
      <c r="C40" s="222"/>
      <c r="D40" s="222"/>
      <c r="E40" s="222"/>
      <c r="F40" s="222"/>
      <c r="G40" s="221"/>
      <c r="H40" s="221"/>
      <c r="I40" s="223"/>
    </row>
    <row r="41" spans="1:29" x14ac:dyDescent="0.25">
      <c r="A41" s="1254" t="str">
        <f>'Семестровка -ввод данных'!C60</f>
        <v>Страхування</v>
      </c>
      <c r="B41" s="1254"/>
      <c r="C41" s="1254"/>
      <c r="D41" s="1254"/>
      <c r="E41" s="1254"/>
      <c r="F41" s="1254"/>
      <c r="G41" s="1254"/>
      <c r="H41" s="1254"/>
      <c r="I41" s="1254"/>
    </row>
    <row r="42" spans="1:29" x14ac:dyDescent="0.25">
      <c r="A42" s="221" t="s">
        <v>252</v>
      </c>
      <c r="B42" s="221"/>
      <c r="C42" s="222">
        <f>'Семестровка -ввод данных'!L60</f>
        <v>0</v>
      </c>
      <c r="D42" s="222">
        <f>'Семестровка -ввод данных'!H60</f>
        <v>0</v>
      </c>
      <c r="E42" s="222">
        <f>'Семестровка -ввод данных'!I60</f>
        <v>0</v>
      </c>
      <c r="F42" s="222">
        <f>'Семестровка -ввод данных'!J60</f>
        <v>0</v>
      </c>
      <c r="G42" s="221"/>
      <c r="H42" s="221"/>
      <c r="I42" s="223" t="str">
        <f>'Семестровка -ввод данных'!M60</f>
        <v>І</v>
      </c>
    </row>
    <row r="43" spans="1:29" x14ac:dyDescent="0.25">
      <c r="A43" s="221" t="s">
        <v>283</v>
      </c>
      <c r="B43" s="221"/>
      <c r="C43" s="222"/>
      <c r="D43" s="222"/>
      <c r="E43" s="222"/>
      <c r="F43" s="222"/>
      <c r="G43" s="221"/>
      <c r="H43" s="221"/>
      <c r="I43" s="223"/>
      <c r="AC43" s="221"/>
    </row>
    <row r="44" spans="1:29" x14ac:dyDescent="0.25">
      <c r="A44" s="1250"/>
      <c r="B44" s="1250"/>
      <c r="C44" s="1250"/>
      <c r="D44" s="1250"/>
      <c r="E44" s="1250"/>
      <c r="F44" s="1250"/>
      <c r="G44" s="1250"/>
      <c r="H44" s="1250"/>
      <c r="I44" s="1250"/>
    </row>
    <row r="45" spans="1:29" x14ac:dyDescent="0.25">
      <c r="A45" s="224"/>
      <c r="B45" s="224"/>
      <c r="C45" s="225"/>
      <c r="D45" s="225"/>
      <c r="E45" s="225"/>
      <c r="F45" s="225"/>
      <c r="G45" s="224"/>
      <c r="H45" s="224"/>
      <c r="I45" s="226"/>
    </row>
    <row r="46" spans="1:29" x14ac:dyDescent="0.25">
      <c r="A46" s="1250" t="str">
        <f>'Семестровка -ввод данных'!C63</f>
        <v>Іноземна мова (за професійним спрямуванням) / Психологія управління</v>
      </c>
      <c r="B46" s="1250"/>
      <c r="C46" s="1250"/>
      <c r="D46" s="1250"/>
      <c r="E46" s="1250"/>
      <c r="F46" s="1250"/>
      <c r="G46" s="1250"/>
      <c r="H46" s="1250"/>
      <c r="I46" s="1250"/>
    </row>
    <row r="47" spans="1:29" x14ac:dyDescent="0.25">
      <c r="A47" s="221" t="s">
        <v>258</v>
      </c>
      <c r="B47" s="221"/>
      <c r="C47" s="222">
        <f>'Семестровка -ввод данных'!L63</f>
        <v>2</v>
      </c>
      <c r="D47" s="222">
        <f>'Семестровка -ввод данных'!H63</f>
        <v>0</v>
      </c>
      <c r="E47" s="222">
        <f>'Семестровка -ввод данных'!I63</f>
        <v>0</v>
      </c>
      <c r="F47" s="222">
        <f>'Семестровка -ввод данных'!J63</f>
        <v>18</v>
      </c>
      <c r="G47" s="221"/>
      <c r="H47" s="221"/>
      <c r="I47" s="223" t="str">
        <f>'Семестровка -ввод данных'!M63</f>
        <v>З</v>
      </c>
      <c r="AC47" s="216" t="str">
        <f>'Семестровка -ввод данных'!Q63</f>
        <v>2а</v>
      </c>
    </row>
    <row r="48" spans="1:29" x14ac:dyDescent="0.25">
      <c r="A48" s="221" t="s">
        <v>283</v>
      </c>
      <c r="B48" s="221"/>
      <c r="C48" s="222"/>
      <c r="D48" s="222"/>
      <c r="E48" s="222"/>
      <c r="F48" s="222"/>
      <c r="G48" s="221"/>
      <c r="H48" s="221"/>
      <c r="I48" s="223"/>
    </row>
    <row r="49" spans="1:29" x14ac:dyDescent="0.25">
      <c r="A49" s="1250" t="str">
        <f>'Семестровка -ввод данных'!C103</f>
        <v>Договірне право / Основи адміністративного права</v>
      </c>
      <c r="B49" s="1250"/>
      <c r="C49" s="1250"/>
      <c r="D49" s="1250"/>
      <c r="E49" s="1250"/>
      <c r="F49" s="1250"/>
      <c r="G49" s="1250"/>
      <c r="H49" s="1250"/>
      <c r="I49" s="1250"/>
    </row>
    <row r="50" spans="1:29" x14ac:dyDescent="0.25">
      <c r="A50" s="221" t="s">
        <v>258</v>
      </c>
      <c r="B50" s="221"/>
      <c r="C50" s="222">
        <f>'Семестровка -ввод данных'!L103</f>
        <v>2</v>
      </c>
      <c r="D50" s="222">
        <f>'Семестровка -ввод данных'!H103</f>
        <v>9</v>
      </c>
      <c r="E50" s="222">
        <f>'Семестровка -ввод данных'!I103</f>
        <v>0</v>
      </c>
      <c r="F50" s="222">
        <f>'Семестровка -ввод данных'!J103</f>
        <v>9</v>
      </c>
      <c r="G50" s="221"/>
      <c r="H50" s="221"/>
      <c r="I50" s="223" t="str">
        <f>'Семестровка -ввод данных'!M103</f>
        <v>З</v>
      </c>
      <c r="AC50" s="216" t="str">
        <f>'Семестровка -ввод данных'!Q103</f>
        <v>2а</v>
      </c>
    </row>
    <row r="51" spans="1:29" x14ac:dyDescent="0.25">
      <c r="A51" s="221" t="s">
        <v>283</v>
      </c>
      <c r="B51" s="221"/>
      <c r="C51" s="222"/>
      <c r="D51" s="222"/>
      <c r="E51" s="222"/>
      <c r="F51" s="222"/>
      <c r="G51" s="221"/>
      <c r="H51" s="221"/>
      <c r="I51" s="223"/>
    </row>
    <row r="52" spans="1:29" x14ac:dyDescent="0.25">
      <c r="A52" s="1250" t="str">
        <f>'Семестровка -ввод данных'!C61</f>
        <v>Фінансовий ринок / Біржова діяльність</v>
      </c>
      <c r="B52" s="1250"/>
      <c r="C52" s="1250"/>
      <c r="D52" s="1250"/>
      <c r="E52" s="1250"/>
      <c r="F52" s="1250"/>
      <c r="G52" s="1250"/>
      <c r="H52" s="1250"/>
      <c r="I52" s="1250"/>
    </row>
    <row r="53" spans="1:29" x14ac:dyDescent="0.25">
      <c r="A53" s="221" t="s">
        <v>258</v>
      </c>
      <c r="B53" s="221"/>
      <c r="C53" s="222">
        <f>'Семестровка -ввод данных'!L61</f>
        <v>0</v>
      </c>
      <c r="D53" s="222">
        <f>'Семестровка -ввод данных'!H61</f>
        <v>0</v>
      </c>
      <c r="E53" s="222">
        <f>'Семестровка -ввод данных'!I61</f>
        <v>0</v>
      </c>
      <c r="F53" s="222">
        <f>'Семестровка -ввод данных'!J61</f>
        <v>0</v>
      </c>
      <c r="G53" s="221"/>
      <c r="H53" s="221"/>
      <c r="I53" s="223">
        <f>'Семестровка -ввод данных'!M61</f>
        <v>0</v>
      </c>
      <c r="AC53" s="216">
        <f>'Семестровка -ввод данных'!Q61</f>
        <v>0</v>
      </c>
    </row>
    <row r="54" spans="1:29" x14ac:dyDescent="0.25">
      <c r="A54" s="221" t="s">
        <v>283</v>
      </c>
      <c r="B54" s="221"/>
      <c r="C54" s="222"/>
      <c r="D54" s="222"/>
      <c r="E54" s="222"/>
      <c r="F54" s="222"/>
      <c r="G54" s="221"/>
      <c r="H54" s="221"/>
      <c r="I54" s="223"/>
    </row>
    <row r="55" spans="1:29" x14ac:dyDescent="0.25">
      <c r="A55" s="1250" t="str">
        <f>'Семестровка -ввод данных'!C42</f>
        <v>Курсова робота "Фінанси"</v>
      </c>
      <c r="B55" s="1250"/>
      <c r="C55" s="1250"/>
      <c r="D55" s="1250"/>
      <c r="E55" s="1250"/>
      <c r="F55" s="1250"/>
      <c r="G55" s="1250"/>
      <c r="H55" s="1250"/>
      <c r="I55" s="1250"/>
    </row>
    <row r="56" spans="1:29" x14ac:dyDescent="0.25">
      <c r="A56" s="221" t="s">
        <v>266</v>
      </c>
      <c r="B56" s="221"/>
      <c r="C56" s="222">
        <f>'Семестровка -ввод данных'!L42</f>
        <v>0</v>
      </c>
      <c r="D56" s="222">
        <f>'Семестровка -ввод данных'!H42</f>
        <v>0</v>
      </c>
      <c r="E56" s="222">
        <f>'Семестровка -ввод данных'!I42</f>
        <v>0</v>
      </c>
      <c r="F56" s="222">
        <f>'Семестровка -ввод данных'!J42</f>
        <v>0</v>
      </c>
      <c r="G56" s="221"/>
      <c r="H56" s="221"/>
      <c r="I56" s="223">
        <f>'Семестровка -ввод данных'!M42</f>
        <v>0</v>
      </c>
      <c r="AC56" s="216">
        <f>'Семестровка -ввод данных'!Q42</f>
        <v>0</v>
      </c>
    </row>
    <row r="57" spans="1:29" x14ac:dyDescent="0.25">
      <c r="A57" s="221" t="s">
        <v>283</v>
      </c>
      <c r="B57" s="221"/>
      <c r="C57" s="222"/>
      <c r="D57" s="222"/>
      <c r="E57" s="222"/>
      <c r="F57" s="222"/>
      <c r="G57" s="221"/>
      <c r="H57" s="221"/>
      <c r="I57" s="223"/>
    </row>
    <row r="58" spans="1:29" x14ac:dyDescent="0.25">
      <c r="A58" s="1250" t="e">
        <f>'Семестровка -ввод данных'!#REF!</f>
        <v>#REF!</v>
      </c>
      <c r="B58" s="1250"/>
      <c r="C58" s="1250"/>
      <c r="D58" s="1250"/>
      <c r="E58" s="1250"/>
      <c r="F58" s="1250"/>
      <c r="G58" s="1250"/>
      <c r="H58" s="1250"/>
      <c r="I58" s="1250"/>
    </row>
    <row r="59" spans="1:29" x14ac:dyDescent="0.25">
      <c r="A59" s="221" t="s">
        <v>258</v>
      </c>
      <c r="B59" s="221"/>
      <c r="C59" s="222" t="e">
        <f>'Семестровка -ввод данных'!#REF!</f>
        <v>#REF!</v>
      </c>
      <c r="D59" s="222" t="e">
        <f>'Семестровка -ввод данных'!#REF!</f>
        <v>#REF!</v>
      </c>
      <c r="E59" s="222" t="e">
        <f>'Семестровка -ввод данных'!#REF!</f>
        <v>#REF!</v>
      </c>
      <c r="F59" s="222" t="e">
        <f>'Семестровка -ввод данных'!#REF!</f>
        <v>#REF!</v>
      </c>
      <c r="G59" s="221"/>
      <c r="H59" s="221"/>
      <c r="I59" s="223" t="e">
        <f>'Семестровка -ввод данных'!#REF!</f>
        <v>#REF!</v>
      </c>
      <c r="AC59" s="216" t="e">
        <f>'Семестровка -ввод данных'!#REF!</f>
        <v>#REF!</v>
      </c>
    </row>
    <row r="60" spans="1:29" x14ac:dyDescent="0.25">
      <c r="A60" s="221" t="s">
        <v>283</v>
      </c>
      <c r="B60" s="221"/>
      <c r="C60" s="222"/>
      <c r="D60" s="222"/>
      <c r="E60" s="222"/>
      <c r="F60" s="222"/>
      <c r="G60" s="221"/>
      <c r="H60" s="221"/>
      <c r="I60" s="223"/>
    </row>
    <row r="61" spans="1:29" x14ac:dyDescent="0.25">
      <c r="A61" s="1250" t="e">
        <f>'Семестровка -ввод данных'!#REF!</f>
        <v>#REF!</v>
      </c>
      <c r="B61" s="1250"/>
      <c r="C61" s="1250"/>
      <c r="D61" s="1250"/>
      <c r="E61" s="1250"/>
      <c r="F61" s="1250"/>
      <c r="G61" s="1250"/>
      <c r="H61" s="1250"/>
      <c r="I61" s="1250"/>
    </row>
    <row r="62" spans="1:29" x14ac:dyDescent="0.25">
      <c r="A62" s="221" t="s">
        <v>266</v>
      </c>
      <c r="B62" s="221"/>
      <c r="C62" s="222">
        <f>'Семестровка -ввод данных'!L57</f>
        <v>0</v>
      </c>
      <c r="D62" s="222">
        <f>'Семестровка -ввод данных'!H57</f>
        <v>0</v>
      </c>
      <c r="E62" s="222">
        <f>'Семестровка -ввод данных'!I57</f>
        <v>0</v>
      </c>
      <c r="F62" s="222">
        <f>'Семестровка -ввод данных'!J57</f>
        <v>0</v>
      </c>
      <c r="G62" s="221"/>
      <c r="H62" s="221"/>
      <c r="I62" s="223">
        <f>'Семестровка -ввод данных'!M57</f>
        <v>0</v>
      </c>
      <c r="AC62" s="216">
        <f>'Семестровка -ввод данных'!Q57</f>
        <v>0</v>
      </c>
    </row>
    <row r="63" spans="1:29" x14ac:dyDescent="0.25">
      <c r="A63" s="221" t="s">
        <v>283</v>
      </c>
      <c r="B63" s="221"/>
      <c r="C63" s="222"/>
      <c r="D63" s="222"/>
      <c r="E63" s="222"/>
      <c r="F63" s="222"/>
      <c r="G63" s="221"/>
      <c r="H63" s="221"/>
      <c r="I63" s="223"/>
    </row>
    <row r="64" spans="1:29" x14ac:dyDescent="0.25">
      <c r="A64" s="1250" t="str">
        <f>'Семестровка -ввод данных'!C41</f>
        <v>Банківська система</v>
      </c>
      <c r="B64" s="1250"/>
      <c r="C64" s="1250"/>
      <c r="D64" s="1250"/>
      <c r="E64" s="1250"/>
      <c r="F64" s="1250"/>
      <c r="G64" s="1250"/>
      <c r="H64" s="1250"/>
      <c r="I64" s="1250"/>
    </row>
    <row r="65" spans="1:29" x14ac:dyDescent="0.25">
      <c r="A65" s="221" t="s">
        <v>266</v>
      </c>
      <c r="B65" s="221"/>
      <c r="C65" s="222">
        <f>'Семестровка -ввод данных'!L41</f>
        <v>0</v>
      </c>
      <c r="D65" s="222">
        <f>'Семестровка -ввод данных'!H41</f>
        <v>0</v>
      </c>
      <c r="E65" s="222">
        <f>'Семестровка -ввод данных'!I41</f>
        <v>0</v>
      </c>
      <c r="F65" s="222">
        <f>'Семестровка -ввод данных'!J41</f>
        <v>0</v>
      </c>
      <c r="G65" s="221"/>
      <c r="H65" s="221"/>
      <c r="I65" s="223" t="str">
        <f>'Семестровка -ввод данных'!M41</f>
        <v>І</v>
      </c>
      <c r="AC65" s="216">
        <f>'Семестровка -ввод данных'!Q41</f>
        <v>0</v>
      </c>
    </row>
    <row r="66" spans="1:29" x14ac:dyDescent="0.25">
      <c r="A66" s="221" t="s">
        <v>283</v>
      </c>
      <c r="B66" s="221"/>
      <c r="C66" s="222"/>
      <c r="D66" s="222"/>
      <c r="E66" s="222"/>
      <c r="F66" s="222"/>
      <c r="G66" s="221"/>
      <c r="H66" s="221"/>
      <c r="I66" s="223"/>
    </row>
    <row r="67" spans="1:29" x14ac:dyDescent="0.25">
      <c r="A67" s="1250" t="str">
        <f>'Семестровка -ввод данных'!C38</f>
        <v>Менеджмент</v>
      </c>
      <c r="B67" s="1250"/>
      <c r="C67" s="1250"/>
      <c r="D67" s="1250"/>
      <c r="E67" s="1250"/>
      <c r="F67" s="1250"/>
      <c r="G67" s="1250"/>
      <c r="H67" s="1250"/>
      <c r="I67" s="1250"/>
    </row>
    <row r="68" spans="1:29" x14ac:dyDescent="0.25">
      <c r="A68" s="221" t="s">
        <v>258</v>
      </c>
      <c r="B68" s="221"/>
      <c r="C68" s="222">
        <f>'Семестровка -ввод данных'!L38</f>
        <v>5</v>
      </c>
      <c r="D68" s="222">
        <f>'Семестровка -ввод данных'!H38</f>
        <v>27</v>
      </c>
      <c r="E68" s="222">
        <f>'Семестровка -ввод данных'!I38</f>
        <v>0</v>
      </c>
      <c r="F68" s="222">
        <f>'Семестровка -ввод данных'!J38</f>
        <v>18</v>
      </c>
      <c r="G68" s="221"/>
      <c r="H68" s="221"/>
      <c r="I68" s="223" t="str">
        <f>'Семестровка -ввод данных'!M38</f>
        <v>І</v>
      </c>
      <c r="AC68" s="216" t="str">
        <f>'Семестровка -ввод данных'!Q38</f>
        <v>2а</v>
      </c>
    </row>
    <row r="69" spans="1:29" x14ac:dyDescent="0.25">
      <c r="A69" s="221" t="s">
        <v>283</v>
      </c>
      <c r="B69" s="221"/>
      <c r="C69" s="222"/>
      <c r="D69" s="222"/>
      <c r="E69" s="222"/>
      <c r="F69" s="222"/>
      <c r="G69" s="221"/>
      <c r="H69" s="221"/>
      <c r="I69" s="223"/>
    </row>
    <row r="70" spans="1:29" x14ac:dyDescent="0.25">
      <c r="A70" s="1250" t="str">
        <f>'Семестровка -ввод данных'!C60</f>
        <v>Страхування</v>
      </c>
      <c r="B70" s="1250"/>
      <c r="C70" s="1250"/>
      <c r="D70" s="1250"/>
      <c r="E70" s="1250"/>
      <c r="F70" s="1250"/>
      <c r="G70" s="1250"/>
      <c r="H70" s="1250"/>
      <c r="I70" s="1250"/>
    </row>
    <row r="71" spans="1:29" x14ac:dyDescent="0.25">
      <c r="A71" s="221" t="s">
        <v>266</v>
      </c>
      <c r="B71" s="221"/>
      <c r="C71" s="222">
        <f>'Семестровка -ввод данных'!L60</f>
        <v>0</v>
      </c>
      <c r="D71" s="222">
        <f>'Семестровка -ввод данных'!H60</f>
        <v>0</v>
      </c>
      <c r="E71" s="222">
        <f>'Семестровка -ввод данных'!I60</f>
        <v>0</v>
      </c>
      <c r="F71" s="222">
        <f>'Семестровка -ввод данных'!J60</f>
        <v>0</v>
      </c>
      <c r="G71" s="221"/>
      <c r="H71" s="221"/>
      <c r="I71" s="223" t="str">
        <f>'Семестровка -ввод данных'!M60</f>
        <v>І</v>
      </c>
      <c r="AC71" s="216">
        <f>'Семестровка -ввод данных'!Q60</f>
        <v>0</v>
      </c>
    </row>
    <row r="72" spans="1:29" x14ac:dyDescent="0.25">
      <c r="A72" s="221" t="s">
        <v>283</v>
      </c>
      <c r="B72" s="221"/>
      <c r="C72" s="222"/>
      <c r="D72" s="222"/>
      <c r="E72" s="222"/>
      <c r="F72" s="222"/>
      <c r="G72" s="221"/>
      <c r="H72" s="221"/>
      <c r="I72" s="223"/>
    </row>
    <row r="73" spans="1:29" x14ac:dyDescent="0.25">
      <c r="A73" s="1250" t="e">
        <f>'Семестровка -ввод данных'!#REF!</f>
        <v>#REF!</v>
      </c>
      <c r="B73" s="1250"/>
      <c r="C73" s="1250"/>
      <c r="D73" s="1250"/>
      <c r="E73" s="1250"/>
      <c r="F73" s="1250"/>
      <c r="G73" s="1250"/>
      <c r="H73" s="1250"/>
      <c r="I73" s="1250"/>
    </row>
    <row r="74" spans="1:29" x14ac:dyDescent="0.25">
      <c r="A74" s="221" t="s">
        <v>266</v>
      </c>
      <c r="B74" s="221"/>
      <c r="C74" s="222" t="e">
        <f>'Семестровка -ввод данных'!#REF!</f>
        <v>#REF!</v>
      </c>
      <c r="D74" s="222" t="e">
        <f>'Семестровка -ввод данных'!#REF!</f>
        <v>#REF!</v>
      </c>
      <c r="E74" s="222" t="e">
        <f>'Семестровка -ввод данных'!#REF!</f>
        <v>#REF!</v>
      </c>
      <c r="F74" s="222" t="e">
        <f>'Семестровка -ввод данных'!#REF!</f>
        <v>#REF!</v>
      </c>
      <c r="G74" s="221"/>
      <c r="H74" s="221"/>
      <c r="I74" s="223" t="e">
        <f>'Семестровка -ввод данных'!#REF!</f>
        <v>#REF!</v>
      </c>
      <c r="AC74" s="216" t="e">
        <f>'Семестровка -ввод данных'!#REF!</f>
        <v>#REF!</v>
      </c>
    </row>
    <row r="75" spans="1:29" x14ac:dyDescent="0.25">
      <c r="A75" s="221" t="s">
        <v>283</v>
      </c>
      <c r="B75" s="221"/>
      <c r="C75" s="222"/>
      <c r="D75" s="222"/>
      <c r="E75" s="222"/>
      <c r="F75" s="222"/>
      <c r="G75" s="221"/>
      <c r="H75" s="221"/>
      <c r="I75" s="223"/>
    </row>
    <row r="76" spans="1:29" x14ac:dyDescent="0.25">
      <c r="A76" s="1250"/>
      <c r="B76" s="1250"/>
      <c r="C76" s="1250"/>
      <c r="D76" s="1250"/>
      <c r="E76" s="1250"/>
      <c r="F76" s="1250"/>
      <c r="G76" s="1250"/>
      <c r="H76" s="1250"/>
      <c r="I76" s="1250"/>
    </row>
    <row r="77" spans="1:29" x14ac:dyDescent="0.25">
      <c r="A77" s="1254" t="str">
        <f>'Семестровка -ввод данных'!C67</f>
        <v>Економіко-математичні методи та моделі</v>
      </c>
      <c r="B77" s="1254"/>
      <c r="C77" s="1254"/>
      <c r="D77" s="1254"/>
      <c r="E77" s="1254"/>
      <c r="F77" s="1254"/>
      <c r="G77" s="1254"/>
      <c r="H77" s="1254"/>
      <c r="I77" s="1254"/>
      <c r="AC77" s="216" t="s">
        <v>63</v>
      </c>
    </row>
    <row r="78" spans="1:29" x14ac:dyDescent="0.25">
      <c r="A78" s="221" t="s">
        <v>258</v>
      </c>
      <c r="B78" s="221"/>
      <c r="C78" s="222">
        <f>'Семестровка -ввод данных'!L67</f>
        <v>4</v>
      </c>
      <c r="D78" s="222">
        <f>'Семестровка -ввод данных'!H67</f>
        <v>18</v>
      </c>
      <c r="E78" s="222">
        <f>'Семестровка -ввод данных'!I67</f>
        <v>0</v>
      </c>
      <c r="F78" s="222">
        <f>'Семестровка -ввод данных'!J67</f>
        <v>18</v>
      </c>
      <c r="G78" s="221"/>
      <c r="H78" s="221"/>
      <c r="I78" s="223" t="str">
        <f>'Семестровка -ввод данных'!M67</f>
        <v>З</v>
      </c>
    </row>
    <row r="79" spans="1:29" x14ac:dyDescent="0.25">
      <c r="A79" s="221" t="s">
        <v>283</v>
      </c>
    </row>
    <row r="81" spans="1:9" x14ac:dyDescent="0.25">
      <c r="A81" s="1256"/>
      <c r="B81" s="1256"/>
      <c r="C81" s="1256"/>
      <c r="D81" s="1256"/>
      <c r="E81" s="1256"/>
      <c r="F81" s="1256"/>
      <c r="G81" s="1256"/>
      <c r="H81" s="1256"/>
      <c r="I81" s="1256"/>
    </row>
    <row r="82" spans="1:9" x14ac:dyDescent="0.25">
      <c r="A82" s="229"/>
      <c r="B82" s="227"/>
      <c r="C82" s="228"/>
      <c r="D82" s="228"/>
      <c r="E82" s="228"/>
      <c r="F82" s="228"/>
      <c r="G82" s="227"/>
      <c r="H82" s="229"/>
      <c r="I82" s="230"/>
    </row>
    <row r="83" spans="1:9" x14ac:dyDescent="0.25">
      <c r="A83" s="232"/>
      <c r="B83" s="227"/>
      <c r="C83" s="228"/>
      <c r="D83" s="228"/>
      <c r="E83" s="228"/>
      <c r="F83" s="228"/>
      <c r="G83" s="227"/>
      <c r="H83" s="229"/>
      <c r="I83" s="230"/>
    </row>
    <row r="85" spans="1:9" x14ac:dyDescent="0.25">
      <c r="A85" s="1256"/>
      <c r="B85" s="1256"/>
      <c r="C85" s="1256"/>
      <c r="D85" s="1256"/>
      <c r="E85" s="1256"/>
      <c r="F85" s="1256"/>
      <c r="G85" s="1256"/>
      <c r="H85" s="1256"/>
      <c r="I85" s="1256"/>
    </row>
    <row r="86" spans="1:9" x14ac:dyDescent="0.25">
      <c r="A86" s="229"/>
      <c r="B86" s="227"/>
      <c r="C86" s="228"/>
      <c r="D86" s="228"/>
      <c r="E86" s="228"/>
      <c r="F86" s="228"/>
      <c r="G86" s="227"/>
      <c r="H86" s="229"/>
      <c r="I86" s="230"/>
    </row>
    <row r="87" spans="1:9" x14ac:dyDescent="0.25">
      <c r="A87" s="232"/>
      <c r="B87" s="227"/>
      <c r="C87" s="228"/>
      <c r="D87" s="228"/>
      <c r="E87" s="228"/>
      <c r="F87" s="228"/>
      <c r="G87" s="227"/>
      <c r="H87" s="229"/>
      <c r="I87" s="230"/>
    </row>
    <row r="88" spans="1:9" x14ac:dyDescent="0.25">
      <c r="A88" s="233"/>
      <c r="B88" s="234"/>
      <c r="C88" s="235"/>
      <c r="D88" s="235"/>
      <c r="E88" s="235"/>
      <c r="F88" s="235"/>
      <c r="G88" s="234"/>
      <c r="H88" s="233"/>
      <c r="I88" s="236"/>
    </row>
    <row r="89" spans="1:9" x14ac:dyDescent="0.25">
      <c r="A89" s="1256"/>
      <c r="B89" s="1256"/>
      <c r="C89" s="1256"/>
      <c r="D89" s="1256"/>
      <c r="E89" s="1256"/>
      <c r="F89" s="1256"/>
      <c r="G89" s="1256"/>
      <c r="H89" s="1256"/>
      <c r="I89" s="1256"/>
    </row>
    <row r="90" spans="1:9" x14ac:dyDescent="0.25">
      <c r="A90" s="229"/>
      <c r="B90" s="227"/>
      <c r="C90" s="228"/>
      <c r="D90" s="228"/>
      <c r="E90" s="228"/>
      <c r="F90" s="228"/>
      <c r="G90" s="227"/>
      <c r="H90" s="229"/>
      <c r="I90" s="230"/>
    </row>
    <row r="91" spans="1:9" x14ac:dyDescent="0.25">
      <c r="A91" s="229"/>
      <c r="B91" s="237"/>
      <c r="C91" s="238"/>
      <c r="D91" s="228"/>
      <c r="E91" s="228"/>
      <c r="F91" s="228"/>
      <c r="G91" s="237"/>
      <c r="H91" s="237"/>
      <c r="I91" s="237"/>
    </row>
    <row r="92" spans="1:9" x14ac:dyDescent="0.25">
      <c r="A92" s="229"/>
      <c r="B92" s="237"/>
      <c r="C92" s="238"/>
      <c r="D92" s="228"/>
      <c r="E92" s="228"/>
      <c r="F92" s="228"/>
      <c r="G92" s="237"/>
      <c r="H92" s="237"/>
      <c r="I92" s="230"/>
    </row>
    <row r="93" spans="1:9" x14ac:dyDescent="0.25">
      <c r="A93" s="229"/>
      <c r="B93" s="237"/>
      <c r="C93" s="238"/>
      <c r="D93" s="238"/>
      <c r="E93" s="238"/>
      <c r="F93" s="238"/>
      <c r="G93" s="238"/>
      <c r="H93" s="238"/>
      <c r="I93" s="239"/>
    </row>
    <row r="94" spans="1:9" x14ac:dyDescent="0.25">
      <c r="A94" s="231"/>
      <c r="B94" s="237"/>
      <c r="C94" s="237"/>
      <c r="D94" s="237"/>
      <c r="E94" s="237"/>
      <c r="F94" s="237"/>
      <c r="G94" s="237"/>
      <c r="H94" s="237"/>
      <c r="I94" s="237"/>
    </row>
    <row r="96" spans="1:9" x14ac:dyDescent="0.25">
      <c r="A96" s="1256"/>
      <c r="B96" s="1256"/>
      <c r="C96" s="1256"/>
      <c r="D96" s="1256"/>
      <c r="E96" s="1256"/>
      <c r="F96" s="1256"/>
      <c r="G96" s="1256"/>
      <c r="H96" s="1256"/>
      <c r="I96" s="1256"/>
    </row>
    <row r="97" spans="1:9" x14ac:dyDescent="0.25">
      <c r="A97" s="229"/>
      <c r="B97" s="227"/>
      <c r="C97" s="228"/>
      <c r="D97" s="228"/>
      <c r="E97" s="228"/>
      <c r="F97" s="228"/>
      <c r="G97" s="227"/>
      <c r="H97" s="229"/>
      <c r="I97" s="230"/>
    </row>
    <row r="98" spans="1:9" x14ac:dyDescent="0.25">
      <c r="A98" s="229"/>
      <c r="B98" s="227"/>
      <c r="C98" s="228"/>
      <c r="D98" s="228"/>
      <c r="E98" s="228"/>
      <c r="F98" s="228"/>
      <c r="G98" s="227"/>
      <c r="H98" s="229"/>
      <c r="I98" s="230"/>
    </row>
    <row r="99" spans="1:9" x14ac:dyDescent="0.25">
      <c r="A99" s="229"/>
      <c r="B99" s="227"/>
      <c r="C99" s="228"/>
      <c r="D99" s="228"/>
      <c r="E99" s="228"/>
      <c r="F99" s="228"/>
      <c r="G99" s="227"/>
      <c r="H99" s="229"/>
      <c r="I99" s="230"/>
    </row>
    <row r="100" spans="1:9" x14ac:dyDescent="0.25">
      <c r="A100" s="229"/>
      <c r="B100" s="227"/>
      <c r="C100" s="228"/>
      <c r="D100" s="228"/>
      <c r="E100" s="228"/>
      <c r="F100" s="228"/>
      <c r="G100" s="227"/>
      <c r="H100" s="229"/>
      <c r="I100" s="230"/>
    </row>
    <row r="101" spans="1:9" x14ac:dyDescent="0.25">
      <c r="A101" s="231"/>
      <c r="B101" s="237"/>
      <c r="C101" s="237"/>
      <c r="D101" s="237"/>
      <c r="E101" s="237"/>
      <c r="F101" s="237"/>
      <c r="G101" s="237"/>
      <c r="H101" s="237"/>
      <c r="I101" s="237"/>
    </row>
    <row r="102" spans="1:9" x14ac:dyDescent="0.25">
      <c r="A102" s="1256"/>
      <c r="B102" s="1256"/>
      <c r="C102" s="1256"/>
      <c r="D102" s="1256"/>
      <c r="E102" s="1256"/>
      <c r="F102" s="1256"/>
      <c r="G102" s="1256"/>
      <c r="H102" s="1256"/>
      <c r="I102" s="1256"/>
    </row>
    <row r="103" spans="1:9" x14ac:dyDescent="0.25">
      <c r="A103" s="229"/>
      <c r="B103" s="227"/>
      <c r="C103" s="228"/>
      <c r="D103" s="228"/>
      <c r="E103" s="228"/>
      <c r="F103" s="228"/>
      <c r="G103" s="227"/>
      <c r="H103" s="229"/>
      <c r="I103" s="230"/>
    </row>
    <row r="104" spans="1:9" x14ac:dyDescent="0.25">
      <c r="A104" s="229"/>
      <c r="B104" s="227"/>
      <c r="C104" s="228"/>
      <c r="D104" s="228"/>
      <c r="E104" s="228"/>
      <c r="F104" s="228"/>
      <c r="G104" s="227"/>
      <c r="H104" s="229"/>
      <c r="I104" s="230"/>
    </row>
    <row r="105" spans="1:9" x14ac:dyDescent="0.25">
      <c r="A105" s="231"/>
      <c r="B105" s="237"/>
      <c r="C105" s="237"/>
      <c r="D105" s="237"/>
      <c r="E105" s="237"/>
      <c r="F105" s="237"/>
      <c r="G105" s="237"/>
      <c r="H105" s="237"/>
      <c r="I105" s="237"/>
    </row>
    <row r="106" spans="1:9" x14ac:dyDescent="0.25">
      <c r="A106" s="1256"/>
      <c r="B106" s="1256"/>
      <c r="C106" s="1256"/>
      <c r="D106" s="1256"/>
      <c r="E106" s="1256"/>
      <c r="F106" s="1256"/>
      <c r="G106" s="1256"/>
      <c r="H106" s="1256"/>
      <c r="I106" s="1256"/>
    </row>
    <row r="107" spans="1:9" x14ac:dyDescent="0.25">
      <c r="A107" s="229"/>
      <c r="B107" s="227"/>
      <c r="C107" s="228"/>
      <c r="D107" s="228"/>
      <c r="E107" s="228"/>
      <c r="F107" s="228"/>
      <c r="G107" s="227"/>
      <c r="H107" s="229"/>
      <c r="I107" s="230"/>
    </row>
    <row r="108" spans="1:9" x14ac:dyDescent="0.25">
      <c r="A108" s="229"/>
      <c r="B108" s="227"/>
      <c r="C108" s="228"/>
      <c r="D108" s="228"/>
      <c r="E108" s="228"/>
      <c r="F108" s="228"/>
      <c r="G108" s="227"/>
      <c r="H108" s="229"/>
      <c r="I108" s="230"/>
    </row>
    <row r="109" spans="1:9" x14ac:dyDescent="0.25">
      <c r="A109" s="233"/>
      <c r="B109" s="234"/>
      <c r="C109" s="235"/>
      <c r="D109" s="235"/>
      <c r="E109" s="235"/>
      <c r="F109" s="235"/>
      <c r="G109" s="234"/>
      <c r="H109" s="233"/>
      <c r="I109" s="236"/>
    </row>
    <row r="110" spans="1:9" x14ac:dyDescent="0.25">
      <c r="A110" s="1256"/>
      <c r="B110" s="1256"/>
      <c r="C110" s="1256"/>
      <c r="D110" s="1256"/>
      <c r="E110" s="1256"/>
      <c r="F110" s="1256"/>
      <c r="G110" s="1256"/>
      <c r="H110" s="1256"/>
      <c r="I110" s="1256"/>
    </row>
    <row r="111" spans="1:9" x14ac:dyDescent="0.25">
      <c r="A111" s="229"/>
      <c r="B111" s="227"/>
      <c r="C111" s="228"/>
      <c r="D111" s="228"/>
      <c r="E111" s="228"/>
      <c r="F111" s="228"/>
      <c r="G111" s="227"/>
      <c r="H111" s="229"/>
      <c r="I111" s="230"/>
    </row>
    <row r="112" spans="1:9" x14ac:dyDescent="0.25">
      <c r="A112" s="229"/>
      <c r="B112" s="227"/>
      <c r="C112" s="228"/>
      <c r="D112" s="228"/>
      <c r="E112" s="228"/>
      <c r="F112" s="228"/>
      <c r="G112" s="227"/>
      <c r="H112" s="229"/>
      <c r="I112" s="230"/>
    </row>
    <row r="113" spans="1:9" x14ac:dyDescent="0.25">
      <c r="A113" s="231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5">
      <c r="A114" s="1256"/>
      <c r="B114" s="1256"/>
      <c r="C114" s="1256"/>
      <c r="D114" s="1256"/>
      <c r="E114" s="1256"/>
      <c r="F114" s="1256"/>
      <c r="G114" s="1256"/>
      <c r="H114" s="1256"/>
      <c r="I114" s="1256"/>
    </row>
    <row r="115" spans="1:9" x14ac:dyDescent="0.25">
      <c r="A115" s="229"/>
      <c r="B115" s="227"/>
      <c r="C115" s="228"/>
      <c r="D115" s="228"/>
      <c r="E115" s="228"/>
      <c r="F115" s="228"/>
      <c r="G115" s="227"/>
      <c r="H115" s="229"/>
      <c r="I115" s="230"/>
    </row>
    <row r="116" spans="1:9" x14ac:dyDescent="0.25">
      <c r="A116" s="229"/>
      <c r="B116" s="227"/>
      <c r="C116" s="228"/>
      <c r="D116" s="228"/>
      <c r="E116" s="228"/>
      <c r="F116" s="228"/>
      <c r="G116" s="227"/>
      <c r="H116" s="229"/>
      <c r="I116" s="230"/>
    </row>
    <row r="119" spans="1:9" x14ac:dyDescent="0.25">
      <c r="A119" s="1256"/>
      <c r="B119" s="1256"/>
      <c r="C119" s="1256"/>
      <c r="D119" s="1256"/>
      <c r="E119" s="1256"/>
      <c r="F119" s="1256"/>
      <c r="G119" s="1256"/>
      <c r="H119" s="1256"/>
      <c r="I119" s="1256"/>
    </row>
    <row r="120" spans="1:9" x14ac:dyDescent="0.25">
      <c r="A120" s="229"/>
      <c r="B120" s="227"/>
      <c r="C120" s="228"/>
      <c r="D120" s="228"/>
      <c r="E120" s="228"/>
      <c r="F120" s="228"/>
      <c r="G120" s="227"/>
      <c r="H120" s="229"/>
      <c r="I120" s="230"/>
    </row>
    <row r="121" spans="1:9" x14ac:dyDescent="0.25">
      <c r="A121" s="232"/>
      <c r="B121" s="227"/>
      <c r="C121" s="228"/>
      <c r="D121" s="228"/>
      <c r="E121" s="228"/>
      <c r="F121" s="228"/>
      <c r="G121" s="227"/>
      <c r="H121" s="229"/>
      <c r="I121" s="230"/>
    </row>
    <row r="124" spans="1:9" x14ac:dyDescent="0.25">
      <c r="A124" s="1256"/>
      <c r="B124" s="1256"/>
      <c r="C124" s="1256"/>
      <c r="D124" s="1256"/>
      <c r="E124" s="1256"/>
      <c r="F124" s="1256"/>
      <c r="G124" s="1256"/>
      <c r="H124" s="1256"/>
      <c r="I124" s="1256"/>
    </row>
    <row r="125" spans="1:9" x14ac:dyDescent="0.25">
      <c r="A125" s="229"/>
      <c r="B125" s="227"/>
      <c r="C125" s="228"/>
      <c r="D125" s="228"/>
      <c r="E125" s="228"/>
      <c r="F125" s="228"/>
      <c r="G125" s="227"/>
      <c r="H125" s="229"/>
      <c r="I125" s="230"/>
    </row>
    <row r="126" spans="1:9" x14ac:dyDescent="0.25">
      <c r="A126" s="232"/>
      <c r="B126" s="227"/>
      <c r="C126" s="228"/>
      <c r="D126" s="228"/>
      <c r="E126" s="228"/>
      <c r="F126" s="228"/>
      <c r="G126" s="227"/>
      <c r="H126" s="229"/>
      <c r="I126" s="230"/>
    </row>
    <row r="129" spans="1:9" x14ac:dyDescent="0.25">
      <c r="A129" s="1256"/>
      <c r="B129" s="1256"/>
      <c r="C129" s="1256"/>
      <c r="D129" s="1256"/>
      <c r="E129" s="1256"/>
      <c r="F129" s="1256"/>
      <c r="G129" s="1256"/>
      <c r="H129" s="1256"/>
      <c r="I129" s="1256"/>
    </row>
    <row r="130" spans="1:9" x14ac:dyDescent="0.25">
      <c r="A130" s="229"/>
      <c r="B130" s="227"/>
      <c r="C130" s="228"/>
      <c r="D130" s="228"/>
      <c r="E130" s="228"/>
      <c r="F130" s="228"/>
      <c r="G130" s="227"/>
      <c r="H130" s="229"/>
      <c r="I130" s="230"/>
    </row>
    <row r="131" spans="1:9" ht="17.25" customHeight="1" x14ac:dyDescent="0.25">
      <c r="A131" s="232"/>
      <c r="B131" s="227"/>
      <c r="C131" s="228"/>
      <c r="D131" s="228"/>
      <c r="E131" s="228"/>
      <c r="F131" s="228"/>
      <c r="G131" s="227"/>
      <c r="H131" s="229"/>
      <c r="I131" s="230"/>
    </row>
    <row r="132" spans="1:9" ht="17.25" customHeight="1" x14ac:dyDescent="0.25">
      <c r="A132" s="229"/>
      <c r="B132" s="227"/>
      <c r="C132" s="228"/>
      <c r="D132" s="228"/>
      <c r="E132" s="228"/>
      <c r="F132" s="228"/>
      <c r="G132" s="227"/>
      <c r="H132" s="229"/>
      <c r="I132" s="230"/>
    </row>
    <row r="133" spans="1:9" ht="17.25" customHeight="1" x14ac:dyDescent="0.25">
      <c r="A133" s="229"/>
      <c r="B133" s="227"/>
      <c r="C133" s="228"/>
      <c r="D133" s="228"/>
      <c r="E133" s="228"/>
      <c r="F133" s="228"/>
      <c r="G133" s="227"/>
      <c r="H133" s="229"/>
      <c r="I133" s="230"/>
    </row>
    <row r="134" spans="1:9" ht="42" customHeight="1" x14ac:dyDescent="0.25">
      <c r="A134" s="1257"/>
      <c r="B134" s="1258"/>
      <c r="C134" s="1258"/>
      <c r="D134" s="1258"/>
      <c r="E134" s="1258"/>
      <c r="F134" s="1258"/>
      <c r="G134" s="1258"/>
      <c r="H134" s="1258"/>
      <c r="I134" s="1258"/>
    </row>
    <row r="135" spans="1:9" ht="33" customHeight="1" x14ac:dyDescent="0.25">
      <c r="A135" s="1257"/>
      <c r="B135" s="1258"/>
      <c r="C135" s="1258"/>
      <c r="D135" s="1258"/>
      <c r="E135" s="1258"/>
      <c r="F135" s="1258"/>
      <c r="G135" s="1258"/>
      <c r="H135" s="1258"/>
      <c r="I135" s="1258"/>
    </row>
    <row r="136" spans="1:9" ht="17.25" customHeight="1" x14ac:dyDescent="0.25">
      <c r="A136" s="1257"/>
      <c r="B136" s="1257"/>
      <c r="C136" s="1257"/>
      <c r="D136" s="1257"/>
      <c r="E136" s="1257"/>
      <c r="F136" s="1257"/>
      <c r="G136" s="1257"/>
      <c r="H136" s="1257"/>
      <c r="I136" s="1257"/>
    </row>
    <row r="137" spans="1:9" ht="17.25" customHeight="1" x14ac:dyDescent="0.25">
      <c r="A137" s="229"/>
      <c r="B137" s="227"/>
      <c r="C137" s="228"/>
      <c r="D137" s="228"/>
      <c r="E137" s="228"/>
      <c r="F137" s="228"/>
      <c r="G137" s="227"/>
      <c r="H137" s="229"/>
      <c r="I137" s="230"/>
    </row>
    <row r="138" spans="1:9" ht="17.25" customHeight="1" x14ac:dyDescent="0.25">
      <c r="A138" s="231"/>
      <c r="B138" s="227"/>
      <c r="C138" s="228"/>
      <c r="D138" s="228"/>
      <c r="E138" s="228"/>
      <c r="F138" s="228"/>
      <c r="G138" s="227"/>
      <c r="H138" s="229"/>
      <c r="I138" s="230"/>
    </row>
    <row r="139" spans="1:9" ht="17.25" customHeight="1" x14ac:dyDescent="0.25">
      <c r="A139" s="229"/>
      <c r="B139" s="227"/>
      <c r="C139" s="228"/>
      <c r="D139" s="228"/>
      <c r="E139" s="228"/>
      <c r="F139" s="228"/>
      <c r="G139" s="227"/>
      <c r="H139" s="229"/>
      <c r="I139" s="230"/>
    </row>
    <row r="140" spans="1:9" ht="17.25" customHeight="1" x14ac:dyDescent="0.25">
      <c r="A140" s="229"/>
      <c r="B140" s="227"/>
      <c r="C140" s="228"/>
      <c r="D140" s="228"/>
      <c r="E140" s="228"/>
      <c r="F140" s="228"/>
      <c r="G140" s="227"/>
      <c r="H140" s="229"/>
      <c r="I140" s="230"/>
    </row>
    <row r="141" spans="1:9" ht="17.25" customHeight="1" x14ac:dyDescent="0.25">
      <c r="A141" s="229"/>
      <c r="B141" s="227"/>
      <c r="C141" s="228"/>
      <c r="D141" s="228"/>
      <c r="E141" s="228"/>
      <c r="F141" s="228"/>
      <c r="G141" s="227"/>
      <c r="H141" s="229"/>
      <c r="I141" s="230"/>
    </row>
    <row r="142" spans="1:9" ht="17.25" customHeight="1" x14ac:dyDescent="0.25">
      <c r="A142" s="1256"/>
      <c r="B142" s="1256"/>
      <c r="C142" s="1256"/>
      <c r="D142" s="1256"/>
      <c r="E142" s="1256"/>
      <c r="F142" s="1256"/>
      <c r="G142" s="1256"/>
      <c r="H142" s="1256"/>
      <c r="I142" s="1256"/>
    </row>
    <row r="143" spans="1:9" ht="17.25" customHeight="1" x14ac:dyDescent="0.25">
      <c r="A143" s="229"/>
      <c r="B143" s="227"/>
      <c r="C143" s="228"/>
      <c r="D143" s="228"/>
      <c r="E143" s="228"/>
      <c r="F143" s="228"/>
      <c r="G143" s="227"/>
      <c r="H143" s="229"/>
      <c r="I143" s="230"/>
    </row>
    <row r="144" spans="1:9" ht="17.25" customHeight="1" x14ac:dyDescent="0.25">
      <c r="A144" s="229"/>
      <c r="B144" s="227"/>
      <c r="C144" s="228"/>
      <c r="D144" s="228"/>
      <c r="E144" s="228"/>
      <c r="F144" s="228"/>
      <c r="G144" s="227"/>
      <c r="H144" s="229"/>
      <c r="I144" s="230"/>
    </row>
    <row r="145" spans="1:9" ht="17.25" customHeight="1" x14ac:dyDescent="0.25">
      <c r="A145" s="229"/>
      <c r="B145" s="227"/>
      <c r="C145" s="228"/>
      <c r="D145" s="228"/>
      <c r="E145" s="228"/>
      <c r="F145" s="228"/>
      <c r="G145" s="227"/>
      <c r="H145" s="229"/>
      <c r="I145" s="230"/>
    </row>
    <row r="146" spans="1:9" ht="17.25" customHeight="1" x14ac:dyDescent="0.25">
      <c r="A146" s="1256"/>
      <c r="B146" s="1256"/>
      <c r="C146" s="1256"/>
      <c r="D146" s="1256"/>
      <c r="E146" s="1256"/>
      <c r="F146" s="1256"/>
      <c r="G146" s="1256"/>
      <c r="H146" s="1256"/>
      <c r="I146" s="1256"/>
    </row>
    <row r="147" spans="1:9" ht="17.25" customHeight="1" x14ac:dyDescent="0.25">
      <c r="A147" s="229"/>
      <c r="B147" s="227"/>
      <c r="C147" s="228"/>
      <c r="D147" s="228"/>
      <c r="E147" s="228"/>
      <c r="F147" s="228"/>
      <c r="G147" s="227"/>
      <c r="H147" s="229"/>
      <c r="I147" s="230"/>
    </row>
    <row r="148" spans="1:9" ht="17.25" customHeight="1" x14ac:dyDescent="0.25">
      <c r="A148" s="229"/>
      <c r="B148" s="237"/>
      <c r="C148" s="237"/>
      <c r="D148" s="237"/>
      <c r="E148" s="237"/>
      <c r="F148" s="237"/>
      <c r="G148" s="237"/>
      <c r="H148" s="237"/>
      <c r="I148" s="237"/>
    </row>
    <row r="149" spans="1:9" ht="17.25" customHeight="1" x14ac:dyDescent="0.25">
      <c r="A149" s="229"/>
      <c r="B149" s="227"/>
      <c r="C149" s="228"/>
      <c r="D149" s="228"/>
      <c r="E149" s="228"/>
      <c r="F149" s="228"/>
      <c r="G149" s="227"/>
      <c r="H149" s="229"/>
      <c r="I149" s="230"/>
    </row>
    <row r="150" spans="1:9" ht="17.25" customHeight="1" x14ac:dyDescent="0.25">
      <c r="A150" s="1256"/>
      <c r="B150" s="1256"/>
      <c r="C150" s="1256"/>
      <c r="D150" s="1256"/>
      <c r="E150" s="1256"/>
      <c r="F150" s="1256"/>
      <c r="G150" s="1256"/>
      <c r="H150" s="1256"/>
      <c r="I150" s="1256"/>
    </row>
    <row r="151" spans="1:9" ht="17.25" customHeight="1" x14ac:dyDescent="0.25">
      <c r="A151" s="229"/>
      <c r="B151" s="227"/>
      <c r="C151" s="228"/>
      <c r="D151" s="228"/>
      <c r="E151" s="228"/>
      <c r="F151" s="228"/>
      <c r="G151" s="227"/>
      <c r="H151" s="229"/>
      <c r="I151" s="230"/>
    </row>
    <row r="152" spans="1:9" ht="17.25" customHeight="1" x14ac:dyDescent="0.25">
      <c r="A152" s="229"/>
      <c r="B152" s="237"/>
      <c r="C152" s="237"/>
      <c r="D152" s="237"/>
      <c r="E152" s="237"/>
      <c r="F152" s="237"/>
      <c r="G152" s="237"/>
      <c r="H152" s="237"/>
      <c r="I152" s="237"/>
    </row>
    <row r="153" spans="1:9" ht="17.25" customHeight="1" x14ac:dyDescent="0.25">
      <c r="A153" s="229"/>
      <c r="B153" s="227"/>
      <c r="C153" s="228"/>
      <c r="D153" s="228"/>
      <c r="E153" s="228"/>
      <c r="F153" s="228"/>
      <c r="G153" s="227"/>
      <c r="H153" s="229"/>
      <c r="I153" s="230"/>
    </row>
    <row r="154" spans="1:9" ht="17.25" customHeight="1" x14ac:dyDescent="0.25">
      <c r="A154" s="229"/>
      <c r="B154" s="227"/>
      <c r="C154" s="228"/>
      <c r="D154" s="228"/>
      <c r="E154" s="228"/>
      <c r="F154" s="228"/>
      <c r="G154" s="227"/>
      <c r="H154" s="229"/>
      <c r="I154" s="230"/>
    </row>
    <row r="155" spans="1:9" ht="17.25" customHeight="1" x14ac:dyDescent="0.25">
      <c r="A155" s="229"/>
      <c r="B155" s="237"/>
      <c r="C155" s="237"/>
      <c r="D155" s="228"/>
      <c r="E155" s="228"/>
      <c r="F155" s="228"/>
      <c r="G155" s="227"/>
      <c r="H155" s="229"/>
      <c r="I155" s="230"/>
    </row>
    <row r="156" spans="1:9" ht="17.25" customHeight="1" x14ac:dyDescent="0.25">
      <c r="A156" s="231"/>
      <c r="B156" s="237"/>
      <c r="C156" s="237"/>
      <c r="D156" s="228"/>
      <c r="E156" s="228"/>
      <c r="F156" s="228"/>
      <c r="G156" s="227"/>
      <c r="H156" s="229"/>
      <c r="I156" s="230"/>
    </row>
    <row r="157" spans="1:9" ht="17.25" customHeight="1" x14ac:dyDescent="0.25">
      <c r="A157" s="229"/>
      <c r="B157" s="227"/>
      <c r="C157" s="228"/>
      <c r="D157" s="228"/>
      <c r="E157" s="228"/>
      <c r="F157" s="228"/>
      <c r="G157" s="227"/>
      <c r="H157" s="229"/>
      <c r="I157" s="230"/>
    </row>
    <row r="158" spans="1:9" ht="17.25" customHeight="1" x14ac:dyDescent="0.25">
      <c r="A158" s="229"/>
      <c r="B158" s="227"/>
      <c r="C158" s="228"/>
      <c r="D158" s="228"/>
      <c r="E158" s="228"/>
      <c r="F158" s="228"/>
      <c r="G158" s="227"/>
      <c r="H158" s="229"/>
      <c r="I158" s="230"/>
    </row>
    <row r="159" spans="1:9" ht="17.25" customHeight="1" x14ac:dyDescent="0.25">
      <c r="A159" s="229"/>
      <c r="B159" s="227"/>
      <c r="C159" s="228"/>
      <c r="D159" s="228"/>
      <c r="E159" s="228"/>
      <c r="F159" s="228"/>
      <c r="G159" s="227"/>
      <c r="H159" s="229"/>
      <c r="I159" s="230"/>
    </row>
    <row r="160" spans="1:9" ht="17.25" customHeight="1" x14ac:dyDescent="0.25">
      <c r="A160" s="229"/>
      <c r="B160" s="227"/>
      <c r="C160" s="228"/>
      <c r="D160" s="228"/>
      <c r="E160" s="228"/>
      <c r="F160" s="228"/>
      <c r="G160" s="227"/>
      <c r="H160" s="229"/>
      <c r="I160" s="230"/>
    </row>
    <row r="161" spans="1:9" ht="17.25" customHeight="1" x14ac:dyDescent="0.25">
      <c r="A161" s="229"/>
      <c r="B161" s="227"/>
      <c r="C161" s="228"/>
      <c r="D161" s="228"/>
      <c r="E161" s="228"/>
      <c r="F161" s="228"/>
      <c r="G161" s="227"/>
      <c r="H161" s="229"/>
      <c r="I161" s="230"/>
    </row>
    <row r="162" spans="1:9" ht="17.25" customHeight="1" x14ac:dyDescent="0.25">
      <c r="A162" s="229"/>
      <c r="B162" s="227"/>
      <c r="C162" s="228"/>
      <c r="D162" s="228"/>
      <c r="E162" s="228"/>
      <c r="F162" s="228"/>
      <c r="G162" s="227"/>
      <c r="H162" s="229"/>
      <c r="I162" s="230"/>
    </row>
    <row r="163" spans="1:9" ht="17.25" customHeight="1" x14ac:dyDescent="0.25">
      <c r="A163" s="229"/>
      <c r="B163" s="227"/>
      <c r="C163" s="228"/>
      <c r="D163" s="228"/>
      <c r="E163" s="228"/>
      <c r="F163" s="228"/>
      <c r="G163" s="227"/>
      <c r="H163" s="229"/>
      <c r="I163" s="230"/>
    </row>
    <row r="164" spans="1:9" ht="17.25" customHeight="1" x14ac:dyDescent="0.25">
      <c r="A164" s="229"/>
      <c r="B164" s="227"/>
      <c r="C164" s="228"/>
      <c r="D164" s="228"/>
      <c r="E164" s="228"/>
      <c r="F164" s="228"/>
      <c r="G164" s="227"/>
      <c r="H164" s="229"/>
      <c r="I164" s="230"/>
    </row>
    <row r="165" spans="1:9" ht="17.25" customHeight="1" x14ac:dyDescent="0.25">
      <c r="A165" s="229"/>
      <c r="B165" s="227"/>
      <c r="C165" s="228"/>
      <c r="D165" s="228"/>
      <c r="E165" s="228"/>
      <c r="F165" s="228"/>
      <c r="G165" s="227"/>
      <c r="H165" s="229"/>
      <c r="I165" s="230"/>
    </row>
    <row r="166" spans="1:9" ht="17.25" customHeight="1" x14ac:dyDescent="0.25">
      <c r="A166" s="229"/>
      <c r="B166" s="227"/>
      <c r="C166" s="228"/>
      <c r="D166" s="228"/>
      <c r="E166" s="228"/>
      <c r="F166" s="228"/>
      <c r="G166" s="227"/>
      <c r="H166" s="229"/>
      <c r="I166" s="230"/>
    </row>
    <row r="167" spans="1:9" ht="17.25" customHeight="1" x14ac:dyDescent="0.25">
      <c r="A167" s="229"/>
      <c r="B167" s="227"/>
      <c r="C167" s="228"/>
      <c r="D167" s="228"/>
      <c r="E167" s="228"/>
      <c r="F167" s="228"/>
      <c r="G167" s="227"/>
      <c r="H167" s="229"/>
      <c r="I167" s="230"/>
    </row>
    <row r="168" spans="1:9" ht="17.25" customHeight="1" x14ac:dyDescent="0.25">
      <c r="A168" s="229"/>
      <c r="B168" s="227"/>
      <c r="C168" s="228"/>
      <c r="D168" s="228"/>
      <c r="E168" s="228"/>
      <c r="F168" s="228"/>
      <c r="G168" s="227"/>
      <c r="H168" s="229"/>
      <c r="I168" s="230"/>
    </row>
    <row r="169" spans="1:9" ht="17.25" customHeight="1" x14ac:dyDescent="0.25">
      <c r="A169" s="229"/>
      <c r="B169" s="227"/>
      <c r="C169" s="228"/>
      <c r="D169" s="228"/>
      <c r="E169" s="228"/>
      <c r="F169" s="228"/>
      <c r="G169" s="227"/>
      <c r="H169" s="229"/>
      <c r="I169" s="230"/>
    </row>
    <row r="170" spans="1:9" ht="17.25" customHeight="1" x14ac:dyDescent="0.25">
      <c r="A170" s="229"/>
      <c r="B170" s="227"/>
      <c r="C170" s="228"/>
      <c r="D170" s="228"/>
      <c r="E170" s="228"/>
      <c r="F170" s="228"/>
      <c r="G170" s="227"/>
      <c r="H170" s="229"/>
      <c r="I170" s="230"/>
    </row>
    <row r="171" spans="1:9" ht="17.25" customHeight="1" x14ac:dyDescent="0.25">
      <c r="A171" s="229"/>
      <c r="B171" s="227"/>
      <c r="C171" s="228"/>
      <c r="D171" s="228"/>
      <c r="E171" s="228"/>
      <c r="F171" s="228"/>
      <c r="G171" s="227"/>
      <c r="H171" s="229"/>
      <c r="I171" s="230"/>
    </row>
    <row r="172" spans="1:9" ht="17.25" customHeight="1" x14ac:dyDescent="0.25">
      <c r="A172" s="233"/>
      <c r="B172" s="234"/>
      <c r="C172" s="235"/>
      <c r="D172" s="235"/>
      <c r="E172" s="235"/>
      <c r="F172" s="235"/>
      <c r="G172" s="234"/>
      <c r="H172" s="233"/>
      <c r="I172" s="236"/>
    </row>
    <row r="173" spans="1:9" ht="17.25" customHeight="1" x14ac:dyDescent="0.25">
      <c r="A173" s="233"/>
      <c r="B173" s="234"/>
      <c r="C173" s="235"/>
      <c r="D173" s="235"/>
      <c r="E173" s="235"/>
      <c r="F173" s="235"/>
      <c r="G173" s="234"/>
      <c r="H173" s="233"/>
      <c r="I173" s="236"/>
    </row>
    <row r="174" spans="1:9" ht="17.25" customHeight="1" x14ac:dyDescent="0.25">
      <c r="A174" s="233"/>
      <c r="B174" s="234"/>
      <c r="C174" s="235"/>
      <c r="D174" s="235"/>
      <c r="E174" s="235"/>
      <c r="F174" s="235"/>
      <c r="G174" s="234"/>
      <c r="H174" s="233"/>
      <c r="I174" s="236"/>
    </row>
    <row r="175" spans="1:9" x14ac:dyDescent="0.25">
      <c r="A175" s="233"/>
      <c r="C175" s="235"/>
      <c r="D175" s="235"/>
      <c r="E175" s="235"/>
      <c r="F175" s="235"/>
      <c r="G175" s="234"/>
      <c r="H175" s="233"/>
      <c r="I175" s="236"/>
    </row>
    <row r="176" spans="1:9" x14ac:dyDescent="0.25">
      <c r="A176" s="240"/>
      <c r="B176" s="241"/>
      <c r="C176" s="242"/>
      <c r="D176" s="242"/>
      <c r="E176" s="242"/>
      <c r="F176" s="243"/>
      <c r="G176" s="242"/>
      <c r="H176" s="242"/>
      <c r="I176" s="236"/>
    </row>
    <row r="177" spans="1:9" x14ac:dyDescent="0.25">
      <c r="A177" s="233"/>
      <c r="C177" s="235"/>
      <c r="D177" s="235"/>
      <c r="E177" s="235"/>
      <c r="F177" s="235"/>
      <c r="G177" s="234"/>
      <c r="H177" s="233"/>
      <c r="I177" s="236"/>
    </row>
    <row r="178" spans="1:9" x14ac:dyDescent="0.25">
      <c r="A178" s="233"/>
      <c r="C178" s="235"/>
      <c r="D178" s="235"/>
      <c r="E178" s="235"/>
      <c r="F178" s="235"/>
      <c r="G178" s="234"/>
      <c r="H178" s="233"/>
      <c r="I178" s="236"/>
    </row>
    <row r="179" spans="1:9" x14ac:dyDescent="0.25">
      <c r="A179" s="233"/>
      <c r="C179" s="235"/>
      <c r="D179" s="235"/>
      <c r="E179" s="235"/>
      <c r="F179" s="235"/>
      <c r="G179" s="234"/>
      <c r="H179" s="233"/>
      <c r="I179" s="236"/>
    </row>
    <row r="180" spans="1:9" x14ac:dyDescent="0.25">
      <c r="A180" s="233"/>
      <c r="C180" s="235"/>
      <c r="D180" s="235"/>
      <c r="E180" s="235"/>
      <c r="F180" s="235"/>
      <c r="G180" s="234"/>
      <c r="H180" s="233"/>
      <c r="I180" s="236"/>
    </row>
    <row r="181" spans="1:9" x14ac:dyDescent="0.25">
      <c r="A181" s="233"/>
      <c r="C181" s="235"/>
      <c r="D181" s="235"/>
      <c r="E181" s="235"/>
      <c r="F181" s="235"/>
      <c r="G181" s="234"/>
      <c r="H181" s="233"/>
      <c r="I181" s="236"/>
    </row>
    <row r="182" spans="1:9" x14ac:dyDescent="0.25">
      <c r="A182" s="233"/>
      <c r="C182" s="235"/>
      <c r="D182" s="235"/>
      <c r="E182" s="235"/>
      <c r="F182" s="235"/>
      <c r="G182" s="234"/>
      <c r="H182" s="233"/>
      <c r="I182" s="236"/>
    </row>
    <row r="183" spans="1:9" hidden="1" x14ac:dyDescent="0.25">
      <c r="A183" s="233"/>
      <c r="C183" s="235"/>
      <c r="D183" s="235"/>
      <c r="E183" s="235"/>
      <c r="F183" s="235"/>
      <c r="G183" s="234"/>
      <c r="H183" s="233"/>
      <c r="I183" s="236"/>
    </row>
    <row r="184" spans="1:9" hidden="1" x14ac:dyDescent="0.25">
      <c r="A184" s="233"/>
      <c r="C184" s="235"/>
      <c r="D184" s="235"/>
      <c r="E184" s="235"/>
      <c r="F184" s="235"/>
      <c r="G184" s="234"/>
      <c r="H184" s="233"/>
      <c r="I184" s="236"/>
    </row>
    <row r="185" spans="1:9" hidden="1" x14ac:dyDescent="0.25">
      <c r="A185" s="233"/>
      <c r="C185" s="235"/>
      <c r="D185" s="235"/>
      <c r="E185" s="235"/>
      <c r="F185" s="235"/>
      <c r="G185" s="234"/>
      <c r="H185" s="233"/>
      <c r="I185" s="236"/>
    </row>
    <row r="186" spans="1:9" hidden="1" x14ac:dyDescent="0.25">
      <c r="A186" s="233"/>
      <c r="C186" s="235"/>
      <c r="D186" s="235"/>
      <c r="E186" s="235"/>
      <c r="F186" s="235"/>
      <c r="G186" s="234"/>
      <c r="H186" s="233"/>
      <c r="I186" s="236"/>
    </row>
    <row r="187" spans="1:9" hidden="1" x14ac:dyDescent="0.25">
      <c r="A187" s="233"/>
      <c r="C187" s="235"/>
      <c r="D187" s="235"/>
      <c r="E187" s="235"/>
      <c r="F187" s="235"/>
      <c r="G187" s="234"/>
      <c r="H187" s="233"/>
      <c r="I187" s="236"/>
    </row>
    <row r="188" spans="1:9" hidden="1" x14ac:dyDescent="0.25">
      <c r="A188" s="233"/>
      <c r="C188" s="235"/>
      <c r="D188" s="235"/>
      <c r="E188" s="235"/>
      <c r="F188" s="235"/>
      <c r="G188" s="234"/>
      <c r="H188" s="233"/>
      <c r="I188" s="236"/>
    </row>
    <row r="189" spans="1:9" hidden="1" x14ac:dyDescent="0.25">
      <c r="A189" s="233"/>
      <c r="C189" s="235"/>
      <c r="D189" s="235"/>
      <c r="E189" s="235"/>
      <c r="F189" s="235"/>
      <c r="G189" s="234"/>
      <c r="H189" s="233"/>
      <c r="I189" s="236"/>
    </row>
    <row r="190" spans="1:9" hidden="1" x14ac:dyDescent="0.25">
      <c r="A190" s="233"/>
      <c r="C190" s="235"/>
      <c r="D190" s="235"/>
      <c r="E190" s="235"/>
      <c r="F190" s="235"/>
      <c r="G190" s="234"/>
      <c r="H190" s="233"/>
      <c r="I190" s="236"/>
    </row>
    <row r="191" spans="1:9" hidden="1" x14ac:dyDescent="0.25">
      <c r="A191" s="233"/>
      <c r="C191" s="235"/>
      <c r="D191" s="235"/>
      <c r="E191" s="235"/>
      <c r="F191" s="235"/>
      <c r="G191" s="234"/>
      <c r="H191" s="233"/>
      <c r="I191" s="236"/>
    </row>
    <row r="192" spans="1:9" hidden="1" x14ac:dyDescent="0.25">
      <c r="A192" s="233"/>
      <c r="C192" s="235"/>
      <c r="D192" s="235"/>
      <c r="E192" s="235"/>
      <c r="F192" s="235"/>
      <c r="G192" s="234"/>
      <c r="H192" s="233"/>
      <c r="I192" s="236"/>
    </row>
    <row r="193" spans="1:9" hidden="1" x14ac:dyDescent="0.25">
      <c r="A193" s="233"/>
      <c r="C193" s="235"/>
      <c r="D193" s="235"/>
      <c r="E193" s="235"/>
      <c r="F193" s="235"/>
      <c r="G193" s="234"/>
      <c r="H193" s="233"/>
      <c r="I193" s="236"/>
    </row>
    <row r="194" spans="1:9" hidden="1" x14ac:dyDescent="0.25">
      <c r="A194" s="233"/>
      <c r="C194" s="235"/>
      <c r="D194" s="235"/>
      <c r="E194" s="235"/>
      <c r="F194" s="235"/>
      <c r="G194" s="234"/>
      <c r="H194" s="233"/>
      <c r="I194" s="236"/>
    </row>
    <row r="195" spans="1:9" hidden="1" x14ac:dyDescent="0.25">
      <c r="A195" s="233"/>
      <c r="C195" s="235"/>
      <c r="D195" s="235"/>
      <c r="E195" s="235"/>
      <c r="F195" s="235"/>
      <c r="G195" s="234"/>
      <c r="H195" s="233"/>
      <c r="I195" s="236"/>
    </row>
    <row r="196" spans="1:9" hidden="1" x14ac:dyDescent="0.25">
      <c r="A196" s="233"/>
      <c r="C196" s="235"/>
      <c r="D196" s="235"/>
      <c r="E196" s="235"/>
      <c r="F196" s="235"/>
      <c r="G196" s="234"/>
      <c r="H196" s="233"/>
      <c r="I196" s="236"/>
    </row>
    <row r="197" spans="1:9" hidden="1" x14ac:dyDescent="0.25">
      <c r="A197" s="233"/>
      <c r="C197" s="235"/>
      <c r="D197" s="235"/>
      <c r="E197" s="235"/>
      <c r="F197" s="235"/>
      <c r="G197" s="234"/>
      <c r="H197" s="233"/>
      <c r="I197" s="236"/>
    </row>
    <row r="198" spans="1:9" hidden="1" x14ac:dyDescent="0.25">
      <c r="A198" s="233"/>
      <c r="C198" s="235"/>
      <c r="D198" s="235"/>
      <c r="E198" s="235"/>
      <c r="F198" s="235"/>
      <c r="G198" s="234"/>
      <c r="H198" s="233"/>
      <c r="I198" s="236"/>
    </row>
    <row r="199" spans="1:9" hidden="1" x14ac:dyDescent="0.25">
      <c r="A199" s="233"/>
      <c r="C199" s="235"/>
      <c r="D199" s="235"/>
      <c r="E199" s="235"/>
      <c r="F199" s="235"/>
      <c r="G199" s="234"/>
      <c r="H199" s="233"/>
      <c r="I199" s="236"/>
    </row>
    <row r="200" spans="1:9" hidden="1" x14ac:dyDescent="0.25">
      <c r="A200" s="233"/>
      <c r="C200" s="235"/>
      <c r="D200" s="235"/>
      <c r="E200" s="235"/>
      <c r="F200" s="235"/>
      <c r="G200" s="234"/>
      <c r="H200" s="233"/>
      <c r="I200" s="236"/>
    </row>
    <row r="201" spans="1:9" hidden="1" x14ac:dyDescent="0.25">
      <c r="A201" s="233"/>
      <c r="C201" s="235"/>
      <c r="D201" s="235"/>
      <c r="E201" s="235"/>
      <c r="F201" s="235"/>
      <c r="G201" s="234"/>
      <c r="H201" s="233"/>
      <c r="I201" s="236"/>
    </row>
    <row r="202" spans="1:9" hidden="1" x14ac:dyDescent="0.25">
      <c r="A202" s="233"/>
      <c r="C202" s="235"/>
      <c r="D202" s="235"/>
      <c r="E202" s="235"/>
      <c r="F202" s="235"/>
      <c r="G202" s="234"/>
      <c r="H202" s="233"/>
      <c r="I202" s="236"/>
    </row>
    <row r="203" spans="1:9" x14ac:dyDescent="0.25">
      <c r="A203" s="233"/>
      <c r="C203" s="235"/>
      <c r="D203" s="235"/>
      <c r="E203" s="235"/>
      <c r="F203" s="235"/>
      <c r="G203" s="234"/>
      <c r="H203" s="233"/>
      <c r="I203" s="236"/>
    </row>
    <row r="204" spans="1:9" x14ac:dyDescent="0.25">
      <c r="A204" s="233"/>
      <c r="C204" s="235"/>
      <c r="D204" s="235"/>
      <c r="E204" s="235"/>
      <c r="F204" s="235"/>
      <c r="G204" s="234"/>
      <c r="H204" s="233"/>
      <c r="I204" s="236"/>
    </row>
    <row r="205" spans="1:9" hidden="1" x14ac:dyDescent="0.25">
      <c r="A205" s="233"/>
      <c r="B205" s="234"/>
      <c r="C205" s="235"/>
      <c r="D205" s="235"/>
      <c r="E205" s="235"/>
      <c r="F205" s="235"/>
      <c r="G205" s="234"/>
      <c r="H205" s="233"/>
      <c r="I205" s="236"/>
    </row>
    <row r="206" spans="1:9" hidden="1" x14ac:dyDescent="0.25">
      <c r="A206" s="233" t="s">
        <v>249</v>
      </c>
      <c r="B206" s="234"/>
      <c r="C206" s="235"/>
      <c r="D206" s="235"/>
      <c r="E206" s="235"/>
      <c r="F206" s="235"/>
      <c r="G206" s="234"/>
      <c r="H206" s="233"/>
      <c r="I206" s="236"/>
    </row>
    <row r="207" spans="1:9" hidden="1" x14ac:dyDescent="0.25">
      <c r="A207" s="233"/>
      <c r="B207" s="234"/>
      <c r="C207" s="235"/>
      <c r="D207" s="235"/>
      <c r="E207" s="235"/>
      <c r="F207" s="235"/>
      <c r="G207" s="234"/>
      <c r="H207" s="233"/>
      <c r="I207" s="236"/>
    </row>
    <row r="208" spans="1:9" hidden="1" x14ac:dyDescent="0.25">
      <c r="A208" s="233" t="s">
        <v>250</v>
      </c>
      <c r="B208" s="234"/>
      <c r="C208" s="235"/>
      <c r="D208" s="235"/>
      <c r="E208" s="235"/>
      <c r="F208" s="235"/>
      <c r="G208" s="234"/>
      <c r="H208" s="233"/>
      <c r="I208" s="236"/>
    </row>
    <row r="209" spans="1:9" hidden="1" x14ac:dyDescent="0.25">
      <c r="A209" s="1251" t="s">
        <v>251</v>
      </c>
      <c r="B209" s="1251"/>
      <c r="C209" s="1251"/>
      <c r="D209" s="1251"/>
      <c r="E209" s="1251"/>
      <c r="F209" s="1251"/>
      <c r="G209" s="1251"/>
      <c r="H209" s="1251"/>
      <c r="I209" s="1251"/>
    </row>
    <row r="210" spans="1:9" hidden="1" x14ac:dyDescent="0.25">
      <c r="A210" s="233" t="s">
        <v>252</v>
      </c>
      <c r="B210" s="234"/>
      <c r="C210" s="235">
        <v>4</v>
      </c>
      <c r="D210" s="235">
        <v>28</v>
      </c>
      <c r="E210" s="235">
        <v>28</v>
      </c>
      <c r="F210" s="235">
        <v>0</v>
      </c>
      <c r="G210" s="234"/>
      <c r="H210" s="233"/>
      <c r="I210" s="236" t="s">
        <v>253</v>
      </c>
    </row>
    <row r="211" spans="1:9" hidden="1" x14ac:dyDescent="0.25">
      <c r="A211" s="233" t="s">
        <v>254</v>
      </c>
      <c r="B211" s="234"/>
      <c r="C211" s="235"/>
      <c r="D211" s="235"/>
      <c r="E211" s="235"/>
      <c r="F211" s="235"/>
      <c r="G211" s="234"/>
      <c r="H211" s="233"/>
      <c r="I211" s="236"/>
    </row>
    <row r="212" spans="1:9" hidden="1" x14ac:dyDescent="0.25">
      <c r="A212" s="233"/>
      <c r="B212" s="234"/>
      <c r="C212" s="235"/>
      <c r="D212" s="235"/>
      <c r="E212" s="235"/>
      <c r="F212" s="235"/>
      <c r="G212" s="234"/>
      <c r="H212" s="233"/>
      <c r="I212" s="236"/>
    </row>
    <row r="213" spans="1:9" hidden="1" x14ac:dyDescent="0.25">
      <c r="A213" s="233"/>
      <c r="B213" s="234"/>
      <c r="C213" s="235"/>
      <c r="D213" s="235"/>
      <c r="E213" s="235"/>
      <c r="F213" s="235"/>
      <c r="G213" s="234"/>
      <c r="H213" s="233"/>
      <c r="I213" s="236"/>
    </row>
    <row r="214" spans="1:9" hidden="1" x14ac:dyDescent="0.25">
      <c r="A214" s="233" t="s">
        <v>255</v>
      </c>
      <c r="B214" s="234"/>
      <c r="C214" s="235"/>
      <c r="D214" s="235"/>
      <c r="E214" s="235"/>
      <c r="F214" s="235"/>
      <c r="G214" s="234"/>
      <c r="H214" s="233"/>
      <c r="I214" s="236"/>
    </row>
    <row r="215" spans="1:9" hidden="1" x14ac:dyDescent="0.25">
      <c r="A215" s="1251" t="s">
        <v>76</v>
      </c>
      <c r="B215" s="1251"/>
      <c r="C215" s="1251"/>
      <c r="D215" s="1251"/>
      <c r="E215" s="1251"/>
      <c r="F215" s="1251"/>
      <c r="G215" s="1251"/>
      <c r="H215" s="1251"/>
      <c r="I215" s="1251"/>
    </row>
    <row r="216" spans="1:9" hidden="1" x14ac:dyDescent="0.25">
      <c r="A216" s="233" t="s">
        <v>252</v>
      </c>
      <c r="B216" s="234"/>
      <c r="C216" s="235">
        <v>4</v>
      </c>
      <c r="D216" s="235">
        <v>28</v>
      </c>
      <c r="E216" s="235">
        <v>0</v>
      </c>
      <c r="F216" s="235">
        <v>28</v>
      </c>
      <c r="G216" s="234"/>
      <c r="H216" s="233"/>
      <c r="I216" s="236" t="s">
        <v>253</v>
      </c>
    </row>
    <row r="217" spans="1:9" hidden="1" x14ac:dyDescent="0.25">
      <c r="A217" s="233" t="s">
        <v>254</v>
      </c>
      <c r="B217" s="234"/>
      <c r="C217" s="235"/>
      <c r="D217" s="235"/>
      <c r="E217" s="235"/>
      <c r="F217" s="235"/>
      <c r="G217" s="234"/>
      <c r="H217" s="233"/>
      <c r="I217" s="236"/>
    </row>
    <row r="218" spans="1:9" hidden="1" x14ac:dyDescent="0.25">
      <c r="A218" s="216"/>
    </row>
    <row r="219" spans="1:9" hidden="1" x14ac:dyDescent="0.25">
      <c r="A219" s="216"/>
    </row>
    <row r="220" spans="1:9" hidden="1" x14ac:dyDescent="0.25">
      <c r="A220" s="216"/>
    </row>
    <row r="221" spans="1:9" hidden="1" x14ac:dyDescent="0.25">
      <c r="A221" s="233" t="s">
        <v>256</v>
      </c>
      <c r="B221" s="234"/>
      <c r="C221" s="235"/>
      <c r="D221" s="235"/>
      <c r="E221" s="235"/>
      <c r="F221" s="235"/>
      <c r="G221" s="234"/>
      <c r="H221" s="233"/>
      <c r="I221" s="236"/>
    </row>
    <row r="222" spans="1:9" hidden="1" x14ac:dyDescent="0.25">
      <c r="A222" s="1251" t="s">
        <v>257</v>
      </c>
      <c r="B222" s="1251"/>
      <c r="C222" s="1251"/>
      <c r="D222" s="1251"/>
      <c r="E222" s="1251"/>
      <c r="F222" s="1251"/>
      <c r="G222" s="1251"/>
      <c r="H222" s="1251"/>
      <c r="I222" s="1251"/>
    </row>
    <row r="223" spans="1:9" hidden="1" x14ac:dyDescent="0.25">
      <c r="A223" s="233" t="s">
        <v>258</v>
      </c>
      <c r="B223" s="234"/>
      <c r="C223" s="235">
        <v>2</v>
      </c>
      <c r="D223" s="235">
        <v>8</v>
      </c>
      <c r="E223" s="235">
        <v>0</v>
      </c>
      <c r="F223" s="235">
        <v>8</v>
      </c>
      <c r="G223" s="234"/>
      <c r="H223" s="233"/>
      <c r="I223" s="236" t="s">
        <v>259</v>
      </c>
    </row>
    <row r="224" spans="1:9" hidden="1" x14ac:dyDescent="0.25">
      <c r="A224" s="233" t="s">
        <v>254</v>
      </c>
      <c r="B224" s="234"/>
      <c r="C224" s="235"/>
      <c r="D224" s="235"/>
      <c r="E224" s="235"/>
      <c r="F224" s="235"/>
      <c r="G224" s="234"/>
      <c r="H224" s="233"/>
      <c r="I224" s="236"/>
    </row>
    <row r="225" spans="1:9" hidden="1" x14ac:dyDescent="0.25">
      <c r="A225" s="216"/>
    </row>
    <row r="226" spans="1:9" hidden="1" x14ac:dyDescent="0.25">
      <c r="A226" s="216"/>
    </row>
    <row r="227" spans="1:9" ht="18" hidden="1" x14ac:dyDescent="0.25">
      <c r="A227" s="244" t="s">
        <v>260</v>
      </c>
      <c r="B227" s="234"/>
      <c r="C227" s="235"/>
      <c r="D227" s="235"/>
      <c r="E227" s="235"/>
      <c r="F227" s="235"/>
      <c r="G227" s="234"/>
      <c r="H227" s="233"/>
      <c r="I227" s="236"/>
    </row>
    <row r="228" spans="1:9" hidden="1" x14ac:dyDescent="0.25">
      <c r="A228" s="216"/>
    </row>
    <row r="229" spans="1:9" hidden="1" x14ac:dyDescent="0.25">
      <c r="A229" s="1251" t="s">
        <v>261</v>
      </c>
      <c r="B229" s="1251"/>
      <c r="C229" s="1251"/>
      <c r="D229" s="1251"/>
      <c r="E229" s="1251"/>
      <c r="F229" s="1251"/>
      <c r="G229" s="1251"/>
      <c r="H229" s="1251"/>
      <c r="I229" s="1251"/>
    </row>
    <row r="230" spans="1:9" hidden="1" x14ac:dyDescent="0.25">
      <c r="A230" s="233" t="s">
        <v>252</v>
      </c>
      <c r="B230" s="234"/>
      <c r="C230" s="235">
        <v>2</v>
      </c>
      <c r="D230" s="235">
        <v>14</v>
      </c>
      <c r="E230" s="235">
        <v>0</v>
      </c>
      <c r="F230" s="235">
        <v>14</v>
      </c>
      <c r="G230" s="234"/>
      <c r="H230" s="233"/>
      <c r="I230" s="236" t="s">
        <v>259</v>
      </c>
    </row>
    <row r="231" spans="1:9" hidden="1" x14ac:dyDescent="0.25">
      <c r="A231" s="233" t="s">
        <v>254</v>
      </c>
      <c r="B231" s="234"/>
      <c r="C231" s="235"/>
      <c r="D231" s="235"/>
      <c r="E231" s="235"/>
      <c r="F231" s="235"/>
      <c r="G231" s="234"/>
      <c r="H231" s="233"/>
      <c r="I231" s="236"/>
    </row>
    <row r="232" spans="1:9" hidden="1" x14ac:dyDescent="0.25">
      <c r="A232" s="245"/>
      <c r="C232" s="246"/>
    </row>
    <row r="233" spans="1:9" hidden="1" x14ac:dyDescent="0.25">
      <c r="A233" s="1251" t="s">
        <v>262</v>
      </c>
      <c r="B233" s="1251"/>
      <c r="C233" s="1251"/>
      <c r="D233" s="1251"/>
      <c r="E233" s="1251"/>
      <c r="F233" s="1251"/>
      <c r="G233" s="1251"/>
      <c r="H233" s="1251"/>
      <c r="I233" s="1251"/>
    </row>
    <row r="234" spans="1:9" hidden="1" x14ac:dyDescent="0.25">
      <c r="A234" s="233" t="s">
        <v>252</v>
      </c>
      <c r="B234" s="234"/>
      <c r="C234" s="235">
        <v>4</v>
      </c>
      <c r="D234" s="235">
        <v>28</v>
      </c>
      <c r="E234" s="235">
        <v>0</v>
      </c>
      <c r="F234" s="235">
        <v>28</v>
      </c>
      <c r="G234" s="234"/>
      <c r="H234" s="233"/>
      <c r="I234" s="236" t="s">
        <v>253</v>
      </c>
    </row>
    <row r="235" spans="1:9" hidden="1" x14ac:dyDescent="0.25">
      <c r="A235" s="233" t="s">
        <v>254</v>
      </c>
      <c r="B235" s="234"/>
      <c r="C235" s="235"/>
      <c r="D235" s="235"/>
      <c r="E235" s="235"/>
      <c r="F235" s="235"/>
      <c r="G235" s="234"/>
      <c r="H235" s="233"/>
      <c r="I235" s="236"/>
    </row>
    <row r="236" spans="1:9" hidden="1" x14ac:dyDescent="0.25">
      <c r="A236" s="245"/>
      <c r="C236" s="246"/>
    </row>
    <row r="237" spans="1:9" hidden="1" x14ac:dyDescent="0.25">
      <c r="A237" s="1251" t="s">
        <v>263</v>
      </c>
      <c r="B237" s="1251"/>
      <c r="C237" s="1251"/>
      <c r="D237" s="1251"/>
      <c r="E237" s="1251"/>
      <c r="F237" s="1251"/>
      <c r="G237" s="1251"/>
      <c r="H237" s="1251"/>
      <c r="I237" s="1251"/>
    </row>
    <row r="238" spans="1:9" hidden="1" x14ac:dyDescent="0.25">
      <c r="A238" s="233" t="s">
        <v>252</v>
      </c>
      <c r="B238" s="234"/>
      <c r="C238" s="235">
        <v>4</v>
      </c>
      <c r="D238" s="235">
        <v>14</v>
      </c>
      <c r="E238" s="235">
        <v>0</v>
      </c>
      <c r="F238" s="235">
        <v>42</v>
      </c>
      <c r="G238" s="234"/>
      <c r="H238" s="233"/>
      <c r="I238" s="236" t="s">
        <v>259</v>
      </c>
    </row>
    <row r="239" spans="1:9" hidden="1" x14ac:dyDescent="0.25">
      <c r="A239" s="233" t="s">
        <v>254</v>
      </c>
      <c r="B239" s="234"/>
      <c r="C239" s="235"/>
      <c r="D239" s="235"/>
      <c r="E239" s="235"/>
      <c r="F239" s="235"/>
      <c r="G239" s="234"/>
      <c r="H239" s="233"/>
      <c r="I239" s="236"/>
    </row>
    <row r="240" spans="1:9" hidden="1" x14ac:dyDescent="0.25"/>
    <row r="241" spans="1:9" hidden="1" x14ac:dyDescent="0.25">
      <c r="A241" s="1251" t="s">
        <v>264</v>
      </c>
      <c r="B241" s="1251"/>
      <c r="C241" s="1251"/>
      <c r="D241" s="1251"/>
      <c r="E241" s="1251"/>
      <c r="F241" s="1251"/>
      <c r="G241" s="1251"/>
      <c r="H241" s="1251"/>
      <c r="I241" s="1251"/>
    </row>
    <row r="242" spans="1:9" hidden="1" x14ac:dyDescent="0.25">
      <c r="A242" s="233" t="s">
        <v>252</v>
      </c>
      <c r="B242" s="234"/>
      <c r="C242" s="235">
        <v>4</v>
      </c>
      <c r="D242" s="235">
        <v>14</v>
      </c>
      <c r="E242" s="235">
        <v>0</v>
      </c>
      <c r="F242" s="235">
        <v>42</v>
      </c>
      <c r="G242" s="234"/>
      <c r="H242" s="233"/>
      <c r="I242" s="236" t="s">
        <v>259</v>
      </c>
    </row>
    <row r="243" spans="1:9" hidden="1" x14ac:dyDescent="0.25">
      <c r="A243" s="233" t="s">
        <v>254</v>
      </c>
      <c r="B243" s="234"/>
      <c r="C243" s="235"/>
      <c r="D243" s="235"/>
      <c r="E243" s="235"/>
      <c r="F243" s="235"/>
      <c r="G243" s="234"/>
      <c r="H243" s="233"/>
      <c r="I243" s="236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51" t="s">
        <v>265</v>
      </c>
      <c r="B247" s="1251"/>
      <c r="C247" s="1251"/>
      <c r="D247" s="1251"/>
      <c r="E247" s="1251"/>
      <c r="F247" s="1251"/>
      <c r="G247" s="1251"/>
      <c r="H247" s="1251"/>
      <c r="I247" s="1251"/>
    </row>
    <row r="248" spans="1:9" hidden="1" x14ac:dyDescent="0.25">
      <c r="A248" s="233" t="s">
        <v>252</v>
      </c>
      <c r="B248" s="234"/>
      <c r="C248" s="235">
        <v>4</v>
      </c>
      <c r="D248" s="235">
        <v>0</v>
      </c>
      <c r="E248" s="235">
        <v>0</v>
      </c>
      <c r="F248" s="235">
        <v>56</v>
      </c>
      <c r="G248" s="234"/>
      <c r="H248" s="233"/>
      <c r="I248" s="236" t="s">
        <v>259</v>
      </c>
    </row>
    <row r="249" spans="1:9" hidden="1" x14ac:dyDescent="0.25">
      <c r="A249" s="233" t="s">
        <v>258</v>
      </c>
      <c r="B249" s="234"/>
      <c r="C249" s="235">
        <v>4</v>
      </c>
      <c r="D249" s="235">
        <v>0</v>
      </c>
      <c r="E249" s="235">
        <v>0</v>
      </c>
      <c r="F249" s="235">
        <v>32</v>
      </c>
      <c r="G249" s="234"/>
      <c r="H249" s="233"/>
      <c r="I249" s="236"/>
    </row>
    <row r="250" spans="1:9" hidden="1" x14ac:dyDescent="0.25">
      <c r="A250" s="233" t="s">
        <v>266</v>
      </c>
      <c r="B250" s="234"/>
      <c r="C250" s="235">
        <v>4</v>
      </c>
      <c r="D250" s="235">
        <v>0</v>
      </c>
      <c r="E250" s="235">
        <v>0</v>
      </c>
      <c r="F250" s="235">
        <v>32</v>
      </c>
      <c r="G250" s="234"/>
      <c r="H250" s="233"/>
      <c r="I250" s="236" t="s">
        <v>259</v>
      </c>
    </row>
    <row r="251" spans="1:9" hidden="1" x14ac:dyDescent="0.25">
      <c r="A251" s="233" t="s">
        <v>254</v>
      </c>
      <c r="B251" s="234"/>
      <c r="C251" s="235"/>
      <c r="D251" s="235"/>
      <c r="E251" s="235"/>
      <c r="F251" s="235"/>
      <c r="G251" s="234"/>
      <c r="H251" s="233"/>
      <c r="I251" s="236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51" t="s">
        <v>267</v>
      </c>
      <c r="B256" s="1251"/>
      <c r="C256" s="1251"/>
      <c r="D256" s="1251"/>
      <c r="E256" s="1251"/>
      <c r="F256" s="1251"/>
      <c r="G256" s="1251"/>
      <c r="H256" s="1251"/>
      <c r="I256" s="1251"/>
    </row>
    <row r="257" spans="1:9" hidden="1" x14ac:dyDescent="0.25">
      <c r="A257" s="233" t="s">
        <v>258</v>
      </c>
      <c r="B257" s="234"/>
      <c r="C257" s="235">
        <v>4</v>
      </c>
      <c r="D257" s="235">
        <v>16</v>
      </c>
      <c r="E257" s="235">
        <v>0</v>
      </c>
      <c r="F257" s="235">
        <v>16</v>
      </c>
      <c r="G257" s="234"/>
      <c r="H257" s="233"/>
      <c r="I257" s="236" t="s">
        <v>259</v>
      </c>
    </row>
    <row r="258" spans="1:9" hidden="1" x14ac:dyDescent="0.25">
      <c r="A258" s="233" t="s">
        <v>266</v>
      </c>
      <c r="B258" s="234"/>
      <c r="C258" s="235">
        <v>4</v>
      </c>
      <c r="D258" s="235">
        <v>16</v>
      </c>
      <c r="E258" s="235">
        <v>0</v>
      </c>
      <c r="F258" s="235">
        <v>16</v>
      </c>
      <c r="G258" s="234"/>
      <c r="H258" s="233"/>
      <c r="I258" s="236" t="s">
        <v>253</v>
      </c>
    </row>
    <row r="259" spans="1:9" hidden="1" x14ac:dyDescent="0.25">
      <c r="A259" s="233" t="s">
        <v>254</v>
      </c>
      <c r="B259" s="234"/>
      <c r="C259" s="235"/>
      <c r="D259" s="235"/>
      <c r="E259" s="235"/>
      <c r="F259" s="235"/>
      <c r="G259" s="234"/>
      <c r="H259" s="233"/>
      <c r="I259" s="236"/>
    </row>
    <row r="260" spans="1:9" hidden="1" x14ac:dyDescent="0.25"/>
    <row r="261" spans="1:9" hidden="1" x14ac:dyDescent="0.25">
      <c r="A261" s="1251" t="s">
        <v>268</v>
      </c>
      <c r="B261" s="1251"/>
      <c r="C261" s="1251"/>
      <c r="D261" s="1251"/>
      <c r="E261" s="1251"/>
      <c r="F261" s="1251"/>
      <c r="G261" s="1251"/>
      <c r="H261" s="1251"/>
      <c r="I261" s="1251"/>
    </row>
    <row r="262" spans="1:9" hidden="1" x14ac:dyDescent="0.25">
      <c r="A262" s="233" t="s">
        <v>258</v>
      </c>
      <c r="B262" s="234"/>
      <c r="C262" s="235">
        <v>4</v>
      </c>
      <c r="D262" s="235">
        <v>16</v>
      </c>
      <c r="E262" s="235">
        <v>0</v>
      </c>
      <c r="F262" s="235">
        <v>16</v>
      </c>
      <c r="G262" s="234"/>
      <c r="H262" s="233"/>
      <c r="I262" s="236" t="s">
        <v>259</v>
      </c>
    </row>
    <row r="263" spans="1:9" hidden="1" x14ac:dyDescent="0.25">
      <c r="A263" s="233" t="s">
        <v>254</v>
      </c>
      <c r="B263" s="234"/>
      <c r="C263" s="235"/>
      <c r="D263" s="235"/>
      <c r="E263" s="235"/>
      <c r="F263" s="235"/>
      <c r="G263" s="234"/>
      <c r="H263" s="233"/>
      <c r="I263" s="236"/>
    </row>
    <row r="264" spans="1:9" hidden="1" x14ac:dyDescent="0.25"/>
    <row r="265" spans="1:9" hidden="1" x14ac:dyDescent="0.25">
      <c r="A265" s="1251" t="s">
        <v>269</v>
      </c>
      <c r="B265" s="1251"/>
      <c r="C265" s="1251"/>
      <c r="D265" s="1251"/>
      <c r="E265" s="1251"/>
      <c r="F265" s="1251"/>
      <c r="G265" s="1251"/>
      <c r="H265" s="1251"/>
      <c r="I265" s="1251"/>
    </row>
    <row r="266" spans="1:9" hidden="1" x14ac:dyDescent="0.25">
      <c r="A266" s="233" t="s">
        <v>258</v>
      </c>
      <c r="B266" s="234"/>
      <c r="C266" s="235">
        <v>4</v>
      </c>
      <c r="D266" s="235">
        <v>16</v>
      </c>
      <c r="E266" s="235">
        <v>0</v>
      </c>
      <c r="F266" s="235">
        <v>16</v>
      </c>
      <c r="G266" s="234"/>
      <c r="H266" s="233"/>
      <c r="I266" s="236" t="s">
        <v>259</v>
      </c>
    </row>
    <row r="267" spans="1:9" hidden="1" x14ac:dyDescent="0.25">
      <c r="A267" s="233" t="s">
        <v>254</v>
      </c>
      <c r="B267" s="234"/>
      <c r="C267" s="235"/>
      <c r="D267" s="235"/>
      <c r="E267" s="235"/>
      <c r="F267" s="235"/>
      <c r="G267" s="234"/>
      <c r="H267" s="233"/>
      <c r="I267" s="236"/>
    </row>
    <row r="268" spans="1:9" hidden="1" x14ac:dyDescent="0.25"/>
    <row r="269" spans="1:9" hidden="1" x14ac:dyDescent="0.25">
      <c r="A269" s="1251" t="s">
        <v>270</v>
      </c>
      <c r="B269" s="1251"/>
      <c r="C269" s="1251"/>
      <c r="D269" s="1251"/>
      <c r="E269" s="1251"/>
      <c r="F269" s="1251"/>
      <c r="G269" s="1251"/>
      <c r="H269" s="1251"/>
      <c r="I269" s="1251"/>
    </row>
    <row r="270" spans="1:9" hidden="1" x14ac:dyDescent="0.25">
      <c r="A270" s="233" t="s">
        <v>258</v>
      </c>
      <c r="B270" s="234"/>
      <c r="C270" s="235">
        <v>4</v>
      </c>
      <c r="D270" s="235">
        <v>16</v>
      </c>
      <c r="E270" s="235">
        <v>0</v>
      </c>
      <c r="F270" s="235">
        <v>16</v>
      </c>
      <c r="G270" s="234"/>
      <c r="H270" s="233"/>
      <c r="I270" s="236" t="s">
        <v>253</v>
      </c>
    </row>
    <row r="271" spans="1:9" hidden="1" x14ac:dyDescent="0.25">
      <c r="A271" s="233" t="s">
        <v>254</v>
      </c>
      <c r="B271" s="234"/>
      <c r="C271" s="235"/>
      <c r="D271" s="235"/>
      <c r="E271" s="235"/>
      <c r="F271" s="235"/>
      <c r="G271" s="234"/>
      <c r="H271" s="233"/>
      <c r="I271" s="236"/>
    </row>
    <row r="272" spans="1:9" hidden="1" x14ac:dyDescent="0.25"/>
    <row r="273" spans="1:9" hidden="1" x14ac:dyDescent="0.25"/>
    <row r="274" spans="1:9" hidden="1" x14ac:dyDescent="0.25">
      <c r="A274" s="1251" t="s">
        <v>271</v>
      </c>
      <c r="B274" s="1251"/>
      <c r="C274" s="1251"/>
      <c r="D274" s="1251"/>
      <c r="E274" s="1251"/>
      <c r="F274" s="1251"/>
      <c r="G274" s="1251"/>
      <c r="H274" s="1251"/>
      <c r="I274" s="1251"/>
    </row>
    <row r="275" spans="1:9" hidden="1" x14ac:dyDescent="0.25">
      <c r="A275" s="233" t="s">
        <v>258</v>
      </c>
      <c r="B275" s="234"/>
      <c r="C275" s="235">
        <v>4</v>
      </c>
      <c r="D275" s="235">
        <v>10</v>
      </c>
      <c r="E275" s="235">
        <v>0</v>
      </c>
      <c r="F275" s="235">
        <v>22</v>
      </c>
      <c r="G275" s="234"/>
      <c r="H275" s="233"/>
      <c r="I275" s="236" t="s">
        <v>253</v>
      </c>
    </row>
    <row r="276" spans="1:9" hidden="1" x14ac:dyDescent="0.25">
      <c r="A276" s="233" t="s">
        <v>254</v>
      </c>
      <c r="B276" s="234"/>
      <c r="C276" s="235"/>
      <c r="D276" s="235"/>
      <c r="E276" s="235"/>
      <c r="F276" s="235"/>
      <c r="G276" s="234"/>
      <c r="H276" s="233"/>
      <c r="I276" s="236"/>
    </row>
    <row r="277" spans="1:9" hidden="1" x14ac:dyDescent="0.25"/>
    <row r="278" spans="1:9" hidden="1" x14ac:dyDescent="0.25"/>
    <row r="279" spans="1:9" hidden="1" x14ac:dyDescent="0.25">
      <c r="A279" s="1251" t="s">
        <v>272</v>
      </c>
      <c r="B279" s="1251"/>
      <c r="C279" s="1251"/>
      <c r="D279" s="1251"/>
      <c r="E279" s="1251"/>
      <c r="F279" s="1251"/>
      <c r="G279" s="1251"/>
      <c r="H279" s="1251"/>
      <c r="I279" s="1251"/>
    </row>
    <row r="280" spans="1:9" hidden="1" x14ac:dyDescent="0.25">
      <c r="A280" s="233" t="s">
        <v>266</v>
      </c>
      <c r="B280" s="234"/>
      <c r="C280" s="235">
        <v>4</v>
      </c>
      <c r="D280" s="235">
        <v>16</v>
      </c>
      <c r="E280" s="235">
        <v>0</v>
      </c>
      <c r="F280" s="235">
        <v>16</v>
      </c>
      <c r="G280" s="234"/>
      <c r="H280" s="233"/>
      <c r="I280" s="236" t="s">
        <v>259</v>
      </c>
    </row>
    <row r="281" spans="1:9" hidden="1" x14ac:dyDescent="0.25">
      <c r="A281" s="233" t="s">
        <v>254</v>
      </c>
      <c r="B281" s="234"/>
      <c r="C281" s="235"/>
      <c r="D281" s="235"/>
      <c r="E281" s="235"/>
      <c r="F281" s="235"/>
      <c r="G281" s="234"/>
      <c r="H281" s="233"/>
      <c r="I281" s="236"/>
    </row>
    <row r="282" spans="1:9" hidden="1" x14ac:dyDescent="0.25"/>
    <row r="283" spans="1:9" hidden="1" x14ac:dyDescent="0.25"/>
    <row r="284" spans="1:9" hidden="1" x14ac:dyDescent="0.25">
      <c r="A284" s="1251" t="s">
        <v>273</v>
      </c>
      <c r="B284" s="1251"/>
      <c r="C284" s="1251"/>
      <c r="D284" s="1251"/>
      <c r="E284" s="1251"/>
      <c r="F284" s="1251"/>
      <c r="G284" s="1251"/>
      <c r="H284" s="1251"/>
      <c r="I284" s="1251"/>
    </row>
    <row r="285" spans="1:9" hidden="1" x14ac:dyDescent="0.25">
      <c r="A285" s="233" t="s">
        <v>266</v>
      </c>
      <c r="B285" s="234"/>
      <c r="C285" s="235">
        <v>6</v>
      </c>
      <c r="D285" s="235">
        <v>10</v>
      </c>
      <c r="E285" s="235">
        <v>0</v>
      </c>
      <c r="F285" s="235">
        <v>38</v>
      </c>
      <c r="G285" s="234"/>
      <c r="H285" s="233"/>
      <c r="I285" s="236" t="s">
        <v>259</v>
      </c>
    </row>
    <row r="286" spans="1:9" hidden="1" x14ac:dyDescent="0.25">
      <c r="A286" s="233" t="s">
        <v>254</v>
      </c>
      <c r="B286" s="234"/>
      <c r="C286" s="235"/>
      <c r="D286" s="235"/>
      <c r="E286" s="235"/>
      <c r="F286" s="235"/>
      <c r="G286" s="234"/>
      <c r="H286" s="233"/>
      <c r="I286" s="236"/>
    </row>
    <row r="287" spans="1:9" hidden="1" x14ac:dyDescent="0.25"/>
    <row r="288" spans="1:9" hidden="1" x14ac:dyDescent="0.25"/>
    <row r="289" spans="1:9" hidden="1" x14ac:dyDescent="0.25">
      <c r="A289" s="1251" t="s">
        <v>274</v>
      </c>
      <c r="B289" s="1251"/>
      <c r="C289" s="1251"/>
      <c r="D289" s="1251"/>
      <c r="E289" s="1251"/>
      <c r="F289" s="1251"/>
      <c r="G289" s="1251"/>
      <c r="H289" s="1251"/>
      <c r="I289" s="1251"/>
    </row>
    <row r="290" spans="1:9" hidden="1" x14ac:dyDescent="0.25">
      <c r="A290" s="233" t="s">
        <v>266</v>
      </c>
      <c r="B290" s="234"/>
      <c r="C290" s="235">
        <v>4</v>
      </c>
      <c r="D290" s="235">
        <v>10</v>
      </c>
      <c r="E290" s="235">
        <v>0</v>
      </c>
      <c r="F290" s="235">
        <v>22</v>
      </c>
      <c r="G290" s="234"/>
      <c r="H290" s="233"/>
      <c r="I290" s="236" t="s">
        <v>253</v>
      </c>
    </row>
    <row r="291" spans="1:9" hidden="1" x14ac:dyDescent="0.25">
      <c r="A291" s="233" t="s">
        <v>254</v>
      </c>
      <c r="B291" s="234"/>
      <c r="C291" s="235"/>
      <c r="D291" s="235"/>
      <c r="E291" s="235"/>
      <c r="F291" s="235"/>
      <c r="G291" s="234"/>
      <c r="H291" s="233"/>
      <c r="I291" s="236"/>
    </row>
    <row r="292" spans="1:9" hidden="1" x14ac:dyDescent="0.25"/>
    <row r="293" spans="1:9" hidden="1" x14ac:dyDescent="0.25">
      <c r="A293" s="1251" t="s">
        <v>275</v>
      </c>
      <c r="B293" s="1251"/>
      <c r="C293" s="1251"/>
      <c r="D293" s="1251"/>
      <c r="E293" s="1251"/>
      <c r="F293" s="1251"/>
      <c r="G293" s="1251"/>
      <c r="H293" s="1251"/>
      <c r="I293" s="1251"/>
    </row>
    <row r="294" spans="1:9" hidden="1" x14ac:dyDescent="0.25">
      <c r="A294" s="233" t="s">
        <v>266</v>
      </c>
      <c r="B294" s="234"/>
      <c r="C294" s="235">
        <v>4</v>
      </c>
      <c r="D294" s="235">
        <v>16</v>
      </c>
      <c r="E294" s="235">
        <v>0</v>
      </c>
      <c r="F294" s="235">
        <v>16</v>
      </c>
      <c r="G294" s="234"/>
      <c r="H294" s="233"/>
      <c r="I294" s="236" t="s">
        <v>259</v>
      </c>
    </row>
    <row r="295" spans="1:9" hidden="1" x14ac:dyDescent="0.25">
      <c r="A295" s="233" t="s">
        <v>254</v>
      </c>
      <c r="B295" s="234"/>
      <c r="C295" s="235"/>
      <c r="D295" s="235"/>
      <c r="E295" s="235"/>
      <c r="F295" s="235"/>
      <c r="G295" s="234"/>
      <c r="H295" s="233"/>
      <c r="I295" s="236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261:I261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46:I146"/>
    <mergeCell ref="A237:I237"/>
    <mergeCell ref="A241:I241"/>
    <mergeCell ref="A247:I247"/>
    <mergeCell ref="A256:I256"/>
    <mergeCell ref="A134:I134"/>
    <mergeCell ref="A106:I106"/>
    <mergeCell ref="A110:I110"/>
    <mergeCell ref="A233:I233"/>
    <mergeCell ref="A229:I229"/>
    <mergeCell ref="A70:I70"/>
    <mergeCell ref="A81:I81"/>
    <mergeCell ref="A85:I85"/>
    <mergeCell ref="A114:I114"/>
    <mergeCell ref="A73:I73"/>
    <mergeCell ref="A76:I76"/>
    <mergeCell ref="A77:I77"/>
    <mergeCell ref="A135:I135"/>
    <mergeCell ref="A136:I136"/>
    <mergeCell ref="A142:I142"/>
    <mergeCell ref="A102:I102"/>
    <mergeCell ref="A119:I119"/>
    <mergeCell ref="A124:I124"/>
    <mergeCell ref="A129:I129"/>
    <mergeCell ref="A61:I61"/>
    <mergeCell ref="A44:I44"/>
    <mergeCell ref="A46:I46"/>
    <mergeCell ref="A20:I20"/>
    <mergeCell ref="A26:I26"/>
    <mergeCell ref="A32:I32"/>
    <mergeCell ref="A55:I55"/>
    <mergeCell ref="A58:I58"/>
    <mergeCell ref="A64:I64"/>
    <mergeCell ref="A1:I1"/>
    <mergeCell ref="A2:B2"/>
    <mergeCell ref="G2:I2"/>
    <mergeCell ref="A5:I5"/>
    <mergeCell ref="A49:I49"/>
    <mergeCell ref="A29:I29"/>
    <mergeCell ref="A38:I38"/>
    <mergeCell ref="A8:I8"/>
    <mergeCell ref="A23:I23"/>
    <mergeCell ref="A52:I52"/>
    <mergeCell ref="A11:I11"/>
    <mergeCell ref="A17:I17"/>
    <mergeCell ref="A14:I14"/>
    <mergeCell ref="A35:I35"/>
    <mergeCell ref="A41:I41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9" hidden="1" customWidth="1"/>
    <col min="18" max="18" width="10.42578125" style="119" hidden="1" customWidth="1"/>
    <col min="19" max="19" width="6.85546875" style="119" hidden="1" customWidth="1"/>
    <col min="20" max="20" width="4.42578125" style="119" customWidth="1"/>
    <col min="21" max="21" width="5.5703125" style="119" customWidth="1"/>
    <col min="22" max="22" width="7" style="119" customWidth="1"/>
    <col min="23" max="23" width="9.140625" style="119"/>
    <col min="24" max="24" width="6" style="11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601">
        <v>51</v>
      </c>
      <c r="D1" s="1601"/>
      <c r="E1" s="1601"/>
      <c r="F1" s="1601"/>
      <c r="G1" s="1601"/>
      <c r="H1" s="1601"/>
      <c r="I1" s="1601"/>
      <c r="J1" s="1601"/>
      <c r="K1" s="1601"/>
      <c r="L1" s="1601"/>
      <c r="M1" s="1601"/>
      <c r="N1" s="1601"/>
      <c r="O1" s="407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84" t="s">
        <v>0</v>
      </c>
      <c r="D3" s="1587" t="s">
        <v>74</v>
      </c>
      <c r="E3" s="1590" t="s">
        <v>75</v>
      </c>
      <c r="F3" s="1591" t="s">
        <v>2</v>
      </c>
      <c r="G3" s="1591"/>
      <c r="H3" s="1591"/>
      <c r="I3" s="1591"/>
      <c r="J3" s="1591"/>
      <c r="K3" s="1442"/>
      <c r="L3" s="1590" t="s">
        <v>3</v>
      </c>
      <c r="M3" s="1590" t="s">
        <v>4</v>
      </c>
      <c r="N3" s="1590" t="s">
        <v>5</v>
      </c>
      <c r="O3" s="339"/>
      <c r="R3" s="1598" t="s">
        <v>308</v>
      </c>
      <c r="S3" s="9"/>
      <c r="T3" s="9"/>
      <c r="U3" s="9"/>
      <c r="V3" s="9"/>
      <c r="W3" s="9"/>
      <c r="X3" s="9"/>
    </row>
    <row r="4" spans="1:57" x14ac:dyDescent="0.25">
      <c r="C4" s="1585"/>
      <c r="D4" s="1588"/>
      <c r="E4" s="1590"/>
      <c r="F4" s="1590" t="s">
        <v>6</v>
      </c>
      <c r="G4" s="1592" t="s">
        <v>7</v>
      </c>
      <c r="H4" s="1592"/>
      <c r="I4" s="1592"/>
      <c r="J4" s="1592"/>
      <c r="K4" s="1590" t="s">
        <v>8</v>
      </c>
      <c r="L4" s="1590"/>
      <c r="M4" s="1590"/>
      <c r="N4" s="1590"/>
      <c r="O4" s="339"/>
      <c r="R4" s="1599"/>
      <c r="S4" s="9"/>
      <c r="T4" s="9"/>
      <c r="U4" s="9"/>
      <c r="V4" s="9"/>
      <c r="W4" s="9"/>
      <c r="X4" s="9"/>
    </row>
    <row r="5" spans="1:57" ht="15" customHeight="1" x14ac:dyDescent="0.25">
      <c r="C5" s="1585"/>
      <c r="D5" s="1588"/>
      <c r="E5" s="1590"/>
      <c r="F5" s="1442"/>
      <c r="G5" s="1590" t="s">
        <v>9</v>
      </c>
      <c r="H5" s="1591" t="s">
        <v>10</v>
      </c>
      <c r="I5" s="1442"/>
      <c r="J5" s="1442"/>
      <c r="K5" s="1442"/>
      <c r="L5" s="1590"/>
      <c r="M5" s="1590"/>
      <c r="N5" s="1590"/>
      <c r="O5" s="339"/>
      <c r="R5" s="1599"/>
      <c r="S5" s="9"/>
      <c r="T5" s="9"/>
      <c r="U5" s="9"/>
      <c r="V5" s="9"/>
      <c r="W5" s="9"/>
      <c r="X5" s="9"/>
    </row>
    <row r="6" spans="1:57" x14ac:dyDescent="0.25">
      <c r="C6" s="1585"/>
      <c r="D6" s="1588"/>
      <c r="E6" s="1590"/>
      <c r="F6" s="1442"/>
      <c r="G6" s="1594"/>
      <c r="H6" s="1590" t="s">
        <v>11</v>
      </c>
      <c r="I6" s="1590" t="s">
        <v>12</v>
      </c>
      <c r="J6" s="1590" t="s">
        <v>13</v>
      </c>
      <c r="K6" s="1442"/>
      <c r="L6" s="1590"/>
      <c r="M6" s="1590"/>
      <c r="N6" s="1590"/>
      <c r="O6" s="339"/>
      <c r="R6" s="1599"/>
      <c r="S6" s="9"/>
      <c r="T6" s="1590" t="s">
        <v>11</v>
      </c>
      <c r="U6" s="1590" t="s">
        <v>12</v>
      </c>
      <c r="V6" s="1590" t="s">
        <v>13</v>
      </c>
      <c r="W6" s="1597" t="s">
        <v>9</v>
      </c>
      <c r="X6" s="1602" t="s">
        <v>311</v>
      </c>
      <c r="Y6" s="1597"/>
      <c r="Z6" s="1597"/>
      <c r="AA6" s="1597"/>
      <c r="AB6" s="1597"/>
      <c r="AC6" s="1597"/>
      <c r="AD6" s="1597"/>
      <c r="AE6" s="1597"/>
      <c r="AF6" s="1597"/>
      <c r="AG6" s="290" t="s">
        <v>309</v>
      </c>
      <c r="AH6" s="290"/>
      <c r="AI6" s="290"/>
      <c r="AJ6" s="290"/>
    </row>
    <row r="7" spans="1:57" x14ac:dyDescent="0.25">
      <c r="C7" s="1585"/>
      <c r="D7" s="1588"/>
      <c r="E7" s="1590"/>
      <c r="F7" s="1442"/>
      <c r="G7" s="1594"/>
      <c r="H7" s="1590"/>
      <c r="I7" s="1590"/>
      <c r="J7" s="1590"/>
      <c r="K7" s="1442"/>
      <c r="L7" s="1590"/>
      <c r="M7" s="1590"/>
      <c r="N7" s="1590"/>
      <c r="O7" s="339"/>
      <c r="R7" s="1599"/>
      <c r="S7" s="9"/>
      <c r="T7" s="1590"/>
      <c r="U7" s="1590"/>
      <c r="V7" s="1590"/>
      <c r="W7" s="1597"/>
      <c r="X7" s="1597"/>
      <c r="Y7" s="1597"/>
      <c r="Z7" s="1597"/>
      <c r="AA7" s="1597"/>
      <c r="AB7" s="1597"/>
      <c r="AC7" s="1597"/>
      <c r="AD7" s="1597"/>
      <c r="AE7" s="1597"/>
      <c r="AF7" s="1597"/>
      <c r="AG7" s="26"/>
      <c r="AH7" s="26"/>
      <c r="AI7" s="26"/>
      <c r="AJ7" s="26"/>
    </row>
    <row r="8" spans="1:57" x14ac:dyDescent="0.25">
      <c r="C8" s="1585"/>
      <c r="D8" s="1588"/>
      <c r="E8" s="1590"/>
      <c r="F8" s="1442"/>
      <c r="G8" s="1594"/>
      <c r="H8" s="1590"/>
      <c r="I8" s="1590"/>
      <c r="J8" s="1590"/>
      <c r="K8" s="1442"/>
      <c r="L8" s="1590"/>
      <c r="M8" s="1590"/>
      <c r="N8" s="1590"/>
      <c r="O8" s="339"/>
      <c r="R8" s="1599"/>
      <c r="S8" s="9"/>
      <c r="T8" s="1590"/>
      <c r="U8" s="1590"/>
      <c r="V8" s="1590"/>
      <c r="W8" s="1597"/>
      <c r="X8" s="1597" t="s">
        <v>289</v>
      </c>
      <c r="Y8" s="1597"/>
      <c r="Z8" s="1597" t="s">
        <v>290</v>
      </c>
      <c r="AA8" s="1597"/>
      <c r="AB8" s="1597" t="s">
        <v>291</v>
      </c>
      <c r="AC8" s="1597"/>
      <c r="AD8" s="1597" t="s">
        <v>310</v>
      </c>
      <c r="AE8" s="1597"/>
      <c r="AF8" s="1597"/>
      <c r="AG8" s="26"/>
      <c r="AH8" s="26"/>
      <c r="AI8" s="26"/>
      <c r="AJ8" s="26"/>
      <c r="AP8" s="9" t="s">
        <v>315</v>
      </c>
      <c r="AR8" s="26"/>
      <c r="AS8" s="1604" t="s">
        <v>289</v>
      </c>
      <c r="AT8" s="1604"/>
      <c r="AU8" s="1604" t="s">
        <v>290</v>
      </c>
      <c r="AV8" s="1604"/>
      <c r="AW8" s="1604" t="s">
        <v>291</v>
      </c>
      <c r="AX8" s="1604"/>
      <c r="AY8" s="1604" t="s">
        <v>310</v>
      </c>
      <c r="AZ8" s="1604"/>
      <c r="BA8" s="1604"/>
      <c r="BB8" s="26"/>
      <c r="BC8" s="26"/>
      <c r="BD8" s="26"/>
      <c r="BE8" s="26"/>
    </row>
    <row r="9" spans="1:57" x14ac:dyDescent="0.25">
      <c r="C9" s="1586"/>
      <c r="D9" s="1589"/>
      <c r="E9" s="1590"/>
      <c r="F9" s="1442"/>
      <c r="G9" s="1594"/>
      <c r="H9" s="1590"/>
      <c r="I9" s="1590"/>
      <c r="J9" s="1590"/>
      <c r="K9" s="1442"/>
      <c r="L9" s="1590"/>
      <c r="M9" s="1590"/>
      <c r="N9" s="1590"/>
      <c r="O9" s="339"/>
      <c r="R9" s="1600"/>
      <c r="S9" s="9"/>
      <c r="T9" s="1590"/>
      <c r="U9" s="1590"/>
      <c r="V9" s="1590"/>
      <c r="W9" s="123"/>
      <c r="X9" s="123" t="s">
        <v>293</v>
      </c>
      <c r="Y9" s="123" t="s">
        <v>113</v>
      </c>
      <c r="Z9" s="123" t="s">
        <v>293</v>
      </c>
      <c r="AA9" s="123" t="s">
        <v>113</v>
      </c>
      <c r="AB9" s="123" t="s">
        <v>293</v>
      </c>
      <c r="AC9" s="123" t="s">
        <v>113</v>
      </c>
      <c r="AD9" s="123" t="s">
        <v>293</v>
      </c>
      <c r="AE9" s="123" t="s">
        <v>113</v>
      </c>
      <c r="AF9" s="123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O10" s="339"/>
      <c r="R10" s="123"/>
      <c r="S10" s="9"/>
      <c r="T10" s="291"/>
      <c r="U10" s="291"/>
      <c r="V10" s="291"/>
      <c r="W10" s="29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9" t="s">
        <v>41</v>
      </c>
      <c r="AP10" s="26">
        <f>SUMIFS(D$10:D$21,$A$10:$A$21,$A$141,$B$10:$B$21,$B$141)</f>
        <v>28.5</v>
      </c>
      <c r="AQ10" s="30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0" t="s">
        <v>16</v>
      </c>
      <c r="B11" s="121" t="s">
        <v>14</v>
      </c>
      <c r="C11" s="28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23"/>
      <c r="R11" s="123"/>
      <c r="S11" s="119" t="e">
        <f>#REF!</f>
        <v>#REF!</v>
      </c>
      <c r="T11" s="303"/>
      <c r="U11" s="303"/>
      <c r="V11" s="291"/>
      <c r="W11" s="29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9" t="s">
        <v>42</v>
      </c>
      <c r="AP11" s="26">
        <f>SUMIFS(D$10:D$21,$A$10:$A$21,$A$142,$B$10:$B$21,$B$142)</f>
        <v>0</v>
      </c>
      <c r="AQ11" s="30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0" t="s">
        <v>16</v>
      </c>
      <c r="B12" s="12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23"/>
      <c r="R12" s="123" t="e">
        <f>#REF!</f>
        <v>#REF!</v>
      </c>
      <c r="T12" s="303"/>
      <c r="U12" s="303"/>
      <c r="V12" s="291"/>
      <c r="W12" s="29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9" t="s">
        <v>48</v>
      </c>
      <c r="AP12" s="26"/>
      <c r="AQ12" s="30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0" t="s">
        <v>16</v>
      </c>
      <c r="B13" s="12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23"/>
      <c r="P13" s="9" t="s">
        <v>59</v>
      </c>
      <c r="R13" s="123"/>
      <c r="T13" s="303" t="s">
        <v>294</v>
      </c>
      <c r="U13" s="303"/>
      <c r="V13" s="291"/>
      <c r="W13" s="29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89" t="s">
        <v>41</v>
      </c>
      <c r="AP13" s="26">
        <f>SUMIFS(D$10:D$21,$A$10:$A$21,$A$144,$B$10:$B$21,$B$144)</f>
        <v>2.5</v>
      </c>
      <c r="AQ13" s="30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23"/>
      <c r="P14" s="9" t="s">
        <v>55</v>
      </c>
      <c r="Q14" s="135"/>
      <c r="R14" s="135" t="e">
        <f>#REF!</f>
        <v>#REF!</v>
      </c>
      <c r="S14" s="119"/>
      <c r="T14" s="405" t="s">
        <v>297</v>
      </c>
      <c r="U14" s="405"/>
      <c r="V14" s="405"/>
      <c r="W14" s="405" t="s">
        <v>297</v>
      </c>
      <c r="X14" s="119">
        <v>4</v>
      </c>
      <c r="Y14" s="11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25">
      <c r="A15" s="120" t="s">
        <v>16</v>
      </c>
      <c r="B15" s="12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23"/>
      <c r="P15" s="9" t="s">
        <v>69</v>
      </c>
      <c r="R15" s="123" t="e">
        <f>#REF!</f>
        <v>#REF!</v>
      </c>
      <c r="S15" s="119" t="e">
        <f>#REF!</f>
        <v>#REF!</v>
      </c>
      <c r="T15" s="303" t="s">
        <v>299</v>
      </c>
      <c r="U15" s="303"/>
      <c r="V15" s="291" t="s">
        <v>298</v>
      </c>
      <c r="W15" s="29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0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23"/>
      <c r="P16" s="9" t="s">
        <v>59</v>
      </c>
      <c r="R16" s="123" t="e">
        <f>#REF!</f>
        <v>#REF!</v>
      </c>
      <c r="S16" s="119" t="e">
        <f>#REF!</f>
        <v>#REF!</v>
      </c>
      <c r="T16" s="303" t="s">
        <v>294</v>
      </c>
      <c r="U16" s="303" t="s">
        <v>297</v>
      </c>
      <c r="V16" s="291"/>
      <c r="W16" s="29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25">
      <c r="C17" s="47"/>
      <c r="D17" s="302"/>
      <c r="E17" s="7"/>
      <c r="M17" s="8"/>
      <c r="T17" s="405"/>
      <c r="U17" s="405"/>
      <c r="V17" s="405"/>
      <c r="W17" s="305"/>
      <c r="X17" s="306"/>
      <c r="AD17" s="26"/>
      <c r="AE17" s="26"/>
      <c r="AF17" s="26"/>
      <c r="AG17" s="26"/>
      <c r="AH17" s="26"/>
      <c r="AI17" s="26"/>
      <c r="AJ17" s="26"/>
    </row>
    <row r="18" spans="1:57" s="184" customFormat="1" x14ac:dyDescent="0.25">
      <c r="A18" s="46" t="s">
        <v>16</v>
      </c>
      <c r="B18" s="46" t="s">
        <v>14</v>
      </c>
      <c r="C18" s="47" t="s">
        <v>20</v>
      </c>
      <c r="D18" s="30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23"/>
      <c r="P18" s="9" t="s">
        <v>56</v>
      </c>
      <c r="Q18" s="119" t="s">
        <v>18</v>
      </c>
      <c r="R18" s="123" t="e">
        <f>#REF!</f>
        <v>#REF!</v>
      </c>
      <c r="S18" s="119" t="e">
        <f>#REF!</f>
        <v>#REF!</v>
      </c>
      <c r="T18" s="303" t="s">
        <v>294</v>
      </c>
      <c r="U18" s="303"/>
      <c r="V18" s="291" t="s">
        <v>300</v>
      </c>
      <c r="W18" s="29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23"/>
      <c r="P19" s="9" t="s">
        <v>56</v>
      </c>
      <c r="Q19" s="119" t="s">
        <v>16</v>
      </c>
      <c r="R19" s="123" t="e">
        <f>#REF!</f>
        <v>#REF!</v>
      </c>
      <c r="S19" s="119" t="e">
        <f>#REF!</f>
        <v>#REF!</v>
      </c>
      <c r="T19" s="303" t="s">
        <v>303</v>
      </c>
      <c r="U19" s="303"/>
      <c r="V19" s="291" t="s">
        <v>298</v>
      </c>
      <c r="W19" s="29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3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23"/>
      <c r="P20" s="9"/>
      <c r="Q20" s="119"/>
      <c r="R20" s="123"/>
      <c r="S20" s="119"/>
      <c r="T20" s="405"/>
      <c r="U20" s="405"/>
      <c r="V20" s="405"/>
      <c r="W20" s="405"/>
      <c r="X20" s="119"/>
      <c r="Y20" s="119"/>
      <c r="Z20" s="119"/>
      <c r="AA20" s="119"/>
      <c r="AB20" s="119"/>
      <c r="AC20" s="11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23"/>
      <c r="P21" s="9" t="s">
        <v>57</v>
      </c>
      <c r="R21" s="123" t="e">
        <f>#REF!</f>
        <v>#REF!</v>
      </c>
      <c r="S21" s="119" t="e">
        <f>#REF!</f>
        <v>#REF!</v>
      </c>
      <c r="T21" s="303" t="s">
        <v>312</v>
      </c>
      <c r="U21" s="303"/>
      <c r="V21" s="291" t="s">
        <v>300</v>
      </c>
      <c r="W21" s="29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23"/>
      <c r="P22" s="9" t="s">
        <v>59</v>
      </c>
      <c r="R22" s="119" t="e">
        <f>#REF!</f>
        <v>#REF!</v>
      </c>
      <c r="S22" s="119" t="e">
        <f>#REF!</f>
        <v>#REF!</v>
      </c>
      <c r="T22" s="303" t="s">
        <v>294</v>
      </c>
      <c r="U22" s="303"/>
      <c r="V22" s="303"/>
      <c r="W22" s="303" t="s">
        <v>294</v>
      </c>
      <c r="X22" s="123">
        <v>4</v>
      </c>
      <c r="Y22" s="123"/>
      <c r="Z22" s="123"/>
      <c r="AA22" s="123"/>
      <c r="AB22" s="123"/>
      <c r="AC22" s="12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77">
        <v>0</v>
      </c>
      <c r="E23" s="27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23"/>
      <c r="P23" s="9" t="s">
        <v>83</v>
      </c>
      <c r="R23" s="119" t="e">
        <f>#REF!</f>
        <v>#REF!</v>
      </c>
      <c r="S23" s="119" t="e">
        <f>#REF!</f>
        <v>#REF!</v>
      </c>
      <c r="T23" s="123"/>
      <c r="U23" s="123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29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2"/>
      <c r="S24" s="9" t="e">
        <f>SUM(S10:S23)</f>
        <v>#REF!</v>
      </c>
      <c r="T24" s="291"/>
      <c r="U24" s="291"/>
      <c r="V24" s="291"/>
      <c r="W24" s="291"/>
      <c r="X24" s="292">
        <f>SUM(X10:X23)</f>
        <v>38</v>
      </c>
      <c r="Y24" s="292">
        <f t="shared" ref="Y24:AI24" si="10">SUM(Y10:Y23)</f>
        <v>12</v>
      </c>
      <c r="Z24" s="292">
        <f t="shared" si="10"/>
        <v>4</v>
      </c>
      <c r="AA24" s="292">
        <f t="shared" si="10"/>
        <v>4</v>
      </c>
      <c r="AB24" s="292">
        <f t="shared" si="10"/>
        <v>4</v>
      </c>
      <c r="AC24" s="292">
        <f t="shared" si="10"/>
        <v>12</v>
      </c>
      <c r="AD24" s="292">
        <f t="shared" si="10"/>
        <v>46</v>
      </c>
      <c r="AE24" s="292">
        <f t="shared" si="10"/>
        <v>28</v>
      </c>
      <c r="AF24" s="292">
        <f t="shared" si="10"/>
        <v>74</v>
      </c>
      <c r="AG24" s="292">
        <f>SUM(AG10:AG23)</f>
        <v>50</v>
      </c>
      <c r="AH24" s="292">
        <f t="shared" si="10"/>
        <v>8</v>
      </c>
      <c r="AI24" s="292">
        <f t="shared" si="10"/>
        <v>16</v>
      </c>
      <c r="AJ24" s="29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84" t="s">
        <v>0</v>
      </c>
      <c r="D27" s="1587" t="s">
        <v>74</v>
      </c>
      <c r="E27" s="1590" t="s">
        <v>1</v>
      </c>
      <c r="F27" s="1591" t="s">
        <v>2</v>
      </c>
      <c r="G27" s="1591"/>
      <c r="H27" s="1591"/>
      <c r="I27" s="1591"/>
      <c r="J27" s="1591"/>
      <c r="K27" s="1442"/>
      <c r="L27" s="1590" t="s">
        <v>3</v>
      </c>
      <c r="M27" s="1590" t="s">
        <v>4</v>
      </c>
      <c r="N27" s="1590" t="s">
        <v>5</v>
      </c>
      <c r="O27" s="339"/>
      <c r="S27" s="9"/>
      <c r="T27" s="9"/>
      <c r="U27" s="9"/>
      <c r="V27" s="9"/>
      <c r="W27" s="9"/>
      <c r="X27" s="9"/>
    </row>
    <row r="28" spans="1:57" x14ac:dyDescent="0.25">
      <c r="C28" s="1585"/>
      <c r="D28" s="1588"/>
      <c r="E28" s="1590"/>
      <c r="F28" s="1590" t="s">
        <v>6</v>
      </c>
      <c r="G28" s="1592" t="s">
        <v>7</v>
      </c>
      <c r="H28" s="1592"/>
      <c r="I28" s="1592"/>
      <c r="J28" s="1592"/>
      <c r="K28" s="1590" t="s">
        <v>25</v>
      </c>
      <c r="L28" s="1590"/>
      <c r="M28" s="1590"/>
      <c r="N28" s="1590"/>
      <c r="O28" s="339"/>
      <c r="S28" s="9"/>
      <c r="T28" s="9"/>
      <c r="U28" s="9"/>
      <c r="V28" s="9"/>
      <c r="W28" s="9"/>
      <c r="X28" s="9"/>
    </row>
    <row r="29" spans="1:57" ht="15" customHeight="1" x14ac:dyDescent="0.25">
      <c r="C29" s="1585"/>
      <c r="D29" s="1588"/>
      <c r="E29" s="1590"/>
      <c r="F29" s="1442"/>
      <c r="G29" s="1590" t="s">
        <v>9</v>
      </c>
      <c r="H29" s="1591" t="s">
        <v>10</v>
      </c>
      <c r="I29" s="1442"/>
      <c r="J29" s="1442"/>
      <c r="K29" s="1442"/>
      <c r="L29" s="1590"/>
      <c r="M29" s="1590"/>
      <c r="N29" s="1590"/>
      <c r="O29" s="339"/>
      <c r="S29" s="9"/>
      <c r="T29" s="9"/>
      <c r="U29" s="9"/>
      <c r="V29" s="9"/>
      <c r="W29" s="9"/>
      <c r="X29" s="9"/>
    </row>
    <row r="30" spans="1:57" x14ac:dyDescent="0.25">
      <c r="C30" s="1585"/>
      <c r="D30" s="1588"/>
      <c r="E30" s="1590"/>
      <c r="F30" s="1442"/>
      <c r="G30" s="1594"/>
      <c r="H30" s="1595" t="s">
        <v>26</v>
      </c>
      <c r="I30" s="1595" t="s">
        <v>27</v>
      </c>
      <c r="J30" s="1595" t="s">
        <v>28</v>
      </c>
      <c r="K30" s="1442"/>
      <c r="L30" s="1590"/>
      <c r="M30" s="1590"/>
      <c r="N30" s="1590"/>
      <c r="O30" s="339"/>
      <c r="S30" s="9"/>
      <c r="T30" s="1590" t="s">
        <v>11</v>
      </c>
      <c r="U30" s="1590" t="s">
        <v>12</v>
      </c>
      <c r="V30" s="1590" t="s">
        <v>13</v>
      </c>
      <c r="W30" s="1597" t="s">
        <v>9</v>
      </c>
      <c r="X30" s="1602" t="s">
        <v>311</v>
      </c>
      <c r="Y30" s="1597"/>
      <c r="Z30" s="1597"/>
      <c r="AA30" s="1597"/>
      <c r="AB30" s="1597"/>
      <c r="AC30" s="1597"/>
      <c r="AD30" s="1597"/>
      <c r="AE30" s="1597"/>
      <c r="AF30" s="1597"/>
      <c r="AG30" s="290" t="s">
        <v>309</v>
      </c>
      <c r="AH30" s="290"/>
      <c r="AI30" s="290"/>
      <c r="AJ30" s="290"/>
    </row>
    <row r="31" spans="1:57" x14ac:dyDescent="0.25">
      <c r="C31" s="1585"/>
      <c r="D31" s="1588"/>
      <c r="E31" s="1590"/>
      <c r="F31" s="1442"/>
      <c r="G31" s="1594"/>
      <c r="H31" s="1595"/>
      <c r="I31" s="1595"/>
      <c r="J31" s="1595"/>
      <c r="K31" s="1442"/>
      <c r="L31" s="1590"/>
      <c r="M31" s="1590"/>
      <c r="N31" s="1590"/>
      <c r="O31" s="339"/>
      <c r="S31" s="9"/>
      <c r="T31" s="1590"/>
      <c r="U31" s="1590"/>
      <c r="V31" s="1590"/>
      <c r="W31" s="1597"/>
      <c r="X31" s="1597"/>
      <c r="Y31" s="1597"/>
      <c r="Z31" s="1597"/>
      <c r="AA31" s="1597"/>
      <c r="AB31" s="1597"/>
      <c r="AC31" s="1597"/>
      <c r="AD31" s="1597"/>
      <c r="AE31" s="1597"/>
      <c r="AF31" s="1597"/>
      <c r="AG31" s="26"/>
      <c r="AH31" s="26"/>
      <c r="AI31" s="26"/>
      <c r="AJ31" s="26"/>
      <c r="AP31" s="9" t="s">
        <v>315</v>
      </c>
      <c r="AS31" s="1603" t="s">
        <v>289</v>
      </c>
      <c r="AT31" s="1603"/>
      <c r="AU31" s="1603" t="s">
        <v>290</v>
      </c>
      <c r="AV31" s="1603"/>
      <c r="AW31" s="1603" t="s">
        <v>291</v>
      </c>
      <c r="AX31" s="1603"/>
      <c r="AY31" s="1603" t="s">
        <v>310</v>
      </c>
      <c r="AZ31" s="1603"/>
      <c r="BA31" s="1603"/>
      <c r="BB31" s="283"/>
      <c r="BC31" s="283"/>
      <c r="BD31" s="283"/>
      <c r="BE31" s="283"/>
    </row>
    <row r="32" spans="1:57" x14ac:dyDescent="0.25">
      <c r="C32" s="1585"/>
      <c r="D32" s="1588"/>
      <c r="E32" s="1590"/>
      <c r="F32" s="1442"/>
      <c r="G32" s="1594"/>
      <c r="H32" s="1595"/>
      <c r="I32" s="1595"/>
      <c r="J32" s="1595"/>
      <c r="K32" s="1442"/>
      <c r="L32" s="1590"/>
      <c r="M32" s="1590"/>
      <c r="N32" s="1590"/>
      <c r="O32" s="339"/>
      <c r="S32" s="9"/>
      <c r="T32" s="1590"/>
      <c r="U32" s="1590"/>
      <c r="V32" s="1590"/>
      <c r="W32" s="1597"/>
      <c r="X32" s="1597" t="s">
        <v>289</v>
      </c>
      <c r="Y32" s="1597"/>
      <c r="Z32" s="1597" t="s">
        <v>290</v>
      </c>
      <c r="AA32" s="1597"/>
      <c r="AB32" s="1597" t="s">
        <v>291</v>
      </c>
      <c r="AC32" s="1597"/>
      <c r="AD32" s="1597" t="s">
        <v>310</v>
      </c>
      <c r="AE32" s="1597"/>
      <c r="AF32" s="1597"/>
      <c r="AG32" s="26"/>
      <c r="AH32" s="26"/>
      <c r="AI32" s="26"/>
      <c r="AJ32" s="26"/>
      <c r="AM32" s="294"/>
      <c r="AN32" s="8"/>
      <c r="AO32" s="47" t="s">
        <v>47</v>
      </c>
      <c r="AP32" s="123" t="s">
        <v>212</v>
      </c>
      <c r="AQ32" s="123" t="s">
        <v>211</v>
      </c>
      <c r="AR32" s="26" t="s">
        <v>292</v>
      </c>
      <c r="AS32" s="275" t="s">
        <v>293</v>
      </c>
      <c r="AT32" s="275" t="s">
        <v>113</v>
      </c>
      <c r="AU32" s="275" t="s">
        <v>293</v>
      </c>
      <c r="AV32" s="275" t="s">
        <v>113</v>
      </c>
      <c r="AW32" s="275" t="s">
        <v>293</v>
      </c>
      <c r="AX32" s="27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86"/>
      <c r="D33" s="1589"/>
      <c r="E33" s="1590"/>
      <c r="F33" s="1442"/>
      <c r="G33" s="1594"/>
      <c r="H33" s="1595"/>
      <c r="I33" s="1595"/>
      <c r="J33" s="1595"/>
      <c r="K33" s="1442"/>
      <c r="L33" s="1590"/>
      <c r="M33" s="1590"/>
      <c r="N33" s="1590"/>
      <c r="O33" s="339"/>
      <c r="S33" s="9"/>
      <c r="T33" s="1590"/>
      <c r="U33" s="1590"/>
      <c r="V33" s="1590"/>
      <c r="W33" s="123"/>
      <c r="X33" s="123" t="s">
        <v>293</v>
      </c>
      <c r="Y33" s="123" t="s">
        <v>113</v>
      </c>
      <c r="Z33" s="123" t="s">
        <v>293</v>
      </c>
      <c r="AA33" s="123" t="s">
        <v>113</v>
      </c>
      <c r="AB33" s="123" t="s">
        <v>293</v>
      </c>
      <c r="AC33" s="123" t="s">
        <v>113</v>
      </c>
      <c r="AD33" s="123" t="s">
        <v>293</v>
      </c>
      <c r="AE33" s="123" t="s">
        <v>113</v>
      </c>
      <c r="AF33" s="123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29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77"/>
      <c r="F34" s="8"/>
      <c r="G34" s="8"/>
      <c r="H34" s="8"/>
      <c r="I34" s="8"/>
      <c r="J34" s="8"/>
      <c r="K34" s="8"/>
      <c r="L34" s="7"/>
      <c r="M34" s="8"/>
      <c r="N34" s="7"/>
      <c r="O34" s="323"/>
      <c r="T34" s="123"/>
      <c r="U34" s="12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3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23"/>
      <c r="P36" s="9" t="s">
        <v>78</v>
      </c>
      <c r="Q36" s="119"/>
      <c r="R36" s="119" t="e">
        <f>#REF!</f>
        <v>#REF!</v>
      </c>
      <c r="S36" s="119" t="e">
        <f>#REF!</f>
        <v>#REF!</v>
      </c>
      <c r="T36" s="303" t="s">
        <v>295</v>
      </c>
      <c r="U36" s="303"/>
      <c r="V36" s="291"/>
      <c r="W36" s="29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33" t="s">
        <v>13</v>
      </c>
      <c r="AN36" s="330" t="s">
        <v>14</v>
      </c>
      <c r="AO36" s="188" t="s">
        <v>41</v>
      </c>
      <c r="AP36" s="331">
        <f>SUMIFS(D$23:D$44,$A$23:$A$44,$AM36,$B$23:$B$44,$AN36)</f>
        <v>4</v>
      </c>
      <c r="AQ36" s="331">
        <f>SUMIFS(E$23:E$44,$A$23:$A$44,$AM36,$B$23:$B$44,$AN36)</f>
        <v>30</v>
      </c>
      <c r="AR36" s="331">
        <f>SUM(AP36:AQ36)</f>
        <v>34</v>
      </c>
      <c r="AS36" s="331">
        <f t="shared" ref="AS36:AX36" si="13">SUMIFS(X$23:X$44,$A$23:$A$44,$AM36,$B$23:$B$44,$AN36)</f>
        <v>34</v>
      </c>
      <c r="AT36" s="331">
        <f t="shared" si="13"/>
        <v>2</v>
      </c>
      <c r="AU36" s="331">
        <f t="shared" si="13"/>
        <v>0</v>
      </c>
      <c r="AV36" s="331">
        <f t="shared" si="13"/>
        <v>0</v>
      </c>
      <c r="AW36" s="331">
        <f t="shared" si="13"/>
        <v>12</v>
      </c>
      <c r="AX36" s="331">
        <f t="shared" si="13"/>
        <v>2</v>
      </c>
      <c r="AY36" s="331">
        <f>AS36+AU36+AW36</f>
        <v>46</v>
      </c>
      <c r="AZ36" s="331">
        <f>AT36+AV36+AX36</f>
        <v>4</v>
      </c>
      <c r="BA36" s="331">
        <f>SUM(AY36:AZ36)</f>
        <v>50</v>
      </c>
      <c r="BB36" s="331">
        <f>AS36+AT36</f>
        <v>36</v>
      </c>
      <c r="BC36" s="331">
        <f>AU36+AV36</f>
        <v>0</v>
      </c>
      <c r="BD36" s="331">
        <f>AW36+AX36</f>
        <v>14</v>
      </c>
      <c r="BE36" s="33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23"/>
      <c r="P37" s="9" t="s">
        <v>336</v>
      </c>
      <c r="Q37" s="117"/>
      <c r="R37" s="119"/>
      <c r="S37" s="119"/>
      <c r="T37" s="405" t="s">
        <v>295</v>
      </c>
      <c r="U37" s="405"/>
      <c r="V37" s="405" t="s">
        <v>294</v>
      </c>
      <c r="W37" s="119" t="s">
        <v>296</v>
      </c>
      <c r="X37" s="119">
        <v>8</v>
      </c>
      <c r="Y37" s="119"/>
      <c r="Z37" s="119"/>
      <c r="AA37" s="119"/>
      <c r="AB37" s="119">
        <v>4</v>
      </c>
      <c r="AC37" s="11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0" customFormat="1" x14ac:dyDescent="0.25">
      <c r="A38" s="46" t="s">
        <v>13</v>
      </c>
      <c r="B38" s="46" t="s">
        <v>14</v>
      </c>
      <c r="C38" s="28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23"/>
      <c r="P38" s="9" t="s">
        <v>56</v>
      </c>
      <c r="Q38" s="119" t="s">
        <v>63</v>
      </c>
      <c r="R38" s="119" t="e">
        <f>#REF!</f>
        <v>#REF!</v>
      </c>
      <c r="S38" s="119" t="e">
        <f>#REF!</f>
        <v>#REF!</v>
      </c>
      <c r="T38" s="303" t="s">
        <v>312</v>
      </c>
      <c r="U38" s="303"/>
      <c r="V38" s="291" t="s">
        <v>300</v>
      </c>
      <c r="W38" s="29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3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9"/>
      <c r="R39" s="119" t="e">
        <f>#REF!</f>
        <v>#REF!</v>
      </c>
      <c r="S39" s="119" t="e">
        <f>#REF!</f>
        <v>#REF!</v>
      </c>
      <c r="T39" s="303"/>
      <c r="U39" s="303"/>
      <c r="V39" s="291"/>
      <c r="W39" s="29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78">
        <v>6</v>
      </c>
      <c r="M40" s="8" t="s">
        <v>18</v>
      </c>
      <c r="T40" s="405" t="s">
        <v>295</v>
      </c>
      <c r="U40" s="405"/>
      <c r="V40" s="405" t="s">
        <v>300</v>
      </c>
      <c r="W40" s="405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23"/>
      <c r="P41" s="9"/>
      <c r="Q41" s="119"/>
      <c r="R41" s="119"/>
      <c r="S41" s="119"/>
      <c r="T41" s="405" t="s">
        <v>301</v>
      </c>
      <c r="U41" s="405"/>
      <c r="V41" s="405" t="s">
        <v>302</v>
      </c>
      <c r="W41" s="405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34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06">
        <v>1</v>
      </c>
      <c r="F42" s="8"/>
      <c r="G42" s="8"/>
      <c r="H42" s="8"/>
      <c r="I42" s="8"/>
      <c r="J42" s="8"/>
      <c r="K42" s="8"/>
      <c r="L42" s="7"/>
      <c r="M42" s="8"/>
      <c r="N42" s="7"/>
      <c r="O42" s="323"/>
      <c r="P42" s="9"/>
      <c r="Q42" s="119"/>
      <c r="R42" s="119"/>
      <c r="S42" s="119"/>
      <c r="T42" s="303"/>
      <c r="U42" s="303"/>
      <c r="V42" s="303" t="s">
        <v>294</v>
      </c>
      <c r="W42" s="303" t="s">
        <v>294</v>
      </c>
      <c r="X42" s="123"/>
      <c r="Y42" s="123"/>
      <c r="Z42" s="123"/>
      <c r="AA42" s="123"/>
      <c r="AB42" s="123">
        <v>4</v>
      </c>
      <c r="AC42" s="12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</row>
    <row r="43" spans="1:57" x14ac:dyDescent="0.25">
      <c r="C43" s="47"/>
      <c r="D43" s="302"/>
      <c r="E43" s="7"/>
      <c r="F43" s="8"/>
      <c r="G43" s="8"/>
      <c r="H43" s="8"/>
      <c r="I43" s="8"/>
      <c r="J43" s="8"/>
      <c r="K43" s="8"/>
      <c r="L43" s="7"/>
      <c r="M43" s="8"/>
      <c r="N43" s="7"/>
      <c r="O43" s="323"/>
      <c r="T43" s="405"/>
      <c r="U43" s="405"/>
      <c r="V43" s="405"/>
      <c r="W43" s="405"/>
      <c r="AD43" s="26"/>
      <c r="AE43" s="26"/>
      <c r="AF43" s="26"/>
      <c r="AG43" s="26"/>
      <c r="AH43" s="26"/>
      <c r="AI43" s="26"/>
      <c r="AJ43" s="26"/>
    </row>
    <row r="44" spans="1:57" s="300" customFormat="1" x14ac:dyDescent="0.25">
      <c r="A44" s="46" t="s">
        <v>16</v>
      </c>
      <c r="B44" s="46" t="s">
        <v>14</v>
      </c>
      <c r="C44" s="316" t="s">
        <v>34</v>
      </c>
      <c r="D44" s="31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23"/>
      <c r="P44" s="9"/>
      <c r="Q44" s="119" t="s">
        <v>18</v>
      </c>
      <c r="R44" s="119" t="e">
        <f>#REF!</f>
        <v>#REF!</v>
      </c>
      <c r="S44" s="119" t="e">
        <f>#REF!</f>
        <v>#REF!</v>
      </c>
      <c r="T44" s="303"/>
      <c r="U44" s="303"/>
      <c r="V44" s="291"/>
      <c r="W44" s="29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8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18"/>
      <c r="K45" s="318"/>
      <c r="L45" s="319"/>
      <c r="M45" s="318"/>
      <c r="N45" s="320"/>
      <c r="O45" s="323"/>
      <c r="P45" s="9"/>
      <c r="Q45" s="119"/>
      <c r="R45" s="119"/>
      <c r="S45" s="119"/>
      <c r="T45" s="303"/>
      <c r="U45" s="303"/>
      <c r="V45" s="291"/>
      <c r="W45" s="29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87" customFormat="1" ht="15.75" thickBot="1" x14ac:dyDescent="0.3">
      <c r="A46" s="46"/>
      <c r="B46" s="46"/>
      <c r="C46" s="321"/>
      <c r="D46" s="322"/>
      <c r="E46" s="319"/>
      <c r="F46" s="318"/>
      <c r="G46" s="318"/>
      <c r="H46" s="318"/>
      <c r="I46" s="318"/>
      <c r="J46" s="318"/>
      <c r="K46" s="318"/>
      <c r="L46" s="319"/>
      <c r="M46" s="318"/>
      <c r="N46" s="320"/>
      <c r="O46" s="323"/>
      <c r="P46" s="9"/>
      <c r="Q46" s="119"/>
      <c r="R46" s="119"/>
      <c r="S46" s="119"/>
      <c r="T46" s="303"/>
      <c r="U46" s="303"/>
      <c r="V46" s="291"/>
      <c r="W46" s="29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2"/>
      <c r="Q47" s="11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0"/>
      <c r="B48" s="280"/>
      <c r="C48" s="2" t="s">
        <v>117</v>
      </c>
      <c r="D48" s="281"/>
      <c r="E48" s="4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84" t="s">
        <v>0</v>
      </c>
      <c r="D50" s="1587" t="s">
        <v>74</v>
      </c>
      <c r="E50" s="1590" t="s">
        <v>75</v>
      </c>
      <c r="F50" s="1591" t="s">
        <v>2</v>
      </c>
      <c r="G50" s="1591"/>
      <c r="H50" s="1591"/>
      <c r="I50" s="1591"/>
      <c r="J50" s="1591"/>
      <c r="K50" s="1442"/>
      <c r="L50" s="1590" t="s">
        <v>3</v>
      </c>
      <c r="M50" s="1590" t="s">
        <v>4</v>
      </c>
      <c r="N50" s="1590" t="s">
        <v>5</v>
      </c>
      <c r="O50" s="339"/>
      <c r="S50" s="9"/>
      <c r="T50" s="9"/>
      <c r="U50" s="9"/>
      <c r="V50" s="9"/>
      <c r="W50" s="9"/>
      <c r="X50" s="9"/>
    </row>
    <row r="51" spans="1:57" x14ac:dyDescent="0.25">
      <c r="C51" s="1585"/>
      <c r="D51" s="1588"/>
      <c r="E51" s="1590"/>
      <c r="F51" s="1590" t="s">
        <v>6</v>
      </c>
      <c r="G51" s="1592" t="s">
        <v>7</v>
      </c>
      <c r="H51" s="1592"/>
      <c r="I51" s="1592"/>
      <c r="J51" s="1592"/>
      <c r="K51" s="1590" t="s">
        <v>8</v>
      </c>
      <c r="L51" s="1590"/>
      <c r="M51" s="1590"/>
      <c r="N51" s="1590"/>
      <c r="O51" s="339"/>
      <c r="S51" s="9"/>
      <c r="T51" s="9"/>
      <c r="U51" s="9"/>
      <c r="V51" s="9"/>
      <c r="W51" s="9"/>
      <c r="X51" s="9"/>
    </row>
    <row r="52" spans="1:57" x14ac:dyDescent="0.25">
      <c r="C52" s="1585"/>
      <c r="D52" s="1588"/>
      <c r="E52" s="1590"/>
      <c r="F52" s="1442"/>
      <c r="G52" s="1590" t="s">
        <v>9</v>
      </c>
      <c r="H52" s="1591" t="s">
        <v>10</v>
      </c>
      <c r="I52" s="1442"/>
      <c r="J52" s="1442"/>
      <c r="K52" s="1442"/>
      <c r="L52" s="1590"/>
      <c r="M52" s="1590"/>
      <c r="N52" s="1590"/>
      <c r="O52" s="339"/>
      <c r="S52" s="9"/>
      <c r="T52" s="9"/>
      <c r="U52" s="9"/>
      <c r="V52" s="9"/>
      <c r="W52" s="9"/>
      <c r="X52" s="9"/>
      <c r="AP52" s="9" t="s">
        <v>315</v>
      </c>
      <c r="AS52" s="1603" t="s">
        <v>289</v>
      </c>
      <c r="AT52" s="1603"/>
      <c r="AU52" s="1603" t="s">
        <v>290</v>
      </c>
      <c r="AV52" s="1603"/>
      <c r="AW52" s="1603" t="s">
        <v>291</v>
      </c>
      <c r="AX52" s="1603"/>
      <c r="AY52" s="1603" t="s">
        <v>310</v>
      </c>
      <c r="AZ52" s="1603"/>
      <c r="BA52" s="1603"/>
      <c r="BB52" s="283"/>
      <c r="BC52" s="283"/>
      <c r="BD52" s="283"/>
      <c r="BE52" s="283"/>
    </row>
    <row r="53" spans="1:57" x14ac:dyDescent="0.25">
      <c r="C53" s="1585"/>
      <c r="D53" s="1588"/>
      <c r="E53" s="1590"/>
      <c r="F53" s="1442"/>
      <c r="G53" s="1594"/>
      <c r="H53" s="1590" t="s">
        <v>11</v>
      </c>
      <c r="I53" s="1590" t="s">
        <v>12</v>
      </c>
      <c r="J53" s="1590" t="s">
        <v>13</v>
      </c>
      <c r="K53" s="1442"/>
      <c r="L53" s="1590"/>
      <c r="M53" s="1590"/>
      <c r="N53" s="1590"/>
      <c r="O53" s="339"/>
      <c r="S53" s="9"/>
      <c r="T53" s="1590" t="s">
        <v>11</v>
      </c>
      <c r="U53" s="1590" t="s">
        <v>12</v>
      </c>
      <c r="V53" s="1590" t="s">
        <v>13</v>
      </c>
      <c r="W53" s="1597" t="s">
        <v>9</v>
      </c>
      <c r="X53" s="1602" t="s">
        <v>311</v>
      </c>
      <c r="Y53" s="1597"/>
      <c r="Z53" s="1597"/>
      <c r="AA53" s="1597"/>
      <c r="AB53" s="1597"/>
      <c r="AC53" s="1597"/>
      <c r="AD53" s="1597"/>
      <c r="AE53" s="1597"/>
      <c r="AF53" s="1597"/>
      <c r="AG53" s="290" t="s">
        <v>309</v>
      </c>
      <c r="AH53" s="290"/>
      <c r="AI53" s="290"/>
      <c r="AJ53" s="290"/>
      <c r="AM53" s="294"/>
      <c r="AN53" s="8"/>
      <c r="AO53" s="47" t="s">
        <v>47</v>
      </c>
      <c r="AP53" s="123" t="s">
        <v>212</v>
      </c>
      <c r="AQ53" s="123" t="s">
        <v>211</v>
      </c>
      <c r="AR53" s="26" t="s">
        <v>292</v>
      </c>
      <c r="AS53" s="275" t="s">
        <v>293</v>
      </c>
      <c r="AT53" s="275" t="s">
        <v>113</v>
      </c>
      <c r="AU53" s="275" t="s">
        <v>293</v>
      </c>
      <c r="AV53" s="275" t="s">
        <v>113</v>
      </c>
      <c r="AW53" s="275" t="s">
        <v>293</v>
      </c>
      <c r="AX53" s="27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85"/>
      <c r="D54" s="1588"/>
      <c r="E54" s="1590"/>
      <c r="F54" s="1442"/>
      <c r="G54" s="1594"/>
      <c r="H54" s="1590"/>
      <c r="I54" s="1590"/>
      <c r="J54" s="1590"/>
      <c r="K54" s="1442"/>
      <c r="L54" s="1590"/>
      <c r="M54" s="1590"/>
      <c r="N54" s="1590"/>
      <c r="O54" s="339"/>
      <c r="S54" s="9"/>
      <c r="T54" s="1590"/>
      <c r="U54" s="1590"/>
      <c r="V54" s="1590"/>
      <c r="W54" s="1597"/>
      <c r="X54" s="1597"/>
      <c r="Y54" s="1597"/>
      <c r="Z54" s="1597"/>
      <c r="AA54" s="1597"/>
      <c r="AB54" s="1597"/>
      <c r="AC54" s="1597"/>
      <c r="AD54" s="1597"/>
      <c r="AE54" s="1597"/>
      <c r="AF54" s="1597"/>
      <c r="AG54" s="26"/>
      <c r="AH54" s="26"/>
      <c r="AI54" s="26"/>
      <c r="AJ54" s="26"/>
      <c r="AM54" s="29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85"/>
      <c r="D55" s="1588"/>
      <c r="E55" s="1590"/>
      <c r="F55" s="1442"/>
      <c r="G55" s="1594"/>
      <c r="H55" s="1590"/>
      <c r="I55" s="1590"/>
      <c r="J55" s="1590"/>
      <c r="K55" s="1442"/>
      <c r="L55" s="1590"/>
      <c r="M55" s="1590"/>
      <c r="N55" s="1590"/>
      <c r="O55" s="339"/>
      <c r="S55" s="9"/>
      <c r="T55" s="1590"/>
      <c r="U55" s="1590"/>
      <c r="V55" s="1590"/>
      <c r="W55" s="1597"/>
      <c r="X55" s="1597" t="s">
        <v>289</v>
      </c>
      <c r="Y55" s="1597"/>
      <c r="Z55" s="1597" t="s">
        <v>290</v>
      </c>
      <c r="AA55" s="1597"/>
      <c r="AB55" s="1597" t="s">
        <v>291</v>
      </c>
      <c r="AC55" s="1597"/>
      <c r="AD55" s="1597" t="s">
        <v>310</v>
      </c>
      <c r="AE55" s="1597"/>
      <c r="AF55" s="1597"/>
      <c r="AG55" s="26"/>
      <c r="AH55" s="26"/>
      <c r="AI55" s="26"/>
      <c r="AJ55" s="26"/>
      <c r="AM55" s="29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86"/>
      <c r="D56" s="1589"/>
      <c r="E56" s="1590"/>
      <c r="F56" s="1442"/>
      <c r="G56" s="1594"/>
      <c r="H56" s="1590"/>
      <c r="I56" s="1590"/>
      <c r="J56" s="1590"/>
      <c r="K56" s="1442"/>
      <c r="L56" s="1590"/>
      <c r="M56" s="1590"/>
      <c r="N56" s="1590"/>
      <c r="O56" s="339"/>
      <c r="S56" s="9"/>
      <c r="T56" s="1590"/>
      <c r="U56" s="1590"/>
      <c r="V56" s="1590"/>
      <c r="W56" s="123"/>
      <c r="X56" s="123" t="s">
        <v>293</v>
      </c>
      <c r="Y56" s="123" t="s">
        <v>113</v>
      </c>
      <c r="Z56" s="123" t="s">
        <v>293</v>
      </c>
      <c r="AA56" s="123" t="s">
        <v>113</v>
      </c>
      <c r="AB56" s="123" t="s">
        <v>293</v>
      </c>
      <c r="AC56" s="123" t="s">
        <v>113</v>
      </c>
      <c r="AD56" s="123" t="s">
        <v>293</v>
      </c>
      <c r="AE56" s="123" t="s">
        <v>113</v>
      </c>
      <c r="AF56" s="123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29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98" t="s">
        <v>429</v>
      </c>
      <c r="D57" s="47">
        <v>4</v>
      </c>
      <c r="E57" s="278"/>
      <c r="F57" s="279"/>
      <c r="G57" s="279"/>
      <c r="H57" s="279"/>
      <c r="I57" s="279"/>
      <c r="J57" s="279"/>
      <c r="K57" s="279"/>
      <c r="L57" s="278"/>
      <c r="M57" s="279"/>
      <c r="N57" s="278"/>
      <c r="O57" s="323"/>
      <c r="T57" s="303"/>
      <c r="U57" s="303"/>
      <c r="V57" s="303"/>
      <c r="W57" s="303"/>
      <c r="X57" s="123"/>
      <c r="Y57" s="123"/>
      <c r="Z57" s="123"/>
      <c r="AA57" s="123"/>
      <c r="AB57" s="123"/>
      <c r="AC57" s="123"/>
      <c r="AD57" s="26"/>
      <c r="AE57" s="26"/>
      <c r="AF57" s="26"/>
      <c r="AG57" s="26"/>
      <c r="AH57" s="26"/>
      <c r="AI57" s="26"/>
      <c r="AJ57" s="26"/>
      <c r="AM57" s="29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28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9"/>
      <c r="R58" s="119"/>
      <c r="S58" s="119"/>
      <c r="T58" s="405" t="s">
        <v>295</v>
      </c>
      <c r="U58" s="405"/>
      <c r="V58" s="405" t="s">
        <v>300</v>
      </c>
      <c r="W58" s="405" t="s">
        <v>371</v>
      </c>
      <c r="X58" s="119">
        <v>8</v>
      </c>
      <c r="Y58" s="119"/>
      <c r="Z58" s="119"/>
      <c r="AA58" s="119"/>
      <c r="AB58" s="119"/>
      <c r="AC58" s="11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32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23"/>
      <c r="P60" s="9"/>
      <c r="Q60" s="119"/>
      <c r="R60" s="119"/>
      <c r="S60" s="119"/>
      <c r="T60" s="405" t="s">
        <v>301</v>
      </c>
      <c r="U60" s="405"/>
      <c r="V60" s="405" t="s">
        <v>300</v>
      </c>
      <c r="W60" s="405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32" customFormat="1" x14ac:dyDescent="0.25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23"/>
      <c r="P61" s="9"/>
      <c r="Q61" s="119"/>
      <c r="R61" s="119"/>
      <c r="S61" s="119"/>
      <c r="T61" s="405" t="s">
        <v>301</v>
      </c>
      <c r="U61" s="405"/>
      <c r="V61" s="405" t="s">
        <v>300</v>
      </c>
      <c r="W61" s="405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29"/>
      <c r="AN61" s="330"/>
      <c r="AO61" s="188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23"/>
      <c r="P62" s="9"/>
      <c r="Q62" s="119"/>
      <c r="R62" s="119"/>
      <c r="S62" s="9"/>
      <c r="T62" s="303"/>
      <c r="U62" s="303"/>
      <c r="V62" s="303" t="s">
        <v>294</v>
      </c>
      <c r="W62" s="303" t="s">
        <v>294</v>
      </c>
      <c r="X62" s="123"/>
      <c r="Y62" s="123"/>
      <c r="Z62" s="123"/>
      <c r="AA62" s="123"/>
      <c r="AB62" s="123">
        <v>4</v>
      </c>
      <c r="AC62" s="12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23"/>
      <c r="P63" s="9" t="s">
        <v>83</v>
      </c>
      <c r="Q63" s="119" t="s">
        <v>63</v>
      </c>
      <c r="R63" s="119" t="e">
        <f>#REF!</f>
        <v>#REF!</v>
      </c>
      <c r="S63" s="119" t="e">
        <f>#REF!</f>
        <v>#REF!</v>
      </c>
      <c r="T63" s="303"/>
      <c r="U63" s="303"/>
      <c r="V63" s="303" t="s">
        <v>294</v>
      </c>
      <c r="W63" s="303" t="s">
        <v>294</v>
      </c>
      <c r="X63" s="123"/>
      <c r="Y63" s="123"/>
      <c r="Z63" s="123"/>
      <c r="AA63" s="123"/>
      <c r="AB63" s="123">
        <v>4</v>
      </c>
      <c r="AC63" s="12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1" t="s">
        <v>16</v>
      </c>
      <c r="AN63" s="150" t="s">
        <v>31</v>
      </c>
      <c r="AO63" s="137" t="s">
        <v>42</v>
      </c>
      <c r="AP63" s="152">
        <f>SUMIFS(D$78:D$85,$A$78:$A$85,$AM63,$B$78:$B$85,$AN63)</f>
        <v>0</v>
      </c>
      <c r="AQ63" s="152">
        <f>SUMIFS(E$78:E$85,$A$78:$A$85,$AM63,$B$78:$B$85,$AN63)</f>
        <v>0</v>
      </c>
      <c r="AR63" s="152">
        <f>SUM(AP63:AQ63)</f>
        <v>0</v>
      </c>
      <c r="AS63" s="152">
        <f t="shared" ref="AS63:AX63" si="18">SUMIFS(X$78:X$85,$A$78:$A$85,$AM63,$B$78:$B$85,$AN63)</f>
        <v>0</v>
      </c>
      <c r="AT63" s="152">
        <f t="shared" si="18"/>
        <v>0</v>
      </c>
      <c r="AU63" s="152">
        <f t="shared" si="18"/>
        <v>0</v>
      </c>
      <c r="AV63" s="152">
        <f t="shared" si="18"/>
        <v>0</v>
      </c>
      <c r="AW63" s="152">
        <f t="shared" si="18"/>
        <v>0</v>
      </c>
      <c r="AX63" s="152">
        <f t="shared" si="18"/>
        <v>0</v>
      </c>
      <c r="AY63" s="152">
        <f>AS63+AU63+AW63</f>
        <v>0</v>
      </c>
      <c r="AZ63" s="152">
        <f>AT63+AV63+AX63</f>
        <v>0</v>
      </c>
      <c r="BA63" s="152">
        <f>SUM(AY63:AZ63)</f>
        <v>0</v>
      </c>
      <c r="BB63" s="152">
        <f>AS63+AT63</f>
        <v>0</v>
      </c>
      <c r="BC63" s="152">
        <f>AU63+AV63</f>
        <v>0</v>
      </c>
      <c r="BD63" s="152">
        <f>AW63+AX63</f>
        <v>0</v>
      </c>
      <c r="BE63" s="152">
        <f>SUM(BB63:BD63)</f>
        <v>0</v>
      </c>
    </row>
    <row r="64" spans="1:57" s="30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23"/>
      <c r="P64" s="9"/>
      <c r="Q64" s="119"/>
      <c r="R64" s="123" t="e">
        <f>#REF!</f>
        <v>#REF!</v>
      </c>
      <c r="S64" s="119" t="e">
        <f>#REF!</f>
        <v>#REF!</v>
      </c>
      <c r="T64" s="303"/>
      <c r="U64" s="303"/>
      <c r="V64" s="291"/>
      <c r="W64" s="29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2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9"/>
      <c r="R65" s="119"/>
      <c r="S65" s="119"/>
      <c r="T65" s="405"/>
      <c r="U65" s="119"/>
      <c r="V65" s="119"/>
      <c r="W65" s="405"/>
      <c r="X65" s="119"/>
      <c r="Y65" s="119"/>
      <c r="Z65" s="119"/>
      <c r="AA65" s="119"/>
      <c r="AB65" s="119"/>
      <c r="AC65" s="11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23"/>
      <c r="P66" s="9"/>
      <c r="Q66" s="119"/>
      <c r="R66" s="119" t="e">
        <f>#REF!</f>
        <v>#REF!</v>
      </c>
      <c r="S66" s="119" t="e">
        <f>#REF!</f>
        <v>#REF!</v>
      </c>
      <c r="T66" s="405" t="s">
        <v>301</v>
      </c>
      <c r="U66" s="405"/>
      <c r="V66" s="405" t="s">
        <v>302</v>
      </c>
      <c r="W66" s="405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0" customFormat="1" ht="15.75" thickBot="1" x14ac:dyDescent="0.3">
      <c r="A67" s="120" t="s">
        <v>16</v>
      </c>
      <c r="B67" s="12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23"/>
      <c r="P67" s="9" t="s">
        <v>69</v>
      </c>
      <c r="Q67" s="119" t="s">
        <v>63</v>
      </c>
      <c r="R67" s="119" t="e">
        <f>#REF!</f>
        <v>#REF!</v>
      </c>
      <c r="S67" s="119" t="e">
        <f>#REF!</f>
        <v>#REF!</v>
      </c>
      <c r="T67" s="303" t="s">
        <v>295</v>
      </c>
      <c r="U67" s="303"/>
      <c r="V67" s="291" t="s">
        <v>294</v>
      </c>
      <c r="W67" s="29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5">
        <f>SUM(D57:D67)</f>
        <v>13</v>
      </c>
      <c r="E68" s="28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2"/>
      <c r="S68" s="9" t="e">
        <f>SUM(S58:S67)</f>
        <v>#REF!</v>
      </c>
      <c r="T68" s="292"/>
      <c r="U68" s="292"/>
      <c r="V68" s="292"/>
      <c r="W68" s="292"/>
      <c r="X68" s="292">
        <f t="shared" ref="X68:AJ68" si="19">SUM(X57:X67)</f>
        <v>34</v>
      </c>
      <c r="Y68" s="292">
        <f t="shared" si="19"/>
        <v>0</v>
      </c>
      <c r="Z68" s="292">
        <f t="shared" si="19"/>
        <v>0</v>
      </c>
      <c r="AA68" s="292">
        <f t="shared" si="19"/>
        <v>0</v>
      </c>
      <c r="AB68" s="292">
        <f t="shared" si="19"/>
        <v>14</v>
      </c>
      <c r="AC68" s="292">
        <f t="shared" si="19"/>
        <v>6</v>
      </c>
      <c r="AD68" s="292">
        <f t="shared" si="19"/>
        <v>48</v>
      </c>
      <c r="AE68" s="292">
        <f t="shared" si="19"/>
        <v>6</v>
      </c>
      <c r="AF68" s="292">
        <f t="shared" si="19"/>
        <v>54</v>
      </c>
      <c r="AG68" s="292">
        <f t="shared" si="19"/>
        <v>34</v>
      </c>
      <c r="AH68" s="292">
        <f t="shared" si="19"/>
        <v>0</v>
      </c>
      <c r="AI68" s="292">
        <f t="shared" si="19"/>
        <v>20</v>
      </c>
      <c r="AJ68" s="292">
        <f t="shared" si="19"/>
        <v>54</v>
      </c>
    </row>
    <row r="69" spans="1:57" x14ac:dyDescent="0.25">
      <c r="A69" s="280"/>
      <c r="B69" s="280"/>
      <c r="C69" s="2"/>
      <c r="D69" s="281"/>
      <c r="E69" s="4"/>
      <c r="F69" s="3"/>
      <c r="G69" s="3"/>
      <c r="H69" s="3"/>
      <c r="I69" s="3"/>
      <c r="J69" s="3"/>
      <c r="K69" s="3"/>
      <c r="L69" s="3"/>
      <c r="M69" s="3"/>
      <c r="N69" s="282"/>
      <c r="O69" s="282"/>
      <c r="S69" s="9"/>
      <c r="T69" s="405"/>
      <c r="U69" s="405"/>
      <c r="V69" s="405"/>
      <c r="W69" s="405"/>
      <c r="X69" s="9"/>
    </row>
    <row r="70" spans="1:57" x14ac:dyDescent="0.25">
      <c r="A70" s="280"/>
      <c r="B70" s="280"/>
      <c r="C70" s="2"/>
      <c r="D70" s="281"/>
      <c r="E70" s="4"/>
      <c r="F70" s="3"/>
      <c r="G70" s="3"/>
      <c r="H70" s="3"/>
      <c r="I70" s="3"/>
      <c r="J70" s="3"/>
      <c r="K70" s="3"/>
      <c r="L70" s="3"/>
      <c r="M70" s="3"/>
      <c r="N70" s="282"/>
      <c r="O70" s="28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84" t="s">
        <v>0</v>
      </c>
      <c r="D72" s="1587" t="s">
        <v>74</v>
      </c>
      <c r="E72" s="1590" t="s">
        <v>75</v>
      </c>
      <c r="F72" s="1591" t="s">
        <v>2</v>
      </c>
      <c r="G72" s="1591"/>
      <c r="H72" s="1591"/>
      <c r="I72" s="1591"/>
      <c r="J72" s="1591"/>
      <c r="K72" s="1442"/>
      <c r="L72" s="1590" t="s">
        <v>3</v>
      </c>
      <c r="M72" s="1590" t="s">
        <v>4</v>
      </c>
      <c r="N72" s="1590" t="s">
        <v>5</v>
      </c>
      <c r="O72" s="339"/>
      <c r="S72" s="9"/>
      <c r="T72" s="9"/>
      <c r="U72" s="9"/>
      <c r="V72" s="9"/>
      <c r="W72" s="9"/>
      <c r="X72" s="9"/>
    </row>
    <row r="73" spans="1:57" x14ac:dyDescent="0.25">
      <c r="C73" s="1585"/>
      <c r="D73" s="1588"/>
      <c r="E73" s="1590"/>
      <c r="F73" s="1590" t="s">
        <v>6</v>
      </c>
      <c r="G73" s="1592" t="s">
        <v>7</v>
      </c>
      <c r="H73" s="1592"/>
      <c r="I73" s="1592"/>
      <c r="J73" s="1592"/>
      <c r="K73" s="1590" t="s">
        <v>8</v>
      </c>
      <c r="L73" s="1590"/>
      <c r="M73" s="1590"/>
      <c r="N73" s="1590"/>
      <c r="O73" s="339"/>
      <c r="S73" s="9"/>
      <c r="T73" s="9"/>
      <c r="U73" s="9"/>
      <c r="V73" s="9"/>
      <c r="W73" s="9"/>
      <c r="X73" s="9"/>
    </row>
    <row r="74" spans="1:57" x14ac:dyDescent="0.25">
      <c r="C74" s="1585"/>
      <c r="D74" s="1588"/>
      <c r="E74" s="1590"/>
      <c r="F74" s="1442"/>
      <c r="G74" s="1590" t="s">
        <v>9</v>
      </c>
      <c r="H74" s="1591" t="s">
        <v>10</v>
      </c>
      <c r="I74" s="1442"/>
      <c r="J74" s="1442"/>
      <c r="K74" s="1442"/>
      <c r="L74" s="1590"/>
      <c r="M74" s="1590"/>
      <c r="N74" s="1590"/>
      <c r="O74" s="339"/>
      <c r="S74" s="9"/>
      <c r="T74" s="9"/>
      <c r="U74" s="9"/>
      <c r="V74" s="9"/>
      <c r="W74" s="9"/>
      <c r="X74" s="9"/>
    </row>
    <row r="75" spans="1:57" x14ac:dyDescent="0.25">
      <c r="C75" s="1585"/>
      <c r="D75" s="1588"/>
      <c r="E75" s="1590"/>
      <c r="F75" s="1442"/>
      <c r="G75" s="1594"/>
      <c r="H75" s="1590" t="s">
        <v>11</v>
      </c>
      <c r="I75" s="1590" t="s">
        <v>12</v>
      </c>
      <c r="J75" s="1590" t="s">
        <v>13</v>
      </c>
      <c r="K75" s="1442"/>
      <c r="L75" s="1590"/>
      <c r="M75" s="1590"/>
      <c r="N75" s="1590"/>
      <c r="O75" s="339"/>
      <c r="S75" s="9"/>
      <c r="T75" s="1590" t="s">
        <v>11</v>
      </c>
      <c r="U75" s="1590" t="s">
        <v>12</v>
      </c>
      <c r="V75" s="1590" t="s">
        <v>13</v>
      </c>
      <c r="W75" s="1597" t="s">
        <v>9</v>
      </c>
      <c r="X75" s="1602" t="s">
        <v>311</v>
      </c>
      <c r="Y75" s="1597"/>
      <c r="Z75" s="1597"/>
      <c r="AA75" s="1597"/>
      <c r="AB75" s="1597"/>
      <c r="AC75" s="1597"/>
      <c r="AD75" s="1597"/>
      <c r="AE75" s="1597"/>
      <c r="AF75" s="1597"/>
      <c r="AG75" s="290" t="s">
        <v>309</v>
      </c>
      <c r="AH75" s="290"/>
      <c r="AI75" s="290"/>
      <c r="AJ75" s="290"/>
    </row>
    <row r="76" spans="1:57" x14ac:dyDescent="0.25">
      <c r="C76" s="1585"/>
      <c r="D76" s="1588"/>
      <c r="E76" s="1590"/>
      <c r="F76" s="1442"/>
      <c r="G76" s="1594"/>
      <c r="H76" s="1590"/>
      <c r="I76" s="1590"/>
      <c r="J76" s="1590"/>
      <c r="K76" s="1442"/>
      <c r="L76" s="1590"/>
      <c r="M76" s="1590"/>
      <c r="N76" s="1590"/>
      <c r="O76" s="339"/>
      <c r="S76" s="9"/>
      <c r="T76" s="1590"/>
      <c r="U76" s="1590"/>
      <c r="V76" s="1590"/>
      <c r="W76" s="1597"/>
      <c r="X76" s="1597"/>
      <c r="Y76" s="1597"/>
      <c r="Z76" s="1597"/>
      <c r="AA76" s="1597"/>
      <c r="AB76" s="1597"/>
      <c r="AC76" s="1597"/>
      <c r="AD76" s="1597"/>
      <c r="AE76" s="1597"/>
      <c r="AF76" s="1597"/>
      <c r="AG76" s="26"/>
      <c r="AH76" s="26"/>
      <c r="AI76" s="26"/>
      <c r="AJ76" s="26"/>
      <c r="AP76" s="9" t="s">
        <v>315</v>
      </c>
      <c r="AS76" s="1603" t="s">
        <v>289</v>
      </c>
      <c r="AT76" s="1603"/>
      <c r="AU76" s="1603" t="s">
        <v>290</v>
      </c>
      <c r="AV76" s="1603"/>
      <c r="AW76" s="1603" t="s">
        <v>291</v>
      </c>
      <c r="AX76" s="1603"/>
      <c r="AY76" s="1603" t="s">
        <v>310</v>
      </c>
      <c r="AZ76" s="1603"/>
      <c r="BA76" s="1603"/>
      <c r="BB76" s="283"/>
      <c r="BC76" s="283"/>
      <c r="BD76" s="283"/>
      <c r="BE76" s="283"/>
    </row>
    <row r="77" spans="1:57" x14ac:dyDescent="0.25">
      <c r="C77" s="1585"/>
      <c r="D77" s="1588"/>
      <c r="E77" s="1590"/>
      <c r="F77" s="1442"/>
      <c r="G77" s="1594"/>
      <c r="H77" s="1590"/>
      <c r="I77" s="1590"/>
      <c r="J77" s="1590"/>
      <c r="K77" s="1442"/>
      <c r="L77" s="1590"/>
      <c r="M77" s="1590"/>
      <c r="N77" s="1590"/>
      <c r="O77" s="339"/>
      <c r="S77" s="9"/>
      <c r="T77" s="1590"/>
      <c r="U77" s="1590"/>
      <c r="V77" s="1590"/>
      <c r="W77" s="1597"/>
      <c r="X77" s="1597" t="s">
        <v>289</v>
      </c>
      <c r="Y77" s="1597"/>
      <c r="Z77" s="1597" t="s">
        <v>290</v>
      </c>
      <c r="AA77" s="1597"/>
      <c r="AB77" s="1597" t="s">
        <v>291</v>
      </c>
      <c r="AC77" s="1597"/>
      <c r="AD77" s="1597" t="s">
        <v>310</v>
      </c>
      <c r="AE77" s="1597"/>
      <c r="AF77" s="1597"/>
      <c r="AG77" s="26"/>
      <c r="AH77" s="26"/>
      <c r="AI77" s="26"/>
      <c r="AJ77" s="26"/>
      <c r="AM77" s="294"/>
      <c r="AN77" s="8"/>
      <c r="AO77" s="47" t="s">
        <v>47</v>
      </c>
      <c r="AP77" s="123" t="s">
        <v>212</v>
      </c>
      <c r="AQ77" s="123" t="s">
        <v>211</v>
      </c>
      <c r="AR77" s="26" t="s">
        <v>292</v>
      </c>
      <c r="AS77" s="275" t="s">
        <v>293</v>
      </c>
      <c r="AT77" s="275" t="s">
        <v>113</v>
      </c>
      <c r="AU77" s="275" t="s">
        <v>293</v>
      </c>
      <c r="AV77" s="275" t="s">
        <v>113</v>
      </c>
      <c r="AW77" s="275" t="s">
        <v>293</v>
      </c>
      <c r="AX77" s="27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86"/>
      <c r="D78" s="1589"/>
      <c r="E78" s="1590"/>
      <c r="F78" s="1442"/>
      <c r="G78" s="1594"/>
      <c r="H78" s="1590"/>
      <c r="I78" s="1590"/>
      <c r="J78" s="1590"/>
      <c r="K78" s="1442"/>
      <c r="L78" s="1590"/>
      <c r="M78" s="1590"/>
      <c r="N78" s="1590"/>
      <c r="O78" s="339"/>
      <c r="S78" s="9"/>
      <c r="T78" s="1590"/>
      <c r="U78" s="1590"/>
      <c r="V78" s="1590"/>
      <c r="W78" s="123"/>
      <c r="X78" s="123" t="s">
        <v>293</v>
      </c>
      <c r="Y78" s="123" t="s">
        <v>113</v>
      </c>
      <c r="Z78" s="123" t="s">
        <v>293</v>
      </c>
      <c r="AA78" s="123" t="s">
        <v>113</v>
      </c>
      <c r="AB78" s="123" t="s">
        <v>293</v>
      </c>
      <c r="AC78" s="123" t="s">
        <v>113</v>
      </c>
      <c r="AD78" s="123" t="s">
        <v>293</v>
      </c>
      <c r="AE78" s="123" t="s">
        <v>113</v>
      </c>
      <c r="AF78" s="123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29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28" customFormat="1" x14ac:dyDescent="0.25">
      <c r="A79" s="46" t="s">
        <v>13</v>
      </c>
      <c r="B79" s="46" t="s">
        <v>31</v>
      </c>
      <c r="C79" s="408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9"/>
      <c r="R79" s="119"/>
      <c r="S79" s="119"/>
      <c r="T79" s="405" t="s">
        <v>295</v>
      </c>
      <c r="U79" s="405"/>
      <c r="V79" s="405" t="s">
        <v>302</v>
      </c>
      <c r="W79" s="405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28" customFormat="1" ht="26.25" x14ac:dyDescent="0.25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9"/>
      <c r="R80" s="119"/>
      <c r="S80" s="119"/>
      <c r="T80" s="405" t="s">
        <v>301</v>
      </c>
      <c r="U80" s="405"/>
      <c r="V80" s="405" t="s">
        <v>302</v>
      </c>
      <c r="W80" s="405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3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23"/>
      <c r="P81" s="9"/>
      <c r="Q81" s="119"/>
      <c r="R81" s="119"/>
      <c r="S81" s="119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0" customFormat="1" ht="26.25" x14ac:dyDescent="0.25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23"/>
      <c r="P82" s="9"/>
      <c r="Q82" s="119"/>
      <c r="R82" s="119"/>
      <c r="S82" s="119"/>
      <c r="T82" s="405" t="s">
        <v>301</v>
      </c>
      <c r="U82" s="405"/>
      <c r="V82" s="405" t="s">
        <v>302</v>
      </c>
      <c r="W82" s="405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07"/>
      <c r="AN82" s="150"/>
      <c r="AO82" s="137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</row>
    <row r="83" spans="1:57" s="332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23"/>
      <c r="P83" s="9"/>
      <c r="Q83" s="119"/>
      <c r="R83" s="119"/>
      <c r="S83" s="9"/>
      <c r="T83" s="405" t="s">
        <v>301</v>
      </c>
      <c r="U83" s="405"/>
      <c r="V83" s="405" t="s">
        <v>302</v>
      </c>
      <c r="W83" s="405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</row>
    <row r="84" spans="1:57" s="334" customFormat="1" ht="30.75" customHeight="1" x14ac:dyDescent="0.25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23"/>
      <c r="P84" s="9"/>
      <c r="Q84" s="119"/>
      <c r="R84" s="119"/>
      <c r="S84" s="119"/>
      <c r="T84" s="405" t="s">
        <v>301</v>
      </c>
      <c r="U84" s="405"/>
      <c r="V84" s="405" t="s">
        <v>302</v>
      </c>
      <c r="W84" s="405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0" customFormat="1" x14ac:dyDescent="0.25">
      <c r="A85" s="46"/>
      <c r="B85" s="46"/>
      <c r="C85" s="47"/>
      <c r="D85" s="324"/>
      <c r="E85" s="7"/>
      <c r="F85" s="8"/>
      <c r="G85" s="8"/>
      <c r="H85" s="8"/>
      <c r="I85" s="8"/>
      <c r="J85" s="8"/>
      <c r="K85" s="8"/>
      <c r="L85" s="7"/>
      <c r="M85" s="8"/>
      <c r="N85" s="7"/>
      <c r="O85" s="323"/>
      <c r="P85" s="9"/>
      <c r="Q85" s="119"/>
      <c r="R85" s="119"/>
      <c r="S85" s="9"/>
      <c r="T85" s="303"/>
      <c r="U85" s="303"/>
      <c r="V85" s="303"/>
      <c r="W85" s="30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9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2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23"/>
      <c r="Q88" s="119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2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4"/>
      <c r="E90" s="7"/>
      <c r="F90" s="8"/>
      <c r="G90" s="8"/>
      <c r="H90" s="8"/>
      <c r="I90" s="8"/>
      <c r="J90" s="8"/>
      <c r="K90" s="8"/>
      <c r="L90" s="7"/>
      <c r="M90" s="8"/>
      <c r="N90" s="7"/>
      <c r="O90" s="32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5">
        <f>SUM(D79:D90)</f>
        <v>1</v>
      </c>
      <c r="E91" s="28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9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19"/>
      <c r="S93" s="9"/>
      <c r="T93" s="9"/>
      <c r="U93" s="9"/>
      <c r="V93" s="9"/>
      <c r="W93" s="9"/>
      <c r="X93" s="9"/>
    </row>
    <row r="94" spans="1:57" x14ac:dyDescent="0.25">
      <c r="C94" s="1584" t="s">
        <v>0</v>
      </c>
      <c r="D94" s="1587" t="s">
        <v>74</v>
      </c>
      <c r="E94" s="1590" t="s">
        <v>1</v>
      </c>
      <c r="F94" s="1591" t="s">
        <v>2</v>
      </c>
      <c r="G94" s="1591"/>
      <c r="H94" s="1591"/>
      <c r="I94" s="1591"/>
      <c r="J94" s="1591"/>
      <c r="K94" s="1442"/>
      <c r="L94" s="1590" t="s">
        <v>3</v>
      </c>
      <c r="M94" s="1590" t="s">
        <v>4</v>
      </c>
      <c r="N94" s="1590" t="s">
        <v>5</v>
      </c>
      <c r="O94" s="339"/>
      <c r="S94" s="9"/>
      <c r="T94" s="9"/>
      <c r="U94" s="9"/>
      <c r="V94" s="9"/>
      <c r="W94" s="9"/>
      <c r="X94" s="9"/>
    </row>
    <row r="95" spans="1:57" x14ac:dyDescent="0.25">
      <c r="C95" s="1585"/>
      <c r="D95" s="1588"/>
      <c r="E95" s="1590"/>
      <c r="F95" s="1590" t="s">
        <v>6</v>
      </c>
      <c r="G95" s="1592" t="s">
        <v>7</v>
      </c>
      <c r="H95" s="1592"/>
      <c r="I95" s="1592"/>
      <c r="J95" s="1592"/>
      <c r="K95" s="1590" t="s">
        <v>25</v>
      </c>
      <c r="L95" s="1590"/>
      <c r="M95" s="1590"/>
      <c r="N95" s="1590"/>
      <c r="O95" s="339"/>
      <c r="S95" s="9"/>
      <c r="T95" s="9"/>
      <c r="U95" s="9"/>
      <c r="V95" s="9"/>
      <c r="W95" s="9"/>
      <c r="X95" s="9"/>
    </row>
    <row r="96" spans="1:57" x14ac:dyDescent="0.25">
      <c r="C96" s="1585"/>
      <c r="D96" s="1588"/>
      <c r="E96" s="1590"/>
      <c r="F96" s="1442"/>
      <c r="G96" s="1590" t="s">
        <v>9</v>
      </c>
      <c r="H96" s="1591" t="s">
        <v>10</v>
      </c>
      <c r="I96" s="1442"/>
      <c r="J96" s="1442"/>
      <c r="K96" s="1442"/>
      <c r="L96" s="1590"/>
      <c r="M96" s="1590"/>
      <c r="N96" s="1590"/>
      <c r="O96" s="339"/>
      <c r="S96" s="9"/>
      <c r="T96" s="9"/>
      <c r="U96" s="9"/>
      <c r="V96" s="9"/>
      <c r="W96" s="9"/>
      <c r="X96" s="9"/>
    </row>
    <row r="97" spans="1:57" x14ac:dyDescent="0.25">
      <c r="C97" s="1585"/>
      <c r="D97" s="1588"/>
      <c r="E97" s="1590"/>
      <c r="F97" s="1442"/>
      <c r="G97" s="1594"/>
      <c r="H97" s="1595" t="s">
        <v>26</v>
      </c>
      <c r="I97" s="1595" t="s">
        <v>27</v>
      </c>
      <c r="J97" s="1595" t="s">
        <v>28</v>
      </c>
      <c r="K97" s="1442"/>
      <c r="L97" s="1590"/>
      <c r="M97" s="1590"/>
      <c r="N97" s="1590"/>
      <c r="O97" s="339"/>
      <c r="S97" s="9"/>
      <c r="T97" s="1590" t="s">
        <v>11</v>
      </c>
      <c r="U97" s="1590" t="s">
        <v>12</v>
      </c>
      <c r="V97" s="1590" t="s">
        <v>13</v>
      </c>
      <c r="W97" s="1597" t="s">
        <v>9</v>
      </c>
      <c r="X97" s="1602" t="s">
        <v>311</v>
      </c>
      <c r="Y97" s="1597"/>
      <c r="Z97" s="1597"/>
      <c r="AA97" s="1597"/>
      <c r="AB97" s="1597"/>
      <c r="AC97" s="1597"/>
      <c r="AD97" s="1597"/>
      <c r="AE97" s="1597"/>
      <c r="AF97" s="1597"/>
      <c r="AG97" s="290" t="s">
        <v>309</v>
      </c>
      <c r="AH97" s="290"/>
      <c r="AI97" s="290"/>
      <c r="AJ97" s="290"/>
      <c r="AP97" s="9" t="s">
        <v>315</v>
      </c>
      <c r="AS97" s="1603" t="s">
        <v>289</v>
      </c>
      <c r="AT97" s="1603"/>
      <c r="AU97" s="1603" t="s">
        <v>290</v>
      </c>
      <c r="AV97" s="1603"/>
      <c r="AW97" s="1603" t="s">
        <v>291</v>
      </c>
      <c r="AX97" s="1603"/>
      <c r="AY97" s="1603" t="s">
        <v>310</v>
      </c>
      <c r="AZ97" s="1603"/>
      <c r="BA97" s="1603"/>
      <c r="BB97" s="283"/>
      <c r="BC97" s="283"/>
      <c r="BD97" s="283"/>
      <c r="BE97" s="283"/>
    </row>
    <row r="98" spans="1:57" x14ac:dyDescent="0.25">
      <c r="C98" s="1585"/>
      <c r="D98" s="1588"/>
      <c r="E98" s="1590"/>
      <c r="F98" s="1442"/>
      <c r="G98" s="1594"/>
      <c r="H98" s="1595"/>
      <c r="I98" s="1595"/>
      <c r="J98" s="1595"/>
      <c r="K98" s="1442"/>
      <c r="L98" s="1590"/>
      <c r="M98" s="1590"/>
      <c r="N98" s="1590"/>
      <c r="O98" s="339"/>
      <c r="S98" s="9"/>
      <c r="T98" s="1590"/>
      <c r="U98" s="1590"/>
      <c r="V98" s="1590"/>
      <c r="W98" s="1597"/>
      <c r="X98" s="1597"/>
      <c r="Y98" s="1597"/>
      <c r="Z98" s="1597"/>
      <c r="AA98" s="1597"/>
      <c r="AB98" s="1597"/>
      <c r="AC98" s="1597"/>
      <c r="AD98" s="1597"/>
      <c r="AE98" s="1597"/>
      <c r="AF98" s="1597"/>
      <c r="AG98" s="26"/>
      <c r="AH98" s="26"/>
      <c r="AI98" s="26"/>
      <c r="AJ98" s="26"/>
      <c r="AM98" s="294"/>
      <c r="AN98" s="8"/>
      <c r="AO98" s="47" t="s">
        <v>47</v>
      </c>
      <c r="AP98" s="123" t="s">
        <v>212</v>
      </c>
      <c r="AQ98" s="123" t="s">
        <v>211</v>
      </c>
      <c r="AR98" s="26" t="s">
        <v>292</v>
      </c>
      <c r="AS98" s="275" t="s">
        <v>293</v>
      </c>
      <c r="AT98" s="275" t="s">
        <v>113</v>
      </c>
      <c r="AU98" s="275" t="s">
        <v>293</v>
      </c>
      <c r="AV98" s="275" t="s">
        <v>113</v>
      </c>
      <c r="AW98" s="275" t="s">
        <v>293</v>
      </c>
      <c r="AX98" s="27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85"/>
      <c r="D99" s="1588"/>
      <c r="E99" s="1590"/>
      <c r="F99" s="1442"/>
      <c r="G99" s="1594"/>
      <c r="H99" s="1595"/>
      <c r="I99" s="1595"/>
      <c r="J99" s="1595"/>
      <c r="K99" s="1442"/>
      <c r="L99" s="1590"/>
      <c r="M99" s="1590"/>
      <c r="N99" s="1590"/>
      <c r="O99" s="339"/>
      <c r="S99" s="9"/>
      <c r="T99" s="1590"/>
      <c r="U99" s="1590"/>
      <c r="V99" s="1590"/>
      <c r="W99" s="1597"/>
      <c r="X99" s="1597" t="s">
        <v>289</v>
      </c>
      <c r="Y99" s="1597"/>
      <c r="Z99" s="1597" t="s">
        <v>290</v>
      </c>
      <c r="AA99" s="1597"/>
      <c r="AB99" s="1597" t="s">
        <v>291</v>
      </c>
      <c r="AC99" s="1597"/>
      <c r="AD99" s="1597" t="s">
        <v>310</v>
      </c>
      <c r="AE99" s="1597"/>
      <c r="AF99" s="1597"/>
      <c r="AG99" s="26"/>
      <c r="AH99" s="26"/>
      <c r="AI99" s="26"/>
      <c r="AJ99" s="26"/>
      <c r="AM99" s="29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86"/>
      <c r="D100" s="1589"/>
      <c r="E100" s="1590"/>
      <c r="F100" s="1442"/>
      <c r="G100" s="1594"/>
      <c r="H100" s="1595"/>
      <c r="I100" s="1595"/>
      <c r="J100" s="1595"/>
      <c r="K100" s="1442"/>
      <c r="L100" s="1590"/>
      <c r="M100" s="1590"/>
      <c r="N100" s="1590"/>
      <c r="O100" s="339"/>
      <c r="S100" s="9"/>
      <c r="T100" s="1590"/>
      <c r="U100" s="1590"/>
      <c r="V100" s="1590"/>
      <c r="W100" s="123"/>
      <c r="X100" s="123" t="s">
        <v>293</v>
      </c>
      <c r="Y100" s="123" t="s">
        <v>113</v>
      </c>
      <c r="Z100" s="123" t="s">
        <v>293</v>
      </c>
      <c r="AA100" s="123" t="s">
        <v>113</v>
      </c>
      <c r="AB100" s="123" t="s">
        <v>293</v>
      </c>
      <c r="AC100" s="123" t="s">
        <v>113</v>
      </c>
      <c r="AD100" s="123" t="s">
        <v>293</v>
      </c>
      <c r="AE100" s="123" t="s">
        <v>113</v>
      </c>
      <c r="AF100" s="123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29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88"/>
      <c r="D101" s="286"/>
      <c r="E101" s="286"/>
      <c r="F101" s="8"/>
      <c r="G101" s="8"/>
      <c r="H101" s="8"/>
      <c r="I101" s="8"/>
      <c r="J101" s="8"/>
      <c r="K101" s="8"/>
      <c r="L101" s="7"/>
      <c r="M101" s="8"/>
      <c r="N101" s="7"/>
      <c r="O101" s="323"/>
      <c r="T101" s="12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23"/>
      <c r="P102" s="9" t="s">
        <v>83</v>
      </c>
      <c r="Q102" s="119"/>
      <c r="R102" s="119" t="e">
        <f>#REF!</f>
        <v>#REF!</v>
      </c>
      <c r="S102" s="119"/>
      <c r="T102" s="303"/>
      <c r="U102" s="303"/>
      <c r="V102" s="303" t="s">
        <v>294</v>
      </c>
      <c r="W102" s="303" t="s">
        <v>294</v>
      </c>
      <c r="X102" s="123"/>
      <c r="Y102" s="123"/>
      <c r="Z102" s="123"/>
      <c r="AA102" s="123"/>
      <c r="AB102" s="123">
        <v>4</v>
      </c>
      <c r="AC102" s="12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1" t="s">
        <v>13</v>
      </c>
      <c r="AN102" s="150" t="s">
        <v>14</v>
      </c>
      <c r="AO102" s="137" t="s">
        <v>41</v>
      </c>
      <c r="AP102" s="152">
        <f>SUMIFS(D$101:D$110,$A$101:$A$110,$AM102,$B$101:$B$110,$AN102)</f>
        <v>0</v>
      </c>
      <c r="AQ102" s="152">
        <f>SUMIFS(E$101:E$110,$A$101:$A$110,$AM102,$B$101:$B$110,$AN102)</f>
        <v>0</v>
      </c>
      <c r="AR102" s="152">
        <f>SUM(AP102:AQ102)</f>
        <v>0</v>
      </c>
      <c r="AS102" s="152">
        <f t="shared" ref="AS102:AX102" si="30">SUMIFS(X$101:X$110,$A$101:$A$110,$AM102,$B$101:$B$110,$AN102)</f>
        <v>0</v>
      </c>
      <c r="AT102" s="152">
        <f t="shared" si="30"/>
        <v>0</v>
      </c>
      <c r="AU102" s="152">
        <f t="shared" si="30"/>
        <v>0</v>
      </c>
      <c r="AV102" s="152">
        <f t="shared" si="30"/>
        <v>0</v>
      </c>
      <c r="AW102" s="152">
        <f t="shared" si="30"/>
        <v>0</v>
      </c>
      <c r="AX102" s="152">
        <f t="shared" si="30"/>
        <v>0</v>
      </c>
      <c r="AY102" s="152">
        <f t="shared" ref="AY102:AZ104" si="31">AS102+AU102+AW102</f>
        <v>0</v>
      </c>
      <c r="AZ102" s="152">
        <f t="shared" si="31"/>
        <v>0</v>
      </c>
      <c r="BA102" s="152">
        <f>SUM(AY102:AZ102)</f>
        <v>0</v>
      </c>
      <c r="BB102" s="152">
        <f>AS102+AT102</f>
        <v>0</v>
      </c>
      <c r="BC102" s="152">
        <f>AU102+AV102</f>
        <v>0</v>
      </c>
      <c r="BD102" s="152">
        <f>AW102+AX102</f>
        <v>0</v>
      </c>
      <c r="BE102" s="152">
        <f>SUM(BB102:BD102)</f>
        <v>0</v>
      </c>
    </row>
    <row r="103" spans="1:57" s="30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23"/>
      <c r="P103" s="9" t="s">
        <v>58</v>
      </c>
      <c r="Q103" s="119" t="s">
        <v>63</v>
      </c>
      <c r="R103" s="119" t="e">
        <f>#REF!</f>
        <v>#REF!</v>
      </c>
      <c r="S103" s="119" t="e">
        <f>#REF!</f>
        <v>#REF!</v>
      </c>
      <c r="T103" s="303" t="s">
        <v>294</v>
      </c>
      <c r="U103" s="303"/>
      <c r="V103" s="303"/>
      <c r="W103" s="303" t="s">
        <v>294</v>
      </c>
      <c r="X103" s="123">
        <v>4</v>
      </c>
      <c r="Y103" s="123"/>
      <c r="Z103" s="123"/>
      <c r="AA103" s="123"/>
      <c r="AB103" s="123"/>
      <c r="AC103" s="12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1" t="s">
        <v>13</v>
      </c>
      <c r="AN103" s="150" t="s">
        <v>14</v>
      </c>
      <c r="AO103" s="137" t="s">
        <v>41</v>
      </c>
      <c r="AP103" s="152">
        <f>SUMIFS(D$78:D$85,$A$78:$A$85,$AM103,$B$78:$B$85,$AN103)</f>
        <v>1</v>
      </c>
      <c r="AQ103" s="152">
        <f>SUMIFS(E$78:E$85,$A$78:$A$85,$AM103,$B$78:$B$85,$AN103)</f>
        <v>13</v>
      </c>
      <c r="AR103" s="152">
        <f>SUM(AP103:AQ103)</f>
        <v>14</v>
      </c>
      <c r="AS103" s="152">
        <f t="shared" ref="AS103:AX103" si="32">SUMIFS(X$78:X$85,$A$78:$A$85,$AM103,$B$78:$B$85,$AN103)</f>
        <v>12</v>
      </c>
      <c r="AT103" s="152">
        <f t="shared" si="32"/>
        <v>0</v>
      </c>
      <c r="AU103" s="152">
        <f t="shared" si="32"/>
        <v>0</v>
      </c>
      <c r="AV103" s="152">
        <f t="shared" si="32"/>
        <v>0</v>
      </c>
      <c r="AW103" s="152">
        <f t="shared" si="32"/>
        <v>4</v>
      </c>
      <c r="AX103" s="152">
        <f t="shared" si="32"/>
        <v>0</v>
      </c>
      <c r="AY103" s="152">
        <f t="shared" si="31"/>
        <v>16</v>
      </c>
      <c r="AZ103" s="152">
        <f t="shared" si="31"/>
        <v>0</v>
      </c>
      <c r="BA103" s="152">
        <f>SUM(AY103:AZ103)</f>
        <v>16</v>
      </c>
      <c r="BB103" s="152">
        <f>AS103+AT103</f>
        <v>12</v>
      </c>
      <c r="BC103" s="152">
        <f>AU103+AV103</f>
        <v>0</v>
      </c>
      <c r="BD103" s="152">
        <f>AW103+AX103</f>
        <v>4</v>
      </c>
      <c r="BE103" s="152">
        <f>SUM(BB103:BD103)</f>
        <v>16</v>
      </c>
    </row>
    <row r="104" spans="1:57" s="300" customFormat="1" x14ac:dyDescent="0.25">
      <c r="A104" s="46" t="s">
        <v>16</v>
      </c>
      <c r="B104" s="46" t="s">
        <v>14</v>
      </c>
      <c r="C104" s="47" t="s">
        <v>39</v>
      </c>
      <c r="D104" s="47"/>
      <c r="E104" s="28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23"/>
      <c r="P104" s="9" t="s">
        <v>71</v>
      </c>
      <c r="Q104" s="119" t="s">
        <v>65</v>
      </c>
      <c r="R104" s="119" t="e">
        <f>#REF!</f>
        <v>#REF!</v>
      </c>
      <c r="S104" s="9"/>
      <c r="T104" s="303" t="s">
        <v>297</v>
      </c>
      <c r="U104" s="303"/>
      <c r="V104" s="303"/>
      <c r="W104" s="303" t="s">
        <v>297</v>
      </c>
      <c r="X104" s="123">
        <v>4</v>
      </c>
      <c r="Y104" s="123">
        <v>4</v>
      </c>
      <c r="Z104" s="123"/>
      <c r="AA104" s="123"/>
      <c r="AB104" s="123"/>
      <c r="AC104" s="12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1" t="s">
        <v>13</v>
      </c>
      <c r="AN104" s="150" t="s">
        <v>14</v>
      </c>
      <c r="AO104" s="137" t="s">
        <v>41</v>
      </c>
      <c r="AP104" s="152">
        <f>SUMIFS(D$121:D$128,$A$121:$A$128,$AM104,$B$121:$B$128,$AN104)</f>
        <v>0</v>
      </c>
      <c r="AQ104" s="152">
        <f>SUMIFS(E$121:E$128,$A$121:$A$128,$AM104,$B$121:$B$128,$AN104)</f>
        <v>22</v>
      </c>
      <c r="AR104" s="152">
        <f>SUM(AP104:AQ104)</f>
        <v>22</v>
      </c>
      <c r="AS104" s="152">
        <f t="shared" ref="AS104:AX104" si="33">SUMIFS(X$121:X$128,$A$121:$A$128,$AM104,$B$121:$B$128,$AN104)</f>
        <v>6</v>
      </c>
      <c r="AT104" s="152">
        <f t="shared" si="33"/>
        <v>0</v>
      </c>
      <c r="AU104" s="152">
        <f t="shared" si="33"/>
        <v>0</v>
      </c>
      <c r="AV104" s="152">
        <f t="shared" si="33"/>
        <v>0</v>
      </c>
      <c r="AW104" s="152">
        <f t="shared" si="33"/>
        <v>6</v>
      </c>
      <c r="AX104" s="152">
        <f t="shared" si="33"/>
        <v>0</v>
      </c>
      <c r="AY104" s="152">
        <f t="shared" si="31"/>
        <v>12</v>
      </c>
      <c r="AZ104" s="152">
        <f t="shared" si="31"/>
        <v>0</v>
      </c>
      <c r="BA104" s="152">
        <f>SUM(AY104:AZ104)</f>
        <v>12</v>
      </c>
      <c r="BB104" s="152">
        <f>AS104+AT104</f>
        <v>6</v>
      </c>
      <c r="BC104" s="152">
        <f>AU104+AV104</f>
        <v>0</v>
      </c>
      <c r="BD104" s="152">
        <f>AW104+AX104</f>
        <v>6</v>
      </c>
      <c r="BE104" s="152">
        <f>SUM(BB104:BD104)</f>
        <v>12</v>
      </c>
    </row>
    <row r="105" spans="1:57" s="332" customFormat="1" ht="30" customHeight="1" x14ac:dyDescent="0.25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23"/>
      <c r="P105" s="9"/>
      <c r="Q105" s="119"/>
      <c r="R105" s="119"/>
      <c r="S105" s="119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23"/>
      <c r="P106" s="9"/>
      <c r="Q106" s="119"/>
      <c r="R106" s="119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23"/>
      <c r="S107" s="9"/>
      <c r="T107" s="405"/>
      <c r="U107" s="405"/>
      <c r="V107" s="405"/>
      <c r="W107" s="405"/>
      <c r="Y107" s="119"/>
      <c r="Z107" s="119"/>
      <c r="AA107" s="119"/>
      <c r="AB107" s="119"/>
      <c r="AC107" s="11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28" customFormat="1" ht="39" x14ac:dyDescent="0.25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23"/>
      <c r="P108" s="9"/>
      <c r="Q108" s="119"/>
      <c r="R108" s="119"/>
      <c r="S108" s="119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2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23"/>
      <c r="P109" s="9"/>
      <c r="Q109" s="119"/>
      <c r="R109" s="119"/>
      <c r="S109" s="119"/>
      <c r="T109" s="303"/>
      <c r="U109" s="303"/>
      <c r="V109" s="303"/>
      <c r="W109" s="303"/>
      <c r="X109" s="123"/>
      <c r="Y109" s="123"/>
      <c r="Z109" s="123"/>
      <c r="AA109" s="123"/>
      <c r="AB109" s="123"/>
      <c r="AC109" s="12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2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2"/>
      <c r="P111" s="119"/>
      <c r="S111" s="9"/>
      <c r="T111" s="292"/>
      <c r="U111" s="292"/>
      <c r="V111" s="292"/>
      <c r="W111" s="292"/>
      <c r="X111" s="292">
        <f>SUM(X102:X110)</f>
        <v>26</v>
      </c>
      <c r="Y111" s="292">
        <f t="shared" ref="Y111:AJ111" si="34">SUM(Y102:Y110)</f>
        <v>4</v>
      </c>
      <c r="Z111" s="292">
        <f t="shared" si="34"/>
        <v>0</v>
      </c>
      <c r="AA111" s="292">
        <f t="shared" si="34"/>
        <v>0</v>
      </c>
      <c r="AB111" s="292">
        <f t="shared" si="34"/>
        <v>10</v>
      </c>
      <c r="AC111" s="292">
        <f t="shared" si="34"/>
        <v>0</v>
      </c>
      <c r="AD111" s="292">
        <f t="shared" si="34"/>
        <v>36</v>
      </c>
      <c r="AE111" s="292">
        <f t="shared" si="34"/>
        <v>4</v>
      </c>
      <c r="AF111" s="292">
        <f>SUM(AF102:AF110)</f>
        <v>40</v>
      </c>
      <c r="AG111" s="292">
        <f t="shared" si="34"/>
        <v>30</v>
      </c>
      <c r="AH111" s="292">
        <f t="shared" si="34"/>
        <v>0</v>
      </c>
      <c r="AI111" s="292">
        <f t="shared" si="34"/>
        <v>10</v>
      </c>
      <c r="AJ111" s="292">
        <f t="shared" si="34"/>
        <v>40</v>
      </c>
    </row>
    <row r="112" spans="1:57" x14ac:dyDescent="0.25">
      <c r="C112" s="2"/>
      <c r="D112" s="3"/>
      <c r="P112" s="119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19"/>
      <c r="S113" s="9"/>
      <c r="T113" s="9"/>
      <c r="U113" s="9"/>
      <c r="V113" s="9"/>
      <c r="W113" s="9"/>
      <c r="X113" s="9"/>
    </row>
    <row r="114" spans="1:57" x14ac:dyDescent="0.25">
      <c r="C114" s="1584" t="s">
        <v>0</v>
      </c>
      <c r="D114" s="1587" t="s">
        <v>74</v>
      </c>
      <c r="E114" s="1590" t="s">
        <v>1</v>
      </c>
      <c r="F114" s="1591" t="s">
        <v>2</v>
      </c>
      <c r="G114" s="1591"/>
      <c r="H114" s="1591"/>
      <c r="I114" s="1591"/>
      <c r="J114" s="1591"/>
      <c r="K114" s="1442"/>
      <c r="L114" s="1590" t="s">
        <v>3</v>
      </c>
      <c r="M114" s="1590" t="s">
        <v>4</v>
      </c>
      <c r="N114" s="1590" t="s">
        <v>5</v>
      </c>
      <c r="O114" s="339"/>
      <c r="S114" s="9"/>
      <c r="T114" s="9"/>
      <c r="U114" s="9"/>
      <c r="V114" s="9"/>
      <c r="W114" s="9"/>
      <c r="X114" s="9"/>
    </row>
    <row r="115" spans="1:57" x14ac:dyDescent="0.25">
      <c r="C115" s="1585"/>
      <c r="D115" s="1588"/>
      <c r="E115" s="1590"/>
      <c r="F115" s="1590" t="s">
        <v>6</v>
      </c>
      <c r="G115" s="1592" t="s">
        <v>7</v>
      </c>
      <c r="H115" s="1592"/>
      <c r="I115" s="1592"/>
      <c r="J115" s="1592"/>
      <c r="K115" s="1590" t="s">
        <v>25</v>
      </c>
      <c r="L115" s="1590"/>
      <c r="M115" s="1590"/>
      <c r="N115" s="1590"/>
      <c r="O115" s="339"/>
      <c r="S115" s="9"/>
      <c r="T115" s="9"/>
      <c r="U115" s="9"/>
      <c r="V115" s="9"/>
      <c r="W115" s="9"/>
      <c r="X115" s="9"/>
    </row>
    <row r="116" spans="1:57" x14ac:dyDescent="0.25">
      <c r="C116" s="1585"/>
      <c r="D116" s="1588"/>
      <c r="E116" s="1590"/>
      <c r="F116" s="1442"/>
      <c r="G116" s="1590" t="s">
        <v>9</v>
      </c>
      <c r="H116" s="1591" t="s">
        <v>10</v>
      </c>
      <c r="I116" s="1442"/>
      <c r="J116" s="1442"/>
      <c r="K116" s="1442"/>
      <c r="L116" s="1590"/>
      <c r="M116" s="1590"/>
      <c r="N116" s="1590"/>
      <c r="O116" s="339"/>
      <c r="S116" s="9"/>
      <c r="T116" s="9"/>
      <c r="U116" s="9"/>
      <c r="V116" s="9"/>
      <c r="W116" s="9"/>
      <c r="X116" s="9"/>
    </row>
    <row r="117" spans="1:57" x14ac:dyDescent="0.25">
      <c r="C117" s="1585"/>
      <c r="D117" s="1588"/>
      <c r="E117" s="1590"/>
      <c r="F117" s="1442"/>
      <c r="G117" s="1594"/>
      <c r="H117" s="1595" t="s">
        <v>26</v>
      </c>
      <c r="I117" s="1595" t="s">
        <v>27</v>
      </c>
      <c r="J117" s="1595" t="s">
        <v>28</v>
      </c>
      <c r="K117" s="1442"/>
      <c r="L117" s="1590"/>
      <c r="M117" s="1590"/>
      <c r="N117" s="1590"/>
      <c r="O117" s="339"/>
      <c r="S117" s="9"/>
      <c r="T117" s="1590" t="s">
        <v>11</v>
      </c>
      <c r="U117" s="1590" t="s">
        <v>12</v>
      </c>
      <c r="V117" s="1590" t="s">
        <v>13</v>
      </c>
      <c r="W117" s="1597" t="s">
        <v>9</v>
      </c>
      <c r="X117" s="1602" t="s">
        <v>311</v>
      </c>
      <c r="Y117" s="1597"/>
      <c r="Z117" s="1597"/>
      <c r="AA117" s="1597"/>
      <c r="AB117" s="1597"/>
      <c r="AC117" s="1597"/>
      <c r="AD117" s="1597"/>
      <c r="AE117" s="1597"/>
      <c r="AF117" s="1597"/>
      <c r="AG117" s="290" t="s">
        <v>309</v>
      </c>
      <c r="AH117" s="290"/>
      <c r="AI117" s="290"/>
      <c r="AJ117" s="290"/>
      <c r="AP117" s="9" t="s">
        <v>315</v>
      </c>
      <c r="AS117" s="1603" t="s">
        <v>289</v>
      </c>
      <c r="AT117" s="1603"/>
      <c r="AU117" s="1603" t="s">
        <v>290</v>
      </c>
      <c r="AV117" s="1603"/>
      <c r="AW117" s="1603" t="s">
        <v>291</v>
      </c>
      <c r="AX117" s="1603"/>
      <c r="AY117" s="1603" t="s">
        <v>310</v>
      </c>
      <c r="AZ117" s="1603"/>
      <c r="BA117" s="1603"/>
      <c r="BB117" s="283"/>
      <c r="BC117" s="283"/>
      <c r="BD117" s="283"/>
      <c r="BE117" s="283"/>
    </row>
    <row r="118" spans="1:57" x14ac:dyDescent="0.25">
      <c r="C118" s="1585"/>
      <c r="D118" s="1588"/>
      <c r="E118" s="1590"/>
      <c r="F118" s="1442"/>
      <c r="G118" s="1594"/>
      <c r="H118" s="1595"/>
      <c r="I118" s="1595"/>
      <c r="J118" s="1595"/>
      <c r="K118" s="1442"/>
      <c r="L118" s="1590"/>
      <c r="M118" s="1590"/>
      <c r="N118" s="1590"/>
      <c r="O118" s="339"/>
      <c r="S118" s="9"/>
      <c r="T118" s="1590"/>
      <c r="U118" s="1590"/>
      <c r="V118" s="1590"/>
      <c r="W118" s="1597"/>
      <c r="X118" s="1597"/>
      <c r="Y118" s="1597"/>
      <c r="Z118" s="1597"/>
      <c r="AA118" s="1597"/>
      <c r="AB118" s="1597"/>
      <c r="AC118" s="1597"/>
      <c r="AD118" s="1597"/>
      <c r="AE118" s="1597"/>
      <c r="AF118" s="1597"/>
      <c r="AG118" s="26"/>
      <c r="AH118" s="26"/>
      <c r="AI118" s="26"/>
      <c r="AJ118" s="26"/>
      <c r="AM118" s="294"/>
      <c r="AN118" s="8"/>
      <c r="AO118" s="47" t="s">
        <v>47</v>
      </c>
      <c r="AP118" s="123" t="s">
        <v>212</v>
      </c>
      <c r="AQ118" s="123" t="s">
        <v>211</v>
      </c>
      <c r="AR118" s="26" t="s">
        <v>292</v>
      </c>
      <c r="AS118" s="275" t="s">
        <v>293</v>
      </c>
      <c r="AT118" s="275" t="s">
        <v>113</v>
      </c>
      <c r="AU118" s="275" t="s">
        <v>293</v>
      </c>
      <c r="AV118" s="275" t="s">
        <v>113</v>
      </c>
      <c r="AW118" s="275" t="s">
        <v>293</v>
      </c>
      <c r="AX118" s="27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85"/>
      <c r="D119" s="1588"/>
      <c r="E119" s="1590"/>
      <c r="F119" s="1442"/>
      <c r="G119" s="1594"/>
      <c r="H119" s="1595"/>
      <c r="I119" s="1595"/>
      <c r="J119" s="1595"/>
      <c r="K119" s="1442"/>
      <c r="L119" s="1590"/>
      <c r="M119" s="1590"/>
      <c r="N119" s="1590"/>
      <c r="O119" s="339"/>
      <c r="S119" s="9"/>
      <c r="T119" s="1590"/>
      <c r="U119" s="1590"/>
      <c r="V119" s="1590"/>
      <c r="W119" s="1597"/>
      <c r="X119" s="1597" t="s">
        <v>289</v>
      </c>
      <c r="Y119" s="1597"/>
      <c r="Z119" s="1597" t="s">
        <v>290</v>
      </c>
      <c r="AA119" s="1597"/>
      <c r="AB119" s="1597" t="s">
        <v>291</v>
      </c>
      <c r="AC119" s="1597"/>
      <c r="AD119" s="1597" t="s">
        <v>310</v>
      </c>
      <c r="AE119" s="1597"/>
      <c r="AF119" s="1597"/>
      <c r="AG119" s="26"/>
      <c r="AH119" s="26"/>
      <c r="AI119" s="26"/>
      <c r="AJ119" s="26"/>
      <c r="AM119" s="29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86"/>
      <c r="D120" s="1589"/>
      <c r="E120" s="1590"/>
      <c r="F120" s="1442"/>
      <c r="G120" s="1594"/>
      <c r="H120" s="1595"/>
      <c r="I120" s="1595"/>
      <c r="J120" s="1595"/>
      <c r="K120" s="1442"/>
      <c r="L120" s="1590"/>
      <c r="M120" s="1590"/>
      <c r="N120" s="1590"/>
      <c r="O120" s="339"/>
      <c r="S120" s="9"/>
      <c r="T120" s="1590"/>
      <c r="U120" s="1590"/>
      <c r="V120" s="1590"/>
      <c r="W120" s="123"/>
      <c r="X120" s="123" t="s">
        <v>293</v>
      </c>
      <c r="Y120" s="123" t="s">
        <v>113</v>
      </c>
      <c r="Z120" s="123" t="s">
        <v>293</v>
      </c>
      <c r="AA120" s="123" t="s">
        <v>113</v>
      </c>
      <c r="AB120" s="123" t="s">
        <v>293</v>
      </c>
      <c r="AC120" s="123" t="s">
        <v>113</v>
      </c>
      <c r="AD120" s="123" t="s">
        <v>293</v>
      </c>
      <c r="AE120" s="123" t="s">
        <v>113</v>
      </c>
      <c r="AF120" s="123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29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32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23"/>
      <c r="P121" s="9" t="s">
        <v>73</v>
      </c>
      <c r="Q121" s="119" t="s">
        <v>65</v>
      </c>
      <c r="R121" s="119" t="e">
        <f>#REF!</f>
        <v>#REF!</v>
      </c>
      <c r="S121" s="9"/>
      <c r="T121" s="123"/>
      <c r="U121" s="123"/>
      <c r="V121" s="123" t="s">
        <v>294</v>
      </c>
      <c r="W121" s="123" t="s">
        <v>294</v>
      </c>
      <c r="X121" s="123"/>
      <c r="Y121" s="123"/>
      <c r="Z121" s="123"/>
      <c r="AA121" s="123"/>
      <c r="AB121" s="123">
        <v>4</v>
      </c>
      <c r="AC121" s="12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33"/>
      <c r="AN121" s="330"/>
      <c r="AO121" s="188" t="s">
        <v>48</v>
      </c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  <c r="BC121" s="331"/>
      <c r="BD121" s="331"/>
      <c r="BE121" s="331"/>
    </row>
    <row r="122" spans="1:57" s="300" customFormat="1" x14ac:dyDescent="0.25">
      <c r="A122" s="46" t="s">
        <v>13</v>
      </c>
      <c r="B122" s="46" t="s">
        <v>14</v>
      </c>
      <c r="C122" s="36" t="s">
        <v>45</v>
      </c>
      <c r="D122" s="324"/>
      <c r="E122" s="27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23"/>
      <c r="P122" s="9"/>
      <c r="Q122" s="119"/>
      <c r="R122" s="119"/>
      <c r="S122" s="119"/>
      <c r="T122" s="123"/>
      <c r="U122" s="123"/>
      <c r="V122" s="123"/>
      <c r="W122" s="123"/>
      <c r="X122" s="1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34" customFormat="1" ht="53.25" customHeight="1" x14ac:dyDescent="0.25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23"/>
      <c r="P123" s="9"/>
      <c r="Q123" s="119"/>
      <c r="R123" s="119"/>
      <c r="S123" s="9"/>
      <c r="T123" s="303" t="s">
        <v>301</v>
      </c>
      <c r="U123" s="303"/>
      <c r="V123" s="303" t="s">
        <v>302</v>
      </c>
      <c r="W123" s="30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83"/>
      <c r="AN123" s="384"/>
      <c r="AO123" s="385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</row>
    <row r="124" spans="1:57" s="334" customFormat="1" x14ac:dyDescent="0.25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23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</row>
    <row r="125" spans="1:57" s="334" customFormat="1" ht="39" x14ac:dyDescent="0.25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23"/>
      <c r="P125" s="9"/>
      <c r="Q125" s="119"/>
      <c r="R125" s="119"/>
      <c r="S125" s="9"/>
      <c r="T125" s="303" t="s">
        <v>295</v>
      </c>
      <c r="U125" s="303" t="s">
        <v>294</v>
      </c>
      <c r="V125" s="26"/>
      <c r="W125" s="30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23"/>
      <c r="P126" s="9"/>
      <c r="Q126" s="119"/>
      <c r="R126" s="119"/>
      <c r="S126" s="9"/>
      <c r="T126" s="303" t="s">
        <v>301</v>
      </c>
      <c r="U126" s="303"/>
      <c r="V126" s="303" t="s">
        <v>302</v>
      </c>
      <c r="W126" s="30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23"/>
      <c r="P127" s="9" t="s">
        <v>78</v>
      </c>
      <c r="Q127" s="119"/>
      <c r="R127" s="11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23"/>
      <c r="P128" s="9" t="s">
        <v>78</v>
      </c>
      <c r="Q128" s="119"/>
      <c r="R128" s="11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2"/>
      <c r="T129" s="122"/>
      <c r="U129" s="122"/>
      <c r="V129" s="122"/>
      <c r="W129" s="122"/>
      <c r="X129" s="122">
        <f>SUM(X121:X128)</f>
        <v>20</v>
      </c>
      <c r="Y129" s="122">
        <f t="shared" ref="Y129:AJ129" si="37">SUM(Y121:Y128)</f>
        <v>0</v>
      </c>
      <c r="Z129" s="122">
        <f t="shared" si="37"/>
        <v>4</v>
      </c>
      <c r="AA129" s="122">
        <f t="shared" si="37"/>
        <v>0</v>
      </c>
      <c r="AB129" s="122">
        <f t="shared" si="37"/>
        <v>12</v>
      </c>
      <c r="AC129" s="122">
        <f t="shared" si="37"/>
        <v>0</v>
      </c>
      <c r="AD129" s="122">
        <f t="shared" si="37"/>
        <v>36</v>
      </c>
      <c r="AE129" s="122">
        <f t="shared" si="37"/>
        <v>0</v>
      </c>
      <c r="AF129" s="122">
        <f t="shared" si="37"/>
        <v>36</v>
      </c>
      <c r="AG129" s="122">
        <f t="shared" si="37"/>
        <v>20</v>
      </c>
      <c r="AH129" s="122">
        <f t="shared" si="37"/>
        <v>4</v>
      </c>
      <c r="AI129" s="122">
        <f t="shared" si="37"/>
        <v>12</v>
      </c>
      <c r="AJ129" s="122">
        <f t="shared" si="37"/>
        <v>36</v>
      </c>
      <c r="AN129" s="9" t="s">
        <v>316</v>
      </c>
    </row>
    <row r="130" spans="1:57" x14ac:dyDescent="0.25">
      <c r="C130" s="1" t="s">
        <v>22</v>
      </c>
      <c r="D130" s="299">
        <f>D24+D47+D111+D129+D91+D68</f>
        <v>60</v>
      </c>
      <c r="E130" s="299">
        <f>E24+E47+E111+E129+E91+E68</f>
        <v>180</v>
      </c>
      <c r="R130" s="327" t="e">
        <f>SUM(R10:R129)</f>
        <v>#REF!</v>
      </c>
      <c r="AP130" s="9" t="s">
        <v>315</v>
      </c>
      <c r="AS130" s="1603" t="s">
        <v>289</v>
      </c>
      <c r="AT130" s="1603"/>
      <c r="AU130" s="1603" t="s">
        <v>290</v>
      </c>
      <c r="AV130" s="1603"/>
      <c r="AW130" s="1603" t="s">
        <v>291</v>
      </c>
      <c r="AX130" s="1603"/>
      <c r="AY130" s="1603" t="s">
        <v>310</v>
      </c>
      <c r="AZ130" s="1603"/>
      <c r="BA130" s="1603"/>
      <c r="BB130" s="283"/>
      <c r="BC130" s="283"/>
      <c r="BD130" s="283"/>
      <c r="BE130" s="283"/>
    </row>
    <row r="131" spans="1:57" x14ac:dyDescent="0.25">
      <c r="AM131" s="294"/>
      <c r="AN131" s="8"/>
      <c r="AO131" s="47" t="s">
        <v>47</v>
      </c>
      <c r="AP131" s="123" t="s">
        <v>212</v>
      </c>
      <c r="AQ131" s="123" t="s">
        <v>211</v>
      </c>
      <c r="AR131" s="26" t="s">
        <v>292</v>
      </c>
      <c r="AS131" s="275" t="s">
        <v>293</v>
      </c>
      <c r="AT131" s="275" t="s">
        <v>113</v>
      </c>
      <c r="AU131" s="275" t="s">
        <v>293</v>
      </c>
      <c r="AV131" s="275" t="s">
        <v>113</v>
      </c>
      <c r="AW131" s="275" t="s">
        <v>293</v>
      </c>
      <c r="AX131" s="27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29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29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7">
        <f ca="1">M136/$E$136*100</f>
        <v>0</v>
      </c>
      <c r="S136" s="9"/>
      <c r="T136" s="9"/>
      <c r="U136" s="9"/>
      <c r="V136" s="9"/>
      <c r="W136" s="9"/>
      <c r="X136" s="9"/>
      <c r="AM136" s="29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97" t="s">
        <v>289</v>
      </c>
      <c r="H151" s="1597"/>
      <c r="I151" s="1597" t="s">
        <v>290</v>
      </c>
      <c r="J151" s="1597"/>
      <c r="K151" s="1597" t="s">
        <v>291</v>
      </c>
      <c r="L151" s="1597"/>
      <c r="M151" s="1597" t="s">
        <v>310</v>
      </c>
      <c r="N151" s="1597"/>
      <c r="O151" s="1597"/>
      <c r="P151" s="1597"/>
      <c r="Q151" s="26"/>
      <c r="R151" s="26"/>
      <c r="S151" s="26"/>
      <c r="T151" s="26"/>
    </row>
    <row r="152" spans="1:24" x14ac:dyDescent="0.25">
      <c r="A152" s="8"/>
      <c r="B152" s="8"/>
      <c r="C152" s="289" t="s">
        <v>47</v>
      </c>
      <c r="D152" s="123" t="s">
        <v>212</v>
      </c>
      <c r="E152" s="293" t="s">
        <v>211</v>
      </c>
      <c r="F152" s="26" t="s">
        <v>292</v>
      </c>
      <c r="G152" s="123" t="s">
        <v>293</v>
      </c>
      <c r="H152" s="123" t="s">
        <v>113</v>
      </c>
      <c r="I152" s="123" t="s">
        <v>293</v>
      </c>
      <c r="J152" s="123" t="s">
        <v>113</v>
      </c>
      <c r="K152" s="123" t="s">
        <v>293</v>
      </c>
      <c r="L152" s="123" t="s">
        <v>113</v>
      </c>
      <c r="M152" s="123" t="s">
        <v>293</v>
      </c>
      <c r="N152" s="123" t="s">
        <v>113</v>
      </c>
      <c r="O152" s="123"/>
      <c r="P152" s="123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8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8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8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8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18" t="s">
        <v>13</v>
      </c>
      <c r="B157" s="318" t="s">
        <v>31</v>
      </c>
      <c r="C157" s="28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97" t="s">
        <v>289</v>
      </c>
      <c r="H162" s="1597"/>
      <c r="I162" s="1597" t="s">
        <v>290</v>
      </c>
      <c r="J162" s="1597"/>
      <c r="K162" s="1597" t="s">
        <v>291</v>
      </c>
      <c r="L162" s="1597"/>
      <c r="M162" s="1597" t="s">
        <v>310</v>
      </c>
      <c r="N162" s="1597"/>
      <c r="O162" s="1597"/>
      <c r="P162" s="1597"/>
      <c r="Q162" s="26"/>
      <c r="R162" s="26"/>
      <c r="S162" s="26"/>
      <c r="T162" s="26"/>
    </row>
    <row r="163" spans="1:20" x14ac:dyDescent="0.25">
      <c r="A163" s="8"/>
      <c r="B163" s="8"/>
      <c r="C163" s="289" t="s">
        <v>47</v>
      </c>
      <c r="D163" s="123" t="s">
        <v>212</v>
      </c>
      <c r="E163" s="293" t="s">
        <v>211</v>
      </c>
      <c r="F163" s="26" t="s">
        <v>292</v>
      </c>
      <c r="G163" s="123" t="s">
        <v>293</v>
      </c>
      <c r="H163" s="123" t="s">
        <v>113</v>
      </c>
      <c r="I163" s="123" t="s">
        <v>293</v>
      </c>
      <c r="J163" s="123" t="s">
        <v>113</v>
      </c>
      <c r="K163" s="123" t="s">
        <v>293</v>
      </c>
      <c r="L163" s="123" t="s">
        <v>113</v>
      </c>
      <c r="M163" s="123" t="s">
        <v>293</v>
      </c>
      <c r="N163" s="123" t="s">
        <v>113</v>
      </c>
      <c r="O163" s="123"/>
      <c r="P163" s="123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8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8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8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8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18" t="s">
        <v>13</v>
      </c>
      <c r="B168" s="318" t="s">
        <v>31</v>
      </c>
      <c r="C168" s="28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97" t="s">
        <v>289</v>
      </c>
      <c r="H174" s="1597"/>
      <c r="I174" s="1597" t="s">
        <v>290</v>
      </c>
      <c r="J174" s="1597"/>
      <c r="K174" s="1597" t="s">
        <v>291</v>
      </c>
      <c r="L174" s="1597"/>
      <c r="M174" s="1597" t="s">
        <v>310</v>
      </c>
      <c r="N174" s="1597"/>
      <c r="O174" s="1597"/>
      <c r="P174" s="1597"/>
      <c r="Q174" s="26"/>
      <c r="R174" s="26"/>
      <c r="S174" s="26"/>
      <c r="T174" s="26"/>
    </row>
    <row r="175" spans="1:20" x14ac:dyDescent="0.25">
      <c r="A175" s="8"/>
      <c r="B175" s="8"/>
      <c r="C175" s="289" t="s">
        <v>47</v>
      </c>
      <c r="D175" s="123" t="s">
        <v>212</v>
      </c>
      <c r="E175" s="293" t="s">
        <v>211</v>
      </c>
      <c r="F175" s="26" t="s">
        <v>292</v>
      </c>
      <c r="G175" s="123" t="s">
        <v>293</v>
      </c>
      <c r="H175" s="123" t="s">
        <v>113</v>
      </c>
      <c r="I175" s="123" t="s">
        <v>293</v>
      </c>
      <c r="J175" s="123" t="s">
        <v>113</v>
      </c>
      <c r="K175" s="123" t="s">
        <v>293</v>
      </c>
      <c r="L175" s="123" t="s">
        <v>113</v>
      </c>
      <c r="M175" s="123" t="s">
        <v>293</v>
      </c>
      <c r="N175" s="123" t="s">
        <v>113</v>
      </c>
      <c r="O175" s="123"/>
      <c r="P175" s="123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8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8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8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8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18" t="s">
        <v>13</v>
      </c>
      <c r="B180" s="318" t="s">
        <v>31</v>
      </c>
      <c r="C180" s="28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97" t="s">
        <v>289</v>
      </c>
      <c r="H185" s="1597"/>
      <c r="I185" s="1597" t="s">
        <v>290</v>
      </c>
      <c r="J185" s="1597"/>
      <c r="K185" s="1597" t="s">
        <v>291</v>
      </c>
      <c r="L185" s="1597"/>
      <c r="M185" s="1597" t="s">
        <v>310</v>
      </c>
      <c r="N185" s="1597"/>
      <c r="O185" s="1597"/>
      <c r="P185" s="1597"/>
      <c r="Q185" s="26"/>
      <c r="R185" s="26"/>
      <c r="S185" s="26"/>
      <c r="T185" s="26"/>
    </row>
    <row r="186" spans="1:20" x14ac:dyDescent="0.25">
      <c r="A186" s="8"/>
      <c r="B186" s="8"/>
      <c r="C186" s="289" t="s">
        <v>47</v>
      </c>
      <c r="D186" s="123" t="s">
        <v>212</v>
      </c>
      <c r="E186" s="293" t="s">
        <v>211</v>
      </c>
      <c r="F186" s="26" t="s">
        <v>292</v>
      </c>
      <c r="G186" s="123" t="s">
        <v>293</v>
      </c>
      <c r="H186" s="123" t="s">
        <v>113</v>
      </c>
      <c r="I186" s="123" t="s">
        <v>293</v>
      </c>
      <c r="J186" s="123" t="s">
        <v>113</v>
      </c>
      <c r="K186" s="123" t="s">
        <v>293</v>
      </c>
      <c r="L186" s="123" t="s">
        <v>113</v>
      </c>
      <c r="M186" s="123" t="s">
        <v>293</v>
      </c>
      <c r="N186" s="123" t="s">
        <v>113</v>
      </c>
      <c r="O186" s="123"/>
      <c r="P186" s="123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8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8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8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8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18" t="s">
        <v>13</v>
      </c>
      <c r="B191" s="318" t="s">
        <v>31</v>
      </c>
      <c r="C191" s="28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97" t="s">
        <v>289</v>
      </c>
      <c r="H196" s="1597"/>
      <c r="I196" s="1597" t="s">
        <v>290</v>
      </c>
      <c r="J196" s="1597"/>
      <c r="K196" s="1597" t="s">
        <v>291</v>
      </c>
      <c r="L196" s="1597"/>
      <c r="M196" s="1597" t="s">
        <v>310</v>
      </c>
      <c r="N196" s="1597"/>
      <c r="O196" s="1597"/>
      <c r="P196" s="1597"/>
      <c r="Q196" s="26"/>
      <c r="R196" s="26"/>
      <c r="S196" s="26"/>
      <c r="T196" s="26"/>
    </row>
    <row r="197" spans="1:20" x14ac:dyDescent="0.25">
      <c r="A197" s="8"/>
      <c r="B197" s="8"/>
      <c r="C197" s="289" t="s">
        <v>47</v>
      </c>
      <c r="D197" s="123" t="s">
        <v>212</v>
      </c>
      <c r="E197" s="293" t="s">
        <v>211</v>
      </c>
      <c r="F197" s="26" t="s">
        <v>292</v>
      </c>
      <c r="G197" s="123" t="s">
        <v>293</v>
      </c>
      <c r="H197" s="123" t="s">
        <v>113</v>
      </c>
      <c r="I197" s="123" t="s">
        <v>293</v>
      </c>
      <c r="J197" s="123" t="s">
        <v>113</v>
      </c>
      <c r="K197" s="123" t="s">
        <v>293</v>
      </c>
      <c r="L197" s="123" t="s">
        <v>113</v>
      </c>
      <c r="M197" s="123" t="s">
        <v>293</v>
      </c>
      <c r="N197" s="123" t="s">
        <v>113</v>
      </c>
      <c r="O197" s="123"/>
      <c r="P197" s="123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8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8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8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8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18" t="s">
        <v>13</v>
      </c>
      <c r="B202" s="318" t="s">
        <v>31</v>
      </c>
      <c r="C202" s="28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97" t="s">
        <v>289</v>
      </c>
      <c r="H208" s="1597"/>
      <c r="I208" s="1597" t="s">
        <v>290</v>
      </c>
      <c r="J208" s="1597"/>
      <c r="K208" s="1597" t="s">
        <v>291</v>
      </c>
      <c r="L208" s="1597"/>
      <c r="M208" s="1597" t="s">
        <v>310</v>
      </c>
      <c r="N208" s="1597"/>
      <c r="O208" s="1597"/>
      <c r="P208" s="1597"/>
      <c r="Q208" s="26"/>
      <c r="R208" s="26"/>
      <c r="S208" s="26"/>
      <c r="T208" s="26"/>
    </row>
    <row r="209" spans="1:20" x14ac:dyDescent="0.25">
      <c r="A209" s="8"/>
      <c r="B209" s="8"/>
      <c r="C209" s="289" t="s">
        <v>47</v>
      </c>
      <c r="D209" s="123" t="s">
        <v>212</v>
      </c>
      <c r="E209" s="293" t="s">
        <v>211</v>
      </c>
      <c r="F209" s="26" t="s">
        <v>292</v>
      </c>
      <c r="G209" s="123" t="s">
        <v>293</v>
      </c>
      <c r="H209" s="123" t="s">
        <v>113</v>
      </c>
      <c r="I209" s="123" t="s">
        <v>293</v>
      </c>
      <c r="J209" s="123" t="s">
        <v>113</v>
      </c>
      <c r="K209" s="123" t="s">
        <v>293</v>
      </c>
      <c r="L209" s="123" t="s">
        <v>113</v>
      </c>
      <c r="M209" s="123" t="s">
        <v>293</v>
      </c>
      <c r="N209" s="123" t="s">
        <v>113</v>
      </c>
      <c r="O209" s="123"/>
      <c r="P209" s="123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8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8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8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8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18" t="s">
        <v>13</v>
      </c>
      <c r="B214" s="318" t="s">
        <v>31</v>
      </c>
      <c r="C214" s="28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97" t="s">
        <v>289</v>
      </c>
      <c r="H220" s="1597"/>
      <c r="I220" s="1597" t="s">
        <v>290</v>
      </c>
      <c r="J220" s="1597"/>
      <c r="K220" s="1597" t="s">
        <v>291</v>
      </c>
      <c r="L220" s="1597"/>
      <c r="M220" s="1597" t="s">
        <v>310</v>
      </c>
      <c r="N220" s="1597"/>
      <c r="O220" s="1597"/>
      <c r="P220" s="1597"/>
      <c r="Q220" s="26"/>
      <c r="R220" s="26"/>
      <c r="S220" s="26"/>
      <c r="T220" s="26"/>
    </row>
    <row r="221" spans="1:20" x14ac:dyDescent="0.25">
      <c r="A221" s="8"/>
      <c r="B221" s="8"/>
      <c r="C221" s="289" t="s">
        <v>47</v>
      </c>
      <c r="D221" s="123" t="s">
        <v>212</v>
      </c>
      <c r="E221" s="293" t="s">
        <v>211</v>
      </c>
      <c r="F221" s="26" t="s">
        <v>292</v>
      </c>
      <c r="G221" s="123" t="s">
        <v>293</v>
      </c>
      <c r="H221" s="123" t="s">
        <v>113</v>
      </c>
      <c r="I221" s="123" t="s">
        <v>293</v>
      </c>
      <c r="J221" s="123" t="s">
        <v>113</v>
      </c>
      <c r="K221" s="123" t="s">
        <v>293</v>
      </c>
      <c r="L221" s="123" t="s">
        <v>113</v>
      </c>
      <c r="M221" s="123" t="s">
        <v>293</v>
      </c>
      <c r="N221" s="123" t="s">
        <v>113</v>
      </c>
      <c r="O221" s="123"/>
      <c r="P221" s="123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8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8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8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8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18" t="s">
        <v>13</v>
      </c>
      <c r="B226" s="318" t="s">
        <v>31</v>
      </c>
      <c r="C226" s="28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89" t="s">
        <v>335</v>
      </c>
      <c r="E232" s="37">
        <f>E225-E128-E127-E122</f>
        <v>77.5</v>
      </c>
    </row>
    <row r="234" spans="1:20" x14ac:dyDescent="0.25">
      <c r="C234" s="28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89" t="s">
        <v>42</v>
      </c>
    </row>
  </sheetData>
  <autoFilter ref="Q1:Q150"/>
  <mergeCells count="202">
    <mergeCell ref="AY8:BA8"/>
    <mergeCell ref="X30:AF31"/>
    <mergeCell ref="AY31:BA31"/>
    <mergeCell ref="AD32:AF32"/>
    <mergeCell ref="AY130:BA130"/>
    <mergeCell ref="AY76:BA76"/>
    <mergeCell ref="AS117:AT117"/>
    <mergeCell ref="AS52:AT52"/>
    <mergeCell ref="AU52:AV52"/>
    <mergeCell ref="AW52:AX52"/>
    <mergeCell ref="AS97:AT97"/>
    <mergeCell ref="AS76:AT76"/>
    <mergeCell ref="AY52:BA52"/>
    <mergeCell ref="AU117:AV117"/>
    <mergeCell ref="AY117:BA117"/>
    <mergeCell ref="AU97:AV97"/>
    <mergeCell ref="AW97:AX97"/>
    <mergeCell ref="AY97:BA97"/>
    <mergeCell ref="AD77:AF77"/>
    <mergeCell ref="AS31:AT31"/>
    <mergeCell ref="AU31:AV31"/>
    <mergeCell ref="AW31:AX31"/>
    <mergeCell ref="T30:T33"/>
    <mergeCell ref="U30:U33"/>
    <mergeCell ref="V30:V33"/>
    <mergeCell ref="W30:W32"/>
    <mergeCell ref="X32:Y32"/>
    <mergeCell ref="T6:T9"/>
    <mergeCell ref="AS130:AT130"/>
    <mergeCell ref="AU130:AV130"/>
    <mergeCell ref="AW130:AX130"/>
    <mergeCell ref="AW117:AX117"/>
    <mergeCell ref="AU76:AV76"/>
    <mergeCell ref="AW76:AX76"/>
    <mergeCell ref="Z8:AA8"/>
    <mergeCell ref="Z32:AA32"/>
    <mergeCell ref="AB32:AC32"/>
    <mergeCell ref="X6:AF7"/>
    <mergeCell ref="AS8:AT8"/>
    <mergeCell ref="AU8:AV8"/>
    <mergeCell ref="AW8:AX8"/>
    <mergeCell ref="AD8:AF8"/>
    <mergeCell ref="AB8:AC8"/>
    <mergeCell ref="X77:Y77"/>
    <mergeCell ref="Z77:AA77"/>
    <mergeCell ref="AB77:AC77"/>
    <mergeCell ref="U6:U9"/>
    <mergeCell ref="V6:V9"/>
    <mergeCell ref="AD55:AF55"/>
    <mergeCell ref="X75:AF76"/>
    <mergeCell ref="X53:AF54"/>
    <mergeCell ref="X55:Y55"/>
    <mergeCell ref="Z55:AA55"/>
    <mergeCell ref="AB55:AC55"/>
    <mergeCell ref="W6:W8"/>
    <mergeCell ref="X8:Y8"/>
    <mergeCell ref="U117:U120"/>
    <mergeCell ref="V117:V120"/>
    <mergeCell ref="T117:T120"/>
    <mergeCell ref="W117:W119"/>
    <mergeCell ref="T97:T100"/>
    <mergeCell ref="X117:AF118"/>
    <mergeCell ref="X119:Y119"/>
    <mergeCell ref="Z119:AA119"/>
    <mergeCell ref="AB119:AC119"/>
    <mergeCell ref="X97:AF98"/>
    <mergeCell ref="AD99:AF99"/>
    <mergeCell ref="AD119:AF119"/>
    <mergeCell ref="X99:Y99"/>
    <mergeCell ref="Z99:AA99"/>
    <mergeCell ref="AB99:AC99"/>
    <mergeCell ref="T53:T56"/>
    <mergeCell ref="U53:U56"/>
    <mergeCell ref="V53:V56"/>
    <mergeCell ref="W53:W55"/>
    <mergeCell ref="V75:V78"/>
    <mergeCell ref="W75:W77"/>
    <mergeCell ref="U97:U100"/>
    <mergeCell ref="V97:V100"/>
    <mergeCell ref="T75:T78"/>
    <mergeCell ref="U75:U78"/>
    <mergeCell ref="D114:D120"/>
    <mergeCell ref="E94:E100"/>
    <mergeCell ref="H53:H56"/>
    <mergeCell ref="H74:J74"/>
    <mergeCell ref="F94:K94"/>
    <mergeCell ref="F95:F100"/>
    <mergeCell ref="G29:G33"/>
    <mergeCell ref="H75:H78"/>
    <mergeCell ref="K28:K33"/>
    <mergeCell ref="G115:J115"/>
    <mergeCell ref="K115:K120"/>
    <mergeCell ref="G116:G120"/>
    <mergeCell ref="H116:J116"/>
    <mergeCell ref="J117:J120"/>
    <mergeCell ref="F50:K50"/>
    <mergeCell ref="F28:F33"/>
    <mergeCell ref="F73:F78"/>
    <mergeCell ref="F115:F120"/>
    <mergeCell ref="C72:C78"/>
    <mergeCell ref="D72:D78"/>
    <mergeCell ref="E72:E78"/>
    <mergeCell ref="F27:K27"/>
    <mergeCell ref="J30:J33"/>
    <mergeCell ref="H52:J52"/>
    <mergeCell ref="H29:J29"/>
    <mergeCell ref="H30:H33"/>
    <mergeCell ref="J53:J56"/>
    <mergeCell ref="I30:I33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G28:J28"/>
    <mergeCell ref="C27:C33"/>
    <mergeCell ref="E27:E33"/>
    <mergeCell ref="C50:C56"/>
    <mergeCell ref="D50:D56"/>
    <mergeCell ref="E50:E56"/>
    <mergeCell ref="D27:D33"/>
    <mergeCell ref="I53:I56"/>
    <mergeCell ref="G52:G56"/>
    <mergeCell ref="F51:F56"/>
    <mergeCell ref="C114:C120"/>
    <mergeCell ref="C94:C100"/>
    <mergeCell ref="I6:I9"/>
    <mergeCell ref="J6:J9"/>
    <mergeCell ref="R3:R9"/>
    <mergeCell ref="M3:M9"/>
    <mergeCell ref="N3:N9"/>
    <mergeCell ref="N27:N33"/>
    <mergeCell ref="L27:L33"/>
    <mergeCell ref="M27:M33"/>
    <mergeCell ref="F4:F9"/>
    <mergeCell ref="L72:L78"/>
    <mergeCell ref="M72:M78"/>
    <mergeCell ref="N72:N78"/>
    <mergeCell ref="L50:L56"/>
    <mergeCell ref="M50:M56"/>
    <mergeCell ref="N50:N56"/>
    <mergeCell ref="G4:J4"/>
    <mergeCell ref="K4:K9"/>
    <mergeCell ref="G5:G9"/>
    <mergeCell ref="H5:J5"/>
    <mergeCell ref="H6:H9"/>
    <mergeCell ref="F72:K72"/>
    <mergeCell ref="G51:J51"/>
    <mergeCell ref="K51:K56"/>
    <mergeCell ref="N94:N100"/>
    <mergeCell ref="M94:M100"/>
    <mergeCell ref="G73:J73"/>
    <mergeCell ref="K73:K78"/>
    <mergeCell ref="G74:G78"/>
    <mergeCell ref="W97:W99"/>
    <mergeCell ref="G151:H151"/>
    <mergeCell ref="I151:J151"/>
    <mergeCell ref="G162:H162"/>
    <mergeCell ref="I162:J162"/>
    <mergeCell ref="J97:J100"/>
    <mergeCell ref="L94:L100"/>
    <mergeCell ref="H117:H120"/>
    <mergeCell ref="G96:G100"/>
    <mergeCell ref="H97:H100"/>
    <mergeCell ref="H96:J96"/>
    <mergeCell ref="K95:K100"/>
    <mergeCell ref="G95:J95"/>
    <mergeCell ref="I97:I100"/>
    <mergeCell ref="M162:P162"/>
    <mergeCell ref="K151:L151"/>
    <mergeCell ref="M151:P151"/>
    <mergeCell ref="M114:M120"/>
    <mergeCell ref="F114:K114"/>
    <mergeCell ref="L114:L120"/>
    <mergeCell ref="K162:L162"/>
    <mergeCell ref="N114:N120"/>
    <mergeCell ref="I117:I120"/>
    <mergeCell ref="M185:P185"/>
    <mergeCell ref="G196:H196"/>
    <mergeCell ref="I196:J196"/>
    <mergeCell ref="K174:L174"/>
    <mergeCell ref="M174:P174"/>
    <mergeCell ref="K196:L196"/>
    <mergeCell ref="M196:P196"/>
    <mergeCell ref="G174:H174"/>
    <mergeCell ref="I174:J174"/>
    <mergeCell ref="M208:P208"/>
    <mergeCell ref="M220:P220"/>
    <mergeCell ref="G208:H208"/>
    <mergeCell ref="I208:J208"/>
    <mergeCell ref="G220:H220"/>
    <mergeCell ref="I220:J220"/>
    <mergeCell ref="K220:L220"/>
    <mergeCell ref="G185:H185"/>
    <mergeCell ref="I185:J185"/>
    <mergeCell ref="K208:L208"/>
    <mergeCell ref="K185:L18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10" customWidth="1"/>
    <col min="2" max="2" width="6.28515625" style="410" customWidth="1"/>
    <col min="3" max="8" width="6.28515625" style="425" customWidth="1"/>
    <col min="9" max="9" width="2.42578125" style="410" customWidth="1"/>
    <col min="10" max="10" width="2.5703125" style="410" customWidth="1"/>
    <col min="11" max="11" width="14" style="410" customWidth="1"/>
    <col min="12" max="12" width="6.28515625" style="410" customWidth="1"/>
    <col min="13" max="13" width="7.42578125" style="425" customWidth="1"/>
    <col min="14" max="15" width="9.140625" style="425"/>
    <col min="16" max="16" width="2.85546875" style="410" customWidth="1"/>
    <col min="17" max="17" width="1.5703125" style="410" customWidth="1"/>
    <col min="18" max="18" width="9.5703125" style="410" customWidth="1"/>
    <col min="19" max="19" width="8.28515625" style="411" customWidth="1"/>
    <col min="20" max="20" width="4.7109375" style="410" customWidth="1"/>
    <col min="21" max="22" width="5.140625" style="423" bestFit="1" customWidth="1"/>
    <col min="23" max="24" width="4" style="423" bestFit="1" customWidth="1"/>
    <col min="25" max="16384" width="9.140625" style="410"/>
  </cols>
  <sheetData>
    <row r="2" spans="1:19" ht="15.75" x14ac:dyDescent="0.25">
      <c r="A2" s="409" t="s">
        <v>440</v>
      </c>
      <c r="C2" s="1606" t="s">
        <v>433</v>
      </c>
      <c r="D2" s="1606"/>
      <c r="E2" s="1606"/>
      <c r="F2" s="1606"/>
      <c r="G2" s="1606"/>
      <c r="H2" s="1606"/>
      <c r="I2" s="1606"/>
      <c r="J2" s="1606"/>
      <c r="K2" s="1606"/>
      <c r="L2" s="427"/>
      <c r="M2" s="1609" t="s">
        <v>434</v>
      </c>
      <c r="N2" s="1609"/>
      <c r="O2" s="1609"/>
    </row>
    <row r="3" spans="1:19" ht="27" x14ac:dyDescent="0.3">
      <c r="A3" s="1252"/>
      <c r="B3" s="1252"/>
      <c r="C3" s="1610" t="s">
        <v>435</v>
      </c>
      <c r="D3" s="1610"/>
      <c r="E3" s="1610"/>
      <c r="F3" s="1610" t="s">
        <v>436</v>
      </c>
      <c r="G3" s="1610"/>
      <c r="H3" s="1610"/>
      <c r="I3" s="412"/>
      <c r="J3" s="412"/>
      <c r="K3" s="413" t="s">
        <v>437</v>
      </c>
      <c r="L3" s="413"/>
      <c r="M3" s="414" t="s">
        <v>245</v>
      </c>
      <c r="N3" s="414" t="s">
        <v>290</v>
      </c>
      <c r="O3" s="414" t="s">
        <v>291</v>
      </c>
      <c r="S3" s="411" t="s">
        <v>438</v>
      </c>
    </row>
    <row r="4" spans="1:19" ht="15.75" x14ac:dyDescent="0.25">
      <c r="A4" s="426"/>
      <c r="B4" s="426"/>
      <c r="C4" s="415" t="s">
        <v>439</v>
      </c>
      <c r="D4" s="415" t="s">
        <v>290</v>
      </c>
      <c r="E4" s="415" t="s">
        <v>291</v>
      </c>
      <c r="F4" s="415" t="s">
        <v>439</v>
      </c>
      <c r="G4" s="415" t="s">
        <v>290</v>
      </c>
      <c r="H4" s="415" t="s">
        <v>291</v>
      </c>
      <c r="I4" s="416"/>
      <c r="J4" s="416"/>
      <c r="K4" s="417"/>
      <c r="L4" s="417"/>
      <c r="M4" s="414"/>
      <c r="N4" s="414"/>
      <c r="O4" s="414"/>
      <c r="R4" s="418"/>
    </row>
    <row r="5" spans="1:19" ht="18.75" x14ac:dyDescent="0.3">
      <c r="A5" s="1605" t="str">
        <f>'[2]Семестровка -ввод данных'!C13</f>
        <v>Історія української культури</v>
      </c>
      <c r="B5" s="1605"/>
      <c r="C5" s="1605"/>
      <c r="D5" s="1605"/>
      <c r="E5" s="1605"/>
      <c r="F5" s="1605"/>
      <c r="G5" s="1605"/>
      <c r="H5" s="1605"/>
      <c r="I5" s="1605"/>
      <c r="J5" s="1605"/>
      <c r="K5" s="1605"/>
      <c r="L5" s="419"/>
      <c r="M5" s="420"/>
      <c r="N5" s="420"/>
      <c r="O5" s="420"/>
      <c r="P5" s="419"/>
      <c r="Q5" s="419"/>
      <c r="R5" s="419"/>
      <c r="S5" s="421"/>
    </row>
    <row r="6" spans="1:19" ht="18" x14ac:dyDescent="0.25">
      <c r="A6" s="422" t="s">
        <v>252</v>
      </c>
      <c r="B6" s="422"/>
      <c r="C6" s="428">
        <v>4</v>
      </c>
      <c r="D6" s="428"/>
      <c r="E6" s="428"/>
      <c r="F6" s="428"/>
      <c r="G6" s="428"/>
      <c r="H6" s="428"/>
      <c r="I6" s="1607" t="str">
        <f>'[2]Семестровка -ввод данных'!M13</f>
        <v>залік</v>
      </c>
      <c r="J6" s="1607"/>
      <c r="K6" s="1607"/>
      <c r="L6" s="423"/>
      <c r="M6" s="424" t="str">
        <f>'[2]Семестровка -ввод данных'!T13</f>
        <v>4/0</v>
      </c>
      <c r="N6" s="424">
        <f>'[2]Семестровка -ввод данных'!U13</f>
        <v>0</v>
      </c>
      <c r="O6" s="424">
        <f>'[2]Семестровка -ввод данных'!V13</f>
        <v>0</v>
      </c>
      <c r="P6" s="422"/>
      <c r="Q6" s="422"/>
      <c r="R6" s="423"/>
      <c r="S6" s="421" t="str">
        <f>'[2]Семестровка -ввод данных'!AL13</f>
        <v>філ</v>
      </c>
    </row>
    <row r="7" spans="1:19" ht="18" x14ac:dyDescent="0.25">
      <c r="A7" s="409" t="s">
        <v>440</v>
      </c>
      <c r="B7" s="422"/>
      <c r="C7" s="428"/>
      <c r="D7" s="428"/>
      <c r="E7" s="428"/>
      <c r="F7" s="428"/>
      <c r="G7" s="428"/>
      <c r="H7" s="428"/>
      <c r="I7" s="429"/>
      <c r="J7" s="429"/>
      <c r="K7" s="429"/>
      <c r="L7" s="423"/>
      <c r="M7" s="424"/>
      <c r="N7" s="424"/>
      <c r="O7" s="424"/>
      <c r="P7" s="422"/>
      <c r="Q7" s="422"/>
      <c r="R7" s="423"/>
      <c r="S7" s="421"/>
    </row>
    <row r="8" spans="1:19" ht="18.75" x14ac:dyDescent="0.3">
      <c r="A8" s="1608" t="str">
        <f>'[2]Семестровка -ввод данных'!C15</f>
        <v>Гроші та кредит</v>
      </c>
      <c r="B8" s="1608"/>
      <c r="C8" s="1608"/>
      <c r="D8" s="1608"/>
      <c r="E8" s="1608"/>
      <c r="F8" s="1608"/>
      <c r="G8" s="1608"/>
      <c r="H8" s="1608"/>
      <c r="I8" s="1608"/>
      <c r="J8" s="1608"/>
      <c r="K8" s="1608"/>
      <c r="L8" s="419"/>
      <c r="M8" s="420"/>
      <c r="N8" s="420"/>
      <c r="O8" s="420"/>
      <c r="P8" s="419"/>
      <c r="Q8" s="419"/>
      <c r="R8" s="419"/>
      <c r="S8" s="421"/>
    </row>
    <row r="9" spans="1:19" ht="18" x14ac:dyDescent="0.25">
      <c r="A9" s="430" t="s">
        <v>252</v>
      </c>
      <c r="B9" s="422"/>
      <c r="C9" s="428">
        <v>4</v>
      </c>
      <c r="D9" s="428">
        <v>0</v>
      </c>
      <c r="E9" s="428">
        <v>0</v>
      </c>
      <c r="F9" s="428">
        <v>4</v>
      </c>
      <c r="G9" s="428">
        <v>0</v>
      </c>
      <c r="H9" s="428">
        <v>0</v>
      </c>
      <c r="I9" s="1607" t="str">
        <f>'[2]Семестровка -ввод данных'!M15</f>
        <v>іспит</v>
      </c>
      <c r="J9" s="1607"/>
      <c r="K9" s="1607"/>
      <c r="L9" s="423"/>
      <c r="M9" s="424" t="str">
        <f>'[2]Семестровка -ввод данных'!T15</f>
        <v>4/4</v>
      </c>
      <c r="N9" s="424">
        <f>'[2]Семестровка -ввод данных'!U15</f>
        <v>0</v>
      </c>
      <c r="O9" s="424">
        <f>'[2]Семестровка -ввод данных'!V15</f>
        <v>0</v>
      </c>
      <c r="P9" s="422"/>
      <c r="Q9" s="422"/>
      <c r="R9" s="423"/>
      <c r="S9" s="421" t="str">
        <f>'[2]Семестровка -ввод данных'!AL15</f>
        <v>ф</v>
      </c>
    </row>
    <row r="10" spans="1:19" ht="18" x14ac:dyDescent="0.25">
      <c r="A10" s="431" t="s">
        <v>441</v>
      </c>
      <c r="B10" s="422"/>
      <c r="C10" s="428"/>
      <c r="D10" s="428"/>
      <c r="E10" s="428"/>
      <c r="F10" s="428"/>
      <c r="G10" s="428"/>
      <c r="H10" s="428"/>
      <c r="I10" s="429"/>
      <c r="J10" s="429"/>
      <c r="K10" s="429"/>
      <c r="L10" s="423"/>
      <c r="M10" s="424"/>
      <c r="N10" s="424"/>
      <c r="O10" s="424"/>
      <c r="P10" s="422"/>
      <c r="Q10" s="422"/>
      <c r="R10" s="423"/>
      <c r="S10" s="421"/>
    </row>
    <row r="11" spans="1:19" ht="18.75" x14ac:dyDescent="0.3">
      <c r="A11" s="1605" t="str">
        <f>'[2]Семестровка -ввод данных'!C17</f>
        <v>Вища математика</v>
      </c>
      <c r="B11" s="1605"/>
      <c r="C11" s="1605"/>
      <c r="D11" s="1605"/>
      <c r="E11" s="1605"/>
      <c r="F11" s="1605"/>
      <c r="G11" s="1605"/>
      <c r="H11" s="1605"/>
      <c r="I11" s="1605"/>
      <c r="J11" s="1605"/>
      <c r="K11" s="1605"/>
      <c r="L11" s="419"/>
      <c r="M11" s="420"/>
      <c r="N11" s="420"/>
      <c r="O11" s="420"/>
      <c r="P11" s="419"/>
      <c r="Q11" s="419"/>
      <c r="R11" s="419"/>
      <c r="S11" s="421"/>
    </row>
    <row r="12" spans="1:19" ht="18" x14ac:dyDescent="0.25">
      <c r="A12" s="422" t="s">
        <v>252</v>
      </c>
      <c r="B12" s="422"/>
      <c r="C12" s="428">
        <v>8</v>
      </c>
      <c r="D12" s="428"/>
      <c r="E12" s="428"/>
      <c r="F12" s="428">
        <v>4</v>
      </c>
      <c r="G12" s="428"/>
      <c r="H12" s="428">
        <v>4</v>
      </c>
      <c r="I12" s="1607" t="str">
        <f>'[2]Семестровка -ввод данных'!M17</f>
        <v>залік</v>
      </c>
      <c r="J12" s="1607"/>
      <c r="K12" s="1607"/>
      <c r="L12" s="423"/>
      <c r="M12" s="424" t="str">
        <f>'[2]Семестровка -ввод данных'!T17</f>
        <v>8/4</v>
      </c>
      <c r="N12" s="424">
        <f>'[2]Семестровка -ввод данных'!U17</f>
        <v>0</v>
      </c>
      <c r="O12" s="424" t="str">
        <f>'[2]Семестровка -ввод данных'!V17</f>
        <v>0/4</v>
      </c>
      <c r="P12" s="422"/>
      <c r="Q12" s="422"/>
      <c r="R12" s="423"/>
      <c r="S12" s="421" t="str">
        <f>'[2]Семестровка -ввод данных'!AL17</f>
        <v>вм</v>
      </c>
    </row>
    <row r="13" spans="1:19" ht="18" x14ac:dyDescent="0.25">
      <c r="A13" s="409" t="s">
        <v>440</v>
      </c>
      <c r="B13" s="422"/>
      <c r="C13" s="428"/>
      <c r="D13" s="428"/>
      <c r="E13" s="428"/>
      <c r="F13" s="428"/>
      <c r="G13" s="428"/>
      <c r="H13" s="428"/>
      <c r="I13" s="429"/>
      <c r="J13" s="429"/>
      <c r="K13" s="429"/>
      <c r="L13" s="423"/>
      <c r="M13" s="424"/>
      <c r="N13" s="424"/>
      <c r="O13" s="424"/>
      <c r="P13" s="422"/>
      <c r="Q13" s="422"/>
      <c r="R13" s="423"/>
      <c r="S13" s="421"/>
    </row>
    <row r="14" spans="1:19" ht="18.75" x14ac:dyDescent="0.3">
      <c r="A14" s="1605" t="str">
        <f>'[2]Семестровка -ввод данных'!C19</f>
        <v>Інформатика</v>
      </c>
      <c r="B14" s="1605"/>
      <c r="C14" s="1605"/>
      <c r="D14" s="1605"/>
      <c r="E14" s="1605"/>
      <c r="F14" s="1605"/>
      <c r="G14" s="1605"/>
      <c r="H14" s="1605"/>
      <c r="I14" s="1605"/>
      <c r="J14" s="1605"/>
      <c r="K14" s="1605"/>
      <c r="L14" s="419"/>
      <c r="M14" s="420"/>
      <c r="N14" s="420"/>
      <c r="O14" s="420"/>
      <c r="P14" s="419"/>
      <c r="Q14" s="419"/>
      <c r="R14" s="419"/>
      <c r="S14" s="421"/>
    </row>
    <row r="15" spans="1:19" ht="18" x14ac:dyDescent="0.25">
      <c r="A15" s="422" t="s">
        <v>252</v>
      </c>
      <c r="B15" s="422"/>
      <c r="C15" s="428">
        <v>4</v>
      </c>
      <c r="D15" s="428">
        <v>4</v>
      </c>
      <c r="E15" s="428"/>
      <c r="F15" s="428"/>
      <c r="G15" s="428">
        <v>4</v>
      </c>
      <c r="H15" s="428"/>
      <c r="I15" s="1607" t="str">
        <f>'[2]Семестровка -ввод данных'!M19</f>
        <v>залік</v>
      </c>
      <c r="J15" s="1607"/>
      <c r="K15" s="1607"/>
      <c r="L15" s="423"/>
      <c r="M15" s="424" t="str">
        <f>'[2]Семестровка -ввод данных'!T19</f>
        <v>4/0</v>
      </c>
      <c r="N15" s="424" t="str">
        <f>'[2]Семестровка -ввод данных'!U19</f>
        <v>4/4</v>
      </c>
      <c r="O15" s="424">
        <f>'[2]Семестровка -ввод данных'!V19</f>
        <v>0</v>
      </c>
      <c r="P15" s="422"/>
      <c r="Q15" s="422"/>
      <c r="R15" s="423"/>
      <c r="S15" s="421" t="str">
        <f>'[2]Семестровка -ввод данных'!AL19</f>
        <v>ііг</v>
      </c>
    </row>
    <row r="16" spans="1:19" ht="18" x14ac:dyDescent="0.25">
      <c r="A16" s="409" t="s">
        <v>440</v>
      </c>
      <c r="B16" s="422"/>
      <c r="C16" s="428"/>
      <c r="D16" s="428"/>
      <c r="E16" s="428"/>
      <c r="F16" s="428"/>
      <c r="G16" s="428"/>
      <c r="H16" s="428"/>
      <c r="I16" s="429"/>
      <c r="J16" s="429"/>
      <c r="K16" s="429"/>
      <c r="L16" s="423"/>
      <c r="M16" s="424"/>
      <c r="N16" s="424"/>
      <c r="O16" s="424"/>
      <c r="P16" s="422"/>
      <c r="Q16" s="422"/>
      <c r="R16" s="423"/>
      <c r="S16" s="421"/>
    </row>
    <row r="17" spans="1:19" ht="18.75" x14ac:dyDescent="0.3">
      <c r="A17" s="1608" t="str">
        <f>'[2]Семестровка -ввод данных'!C21</f>
        <v>Основи економічної теорії</v>
      </c>
      <c r="B17" s="1608"/>
      <c r="C17" s="1608"/>
      <c r="D17" s="1608"/>
      <c r="E17" s="1608"/>
      <c r="F17" s="1608"/>
      <c r="G17" s="1608"/>
      <c r="H17" s="1608"/>
      <c r="I17" s="1608"/>
      <c r="J17" s="1608"/>
      <c r="K17" s="1608"/>
      <c r="L17" s="419"/>
      <c r="M17" s="420"/>
      <c r="N17" s="420"/>
      <c r="O17" s="420"/>
      <c r="P17" s="419"/>
      <c r="Q17" s="419"/>
      <c r="R17" s="419"/>
      <c r="S17" s="421"/>
    </row>
    <row r="18" spans="1:19" ht="18" x14ac:dyDescent="0.25">
      <c r="A18" s="422" t="s">
        <v>252</v>
      </c>
      <c r="B18" s="422"/>
      <c r="C18" s="428">
        <v>4</v>
      </c>
      <c r="D18" s="428">
        <v>0</v>
      </c>
      <c r="E18" s="428">
        <v>0</v>
      </c>
      <c r="F18" s="428">
        <v>0</v>
      </c>
      <c r="G18" s="428">
        <v>0</v>
      </c>
      <c r="H18" s="428">
        <v>2</v>
      </c>
      <c r="I18" s="1607" t="str">
        <f>'[2]Семестровка -ввод данных'!M21</f>
        <v>залік</v>
      </c>
      <c r="J18" s="1607"/>
      <c r="K18" s="1607"/>
      <c r="L18" s="423"/>
      <c r="M18" s="424" t="str">
        <f>'[2]Семестровка -ввод данных'!T21</f>
        <v>4/0</v>
      </c>
      <c r="N18" s="424">
        <f>'[2]Семестровка -ввод данных'!U21</f>
        <v>0</v>
      </c>
      <c r="O18" s="424" t="str">
        <f>'[2]Семестровка -ввод данных'!V21</f>
        <v>0/2</v>
      </c>
      <c r="P18" s="422"/>
      <c r="Q18" s="422"/>
      <c r="R18" s="423"/>
      <c r="S18" s="421" t="str">
        <f>'[2]Семестровка -ввод данных'!AL21</f>
        <v>м</v>
      </c>
    </row>
    <row r="19" spans="1:19" ht="18" x14ac:dyDescent="0.25">
      <c r="A19" s="431" t="s">
        <v>442</v>
      </c>
      <c r="B19" s="422"/>
      <c r="C19" s="428"/>
      <c r="D19" s="428"/>
      <c r="E19" s="428"/>
      <c r="F19" s="428"/>
      <c r="G19" s="428"/>
      <c r="H19" s="428"/>
      <c r="I19" s="429"/>
      <c r="J19" s="429"/>
      <c r="K19" s="429"/>
      <c r="L19" s="423"/>
      <c r="M19" s="424"/>
      <c r="N19" s="424"/>
      <c r="O19" s="424"/>
      <c r="P19" s="422"/>
      <c r="Q19" s="422"/>
      <c r="R19" s="423"/>
      <c r="S19" s="421"/>
    </row>
    <row r="20" spans="1:19" ht="18.75" x14ac:dyDescent="0.3">
      <c r="A20" s="1605" t="str">
        <f>'[2]Семестровка -ввод данных'!C23</f>
        <v>Мікро- та макроекономіка</v>
      </c>
      <c r="B20" s="1605"/>
      <c r="C20" s="1605"/>
      <c r="D20" s="1605"/>
      <c r="E20" s="1605"/>
      <c r="F20" s="1605"/>
      <c r="G20" s="1605"/>
      <c r="H20" s="1605"/>
      <c r="I20" s="1605"/>
      <c r="J20" s="1605"/>
      <c r="K20" s="1605"/>
      <c r="L20" s="419"/>
      <c r="M20" s="420"/>
      <c r="N20" s="420"/>
      <c r="O20" s="420"/>
      <c r="P20" s="419"/>
      <c r="Q20" s="419"/>
      <c r="R20" s="419"/>
      <c r="S20" s="421"/>
    </row>
    <row r="21" spans="1:19" ht="18" x14ac:dyDescent="0.25">
      <c r="A21" s="422" t="s">
        <v>252</v>
      </c>
      <c r="B21" s="422"/>
      <c r="C21" s="428">
        <v>6</v>
      </c>
      <c r="D21" s="428"/>
      <c r="E21" s="428"/>
      <c r="F21" s="428">
        <v>2</v>
      </c>
      <c r="G21" s="428"/>
      <c r="H21" s="428">
        <v>4</v>
      </c>
      <c r="I21" s="1607" t="str">
        <f>'[2]Семестровка -ввод данных'!M23</f>
        <v>ДЗ</v>
      </c>
      <c r="J21" s="1607"/>
      <c r="K21" s="1607"/>
      <c r="L21" s="423"/>
      <c r="M21" s="424" t="str">
        <f>'[2]Семестровка -ввод данных'!T23</f>
        <v>6/2</v>
      </c>
      <c r="N21" s="424">
        <f>'[2]Семестровка -ввод данных'!U23</f>
        <v>0</v>
      </c>
      <c r="O21" s="424" t="str">
        <f>'[2]Семестровка -ввод данных'!V23</f>
        <v>0/4</v>
      </c>
      <c r="P21" s="422"/>
      <c r="Q21" s="422"/>
      <c r="R21" s="423"/>
      <c r="S21" s="421" t="str">
        <f>'[2]Семестровка -ввод данных'!AL23</f>
        <v>м</v>
      </c>
    </row>
    <row r="22" spans="1:19" ht="18" x14ac:dyDescent="0.25">
      <c r="A22" s="409" t="s">
        <v>440</v>
      </c>
      <c r="B22" s="422"/>
      <c r="C22" s="428"/>
      <c r="D22" s="428"/>
      <c r="E22" s="428"/>
      <c r="F22" s="428"/>
      <c r="G22" s="428"/>
      <c r="H22" s="428"/>
      <c r="I22" s="429"/>
      <c r="J22" s="429"/>
      <c r="K22" s="429"/>
      <c r="L22" s="423"/>
      <c r="M22" s="424"/>
      <c r="N22" s="424"/>
      <c r="O22" s="424"/>
      <c r="P22" s="422"/>
      <c r="Q22" s="422"/>
      <c r="R22" s="423"/>
      <c r="S22" s="421"/>
    </row>
    <row r="23" spans="1:19" ht="18.75" x14ac:dyDescent="0.3">
      <c r="A23" s="1605" t="str">
        <f>'[2]Семестровка -ввод данных'!C25</f>
        <v>Економіка підприємства</v>
      </c>
      <c r="B23" s="1605"/>
      <c r="C23" s="1605"/>
      <c r="D23" s="1605"/>
      <c r="E23" s="1605"/>
      <c r="F23" s="1605"/>
      <c r="G23" s="1605"/>
      <c r="H23" s="1605"/>
      <c r="I23" s="1605"/>
      <c r="J23" s="1605"/>
      <c r="K23" s="1605"/>
      <c r="L23" s="419"/>
      <c r="M23" s="420"/>
      <c r="N23" s="420"/>
      <c r="O23" s="420"/>
      <c r="P23" s="419"/>
      <c r="Q23" s="419"/>
      <c r="R23" s="419"/>
      <c r="S23" s="421"/>
    </row>
    <row r="24" spans="1:19" ht="18" x14ac:dyDescent="0.25">
      <c r="A24" s="422" t="s">
        <v>252</v>
      </c>
      <c r="B24" s="422"/>
      <c r="C24" s="428">
        <v>4</v>
      </c>
      <c r="D24" s="428"/>
      <c r="E24" s="428"/>
      <c r="F24" s="428">
        <v>2</v>
      </c>
      <c r="G24" s="428"/>
      <c r="H24" s="428">
        <v>2</v>
      </c>
      <c r="I24" s="1607" t="str">
        <f>'[2]Семестровка -ввод данных'!M25</f>
        <v>іспит</v>
      </c>
      <c r="J24" s="1607"/>
      <c r="K24" s="1607"/>
      <c r="L24" s="423"/>
      <c r="M24" s="424" t="str">
        <f>'[2]Семестровка -ввод данных'!T25</f>
        <v>4/2</v>
      </c>
      <c r="N24" s="424">
        <f>'[2]Семестровка -ввод данных'!U25</f>
        <v>0</v>
      </c>
      <c r="O24" s="424" t="str">
        <f>'[2]Семестровка -ввод данных'!V25</f>
        <v>0/2</v>
      </c>
      <c r="P24" s="422"/>
      <c r="Q24" s="422"/>
      <c r="R24" s="423"/>
      <c r="S24" s="421" t="str">
        <f>'[2]Семестровка -ввод данных'!AL25</f>
        <v>еп</v>
      </c>
    </row>
    <row r="25" spans="1:19" ht="18" x14ac:dyDescent="0.25">
      <c r="A25" s="409" t="s">
        <v>440</v>
      </c>
      <c r="B25" s="422"/>
      <c r="C25" s="428"/>
      <c r="D25" s="428"/>
      <c r="E25" s="428"/>
      <c r="F25" s="428"/>
      <c r="G25" s="428"/>
      <c r="H25" s="428"/>
      <c r="I25" s="429"/>
      <c r="J25" s="429"/>
      <c r="K25" s="429"/>
      <c r="L25" s="423"/>
      <c r="M25" s="424"/>
      <c r="N25" s="424"/>
      <c r="O25" s="424"/>
      <c r="P25" s="422"/>
      <c r="Q25" s="422"/>
      <c r="R25" s="423"/>
      <c r="S25" s="421"/>
    </row>
    <row r="26" spans="1:19" ht="18.75" x14ac:dyDescent="0.3">
      <c r="A26" s="1605" t="str">
        <f>'[2]Семестровка -ввод данных'!C27</f>
        <v>Філософія</v>
      </c>
      <c r="B26" s="1605"/>
      <c r="C26" s="1605"/>
      <c r="D26" s="1605"/>
      <c r="E26" s="1605"/>
      <c r="F26" s="1605"/>
      <c r="G26" s="1605"/>
      <c r="H26" s="1605"/>
      <c r="I26" s="1605"/>
      <c r="J26" s="1605"/>
      <c r="K26" s="1605"/>
      <c r="L26" s="419"/>
      <c r="M26" s="420"/>
      <c r="N26" s="420"/>
      <c r="O26" s="420"/>
      <c r="P26" s="419"/>
      <c r="Q26" s="419"/>
      <c r="R26" s="419"/>
      <c r="S26" s="421"/>
    </row>
    <row r="27" spans="1:19" ht="18" x14ac:dyDescent="0.25">
      <c r="A27" s="422" t="s">
        <v>252</v>
      </c>
      <c r="B27" s="422"/>
      <c r="C27" s="428">
        <v>4</v>
      </c>
      <c r="D27" s="428"/>
      <c r="E27" s="428"/>
      <c r="F27" s="428"/>
      <c r="G27" s="428"/>
      <c r="H27" s="428"/>
      <c r="I27" s="1607" t="str">
        <f>'[2]Семестровка -ввод данных'!M27</f>
        <v>залік</v>
      </c>
      <c r="J27" s="1607"/>
      <c r="K27" s="1607"/>
      <c r="L27" s="423"/>
      <c r="M27" s="424" t="str">
        <f>'[2]Семестровка -ввод данных'!T27</f>
        <v>4/0</v>
      </c>
      <c r="N27" s="424">
        <f>'[2]Семестровка -ввод данных'!U27</f>
        <v>0</v>
      </c>
      <c r="O27" s="424">
        <f>'[2]Семестровка -ввод данных'!V27</f>
        <v>0</v>
      </c>
      <c r="P27" s="422"/>
      <c r="Q27" s="422"/>
      <c r="R27" s="423"/>
      <c r="S27" s="421" t="str">
        <f>'[2]Семестровка -ввод данных'!AL27</f>
        <v>філ</v>
      </c>
    </row>
    <row r="28" spans="1:19" ht="18" x14ac:dyDescent="0.25">
      <c r="A28" s="409" t="s">
        <v>440</v>
      </c>
      <c r="B28" s="422"/>
      <c r="C28" s="428"/>
      <c r="D28" s="428"/>
      <c r="E28" s="428"/>
      <c r="F28" s="428"/>
      <c r="G28" s="428"/>
      <c r="H28" s="428"/>
      <c r="I28" s="429"/>
      <c r="J28" s="429"/>
      <c r="K28" s="429"/>
      <c r="L28" s="423"/>
      <c r="M28" s="424"/>
      <c r="N28" s="424"/>
      <c r="O28" s="424"/>
      <c r="P28" s="422"/>
      <c r="Q28" s="422"/>
      <c r="R28" s="423"/>
      <c r="S28" s="421"/>
    </row>
    <row r="29" spans="1:19" ht="18.75" x14ac:dyDescent="0.3">
      <c r="A29" s="1605" t="str">
        <f>'[2]Семестровка -ввод данных'!C29</f>
        <v>Іноземна мова (за професійним спрямуванням) / Соціологія</v>
      </c>
      <c r="B29" s="1605"/>
      <c r="C29" s="1605"/>
      <c r="D29" s="1605"/>
      <c r="E29" s="1605"/>
      <c r="F29" s="1605"/>
      <c r="G29" s="1605"/>
      <c r="H29" s="1605"/>
      <c r="I29" s="1605"/>
      <c r="J29" s="1605"/>
      <c r="K29" s="1605"/>
      <c r="L29" s="419"/>
      <c r="M29" s="420"/>
      <c r="N29" s="420"/>
      <c r="O29" s="420"/>
      <c r="P29" s="419"/>
      <c r="Q29" s="419"/>
      <c r="R29" s="419"/>
      <c r="S29" s="421"/>
    </row>
    <row r="30" spans="1:19" ht="18" x14ac:dyDescent="0.25">
      <c r="A30" s="422" t="s">
        <v>252</v>
      </c>
      <c r="B30" s="422"/>
      <c r="C30" s="428"/>
      <c r="D30" s="428"/>
      <c r="E30" s="428">
        <v>4</v>
      </c>
      <c r="F30" s="428"/>
      <c r="G30" s="428"/>
      <c r="H30" s="428"/>
      <c r="I30" s="1607" t="str">
        <f>'[2]Семестровка -ввод данных'!M29</f>
        <v>залік</v>
      </c>
      <c r="J30" s="1607"/>
      <c r="K30" s="1607"/>
      <c r="L30" s="423"/>
      <c r="M30" s="424">
        <f>'[2]Семестровка -ввод данных'!T29</f>
        <v>0</v>
      </c>
      <c r="N30" s="424">
        <f>'[2]Семестровка -ввод данных'!U29</f>
        <v>0</v>
      </c>
      <c r="O30" s="424" t="str">
        <f>'[2]Семестровка -ввод данных'!V29</f>
        <v>4/0</v>
      </c>
      <c r="P30" s="422"/>
      <c r="Q30" s="422"/>
      <c r="R30" s="423"/>
      <c r="S30" s="421" t="str">
        <f>'[2]Семестровка -ввод данных'!AL29</f>
        <v>м</v>
      </c>
    </row>
    <row r="31" spans="1:19" ht="18" x14ac:dyDescent="0.25">
      <c r="A31" s="409" t="s">
        <v>440</v>
      </c>
      <c r="B31" s="422"/>
      <c r="C31" s="428"/>
      <c r="D31" s="428"/>
      <c r="E31" s="428"/>
      <c r="F31" s="428"/>
      <c r="G31" s="428"/>
      <c r="H31" s="428"/>
      <c r="I31" s="429"/>
      <c r="J31" s="429"/>
      <c r="K31" s="429"/>
      <c r="L31" s="423"/>
      <c r="M31" s="424"/>
      <c r="N31" s="424"/>
      <c r="O31" s="424"/>
      <c r="P31" s="422"/>
      <c r="Q31" s="422"/>
      <c r="R31" s="423"/>
      <c r="S31" s="421"/>
    </row>
    <row r="32" spans="1:19" ht="18.75" x14ac:dyDescent="0.3">
      <c r="A32" s="1605" t="str">
        <f>'[2]Семестровка -ввод данных'!C42</f>
        <v>Фінанси</v>
      </c>
      <c r="B32" s="1605"/>
      <c r="C32" s="1605"/>
      <c r="D32" s="1605"/>
      <c r="E32" s="1605"/>
      <c r="F32" s="1605"/>
      <c r="G32" s="1605"/>
      <c r="H32" s="1605"/>
      <c r="I32" s="1605"/>
      <c r="J32" s="1605"/>
      <c r="K32" s="1605"/>
      <c r="L32" s="419"/>
      <c r="M32" s="420"/>
      <c r="N32" s="420"/>
      <c r="O32" s="420"/>
      <c r="P32" s="419"/>
      <c r="Q32" s="419"/>
      <c r="R32" s="419"/>
      <c r="S32" s="421"/>
    </row>
    <row r="33" spans="1:19" ht="18" x14ac:dyDescent="0.25">
      <c r="A33" s="430" t="s">
        <v>329</v>
      </c>
      <c r="B33" s="430"/>
      <c r="C33" s="428">
        <v>8</v>
      </c>
      <c r="D33" s="428"/>
      <c r="E33" s="428"/>
      <c r="F33" s="428"/>
      <c r="G33" s="428"/>
      <c r="H33" s="428"/>
      <c r="I33" s="1607" t="str">
        <f>'[2]Семестровка -ввод данных'!M42</f>
        <v>залік</v>
      </c>
      <c r="J33" s="1607"/>
      <c r="K33" s="1607"/>
      <c r="L33" s="423"/>
      <c r="M33" s="424" t="str">
        <f>'[2]Семестровка -ввод данных'!T42</f>
        <v>8/0</v>
      </c>
      <c r="N33" s="424">
        <f>'[2]Семестровка -ввод данных'!U42</f>
        <v>0</v>
      </c>
      <c r="O33" s="424">
        <f>'[2]Семестровка -ввод данных'!V42</f>
        <v>0</v>
      </c>
      <c r="P33" s="422"/>
      <c r="Q33" s="422"/>
      <c r="R33" s="423"/>
      <c r="S33" s="421" t="str">
        <f>'[2]Семестровка -ввод данных'!AL42</f>
        <v>ф</v>
      </c>
    </row>
    <row r="34" spans="1:19" ht="18" x14ac:dyDescent="0.25">
      <c r="A34" s="409" t="s">
        <v>440</v>
      </c>
      <c r="B34" s="430"/>
      <c r="C34" s="428"/>
      <c r="D34" s="428"/>
      <c r="E34" s="428"/>
      <c r="F34" s="428"/>
      <c r="G34" s="428"/>
      <c r="H34" s="428"/>
      <c r="I34" s="429"/>
      <c r="J34" s="429"/>
      <c r="K34" s="429"/>
      <c r="L34" s="423"/>
      <c r="M34" s="424"/>
      <c r="N34" s="424"/>
      <c r="O34" s="424"/>
      <c r="P34" s="422"/>
      <c r="Q34" s="422"/>
      <c r="R34" s="423"/>
      <c r="S34" s="421"/>
    </row>
    <row r="35" spans="1:19" ht="18.75" x14ac:dyDescent="0.3">
      <c r="A35" s="1605" t="str">
        <f>'[2]Семестровка -ввод данных'!C44</f>
        <v>Бухгалтерський облік</v>
      </c>
      <c r="B35" s="1605"/>
      <c r="C35" s="1605"/>
      <c r="D35" s="1605"/>
      <c r="E35" s="1605"/>
      <c r="F35" s="1605"/>
      <c r="G35" s="1605"/>
      <c r="H35" s="1605"/>
      <c r="I35" s="1605"/>
      <c r="J35" s="1605"/>
      <c r="K35" s="1605"/>
      <c r="L35" s="419"/>
      <c r="M35" s="420"/>
      <c r="N35" s="420"/>
      <c r="O35" s="420"/>
      <c r="P35" s="419"/>
      <c r="Q35" s="419"/>
      <c r="R35" s="419"/>
      <c r="S35" s="421"/>
    </row>
    <row r="36" spans="1:19" ht="18" x14ac:dyDescent="0.25">
      <c r="A36" s="430" t="s">
        <v>329</v>
      </c>
      <c r="B36" s="430"/>
      <c r="C36" s="428">
        <v>8</v>
      </c>
      <c r="D36" s="428"/>
      <c r="E36" s="428">
        <v>4</v>
      </c>
      <c r="F36" s="428"/>
      <c r="G36" s="428"/>
      <c r="H36" s="428"/>
      <c r="I36" s="1607" t="str">
        <f>'[2]Семестровка -ввод данных'!M44</f>
        <v>залік</v>
      </c>
      <c r="J36" s="1607"/>
      <c r="K36" s="1607"/>
      <c r="L36" s="423"/>
      <c r="M36" s="424" t="str">
        <f>'[2]Семестровка -ввод данных'!T44</f>
        <v>8/0</v>
      </c>
      <c r="N36" s="424">
        <f>'[2]Семестровка -ввод данных'!U44</f>
        <v>0</v>
      </c>
      <c r="O36" s="424" t="str">
        <f>'[2]Семестровка -ввод данных'!V44</f>
        <v>4/0</v>
      </c>
      <c r="P36" s="422"/>
      <c r="Q36" s="422"/>
      <c r="R36" s="423"/>
      <c r="S36" s="421" t="str">
        <f>'[2]Семестровка -ввод данных'!AL44</f>
        <v>оа</v>
      </c>
    </row>
    <row r="37" spans="1:19" ht="18" x14ac:dyDescent="0.25">
      <c r="A37" s="409" t="s">
        <v>440</v>
      </c>
      <c r="B37" s="430"/>
      <c r="C37" s="428"/>
      <c r="D37" s="428"/>
      <c r="E37" s="428"/>
      <c r="F37" s="428"/>
      <c r="G37" s="428"/>
      <c r="H37" s="428"/>
      <c r="I37" s="429"/>
      <c r="J37" s="429"/>
      <c r="K37" s="429"/>
      <c r="L37" s="423"/>
      <c r="M37" s="424"/>
      <c r="N37" s="424"/>
      <c r="O37" s="424"/>
      <c r="P37" s="422"/>
      <c r="Q37" s="422"/>
      <c r="R37" s="423"/>
      <c r="S37" s="421"/>
    </row>
    <row r="38" spans="1:19" ht="18.75" x14ac:dyDescent="0.3">
      <c r="A38" s="1608" t="str">
        <f>'[2]Семестровка -ввод данных'!C46</f>
        <v>Менеджмент</v>
      </c>
      <c r="B38" s="1608"/>
      <c r="C38" s="1608"/>
      <c r="D38" s="1608"/>
      <c r="E38" s="1608"/>
      <c r="F38" s="1608"/>
      <c r="G38" s="1608"/>
      <c r="H38" s="1608"/>
      <c r="I38" s="1608"/>
      <c r="J38" s="1608"/>
      <c r="K38" s="1608"/>
      <c r="L38" s="419"/>
      <c r="M38" s="420"/>
      <c r="N38" s="420"/>
      <c r="O38" s="420"/>
      <c r="P38" s="419"/>
      <c r="Q38" s="419"/>
      <c r="R38" s="419"/>
      <c r="S38" s="421"/>
    </row>
    <row r="39" spans="1:19" ht="18" x14ac:dyDescent="0.25">
      <c r="A39" s="430" t="s">
        <v>329</v>
      </c>
      <c r="B39" s="430"/>
      <c r="C39" s="428">
        <v>4</v>
      </c>
      <c r="D39" s="428"/>
      <c r="E39" s="428"/>
      <c r="F39" s="428">
        <v>2</v>
      </c>
      <c r="G39" s="428"/>
      <c r="H39" s="428">
        <v>2</v>
      </c>
      <c r="I39" s="1607" t="str">
        <f>'[2]Семестровка -ввод данных'!M46</f>
        <v>іспит</v>
      </c>
      <c r="J39" s="1607"/>
      <c r="K39" s="1607"/>
      <c r="L39" s="423"/>
      <c r="M39" s="424" t="str">
        <f>'[2]Семестровка -ввод данных'!T46</f>
        <v>4/2</v>
      </c>
      <c r="N39" s="424">
        <f>'[2]Семестровка -ввод данных'!U46</f>
        <v>0</v>
      </c>
      <c r="O39" s="424" t="str">
        <f>'[2]Семестровка -ввод данных'!V46</f>
        <v>0/2</v>
      </c>
      <c r="P39" s="422"/>
      <c r="Q39" s="422"/>
      <c r="R39" s="423"/>
      <c r="S39" s="421" t="str">
        <f>'[2]Семестровка -ввод данных'!AL46</f>
        <v>м</v>
      </c>
    </row>
    <row r="40" spans="1:19" ht="18" x14ac:dyDescent="0.25">
      <c r="A40" s="431" t="s">
        <v>442</v>
      </c>
      <c r="B40" s="430"/>
      <c r="C40" s="428"/>
      <c r="D40" s="428"/>
      <c r="E40" s="428"/>
      <c r="F40" s="428"/>
      <c r="G40" s="428"/>
      <c r="H40" s="428"/>
      <c r="I40" s="429"/>
      <c r="J40" s="429"/>
      <c r="K40" s="429"/>
      <c r="L40" s="423"/>
      <c r="M40" s="424"/>
      <c r="N40" s="424"/>
      <c r="O40" s="424"/>
      <c r="P40" s="422"/>
      <c r="Q40" s="422"/>
      <c r="R40" s="423"/>
      <c r="S40" s="421"/>
    </row>
    <row r="41" spans="1:19" ht="18.75" x14ac:dyDescent="0.3">
      <c r="A41" s="1605" t="str">
        <f>'[2]Семестровка -ввод данных'!C50</f>
        <v>Бюджетна система</v>
      </c>
      <c r="B41" s="1605"/>
      <c r="C41" s="1605"/>
      <c r="D41" s="1605"/>
      <c r="E41" s="1605"/>
      <c r="F41" s="1605"/>
      <c r="G41" s="1605"/>
      <c r="H41" s="1605"/>
      <c r="I41" s="1605"/>
      <c r="J41" s="1605"/>
      <c r="K41" s="1605"/>
      <c r="L41" s="419"/>
      <c r="M41" s="420"/>
      <c r="N41" s="420"/>
      <c r="O41" s="420"/>
      <c r="P41" s="419"/>
      <c r="Q41" s="419"/>
      <c r="R41" s="419"/>
      <c r="S41" s="421"/>
    </row>
    <row r="42" spans="1:19" ht="18" x14ac:dyDescent="0.25">
      <c r="A42" s="430" t="s">
        <v>329</v>
      </c>
      <c r="B42" s="430"/>
      <c r="C42" s="428">
        <v>8</v>
      </c>
      <c r="D42" s="428">
        <v>0</v>
      </c>
      <c r="E42" s="428">
        <v>0</v>
      </c>
      <c r="F42" s="428">
        <v>0</v>
      </c>
      <c r="G42" s="428">
        <v>0</v>
      </c>
      <c r="H42" s="428">
        <v>2</v>
      </c>
      <c r="I42" s="1607" t="str">
        <f>'[2]Семестровка -ввод данных'!M50</f>
        <v>іспит</v>
      </c>
      <c r="J42" s="1607"/>
      <c r="K42" s="1607"/>
      <c r="L42" s="423"/>
      <c r="M42" s="424" t="str">
        <f>'[2]Семестровка -ввод данных'!T50</f>
        <v>8/0</v>
      </c>
      <c r="N42" s="424">
        <f>'[2]Семестровка -ввод данных'!U50</f>
        <v>0</v>
      </c>
      <c r="O42" s="424" t="str">
        <f>'[2]Семестровка -ввод данных'!V50</f>
        <v>0/2</v>
      </c>
      <c r="P42" s="422"/>
      <c r="Q42" s="422"/>
      <c r="R42" s="423"/>
      <c r="S42" s="421" t="str">
        <f>'[2]Семестровка -ввод данных'!AL50</f>
        <v>ф</v>
      </c>
    </row>
    <row r="43" spans="1:19" ht="18" x14ac:dyDescent="0.25">
      <c r="A43" s="432" t="s">
        <v>440</v>
      </c>
      <c r="B43" s="430"/>
      <c r="C43" s="428"/>
      <c r="D43" s="428"/>
      <c r="E43" s="428"/>
      <c r="F43" s="428"/>
      <c r="G43" s="428"/>
      <c r="H43" s="428"/>
      <c r="I43" s="429"/>
      <c r="J43" s="429"/>
      <c r="K43" s="429"/>
      <c r="L43" s="423"/>
      <c r="M43" s="424"/>
      <c r="N43" s="424"/>
      <c r="O43" s="424"/>
      <c r="P43" s="422"/>
      <c r="Q43" s="422"/>
      <c r="R43" s="423"/>
      <c r="S43" s="421"/>
    </row>
    <row r="44" spans="1:19" ht="18.75" x14ac:dyDescent="0.3">
      <c r="A44" s="1605" t="str">
        <f>'[2]Семестровка -ввод данных'!C52</f>
        <v>Банківська система</v>
      </c>
      <c r="B44" s="1605"/>
      <c r="C44" s="1605"/>
      <c r="D44" s="1605"/>
      <c r="E44" s="1605"/>
      <c r="F44" s="1605"/>
      <c r="G44" s="1605"/>
      <c r="H44" s="1605"/>
      <c r="I44" s="1605"/>
      <c r="J44" s="1605"/>
      <c r="K44" s="1605"/>
      <c r="L44" s="419"/>
      <c r="M44" s="420"/>
      <c r="N44" s="420"/>
      <c r="O44" s="420"/>
      <c r="P44" s="419"/>
      <c r="Q44" s="419"/>
      <c r="R44" s="419"/>
      <c r="S44" s="421"/>
    </row>
    <row r="45" spans="1:19" ht="18" x14ac:dyDescent="0.25">
      <c r="A45" s="430" t="s">
        <v>329</v>
      </c>
      <c r="B45" s="430"/>
      <c r="C45" s="428">
        <v>6</v>
      </c>
      <c r="D45" s="428">
        <v>0</v>
      </c>
      <c r="E45" s="428">
        <v>0</v>
      </c>
      <c r="F45" s="428">
        <v>2</v>
      </c>
      <c r="G45" s="428">
        <v>0</v>
      </c>
      <c r="H45" s="428">
        <v>0</v>
      </c>
      <c r="I45" s="1607" t="str">
        <f>'[2]Семестровка -ввод данных'!M52</f>
        <v>іспит</v>
      </c>
      <c r="J45" s="1607"/>
      <c r="K45" s="1607"/>
      <c r="L45" s="423"/>
      <c r="M45" s="424" t="str">
        <f>'[2]Семестровка -ввод данных'!T52</f>
        <v>6/0</v>
      </c>
      <c r="N45" s="424">
        <f>'[2]Семестровка -ввод данных'!U52</f>
        <v>0</v>
      </c>
      <c r="O45" s="424" t="str">
        <f>'[2]Семестровка -ввод данных'!V52</f>
        <v>2/0</v>
      </c>
      <c r="P45" s="422"/>
      <c r="Q45" s="422"/>
      <c r="R45" s="423"/>
      <c r="S45" s="421" t="str">
        <f>'[2]Семестровка -ввод данных'!AL52</f>
        <v>ф</v>
      </c>
    </row>
    <row r="46" spans="1:19" ht="18" x14ac:dyDescent="0.25">
      <c r="A46" s="409" t="s">
        <v>440</v>
      </c>
      <c r="B46" s="430"/>
      <c r="C46" s="428"/>
      <c r="D46" s="428"/>
      <c r="E46" s="428"/>
      <c r="F46" s="428"/>
      <c r="G46" s="428"/>
      <c r="H46" s="428"/>
      <c r="I46" s="429"/>
      <c r="J46" s="429"/>
      <c r="K46" s="429"/>
      <c r="L46" s="423"/>
      <c r="M46" s="424"/>
      <c r="N46" s="424"/>
      <c r="O46" s="424"/>
      <c r="P46" s="422"/>
      <c r="Q46" s="422"/>
      <c r="R46" s="423"/>
      <c r="S46" s="421"/>
    </row>
    <row r="47" spans="1:19" ht="18.75" x14ac:dyDescent="0.3">
      <c r="A47" s="1605" t="str">
        <f>'[2]Семестровка -ввод данных'!C54</f>
        <v>Курсова робота "Фінанси"</v>
      </c>
      <c r="B47" s="1605"/>
      <c r="C47" s="1605"/>
      <c r="D47" s="1605"/>
      <c r="E47" s="1605"/>
      <c r="F47" s="1605"/>
      <c r="G47" s="1605"/>
      <c r="H47" s="1605"/>
      <c r="I47" s="1605"/>
      <c r="J47" s="1605"/>
      <c r="K47" s="1605"/>
      <c r="L47" s="419"/>
      <c r="M47" s="420"/>
      <c r="N47" s="420"/>
      <c r="O47" s="420"/>
      <c r="P47" s="419"/>
      <c r="Q47" s="419"/>
      <c r="R47" s="419"/>
      <c r="S47" s="421"/>
    </row>
    <row r="48" spans="1:19" ht="18" x14ac:dyDescent="0.25">
      <c r="A48" s="430" t="s">
        <v>329</v>
      </c>
      <c r="B48" s="430"/>
      <c r="C48" s="428">
        <v>0</v>
      </c>
      <c r="D48" s="428">
        <v>0</v>
      </c>
      <c r="E48" s="428">
        <v>4</v>
      </c>
      <c r="F48" s="428">
        <v>0</v>
      </c>
      <c r="G48" s="428">
        <v>0</v>
      </c>
      <c r="H48" s="428">
        <v>0</v>
      </c>
      <c r="I48" s="1607">
        <f>'[2]Семестровка -ввод данных'!M54</f>
        <v>0</v>
      </c>
      <c r="J48" s="1607"/>
      <c r="K48" s="1607"/>
      <c r="L48" s="423"/>
      <c r="M48" s="424">
        <f>'[2]Семестровка -ввод данных'!T54</f>
        <v>0</v>
      </c>
      <c r="N48" s="424">
        <f>'[2]Семестровка -ввод данных'!U54</f>
        <v>0</v>
      </c>
      <c r="O48" s="424" t="str">
        <f>'[2]Семестровка -ввод данных'!V54</f>
        <v>4/0</v>
      </c>
      <c r="P48" s="422"/>
      <c r="Q48" s="422"/>
      <c r="R48" s="423"/>
      <c r="S48" s="421" t="str">
        <f>'[2]Семестровка -ввод данных'!AL54</f>
        <v>ф</v>
      </c>
    </row>
    <row r="49" spans="1:1" ht="21.75" customHeight="1" x14ac:dyDescent="0.2">
      <c r="A49" s="409" t="s">
        <v>440</v>
      </c>
    </row>
    <row r="50" spans="1:1" ht="23.25" customHeight="1" x14ac:dyDescent="0.2"/>
  </sheetData>
  <mergeCells count="35"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8:K38"/>
    <mergeCell ref="I39:K39"/>
    <mergeCell ref="I42:K42"/>
    <mergeCell ref="A32:K32"/>
    <mergeCell ref="I36:K36"/>
    <mergeCell ref="I33:K33"/>
    <mergeCell ref="A35:K35"/>
    <mergeCell ref="M2:O2"/>
    <mergeCell ref="A3:B3"/>
    <mergeCell ref="C3:E3"/>
    <mergeCell ref="F3:H3"/>
    <mergeCell ref="A14:K14"/>
    <mergeCell ref="I6:K6"/>
    <mergeCell ref="A8:K8"/>
    <mergeCell ref="A5:K5"/>
    <mergeCell ref="A44:K44"/>
    <mergeCell ref="C2:K2"/>
    <mergeCell ref="I9:K9"/>
    <mergeCell ref="I18:K18"/>
    <mergeCell ref="A11:K11"/>
    <mergeCell ref="A23:K23"/>
    <mergeCell ref="A20:K20"/>
    <mergeCell ref="I21:K21"/>
    <mergeCell ref="A17:K17"/>
    <mergeCell ref="I12:K12"/>
    <mergeCell ref="I15:K15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34" hidden="1" customWidth="1"/>
    <col min="18" max="18" width="10.42578125" style="434" hidden="1" customWidth="1"/>
    <col min="19" max="19" width="6.85546875" style="434" hidden="1" customWidth="1"/>
    <col min="20" max="20" width="4.42578125" style="434" customWidth="1"/>
    <col min="21" max="21" width="5.5703125" style="434" customWidth="1"/>
    <col min="22" max="22" width="7" style="434" customWidth="1"/>
    <col min="23" max="23" width="9.140625" style="434"/>
    <col min="24" max="24" width="6" style="434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611" t="s">
        <v>440</v>
      </c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433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84" t="s">
        <v>0</v>
      </c>
      <c r="D3" s="1587" t="s">
        <v>74</v>
      </c>
      <c r="E3" s="1590" t="s">
        <v>75</v>
      </c>
      <c r="F3" s="1591" t="s">
        <v>2</v>
      </c>
      <c r="G3" s="1591"/>
      <c r="H3" s="1591"/>
      <c r="I3" s="1591"/>
      <c r="J3" s="1591"/>
      <c r="K3" s="1442"/>
      <c r="L3" s="1590" t="s">
        <v>3</v>
      </c>
      <c r="M3" s="1590" t="s">
        <v>4</v>
      </c>
      <c r="N3" s="1590" t="s">
        <v>5</v>
      </c>
      <c r="O3" s="339"/>
      <c r="R3" s="1612" t="s">
        <v>308</v>
      </c>
      <c r="S3" s="46"/>
      <c r="T3" s="46"/>
      <c r="U3" s="46"/>
      <c r="V3" s="46"/>
      <c r="W3" s="46"/>
      <c r="X3" s="46"/>
    </row>
    <row r="4" spans="1:57" x14ac:dyDescent="0.2">
      <c r="C4" s="1585"/>
      <c r="D4" s="1588"/>
      <c r="E4" s="1590"/>
      <c r="F4" s="1590" t="s">
        <v>6</v>
      </c>
      <c r="G4" s="1592" t="s">
        <v>7</v>
      </c>
      <c r="H4" s="1592"/>
      <c r="I4" s="1592"/>
      <c r="J4" s="1592"/>
      <c r="K4" s="1590" t="s">
        <v>8</v>
      </c>
      <c r="L4" s="1590"/>
      <c r="M4" s="1590"/>
      <c r="N4" s="1590"/>
      <c r="O4" s="339"/>
      <c r="R4" s="1613"/>
      <c r="S4" s="46"/>
      <c r="T4" s="46"/>
      <c r="U4" s="46"/>
      <c r="V4" s="46"/>
      <c r="W4" s="46"/>
      <c r="X4" s="46"/>
    </row>
    <row r="5" spans="1:57" ht="15" customHeight="1" x14ac:dyDescent="0.2">
      <c r="C5" s="1585"/>
      <c r="D5" s="1588"/>
      <c r="E5" s="1590"/>
      <c r="F5" s="1442"/>
      <c r="G5" s="1590" t="s">
        <v>9</v>
      </c>
      <c r="H5" s="1591" t="s">
        <v>10</v>
      </c>
      <c r="I5" s="1442"/>
      <c r="J5" s="1442"/>
      <c r="K5" s="1442"/>
      <c r="L5" s="1590"/>
      <c r="M5" s="1590"/>
      <c r="N5" s="1590"/>
      <c r="O5" s="339"/>
      <c r="R5" s="1613"/>
      <c r="S5" s="46"/>
      <c r="T5" s="46"/>
      <c r="U5" s="46"/>
      <c r="V5" s="46"/>
      <c r="W5" s="46"/>
      <c r="X5" s="46"/>
    </row>
    <row r="6" spans="1:57" x14ac:dyDescent="0.2">
      <c r="C6" s="1585"/>
      <c r="D6" s="1588"/>
      <c r="E6" s="1590"/>
      <c r="F6" s="1442"/>
      <c r="G6" s="1594"/>
      <c r="H6" s="1590" t="s">
        <v>11</v>
      </c>
      <c r="I6" s="1590" t="s">
        <v>12</v>
      </c>
      <c r="J6" s="1590" t="s">
        <v>13</v>
      </c>
      <c r="K6" s="1442"/>
      <c r="L6" s="1590"/>
      <c r="M6" s="1590"/>
      <c r="N6" s="1590"/>
      <c r="O6" s="339"/>
      <c r="R6" s="1613"/>
      <c r="S6" s="46"/>
      <c r="T6" s="1590" t="s">
        <v>11</v>
      </c>
      <c r="U6" s="1590" t="s">
        <v>12</v>
      </c>
      <c r="V6" s="1590" t="s">
        <v>13</v>
      </c>
      <c r="W6" s="1615" t="s">
        <v>9</v>
      </c>
      <c r="X6" s="1616" t="s">
        <v>311</v>
      </c>
      <c r="Y6" s="1615"/>
      <c r="Z6" s="1615"/>
      <c r="AA6" s="1615"/>
      <c r="AB6" s="1615"/>
      <c r="AC6" s="1615"/>
      <c r="AD6" s="1615"/>
      <c r="AE6" s="1615"/>
      <c r="AF6" s="1615"/>
      <c r="AG6" s="290" t="s">
        <v>309</v>
      </c>
      <c r="AH6" s="290"/>
      <c r="AI6" s="290"/>
      <c r="AJ6" s="290"/>
      <c r="AK6" s="1617" t="s">
        <v>443</v>
      </c>
    </row>
    <row r="7" spans="1:57" x14ac:dyDescent="0.2">
      <c r="C7" s="1585"/>
      <c r="D7" s="1588"/>
      <c r="E7" s="1590"/>
      <c r="F7" s="1442"/>
      <c r="G7" s="1594"/>
      <c r="H7" s="1590"/>
      <c r="I7" s="1590"/>
      <c r="J7" s="1590"/>
      <c r="K7" s="1442"/>
      <c r="L7" s="1590"/>
      <c r="M7" s="1590"/>
      <c r="N7" s="1590"/>
      <c r="O7" s="339"/>
      <c r="R7" s="1613"/>
      <c r="S7" s="46"/>
      <c r="T7" s="1590"/>
      <c r="U7" s="1590"/>
      <c r="V7" s="1590"/>
      <c r="W7" s="1615"/>
      <c r="X7" s="1615"/>
      <c r="Y7" s="1615"/>
      <c r="Z7" s="1615"/>
      <c r="AA7" s="1615"/>
      <c r="AB7" s="1615"/>
      <c r="AC7" s="1615"/>
      <c r="AD7" s="1615"/>
      <c r="AE7" s="1615"/>
      <c r="AF7" s="1615"/>
      <c r="AG7" s="26"/>
      <c r="AH7" s="26"/>
      <c r="AI7" s="26"/>
      <c r="AJ7" s="26"/>
      <c r="AK7" s="1617"/>
    </row>
    <row r="8" spans="1:57" x14ac:dyDescent="0.25">
      <c r="C8" s="1585"/>
      <c r="D8" s="1588"/>
      <c r="E8" s="1590"/>
      <c r="F8" s="1442"/>
      <c r="G8" s="1594"/>
      <c r="H8" s="1590"/>
      <c r="I8" s="1590"/>
      <c r="J8" s="1590"/>
      <c r="K8" s="1442"/>
      <c r="L8" s="1590"/>
      <c r="M8" s="1590"/>
      <c r="N8" s="1590"/>
      <c r="O8" s="339"/>
      <c r="R8" s="1613"/>
      <c r="S8" s="46"/>
      <c r="T8" s="1590"/>
      <c r="U8" s="1590"/>
      <c r="V8" s="1590"/>
      <c r="W8" s="1615"/>
      <c r="X8" s="1615" t="s">
        <v>289</v>
      </c>
      <c r="Y8" s="1615"/>
      <c r="Z8" s="1615" t="s">
        <v>290</v>
      </c>
      <c r="AA8" s="1615"/>
      <c r="AB8" s="1615" t="s">
        <v>291</v>
      </c>
      <c r="AC8" s="1615"/>
      <c r="AD8" s="1615" t="s">
        <v>310</v>
      </c>
      <c r="AE8" s="1615"/>
      <c r="AF8" s="1615"/>
      <c r="AG8" s="26"/>
      <c r="AH8" s="26"/>
      <c r="AI8" s="26"/>
      <c r="AJ8" s="26"/>
      <c r="AK8" s="1617"/>
      <c r="AP8" s="9" t="s">
        <v>315</v>
      </c>
      <c r="AR8" s="26"/>
      <c r="AS8" s="1604" t="s">
        <v>289</v>
      </c>
      <c r="AT8" s="1604"/>
      <c r="AU8" s="1604" t="s">
        <v>290</v>
      </c>
      <c r="AV8" s="1604"/>
      <c r="AW8" s="1604" t="s">
        <v>291</v>
      </c>
      <c r="AX8" s="1604"/>
      <c r="AY8" s="1604" t="s">
        <v>310</v>
      </c>
      <c r="AZ8" s="1604"/>
      <c r="BA8" s="1604"/>
      <c r="BB8" s="26"/>
      <c r="BC8" s="26"/>
      <c r="BD8" s="26"/>
      <c r="BE8" s="26"/>
    </row>
    <row r="9" spans="1:57" x14ac:dyDescent="0.25">
      <c r="C9" s="1586"/>
      <c r="D9" s="1589"/>
      <c r="E9" s="1590"/>
      <c r="F9" s="1442"/>
      <c r="G9" s="1594"/>
      <c r="H9" s="1590"/>
      <c r="I9" s="1590"/>
      <c r="J9" s="1590"/>
      <c r="K9" s="1442"/>
      <c r="L9" s="1590"/>
      <c r="M9" s="1590"/>
      <c r="N9" s="1590"/>
      <c r="O9" s="339"/>
      <c r="R9" s="1614"/>
      <c r="S9" s="46"/>
      <c r="T9" s="1590"/>
      <c r="U9" s="1590"/>
      <c r="V9" s="1590"/>
      <c r="W9" s="435"/>
      <c r="X9" s="435" t="s">
        <v>293</v>
      </c>
      <c r="Y9" s="435" t="s">
        <v>113</v>
      </c>
      <c r="Z9" s="435" t="s">
        <v>293</v>
      </c>
      <c r="AA9" s="435" t="s">
        <v>113</v>
      </c>
      <c r="AB9" s="435" t="s">
        <v>293</v>
      </c>
      <c r="AC9" s="435" t="s">
        <v>113</v>
      </c>
      <c r="AD9" s="435" t="s">
        <v>293</v>
      </c>
      <c r="AE9" s="435" t="s">
        <v>113</v>
      </c>
      <c r="AF9" s="435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617"/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0" t="s">
        <v>16</v>
      </c>
      <c r="B10" s="12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23"/>
      <c r="P10" s="46" t="s">
        <v>59</v>
      </c>
      <c r="R10" s="435"/>
      <c r="T10" s="436" t="s">
        <v>294</v>
      </c>
      <c r="U10" s="436"/>
      <c r="V10" s="437"/>
      <c r="W10" s="437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9" t="s">
        <v>41</v>
      </c>
      <c r="AP10" s="26">
        <f>SUMIFS(D$10:D$16,$A$10:$A$16,#REF!,$B$10:$B$16,#REF!)</f>
        <v>0</v>
      </c>
      <c r="AQ10" s="30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23"/>
      <c r="P11" s="46" t="s">
        <v>55</v>
      </c>
      <c r="Q11" s="438"/>
      <c r="R11" s="438" t="e">
        <f>#REF!</f>
        <v>#REF!</v>
      </c>
      <c r="S11" s="434"/>
      <c r="T11" s="439" t="s">
        <v>297</v>
      </c>
      <c r="U11" s="436"/>
      <c r="V11" s="436"/>
      <c r="W11" s="436" t="s">
        <v>297</v>
      </c>
      <c r="X11" s="435">
        <v>4</v>
      </c>
      <c r="Y11" s="435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0" t="s">
        <v>16</v>
      </c>
      <c r="B12" s="12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23"/>
      <c r="P12" s="46" t="s">
        <v>69</v>
      </c>
      <c r="R12" s="435" t="e">
        <f>#REF!</f>
        <v>#REF!</v>
      </c>
      <c r="S12" s="434" t="e">
        <f>#REF!</f>
        <v>#REF!</v>
      </c>
      <c r="T12" s="440" t="s">
        <v>299</v>
      </c>
      <c r="U12" s="436"/>
      <c r="V12" s="437" t="s">
        <v>298</v>
      </c>
      <c r="W12" s="437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23"/>
      <c r="P13" s="46" t="s">
        <v>59</v>
      </c>
      <c r="R13" s="435" t="e">
        <f>#REF!</f>
        <v>#REF!</v>
      </c>
      <c r="S13" s="434" t="e">
        <f>#REF!</f>
        <v>#REF!</v>
      </c>
      <c r="T13" s="440" t="s">
        <v>294</v>
      </c>
      <c r="U13" s="436" t="s">
        <v>297</v>
      </c>
      <c r="V13" s="437"/>
      <c r="W13" s="437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4" customFormat="1" x14ac:dyDescent="0.2">
      <c r="A14" s="46" t="s">
        <v>16</v>
      </c>
      <c r="B14" s="46" t="s">
        <v>14</v>
      </c>
      <c r="C14" s="47" t="s">
        <v>20</v>
      </c>
      <c r="D14" s="30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23"/>
      <c r="P14" s="46" t="s">
        <v>56</v>
      </c>
      <c r="Q14" s="434" t="s">
        <v>18</v>
      </c>
      <c r="R14" s="435" t="e">
        <f>#REF!</f>
        <v>#REF!</v>
      </c>
      <c r="S14" s="434" t="e">
        <f>#REF!</f>
        <v>#REF!</v>
      </c>
      <c r="T14" s="440" t="s">
        <v>294</v>
      </c>
      <c r="U14" s="436"/>
      <c r="V14" s="437" t="s">
        <v>300</v>
      </c>
      <c r="W14" s="437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23"/>
      <c r="P15" s="46" t="s">
        <v>56</v>
      </c>
      <c r="Q15" s="434" t="s">
        <v>16</v>
      </c>
      <c r="R15" s="435" t="e">
        <f>#REF!</f>
        <v>#REF!</v>
      </c>
      <c r="S15" s="434" t="e">
        <f>#REF!</f>
        <v>#REF!</v>
      </c>
      <c r="T15" s="440" t="s">
        <v>303</v>
      </c>
      <c r="U15" s="436"/>
      <c r="V15" s="437" t="s">
        <v>298</v>
      </c>
      <c r="W15" s="437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23"/>
      <c r="P16" s="46" t="s">
        <v>57</v>
      </c>
      <c r="R16" s="435" t="e">
        <f>#REF!</f>
        <v>#REF!</v>
      </c>
      <c r="S16" s="434" t="e">
        <f>#REF!</f>
        <v>#REF!</v>
      </c>
      <c r="T16" s="440" t="s">
        <v>312</v>
      </c>
      <c r="U16" s="436"/>
      <c r="V16" s="437" t="s">
        <v>300</v>
      </c>
      <c r="W16" s="437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23"/>
      <c r="P17" s="46" t="s">
        <v>59</v>
      </c>
      <c r="R17" s="434" t="e">
        <f>#REF!</f>
        <v>#REF!</v>
      </c>
      <c r="S17" s="434" t="e">
        <f>#REF!</f>
        <v>#REF!</v>
      </c>
      <c r="T17" s="440" t="s">
        <v>294</v>
      </c>
      <c r="U17" s="436"/>
      <c r="V17" s="436"/>
      <c r="W17" s="436" t="s">
        <v>294</v>
      </c>
      <c r="X17" s="435">
        <v>4</v>
      </c>
      <c r="Y17" s="435"/>
      <c r="Z17" s="435"/>
      <c r="AA17" s="435"/>
      <c r="AB17" s="435"/>
      <c r="AC17" s="435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77">
        <v>0</v>
      </c>
      <c r="E18" s="27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23"/>
      <c r="P18" s="46" t="s">
        <v>83</v>
      </c>
      <c r="R18" s="434" t="e">
        <f>#REF!</f>
        <v>#REF!</v>
      </c>
      <c r="S18" s="434" t="e">
        <f>#REF!</f>
        <v>#REF!</v>
      </c>
      <c r="T18" s="441"/>
      <c r="U18" s="435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42"/>
      <c r="O19" s="280"/>
      <c r="S19" s="46" t="e">
        <f>SUM(S10:S18)</f>
        <v>#REF!</v>
      </c>
      <c r="T19" s="437"/>
      <c r="U19" s="437"/>
      <c r="V19" s="437"/>
      <c r="W19" s="437"/>
      <c r="X19" s="250">
        <f t="shared" ref="X19:AJ19" si="15">SUM(X10:X18)</f>
        <v>38</v>
      </c>
      <c r="Y19" s="250">
        <f t="shared" si="15"/>
        <v>12</v>
      </c>
      <c r="Z19" s="250">
        <f t="shared" si="15"/>
        <v>4</v>
      </c>
      <c r="AA19" s="250">
        <f t="shared" si="15"/>
        <v>4</v>
      </c>
      <c r="AB19" s="250">
        <f t="shared" si="15"/>
        <v>4</v>
      </c>
      <c r="AC19" s="250">
        <f t="shared" si="15"/>
        <v>12</v>
      </c>
      <c r="AD19" s="250">
        <f t="shared" si="15"/>
        <v>46</v>
      </c>
      <c r="AE19" s="250">
        <f t="shared" si="15"/>
        <v>28</v>
      </c>
      <c r="AF19" s="250">
        <f t="shared" si="15"/>
        <v>74</v>
      </c>
      <c r="AG19" s="292">
        <f t="shared" si="15"/>
        <v>50</v>
      </c>
      <c r="AH19" s="292">
        <f t="shared" si="15"/>
        <v>8</v>
      </c>
      <c r="AI19" s="292">
        <f t="shared" si="15"/>
        <v>16</v>
      </c>
      <c r="AJ19" s="29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84" t="s">
        <v>0</v>
      </c>
      <c r="D22" s="1587" t="s">
        <v>74</v>
      </c>
      <c r="E22" s="1590" t="s">
        <v>1</v>
      </c>
      <c r="F22" s="1591" t="s">
        <v>2</v>
      </c>
      <c r="G22" s="1591"/>
      <c r="H22" s="1591"/>
      <c r="I22" s="1591"/>
      <c r="J22" s="1591"/>
      <c r="K22" s="1442"/>
      <c r="L22" s="1590" t="s">
        <v>3</v>
      </c>
      <c r="M22" s="1590" t="s">
        <v>4</v>
      </c>
      <c r="N22" s="1590" t="s">
        <v>5</v>
      </c>
      <c r="O22" s="339"/>
      <c r="S22" s="46"/>
      <c r="T22" s="46"/>
      <c r="U22" s="46"/>
      <c r="V22" s="46"/>
      <c r="W22" s="46"/>
      <c r="X22" s="46"/>
    </row>
    <row r="23" spans="1:57" x14ac:dyDescent="0.2">
      <c r="C23" s="1585"/>
      <c r="D23" s="1588"/>
      <c r="E23" s="1590"/>
      <c r="F23" s="1590" t="s">
        <v>6</v>
      </c>
      <c r="G23" s="1592" t="s">
        <v>7</v>
      </c>
      <c r="H23" s="1592"/>
      <c r="I23" s="1592"/>
      <c r="J23" s="1592"/>
      <c r="K23" s="1590" t="s">
        <v>25</v>
      </c>
      <c r="L23" s="1590"/>
      <c r="M23" s="1590"/>
      <c r="N23" s="1590"/>
      <c r="O23" s="339"/>
      <c r="S23" s="46"/>
      <c r="T23" s="46"/>
      <c r="U23" s="46"/>
      <c r="V23" s="46"/>
      <c r="W23" s="46"/>
      <c r="X23" s="46"/>
    </row>
    <row r="24" spans="1:57" ht="15" customHeight="1" x14ac:dyDescent="0.2">
      <c r="C24" s="1585"/>
      <c r="D24" s="1588"/>
      <c r="E24" s="1590"/>
      <c r="F24" s="1442"/>
      <c r="G24" s="1590" t="s">
        <v>9</v>
      </c>
      <c r="H24" s="1591" t="s">
        <v>10</v>
      </c>
      <c r="I24" s="1442"/>
      <c r="J24" s="1442"/>
      <c r="K24" s="1442"/>
      <c r="L24" s="1590"/>
      <c r="M24" s="1590"/>
      <c r="N24" s="1590"/>
      <c r="O24" s="339"/>
      <c r="S24" s="46"/>
      <c r="T24" s="46"/>
      <c r="U24" s="46"/>
      <c r="V24" s="46"/>
      <c r="W24" s="46"/>
      <c r="X24" s="46"/>
    </row>
    <row r="25" spans="1:57" x14ac:dyDescent="0.2">
      <c r="C25" s="1585"/>
      <c r="D25" s="1588"/>
      <c r="E25" s="1590"/>
      <c r="F25" s="1442"/>
      <c r="G25" s="1594"/>
      <c r="H25" s="1595" t="s">
        <v>26</v>
      </c>
      <c r="I25" s="1595" t="s">
        <v>27</v>
      </c>
      <c r="J25" s="1595" t="s">
        <v>28</v>
      </c>
      <c r="K25" s="1442"/>
      <c r="L25" s="1590"/>
      <c r="M25" s="1590"/>
      <c r="N25" s="1590"/>
      <c r="O25" s="339"/>
      <c r="S25" s="46"/>
      <c r="T25" s="1590" t="s">
        <v>11</v>
      </c>
      <c r="U25" s="1590" t="s">
        <v>12</v>
      </c>
      <c r="V25" s="1590" t="s">
        <v>13</v>
      </c>
      <c r="W25" s="1615" t="s">
        <v>9</v>
      </c>
      <c r="X25" s="1616" t="s">
        <v>311</v>
      </c>
      <c r="Y25" s="1615"/>
      <c r="Z25" s="1615"/>
      <c r="AA25" s="1615"/>
      <c r="AB25" s="1615"/>
      <c r="AC25" s="1615"/>
      <c r="AD25" s="1615"/>
      <c r="AE25" s="1615"/>
      <c r="AF25" s="1615"/>
      <c r="AG25" s="290" t="s">
        <v>309</v>
      </c>
      <c r="AH25" s="290"/>
      <c r="AI25" s="290"/>
      <c r="AJ25" s="290"/>
      <c r="AK25" s="1617" t="s">
        <v>443</v>
      </c>
    </row>
    <row r="26" spans="1:57" x14ac:dyDescent="0.25">
      <c r="C26" s="1585"/>
      <c r="D26" s="1588"/>
      <c r="E26" s="1590"/>
      <c r="F26" s="1442"/>
      <c r="G26" s="1594"/>
      <c r="H26" s="1595"/>
      <c r="I26" s="1595"/>
      <c r="J26" s="1595"/>
      <c r="K26" s="1442"/>
      <c r="L26" s="1590"/>
      <c r="M26" s="1590"/>
      <c r="N26" s="1590"/>
      <c r="O26" s="339"/>
      <c r="S26" s="46"/>
      <c r="T26" s="1590"/>
      <c r="U26" s="1590"/>
      <c r="V26" s="1590"/>
      <c r="W26" s="1615"/>
      <c r="X26" s="1615"/>
      <c r="Y26" s="1615"/>
      <c r="Z26" s="1615"/>
      <c r="AA26" s="1615"/>
      <c r="AB26" s="1615"/>
      <c r="AC26" s="1615"/>
      <c r="AD26" s="1615"/>
      <c r="AE26" s="1615"/>
      <c r="AF26" s="1615"/>
      <c r="AG26" s="26"/>
      <c r="AH26" s="26"/>
      <c r="AI26" s="26"/>
      <c r="AJ26" s="26"/>
      <c r="AK26" s="1617"/>
      <c r="AP26" s="9" t="s">
        <v>315</v>
      </c>
      <c r="AS26" s="1603" t="s">
        <v>289</v>
      </c>
      <c r="AT26" s="1603"/>
      <c r="AU26" s="1603" t="s">
        <v>290</v>
      </c>
      <c r="AV26" s="1603"/>
      <c r="AW26" s="1603" t="s">
        <v>291</v>
      </c>
      <c r="AX26" s="1603"/>
      <c r="AY26" s="1603" t="s">
        <v>310</v>
      </c>
      <c r="AZ26" s="1603"/>
      <c r="BA26" s="1603"/>
      <c r="BB26" s="283"/>
      <c r="BC26" s="283"/>
      <c r="BD26" s="283"/>
      <c r="BE26" s="283"/>
    </row>
    <row r="27" spans="1:57" x14ac:dyDescent="0.25">
      <c r="C27" s="1585"/>
      <c r="D27" s="1588"/>
      <c r="E27" s="1590"/>
      <c r="F27" s="1442"/>
      <c r="G27" s="1594"/>
      <c r="H27" s="1595"/>
      <c r="I27" s="1595"/>
      <c r="J27" s="1595"/>
      <c r="K27" s="1442"/>
      <c r="L27" s="1590"/>
      <c r="M27" s="1590"/>
      <c r="N27" s="1590"/>
      <c r="O27" s="339"/>
      <c r="S27" s="46"/>
      <c r="T27" s="1590"/>
      <c r="U27" s="1590"/>
      <c r="V27" s="1590"/>
      <c r="W27" s="1615"/>
      <c r="X27" s="1615" t="s">
        <v>289</v>
      </c>
      <c r="Y27" s="1615"/>
      <c r="Z27" s="1615" t="s">
        <v>290</v>
      </c>
      <c r="AA27" s="1615"/>
      <c r="AB27" s="1615" t="s">
        <v>291</v>
      </c>
      <c r="AC27" s="1615"/>
      <c r="AD27" s="1615" t="s">
        <v>310</v>
      </c>
      <c r="AE27" s="1615"/>
      <c r="AF27" s="1615"/>
      <c r="AG27" s="26"/>
      <c r="AH27" s="26"/>
      <c r="AI27" s="26"/>
      <c r="AJ27" s="26"/>
      <c r="AK27" s="1617"/>
      <c r="AM27" s="294"/>
      <c r="AN27" s="8"/>
      <c r="AO27" s="47" t="s">
        <v>47</v>
      </c>
      <c r="AP27" s="123" t="s">
        <v>212</v>
      </c>
      <c r="AQ27" s="123" t="s">
        <v>211</v>
      </c>
      <c r="AR27" s="26" t="s">
        <v>292</v>
      </c>
      <c r="AS27" s="275" t="s">
        <v>293</v>
      </c>
      <c r="AT27" s="275" t="s">
        <v>113</v>
      </c>
      <c r="AU27" s="275" t="s">
        <v>293</v>
      </c>
      <c r="AV27" s="275" t="s">
        <v>113</v>
      </c>
      <c r="AW27" s="275" t="s">
        <v>293</v>
      </c>
      <c r="AX27" s="27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86"/>
      <c r="D28" s="1589"/>
      <c r="E28" s="1590"/>
      <c r="F28" s="1442"/>
      <c r="G28" s="1594"/>
      <c r="H28" s="1595"/>
      <c r="I28" s="1595"/>
      <c r="J28" s="1595"/>
      <c r="K28" s="1442"/>
      <c r="L28" s="1590"/>
      <c r="M28" s="1590"/>
      <c r="N28" s="1590"/>
      <c r="O28" s="339"/>
      <c r="S28" s="46"/>
      <c r="T28" s="1590"/>
      <c r="U28" s="1590"/>
      <c r="V28" s="1590"/>
      <c r="W28" s="435"/>
      <c r="X28" s="435" t="s">
        <v>293</v>
      </c>
      <c r="Y28" s="435" t="s">
        <v>113</v>
      </c>
      <c r="Z28" s="435" t="s">
        <v>293</v>
      </c>
      <c r="AA28" s="435" t="s">
        <v>113</v>
      </c>
      <c r="AB28" s="435" t="s">
        <v>293</v>
      </c>
      <c r="AC28" s="435" t="s">
        <v>113</v>
      </c>
      <c r="AD28" s="435" t="s">
        <v>293</v>
      </c>
      <c r="AE28" s="435" t="s">
        <v>113</v>
      </c>
      <c r="AF28" s="435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617"/>
      <c r="AM28" s="29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77"/>
      <c r="F29" s="8"/>
      <c r="G29" s="8"/>
      <c r="H29" s="8"/>
      <c r="I29" s="8"/>
      <c r="J29" s="8"/>
      <c r="K29" s="8"/>
      <c r="L29" s="7"/>
      <c r="M29" s="8"/>
      <c r="N29" s="7"/>
      <c r="O29" s="323"/>
      <c r="T29" s="435"/>
      <c r="U29" s="43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4"/>
      <c r="AK29" s="26"/>
      <c r="AM29" s="29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3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23"/>
      <c r="P31" s="46" t="s">
        <v>78</v>
      </c>
      <c r="Q31" s="434"/>
      <c r="R31" s="434" t="e">
        <f>#REF!</f>
        <v>#REF!</v>
      </c>
      <c r="S31" s="434" t="e">
        <f>#REF!</f>
        <v>#REF!</v>
      </c>
      <c r="T31" s="440" t="s">
        <v>295</v>
      </c>
      <c r="U31" s="436"/>
      <c r="V31" s="437"/>
      <c r="W31" s="437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4">
        <f t="shared" ref="AJ31:AJ36" si="23">SUM(AG31:AI31)</f>
        <v>8</v>
      </c>
      <c r="AK31" s="26"/>
      <c r="AL31" s="9"/>
      <c r="AM31" s="333" t="s">
        <v>13</v>
      </c>
      <c r="AN31" s="330" t="s">
        <v>14</v>
      </c>
      <c r="AO31" s="188" t="s">
        <v>41</v>
      </c>
      <c r="AP31" s="331">
        <f>SUMIFS(D$18:D$36,$A$18:$A$36,$AM31,$B$18:$B$36,$AN31)</f>
        <v>4</v>
      </c>
      <c r="AQ31" s="331">
        <f>SUMIFS(E$18:E$36,$A$18:$A$36,$AM31,$B$18:$B$36,$AN31)</f>
        <v>30</v>
      </c>
      <c r="AR31" s="331">
        <f>SUM(AP31:AQ31)</f>
        <v>34</v>
      </c>
      <c r="AS31" s="331">
        <f t="shared" ref="AS31:AX31" si="24">SUMIFS(X$18:X$36,$A$18:$A$36,$AM31,$B$18:$B$36,$AN31)</f>
        <v>34</v>
      </c>
      <c r="AT31" s="331">
        <f t="shared" si="24"/>
        <v>2</v>
      </c>
      <c r="AU31" s="331">
        <f t="shared" si="24"/>
        <v>0</v>
      </c>
      <c r="AV31" s="331">
        <f t="shared" si="24"/>
        <v>0</v>
      </c>
      <c r="AW31" s="331">
        <f t="shared" si="24"/>
        <v>12</v>
      </c>
      <c r="AX31" s="331">
        <f t="shared" si="24"/>
        <v>2</v>
      </c>
      <c r="AY31" s="331">
        <f t="shared" si="17"/>
        <v>46</v>
      </c>
      <c r="AZ31" s="331">
        <f t="shared" si="17"/>
        <v>4</v>
      </c>
      <c r="BA31" s="331">
        <f>SUM(AY31:AZ31)</f>
        <v>50</v>
      </c>
      <c r="BB31" s="331">
        <f>AS31+AT31</f>
        <v>36</v>
      </c>
      <c r="BC31" s="331">
        <f>AU31+AV31</f>
        <v>0</v>
      </c>
      <c r="BD31" s="331">
        <f>AW31+AX31</f>
        <v>14</v>
      </c>
      <c r="BE31" s="33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23"/>
      <c r="P32" s="46" t="s">
        <v>336</v>
      </c>
      <c r="Q32" s="443"/>
      <c r="R32" s="434"/>
      <c r="S32" s="434"/>
      <c r="T32" s="439" t="s">
        <v>295</v>
      </c>
      <c r="U32" s="436"/>
      <c r="V32" s="436" t="s">
        <v>294</v>
      </c>
      <c r="W32" s="435" t="s">
        <v>296</v>
      </c>
      <c r="X32" s="435">
        <v>8</v>
      </c>
      <c r="Y32" s="435"/>
      <c r="Z32" s="435"/>
      <c r="AA32" s="435"/>
      <c r="AB32" s="435">
        <v>4</v>
      </c>
      <c r="AC32" s="435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4">
        <f t="shared" si="23"/>
        <v>12</v>
      </c>
      <c r="AK32" s="26"/>
      <c r="AL32" s="9"/>
    </row>
    <row r="33" spans="1:57" s="300" customFormat="1" x14ac:dyDescent="0.2">
      <c r="A33" s="46" t="s">
        <v>13</v>
      </c>
      <c r="B33" s="46" t="s">
        <v>14</v>
      </c>
      <c r="C33" s="28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23"/>
      <c r="P33" s="46" t="s">
        <v>56</v>
      </c>
      <c r="Q33" s="434" t="s">
        <v>63</v>
      </c>
      <c r="R33" s="434" t="e">
        <f>#REF!</f>
        <v>#REF!</v>
      </c>
      <c r="S33" s="434" t="e">
        <f>#REF!</f>
        <v>#REF!</v>
      </c>
      <c r="T33" s="440" t="s">
        <v>312</v>
      </c>
      <c r="U33" s="436"/>
      <c r="V33" s="437" t="s">
        <v>300</v>
      </c>
      <c r="W33" s="437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78">
        <v>6</v>
      </c>
      <c r="M34" s="8" t="s">
        <v>253</v>
      </c>
      <c r="T34" s="439" t="s">
        <v>295</v>
      </c>
      <c r="U34" s="436"/>
      <c r="V34" s="436" t="s">
        <v>300</v>
      </c>
      <c r="W34" s="436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4">
        <f t="shared" si="23"/>
        <v>10</v>
      </c>
      <c r="AK34" s="26"/>
    </row>
    <row r="35" spans="1:57" s="30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23"/>
      <c r="P35" s="46"/>
      <c r="Q35" s="434"/>
      <c r="R35" s="434"/>
      <c r="S35" s="434"/>
      <c r="T35" s="439" t="s">
        <v>301</v>
      </c>
      <c r="U35" s="436"/>
      <c r="V35" s="436" t="s">
        <v>302</v>
      </c>
      <c r="W35" s="436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4">
        <f t="shared" si="23"/>
        <v>8</v>
      </c>
      <c r="AK35" s="26"/>
      <c r="AL35" s="9"/>
    </row>
    <row r="36" spans="1:57" s="334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06">
        <v>1</v>
      </c>
      <c r="F36" s="8"/>
      <c r="G36" s="8"/>
      <c r="H36" s="8"/>
      <c r="I36" s="8"/>
      <c r="J36" s="8"/>
      <c r="K36" s="8"/>
      <c r="L36" s="7"/>
      <c r="M36" s="8"/>
      <c r="N36" s="7"/>
      <c r="O36" s="323"/>
      <c r="P36" s="46"/>
      <c r="Q36" s="434"/>
      <c r="R36" s="434"/>
      <c r="S36" s="434"/>
      <c r="T36" s="440"/>
      <c r="U36" s="436"/>
      <c r="V36" s="436" t="s">
        <v>294</v>
      </c>
      <c r="W36" s="436" t="s">
        <v>294</v>
      </c>
      <c r="X36" s="435"/>
      <c r="Y36" s="435"/>
      <c r="Z36" s="435"/>
      <c r="AA36" s="435"/>
      <c r="AB36" s="435">
        <v>4</v>
      </c>
      <c r="AC36" s="435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4">
        <f t="shared" si="23"/>
        <v>4</v>
      </c>
      <c r="AK36" s="26"/>
      <c r="AL36" s="9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42"/>
      <c r="O37" s="280"/>
      <c r="Q37" s="434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4">
        <f t="shared" si="26"/>
        <v>50</v>
      </c>
      <c r="AK37" s="26"/>
    </row>
    <row r="38" spans="1:57" x14ac:dyDescent="0.2">
      <c r="A38" s="280"/>
      <c r="B38" s="280"/>
      <c r="C38" s="2" t="s">
        <v>117</v>
      </c>
      <c r="D38" s="281"/>
      <c r="E38" s="4"/>
      <c r="F38" s="282"/>
      <c r="G38" s="282"/>
      <c r="H38" s="282"/>
      <c r="I38" s="282"/>
      <c r="J38" s="282"/>
      <c r="K38" s="282"/>
      <c r="L38" s="282"/>
      <c r="M38" s="280"/>
      <c r="N38" s="280"/>
      <c r="O38" s="280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AK25:AK28"/>
    <mergeCell ref="AW8:AX8"/>
    <mergeCell ref="AY8:BA8"/>
    <mergeCell ref="T6:T9"/>
    <mergeCell ref="U6:U9"/>
    <mergeCell ref="V6:V9"/>
    <mergeCell ref="W6:W8"/>
    <mergeCell ref="X6:AF7"/>
    <mergeCell ref="AK6:AK9"/>
    <mergeCell ref="X8:Y8"/>
    <mergeCell ref="Z8:AA8"/>
    <mergeCell ref="AS8:AT8"/>
    <mergeCell ref="AU8:AV8"/>
    <mergeCell ref="AB8:AC8"/>
    <mergeCell ref="AD8:AF8"/>
    <mergeCell ref="T25:T28"/>
    <mergeCell ref="U25:U28"/>
    <mergeCell ref="V25:V28"/>
    <mergeCell ref="W25:W27"/>
    <mergeCell ref="X25:AF26"/>
    <mergeCell ref="X27:Y27"/>
    <mergeCell ref="R3:R9"/>
    <mergeCell ref="L22:L28"/>
    <mergeCell ref="M22:M28"/>
    <mergeCell ref="N22:N28"/>
    <mergeCell ref="K4:K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67" customWidth="1"/>
    <col min="17" max="17" width="4.5703125" style="134" customWidth="1"/>
    <col min="18" max="18" width="5.42578125" style="134" customWidth="1"/>
    <col min="19" max="19" width="6.42578125" style="134" customWidth="1"/>
    <col min="20" max="20" width="7.140625" style="134" customWidth="1"/>
    <col min="21" max="21" width="7.28515625" style="134" customWidth="1"/>
    <col min="22" max="24" width="4.42578125" style="134" customWidth="1"/>
    <col min="25" max="25" width="5.5703125" style="134" customWidth="1"/>
    <col min="26" max="26" width="7" style="134" customWidth="1"/>
    <col min="27" max="28" width="9.140625" style="134"/>
    <col min="29" max="16384" width="9.140625" style="44"/>
  </cols>
  <sheetData>
    <row r="1" spans="1:30" ht="12.75" x14ac:dyDescent="0.2">
      <c r="C1" s="1622" t="s">
        <v>358</v>
      </c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338"/>
      <c r="O1" s="338"/>
      <c r="P1" s="36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66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6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621" t="s">
        <v>0</v>
      </c>
      <c r="D4" s="1590" t="s">
        <v>1</v>
      </c>
      <c r="E4" s="1591" t="s">
        <v>2</v>
      </c>
      <c r="F4" s="1591"/>
      <c r="G4" s="1591"/>
      <c r="H4" s="1591"/>
      <c r="I4" s="1591"/>
      <c r="J4" s="1442"/>
      <c r="K4" s="1590" t="s">
        <v>359</v>
      </c>
      <c r="L4" s="1590" t="s">
        <v>360</v>
      </c>
      <c r="M4" s="1590" t="s">
        <v>5</v>
      </c>
      <c r="N4" s="339"/>
      <c r="O4" s="339"/>
      <c r="P4" s="366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621"/>
      <c r="D5" s="1590"/>
      <c r="E5" s="1590" t="s">
        <v>6</v>
      </c>
      <c r="F5" s="1592" t="s">
        <v>7</v>
      </c>
      <c r="G5" s="1592"/>
      <c r="H5" s="1592"/>
      <c r="I5" s="1592"/>
      <c r="J5" s="1590" t="s">
        <v>8</v>
      </c>
      <c r="K5" s="1590"/>
      <c r="L5" s="1590"/>
      <c r="M5" s="1590"/>
      <c r="N5" s="339"/>
      <c r="O5" s="339"/>
      <c r="P5" s="366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621"/>
      <c r="D6" s="1590"/>
      <c r="E6" s="1442"/>
      <c r="F6" s="1590" t="s">
        <v>9</v>
      </c>
      <c r="G6" s="1591" t="s">
        <v>10</v>
      </c>
      <c r="H6" s="1442"/>
      <c r="I6" s="1442"/>
      <c r="J6" s="1442"/>
      <c r="K6" s="1590"/>
      <c r="L6" s="1590"/>
      <c r="M6" s="1590"/>
      <c r="N6" s="339"/>
      <c r="O6" s="339"/>
      <c r="P6" s="366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621"/>
      <c r="D7" s="1590"/>
      <c r="E7" s="1442"/>
      <c r="F7" s="1594"/>
      <c r="G7" s="1590" t="s">
        <v>11</v>
      </c>
      <c r="H7" s="1590" t="s">
        <v>12</v>
      </c>
      <c r="I7" s="1590" t="s">
        <v>13</v>
      </c>
      <c r="J7" s="1442"/>
      <c r="K7" s="1590"/>
      <c r="L7" s="1590"/>
      <c r="M7" s="1590"/>
      <c r="N7" s="339"/>
      <c r="O7" s="339"/>
      <c r="P7" s="366"/>
      <c r="Q7" s="1590" t="s">
        <v>11</v>
      </c>
      <c r="R7" s="1590" t="s">
        <v>12</v>
      </c>
      <c r="S7" s="1590" t="s">
        <v>13</v>
      </c>
      <c r="T7" s="1618" t="s">
        <v>9</v>
      </c>
      <c r="U7" s="1618" t="s">
        <v>361</v>
      </c>
      <c r="V7" s="1618"/>
      <c r="W7" s="1618"/>
      <c r="X7" s="1618"/>
      <c r="Y7" s="1618"/>
      <c r="Z7" s="1618"/>
      <c r="AA7" s="1618"/>
      <c r="AB7" s="1618"/>
    </row>
    <row r="8" spans="1:30" ht="12.75" x14ac:dyDescent="0.2">
      <c r="C8" s="1621"/>
      <c r="D8" s="1590"/>
      <c r="E8" s="1442"/>
      <c r="F8" s="1594"/>
      <c r="G8" s="1590"/>
      <c r="H8" s="1590"/>
      <c r="I8" s="1590"/>
      <c r="J8" s="1442"/>
      <c r="K8" s="1590"/>
      <c r="L8" s="1590"/>
      <c r="M8" s="1590"/>
      <c r="N8" s="339"/>
      <c r="O8" s="339"/>
      <c r="P8" s="366"/>
      <c r="Q8" s="1590"/>
      <c r="R8" s="1590"/>
      <c r="S8" s="1590"/>
      <c r="T8" s="1618"/>
      <c r="U8" s="1618"/>
      <c r="V8" s="1618"/>
      <c r="W8" s="1618"/>
      <c r="X8" s="1618"/>
      <c r="Y8" s="1618"/>
      <c r="Z8" s="1618"/>
      <c r="AA8" s="1618"/>
      <c r="AB8" s="1618"/>
    </row>
    <row r="9" spans="1:30" x14ac:dyDescent="0.25">
      <c r="C9" s="1621"/>
      <c r="D9" s="1590"/>
      <c r="E9" s="1442"/>
      <c r="F9" s="1594"/>
      <c r="G9" s="1590"/>
      <c r="H9" s="1590"/>
      <c r="I9" s="1590"/>
      <c r="J9" s="1442"/>
      <c r="K9" s="1590"/>
      <c r="L9" s="1590"/>
      <c r="M9" s="1590"/>
      <c r="N9" s="339"/>
      <c r="O9" s="339"/>
      <c r="P9" s="366" t="s">
        <v>424</v>
      </c>
      <c r="Q9" s="1590"/>
      <c r="R9" s="1590"/>
      <c r="S9" s="1590"/>
      <c r="T9" s="1618"/>
      <c r="U9" s="1618" t="s">
        <v>289</v>
      </c>
      <c r="V9" s="1618"/>
      <c r="W9" s="1618" t="s">
        <v>290</v>
      </c>
      <c r="X9" s="1618"/>
      <c r="Y9" s="1618" t="s">
        <v>291</v>
      </c>
      <c r="Z9" s="1618"/>
      <c r="AA9" s="1619" t="s">
        <v>292</v>
      </c>
      <c r="AB9" s="1620"/>
    </row>
    <row r="10" spans="1:30" x14ac:dyDescent="0.25">
      <c r="C10" s="1621"/>
      <c r="D10" s="1590"/>
      <c r="E10" s="1442"/>
      <c r="F10" s="1594"/>
      <c r="G10" s="1590"/>
      <c r="H10" s="1590"/>
      <c r="I10" s="1590"/>
      <c r="J10" s="1442"/>
      <c r="K10" s="1590"/>
      <c r="L10" s="1590"/>
      <c r="M10" s="1590"/>
      <c r="N10" s="339"/>
      <c r="O10" s="339"/>
      <c r="P10" s="366"/>
      <c r="Q10" s="1590"/>
      <c r="R10" s="1590"/>
      <c r="S10" s="1590"/>
      <c r="T10" s="360"/>
      <c r="U10" s="360" t="s">
        <v>293</v>
      </c>
      <c r="V10" s="360" t="s">
        <v>113</v>
      </c>
      <c r="W10" s="360" t="s">
        <v>293</v>
      </c>
      <c r="X10" s="360" t="s">
        <v>113</v>
      </c>
      <c r="Y10" s="360" t="s">
        <v>293</v>
      </c>
      <c r="Z10" s="360" t="s">
        <v>113</v>
      </c>
      <c r="AA10" s="123" t="s">
        <v>293</v>
      </c>
      <c r="AB10" s="123" t="s">
        <v>113</v>
      </c>
    </row>
    <row r="11" spans="1:30" s="297" customFormat="1" x14ac:dyDescent="0.25">
      <c r="A11" s="368" t="s">
        <v>16</v>
      </c>
      <c r="B11" s="368" t="s">
        <v>14</v>
      </c>
      <c r="C11" s="296" t="s">
        <v>15</v>
      </c>
      <c r="D11" s="375">
        <v>2.5</v>
      </c>
      <c r="E11" s="298">
        <f>D11*30</f>
        <v>75</v>
      </c>
      <c r="F11" s="298">
        <f>G11+H11+I11</f>
        <v>4</v>
      </c>
      <c r="G11" s="298"/>
      <c r="H11" s="298"/>
      <c r="I11" s="298">
        <v>4</v>
      </c>
      <c r="J11" s="298">
        <f>E11-F11</f>
        <v>71</v>
      </c>
      <c r="K11" s="369">
        <v>4</v>
      </c>
      <c r="L11" s="369"/>
      <c r="M11" s="369">
        <f>F11/E11*100</f>
        <v>5.3333333333333339</v>
      </c>
      <c r="N11" s="370" t="s">
        <v>59</v>
      </c>
      <c r="O11" s="370" t="s">
        <v>16</v>
      </c>
      <c r="P11" s="374" t="s">
        <v>425</v>
      </c>
      <c r="Q11" s="377"/>
      <c r="R11" s="377"/>
      <c r="S11" s="377" t="s">
        <v>294</v>
      </c>
      <c r="T11" s="373" t="s">
        <v>294</v>
      </c>
      <c r="U11" s="373"/>
      <c r="V11" s="373"/>
      <c r="W11" s="373"/>
      <c r="X11" s="373"/>
      <c r="Y11" s="373">
        <v>4</v>
      </c>
      <c r="Z11" s="373"/>
      <c r="AA11" s="373">
        <f t="shared" ref="AA11:AB19" si="0">U11+W11+Y11</f>
        <v>4</v>
      </c>
      <c r="AB11" s="373">
        <f t="shared" si="0"/>
        <v>0</v>
      </c>
      <c r="AD11" s="376" t="s">
        <v>362</v>
      </c>
    </row>
    <row r="12" spans="1:30" x14ac:dyDescent="0.25">
      <c r="C12" s="47"/>
      <c r="D12" s="142"/>
      <c r="E12" s="143"/>
      <c r="F12" s="143"/>
      <c r="G12" s="143"/>
      <c r="H12" s="143"/>
      <c r="I12" s="143"/>
      <c r="J12" s="143"/>
      <c r="K12" s="142"/>
      <c r="L12" s="142"/>
      <c r="M12" s="142"/>
      <c r="N12" s="341"/>
      <c r="O12" s="341"/>
      <c r="P12" s="366"/>
      <c r="Q12" s="361"/>
      <c r="R12" s="361"/>
      <c r="S12" s="361"/>
      <c r="T12" s="360"/>
      <c r="U12" s="360"/>
      <c r="V12" s="360"/>
      <c r="W12" s="360"/>
      <c r="X12" s="360"/>
      <c r="Y12" s="360"/>
      <c r="Z12" s="360"/>
      <c r="AA12" s="360">
        <f t="shared" si="0"/>
        <v>0</v>
      </c>
      <c r="AB12" s="360">
        <f t="shared" si="0"/>
        <v>0</v>
      </c>
      <c r="AD12"/>
    </row>
    <row r="13" spans="1:30" s="297" customFormat="1" x14ac:dyDescent="0.25">
      <c r="A13" s="368" t="s">
        <v>16</v>
      </c>
      <c r="B13" s="368" t="s">
        <v>14</v>
      </c>
      <c r="C13" s="296" t="s">
        <v>52</v>
      </c>
      <c r="D13" s="369">
        <v>8</v>
      </c>
      <c r="E13" s="298">
        <f t="shared" ref="E13:E19" si="1">D13*30</f>
        <v>240</v>
      </c>
      <c r="F13" s="298">
        <f t="shared" ref="F13:F19" si="2">G13+H13+I13</f>
        <v>8</v>
      </c>
      <c r="G13" s="298">
        <v>8</v>
      </c>
      <c r="H13" s="298"/>
      <c r="I13" s="298">
        <v>0</v>
      </c>
      <c r="J13" s="298">
        <f t="shared" ref="J13:J19" si="3">E13-F13</f>
        <v>232</v>
      </c>
      <c r="K13" s="369">
        <v>8</v>
      </c>
      <c r="L13" s="369"/>
      <c r="M13" s="369">
        <f t="shared" ref="M13:M19" si="4">F13/E13*100</f>
        <v>3.3333333333333335</v>
      </c>
      <c r="N13" s="370" t="s">
        <v>59</v>
      </c>
      <c r="O13" s="370" t="s">
        <v>18</v>
      </c>
      <c r="P13" s="374" t="s">
        <v>426</v>
      </c>
      <c r="Q13" s="377" t="s">
        <v>295</v>
      </c>
      <c r="R13" s="377"/>
      <c r="S13" s="377"/>
      <c r="T13" s="373" t="s">
        <v>295</v>
      </c>
      <c r="U13" s="373">
        <v>8</v>
      </c>
      <c r="V13" s="373"/>
      <c r="W13" s="373"/>
      <c r="X13" s="373"/>
      <c r="Y13" s="373"/>
      <c r="Z13" s="373"/>
      <c r="AA13" s="373">
        <f t="shared" si="0"/>
        <v>8</v>
      </c>
      <c r="AB13" s="373">
        <f t="shared" si="0"/>
        <v>0</v>
      </c>
      <c r="AD13" s="376" t="s">
        <v>363</v>
      </c>
    </row>
    <row r="14" spans="1:30" x14ac:dyDescent="0.25">
      <c r="C14" s="47"/>
      <c r="D14" s="142"/>
      <c r="E14" s="143"/>
      <c r="F14" s="143"/>
      <c r="G14" s="143"/>
      <c r="H14" s="143"/>
      <c r="I14" s="143"/>
      <c r="J14" s="143"/>
      <c r="K14" s="142"/>
      <c r="L14" s="142"/>
      <c r="M14" s="142"/>
      <c r="N14" s="341"/>
      <c r="O14" s="341"/>
      <c r="P14" s="366"/>
      <c r="Q14" s="361"/>
      <c r="R14" s="361"/>
      <c r="S14" s="361"/>
      <c r="T14" s="360"/>
      <c r="U14" s="360"/>
      <c r="V14" s="360"/>
      <c r="W14" s="360"/>
      <c r="X14" s="360"/>
      <c r="Y14" s="360"/>
      <c r="Z14" s="360"/>
      <c r="AA14" s="360"/>
      <c r="AB14" s="360"/>
      <c r="AD14"/>
    </row>
    <row r="15" spans="1:30" s="334" customFormat="1" x14ac:dyDescent="0.25">
      <c r="A15" s="368" t="s">
        <v>16</v>
      </c>
      <c r="B15" s="368" t="s">
        <v>14</v>
      </c>
      <c r="C15" s="296" t="s">
        <v>19</v>
      </c>
      <c r="D15" s="369">
        <v>7</v>
      </c>
      <c r="E15" s="298">
        <f t="shared" si="1"/>
        <v>210</v>
      </c>
      <c r="F15" s="298">
        <f t="shared" si="2"/>
        <v>20</v>
      </c>
      <c r="G15" s="298">
        <v>12</v>
      </c>
      <c r="H15" s="298"/>
      <c r="I15" s="298">
        <v>8</v>
      </c>
      <c r="J15" s="298">
        <f t="shared" si="3"/>
        <v>190</v>
      </c>
      <c r="K15" s="369">
        <v>16</v>
      </c>
      <c r="L15" s="369">
        <v>4</v>
      </c>
      <c r="M15" s="369">
        <f t="shared" si="4"/>
        <v>9.5238095238095237</v>
      </c>
      <c r="N15" s="370" t="s">
        <v>59</v>
      </c>
      <c r="O15" s="370" t="s">
        <v>18</v>
      </c>
      <c r="P15" s="374">
        <v>1</v>
      </c>
      <c r="Q15" s="377" t="s">
        <v>296</v>
      </c>
      <c r="R15" s="377"/>
      <c r="S15" s="377" t="s">
        <v>297</v>
      </c>
      <c r="T15" s="377" t="s">
        <v>364</v>
      </c>
      <c r="U15" s="373">
        <v>12</v>
      </c>
      <c r="V15" s="373"/>
      <c r="W15" s="373"/>
      <c r="X15" s="373"/>
      <c r="Y15" s="373">
        <v>4</v>
      </c>
      <c r="Z15" s="373">
        <v>4</v>
      </c>
      <c r="AA15" s="373">
        <f t="shared" si="0"/>
        <v>16</v>
      </c>
      <c r="AB15" s="373">
        <f t="shared" si="0"/>
        <v>4</v>
      </c>
      <c r="AD15" s="376" t="s">
        <v>365</v>
      </c>
    </row>
    <row r="16" spans="1:30" s="173" customFormat="1" x14ac:dyDescent="0.25">
      <c r="A16" s="45"/>
      <c r="B16" s="45"/>
      <c r="C16" s="47"/>
      <c r="D16" s="142"/>
      <c r="E16" s="143"/>
      <c r="F16" s="143"/>
      <c r="G16" s="143"/>
      <c r="H16" s="143"/>
      <c r="I16" s="143"/>
      <c r="J16" s="143"/>
      <c r="K16" s="142"/>
      <c r="L16" s="142"/>
      <c r="M16" s="142"/>
      <c r="N16" s="341"/>
      <c r="O16" s="341"/>
      <c r="P16" s="366"/>
      <c r="Q16" s="361"/>
      <c r="R16" s="361"/>
      <c r="S16" s="361"/>
      <c r="T16" s="361"/>
      <c r="U16" s="360"/>
      <c r="V16" s="360"/>
      <c r="W16" s="360"/>
      <c r="X16" s="360"/>
      <c r="Y16" s="360"/>
      <c r="Z16" s="360"/>
      <c r="AA16" s="360"/>
      <c r="AB16" s="360"/>
      <c r="AD16"/>
    </row>
    <row r="17" spans="1:30" s="334" customFormat="1" x14ac:dyDescent="0.25">
      <c r="A17" s="368" t="s">
        <v>16</v>
      </c>
      <c r="B17" s="368" t="s">
        <v>14</v>
      </c>
      <c r="C17" s="296" t="s">
        <v>20</v>
      </c>
      <c r="D17" s="369">
        <v>5</v>
      </c>
      <c r="E17" s="298">
        <f t="shared" si="1"/>
        <v>150</v>
      </c>
      <c r="F17" s="298">
        <f t="shared" si="2"/>
        <v>12</v>
      </c>
      <c r="G17" s="298">
        <v>8</v>
      </c>
      <c r="H17" s="298"/>
      <c r="I17" s="298">
        <v>4</v>
      </c>
      <c r="J17" s="298">
        <f t="shared" si="3"/>
        <v>138</v>
      </c>
      <c r="K17" s="369">
        <v>8</v>
      </c>
      <c r="L17" s="369">
        <v>4</v>
      </c>
      <c r="M17" s="369">
        <f t="shared" si="4"/>
        <v>8</v>
      </c>
      <c r="N17" s="370" t="s">
        <v>56</v>
      </c>
      <c r="O17" s="370" t="s">
        <v>18</v>
      </c>
      <c r="P17" s="374">
        <v>1</v>
      </c>
      <c r="Q17" s="377" t="s">
        <v>295</v>
      </c>
      <c r="R17" s="377"/>
      <c r="S17" s="377" t="s">
        <v>298</v>
      </c>
      <c r="T17" s="377" t="s">
        <v>299</v>
      </c>
      <c r="U17" s="373">
        <v>8</v>
      </c>
      <c r="V17" s="373"/>
      <c r="W17" s="373"/>
      <c r="X17" s="373"/>
      <c r="Y17" s="373"/>
      <c r="Z17" s="373">
        <v>4</v>
      </c>
      <c r="AA17" s="373">
        <f t="shared" si="0"/>
        <v>8</v>
      </c>
      <c r="AB17" s="373">
        <f t="shared" si="0"/>
        <v>4</v>
      </c>
      <c r="AD17" s="376" t="s">
        <v>366</v>
      </c>
    </row>
    <row r="18" spans="1:30" s="173" customFormat="1" x14ac:dyDescent="0.25">
      <c r="A18" s="45"/>
      <c r="B18" s="45"/>
      <c r="C18" s="47"/>
      <c r="D18" s="142"/>
      <c r="E18" s="143"/>
      <c r="F18" s="143"/>
      <c r="G18" s="143"/>
      <c r="H18" s="143"/>
      <c r="I18" s="143"/>
      <c r="J18" s="143"/>
      <c r="K18" s="142"/>
      <c r="L18" s="142"/>
      <c r="M18" s="142"/>
      <c r="N18" s="341"/>
      <c r="O18" s="341"/>
      <c r="P18" s="366"/>
      <c r="Q18" s="361"/>
      <c r="R18" s="361"/>
      <c r="S18" s="361"/>
      <c r="T18" s="361"/>
      <c r="U18" s="360"/>
      <c r="V18" s="360"/>
      <c r="W18" s="360"/>
      <c r="X18" s="360"/>
      <c r="Y18" s="360"/>
      <c r="Z18" s="360"/>
      <c r="AA18" s="360"/>
      <c r="AB18" s="360"/>
      <c r="AD18"/>
    </row>
    <row r="19" spans="1:30" s="334" customFormat="1" x14ac:dyDescent="0.25">
      <c r="A19" s="368" t="s">
        <v>16</v>
      </c>
      <c r="B19" s="368" t="s">
        <v>14</v>
      </c>
      <c r="C19" s="296" t="s">
        <v>21</v>
      </c>
      <c r="D19" s="369">
        <v>7.5</v>
      </c>
      <c r="E19" s="298">
        <f t="shared" si="1"/>
        <v>225</v>
      </c>
      <c r="F19" s="298">
        <f t="shared" si="2"/>
        <v>16</v>
      </c>
      <c r="G19" s="298">
        <v>8</v>
      </c>
      <c r="H19" s="298">
        <v>8</v>
      </c>
      <c r="I19" s="298"/>
      <c r="J19" s="298">
        <f t="shared" si="3"/>
        <v>209</v>
      </c>
      <c r="K19" s="369">
        <v>12</v>
      </c>
      <c r="L19" s="369">
        <v>4</v>
      </c>
      <c r="M19" s="369">
        <f t="shared" si="4"/>
        <v>7.1111111111111107</v>
      </c>
      <c r="N19" s="370" t="s">
        <v>59</v>
      </c>
      <c r="O19" s="370" t="s">
        <v>29</v>
      </c>
      <c r="P19" s="374">
        <v>1</v>
      </c>
      <c r="Q19" s="377" t="s">
        <v>295</v>
      </c>
      <c r="R19" s="377" t="s">
        <v>297</v>
      </c>
      <c r="S19" s="377"/>
      <c r="T19" s="377" t="s">
        <v>367</v>
      </c>
      <c r="U19" s="373">
        <v>8</v>
      </c>
      <c r="V19" s="373"/>
      <c r="W19" s="373">
        <v>4</v>
      </c>
      <c r="X19" s="373">
        <v>4</v>
      </c>
      <c r="Y19" s="373"/>
      <c r="Z19" s="373"/>
      <c r="AA19" s="373">
        <f t="shared" si="0"/>
        <v>12</v>
      </c>
      <c r="AB19" s="373">
        <f t="shared" si="0"/>
        <v>4</v>
      </c>
      <c r="AD19" s="376" t="s">
        <v>368</v>
      </c>
    </row>
    <row r="20" spans="1:30" x14ac:dyDescent="0.25">
      <c r="C20" s="47"/>
      <c r="D20" s="142"/>
      <c r="E20" s="143"/>
      <c r="F20" s="143"/>
      <c r="G20" s="143"/>
      <c r="H20" s="143"/>
      <c r="I20" s="143"/>
      <c r="J20" s="143"/>
      <c r="K20" s="142"/>
      <c r="L20" s="143"/>
      <c r="M20" s="142"/>
      <c r="N20" s="341"/>
      <c r="O20" s="341"/>
      <c r="P20" s="36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43">
        <f t="shared" ref="D21:L21" si="5">SUM(D11:D20)</f>
        <v>30</v>
      </c>
      <c r="E21" s="335">
        <f t="shared" si="5"/>
        <v>900</v>
      </c>
      <c r="F21" s="335">
        <f t="shared" si="5"/>
        <v>60</v>
      </c>
      <c r="G21" s="335">
        <f t="shared" si="5"/>
        <v>36</v>
      </c>
      <c r="H21" s="335">
        <f t="shared" si="5"/>
        <v>8</v>
      </c>
      <c r="I21" s="335">
        <f t="shared" si="5"/>
        <v>16</v>
      </c>
      <c r="J21" s="335">
        <f t="shared" si="5"/>
        <v>840</v>
      </c>
      <c r="K21" s="335">
        <f t="shared" si="5"/>
        <v>48</v>
      </c>
      <c r="L21" s="335">
        <f t="shared" si="5"/>
        <v>12</v>
      </c>
      <c r="M21" s="335"/>
      <c r="N21" s="3"/>
      <c r="O21" s="3"/>
      <c r="P21" s="366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6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6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621" t="s">
        <v>0</v>
      </c>
      <c r="D25" s="1590" t="s">
        <v>1</v>
      </c>
      <c r="E25" s="1591" t="s">
        <v>2</v>
      </c>
      <c r="F25" s="1591"/>
      <c r="G25" s="1591"/>
      <c r="H25" s="1591"/>
      <c r="I25" s="1591"/>
      <c r="J25" s="1442"/>
      <c r="K25" s="1590" t="s">
        <v>359</v>
      </c>
      <c r="L25" s="1590" t="s">
        <v>360</v>
      </c>
      <c r="M25" s="1590" t="s">
        <v>5</v>
      </c>
      <c r="N25" s="339"/>
      <c r="O25" s="339"/>
      <c r="P25" s="36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621"/>
      <c r="D26" s="1590"/>
      <c r="E26" s="1590" t="s">
        <v>6</v>
      </c>
      <c r="F26" s="1592" t="s">
        <v>7</v>
      </c>
      <c r="G26" s="1592"/>
      <c r="H26" s="1592"/>
      <c r="I26" s="1592"/>
      <c r="J26" s="1590" t="s">
        <v>25</v>
      </c>
      <c r="K26" s="1590"/>
      <c r="L26" s="1590"/>
      <c r="M26" s="1590"/>
      <c r="N26" s="339"/>
      <c r="O26" s="339"/>
      <c r="P26" s="36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621"/>
      <c r="D27" s="1590"/>
      <c r="E27" s="1442"/>
      <c r="F27" s="1590" t="s">
        <v>9</v>
      </c>
      <c r="G27" s="1591" t="s">
        <v>10</v>
      </c>
      <c r="H27" s="1442"/>
      <c r="I27" s="1442"/>
      <c r="J27" s="1442"/>
      <c r="K27" s="1590"/>
      <c r="L27" s="1590"/>
      <c r="M27" s="1590"/>
      <c r="N27" s="339"/>
      <c r="O27" s="339"/>
      <c r="P27" s="36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621"/>
      <c r="D28" s="1590"/>
      <c r="E28" s="1442"/>
      <c r="F28" s="1594"/>
      <c r="G28" s="1590" t="s">
        <v>11</v>
      </c>
      <c r="H28" s="1590" t="s">
        <v>12</v>
      </c>
      <c r="I28" s="1590" t="s">
        <v>13</v>
      </c>
      <c r="J28" s="1442"/>
      <c r="K28" s="1590"/>
      <c r="L28" s="1590"/>
      <c r="M28" s="1590"/>
      <c r="N28" s="339"/>
      <c r="O28" s="339"/>
      <c r="P28" s="366"/>
      <c r="Q28" s="1590" t="s">
        <v>11</v>
      </c>
      <c r="R28" s="1590" t="s">
        <v>12</v>
      </c>
      <c r="S28" s="1590" t="s">
        <v>13</v>
      </c>
      <c r="T28" s="1618" t="s">
        <v>9</v>
      </c>
      <c r="U28" s="1618" t="s">
        <v>361</v>
      </c>
      <c r="V28" s="1618"/>
      <c r="W28" s="1618"/>
      <c r="X28" s="1618"/>
      <c r="Y28" s="1618"/>
      <c r="Z28" s="1618"/>
      <c r="AA28" s="1618"/>
      <c r="AB28" s="1618"/>
      <c r="AD28"/>
    </row>
    <row r="29" spans="1:30" x14ac:dyDescent="0.25">
      <c r="C29" s="1621"/>
      <c r="D29" s="1590"/>
      <c r="E29" s="1442"/>
      <c r="F29" s="1594"/>
      <c r="G29" s="1590"/>
      <c r="H29" s="1590"/>
      <c r="I29" s="1590"/>
      <c r="J29" s="1442"/>
      <c r="K29" s="1590"/>
      <c r="L29" s="1590"/>
      <c r="M29" s="1590"/>
      <c r="N29" s="339"/>
      <c r="O29" s="339"/>
      <c r="P29" s="366"/>
      <c r="Q29" s="1590"/>
      <c r="R29" s="1590"/>
      <c r="S29" s="1590"/>
      <c r="T29" s="1618"/>
      <c r="U29" s="1618"/>
      <c r="V29" s="1618"/>
      <c r="W29" s="1618"/>
      <c r="X29" s="1618"/>
      <c r="Y29" s="1618"/>
      <c r="Z29" s="1618"/>
      <c r="AA29" s="1618"/>
      <c r="AB29" s="1618"/>
      <c r="AD29"/>
    </row>
    <row r="30" spans="1:30" x14ac:dyDescent="0.25">
      <c r="C30" s="1621"/>
      <c r="D30" s="1590"/>
      <c r="E30" s="1442"/>
      <c r="F30" s="1594"/>
      <c r="G30" s="1590"/>
      <c r="H30" s="1590"/>
      <c r="I30" s="1590"/>
      <c r="J30" s="1442"/>
      <c r="K30" s="1590"/>
      <c r="L30" s="1590"/>
      <c r="M30" s="1590"/>
      <c r="N30" s="339"/>
      <c r="O30" s="339"/>
      <c r="P30" s="366"/>
      <c r="Q30" s="1590"/>
      <c r="R30" s="1590"/>
      <c r="S30" s="1590"/>
      <c r="T30" s="1618"/>
      <c r="U30" s="1618" t="s">
        <v>289</v>
      </c>
      <c r="V30" s="1618"/>
      <c r="W30" s="1618" t="s">
        <v>290</v>
      </c>
      <c r="X30" s="1618"/>
      <c r="Y30" s="1618" t="s">
        <v>291</v>
      </c>
      <c r="Z30" s="1618"/>
      <c r="AA30" s="360" t="s">
        <v>292</v>
      </c>
      <c r="AB30" s="360"/>
      <c r="AD30"/>
    </row>
    <row r="31" spans="1:30" x14ac:dyDescent="0.25">
      <c r="C31" s="1621"/>
      <c r="D31" s="1590"/>
      <c r="E31" s="1442"/>
      <c r="F31" s="1594"/>
      <c r="G31" s="1590"/>
      <c r="H31" s="1590"/>
      <c r="I31" s="1590"/>
      <c r="J31" s="1442"/>
      <c r="K31" s="1590"/>
      <c r="L31" s="1590"/>
      <c r="M31" s="1590"/>
      <c r="N31" s="339"/>
      <c r="O31" s="339"/>
      <c r="P31" s="366"/>
      <c r="Q31" s="1590"/>
      <c r="R31" s="1590"/>
      <c r="S31" s="1590"/>
      <c r="T31" s="360"/>
      <c r="U31" s="360" t="s">
        <v>293</v>
      </c>
      <c r="V31" s="360" t="s">
        <v>113</v>
      </c>
      <c r="W31" s="360" t="s">
        <v>293</v>
      </c>
      <c r="X31" s="360" t="s">
        <v>113</v>
      </c>
      <c r="Y31" s="360" t="s">
        <v>293</v>
      </c>
      <c r="Z31" s="360" t="s">
        <v>113</v>
      </c>
      <c r="AA31" s="123" t="s">
        <v>293</v>
      </c>
      <c r="AB31" s="123" t="s">
        <v>113</v>
      </c>
    </row>
    <row r="32" spans="1:30" s="297" customFormat="1" x14ac:dyDescent="0.25">
      <c r="A32" s="368" t="s">
        <v>16</v>
      </c>
      <c r="B32" s="368" t="s">
        <v>14</v>
      </c>
      <c r="C32" s="296" t="s">
        <v>15</v>
      </c>
      <c r="D32" s="375">
        <v>3</v>
      </c>
      <c r="E32" s="298">
        <f>D32*30</f>
        <v>90</v>
      </c>
      <c r="F32" s="298">
        <f>G32+H32+I32</f>
        <v>4</v>
      </c>
      <c r="G32" s="298"/>
      <c r="H32" s="298"/>
      <c r="I32" s="298">
        <v>4</v>
      </c>
      <c r="J32" s="298">
        <f>E32-F32</f>
        <v>86</v>
      </c>
      <c r="K32" s="369">
        <v>4</v>
      </c>
      <c r="L32" s="369"/>
      <c r="M32" s="369">
        <f>F32/E32*100</f>
        <v>4.4444444444444446</v>
      </c>
      <c r="N32" s="370" t="s">
        <v>59</v>
      </c>
      <c r="O32" s="370" t="s">
        <v>16</v>
      </c>
      <c r="P32" s="374" t="s">
        <v>427</v>
      </c>
      <c r="Q32" s="371"/>
      <c r="R32" s="371"/>
      <c r="S32" s="371" t="s">
        <v>294</v>
      </c>
      <c r="T32" s="371" t="s">
        <v>294</v>
      </c>
      <c r="U32" s="372"/>
      <c r="V32" s="372"/>
      <c r="W32" s="372"/>
      <c r="X32" s="372"/>
      <c r="Y32" s="372">
        <v>4</v>
      </c>
      <c r="Z32" s="372"/>
      <c r="AA32" s="373">
        <f>U32+W32+Y32</f>
        <v>4</v>
      </c>
      <c r="AB32" s="373">
        <f>V32+X32+Z32</f>
        <v>0</v>
      </c>
      <c r="AD32" s="376" t="s">
        <v>362</v>
      </c>
    </row>
    <row r="33" spans="1:30" x14ac:dyDescent="0.25">
      <c r="C33" s="47"/>
      <c r="D33" s="142"/>
      <c r="E33" s="143"/>
      <c r="F33" s="143"/>
      <c r="G33" s="143"/>
      <c r="H33" s="143"/>
      <c r="I33" s="143"/>
      <c r="J33" s="143"/>
      <c r="K33" s="142"/>
      <c r="L33" s="142"/>
      <c r="M33" s="142"/>
      <c r="N33" s="341"/>
      <c r="O33" s="341"/>
      <c r="P33" s="366"/>
      <c r="Q33" s="362"/>
      <c r="R33" s="362"/>
      <c r="S33" s="362"/>
      <c r="T33" s="362"/>
      <c r="AA33" s="360">
        <f t="shared" ref="AA33:AB40" si="7">U33+W33+Y33</f>
        <v>0</v>
      </c>
      <c r="AB33" s="360">
        <f t="shared" si="7"/>
        <v>0</v>
      </c>
      <c r="AD33"/>
    </row>
    <row r="34" spans="1:30" s="334" customFormat="1" x14ac:dyDescent="0.25">
      <c r="A34" s="368" t="s">
        <v>16</v>
      </c>
      <c r="B34" s="368" t="s">
        <v>14</v>
      </c>
      <c r="C34" s="296" t="s">
        <v>369</v>
      </c>
      <c r="D34" s="369">
        <v>8.5</v>
      </c>
      <c r="E34" s="298">
        <f t="shared" ref="E34:E41" si="8">D34*30</f>
        <v>255</v>
      </c>
      <c r="F34" s="298">
        <f t="shared" ref="F34:F41" si="9">G34+H34+I34</f>
        <v>12</v>
      </c>
      <c r="G34" s="298">
        <v>8</v>
      </c>
      <c r="H34" s="298"/>
      <c r="I34" s="298">
        <v>4</v>
      </c>
      <c r="J34" s="298">
        <f t="shared" ref="J34:J41" si="10">E34-F34</f>
        <v>243</v>
      </c>
      <c r="K34" s="369">
        <v>12</v>
      </c>
      <c r="L34" s="369"/>
      <c r="M34" s="369">
        <f t="shared" ref="M34:M41" si="11">F34/E34*100</f>
        <v>4.7058823529411766</v>
      </c>
      <c r="N34" s="370" t="s">
        <v>59</v>
      </c>
      <c r="O34" s="370" t="s">
        <v>18</v>
      </c>
      <c r="P34" s="374">
        <v>3</v>
      </c>
      <c r="Q34" s="371" t="s">
        <v>295</v>
      </c>
      <c r="R34" s="371"/>
      <c r="S34" s="371" t="s">
        <v>294</v>
      </c>
      <c r="T34" s="371" t="s">
        <v>296</v>
      </c>
      <c r="U34" s="372">
        <v>8</v>
      </c>
      <c r="V34" s="372"/>
      <c r="W34" s="372"/>
      <c r="X34" s="372"/>
      <c r="Y34" s="372">
        <v>4</v>
      </c>
      <c r="Z34" s="372"/>
      <c r="AA34" s="373">
        <f t="shared" si="7"/>
        <v>12</v>
      </c>
      <c r="AB34" s="373">
        <f t="shared" si="7"/>
        <v>0</v>
      </c>
      <c r="AD34" s="376" t="s">
        <v>365</v>
      </c>
    </row>
    <row r="35" spans="1:30" s="173" customFormat="1" x14ac:dyDescent="0.25">
      <c r="A35" s="45"/>
      <c r="B35" s="45"/>
      <c r="C35" s="47"/>
      <c r="D35" s="142"/>
      <c r="E35" s="143"/>
      <c r="F35" s="143"/>
      <c r="G35" s="143"/>
      <c r="H35" s="143"/>
      <c r="I35" s="143"/>
      <c r="J35" s="143"/>
      <c r="K35" s="142"/>
      <c r="L35" s="142"/>
      <c r="M35" s="142"/>
      <c r="N35" s="341"/>
      <c r="O35" s="341"/>
      <c r="P35" s="366"/>
      <c r="Q35" s="362"/>
      <c r="R35" s="362"/>
      <c r="S35" s="362"/>
      <c r="T35" s="362"/>
      <c r="U35" s="134"/>
      <c r="V35" s="134"/>
      <c r="W35" s="134"/>
      <c r="X35" s="134"/>
      <c r="Y35" s="134"/>
      <c r="Z35" s="134"/>
      <c r="AA35" s="360"/>
      <c r="AB35" s="360"/>
      <c r="AD35"/>
    </row>
    <row r="36" spans="1:30" s="334" customFormat="1" x14ac:dyDescent="0.25">
      <c r="A36" s="368" t="s">
        <v>16</v>
      </c>
      <c r="B36" s="368" t="s">
        <v>14</v>
      </c>
      <c r="C36" s="296" t="s">
        <v>62</v>
      </c>
      <c r="D36" s="369">
        <v>7</v>
      </c>
      <c r="E36" s="298">
        <f t="shared" si="8"/>
        <v>210</v>
      </c>
      <c r="F36" s="298">
        <f t="shared" si="9"/>
        <v>20</v>
      </c>
      <c r="G36" s="298">
        <v>12</v>
      </c>
      <c r="H36" s="298"/>
      <c r="I36" s="298">
        <v>8</v>
      </c>
      <c r="J36" s="298">
        <f t="shared" si="10"/>
        <v>190</v>
      </c>
      <c r="K36" s="369">
        <v>12</v>
      </c>
      <c r="L36" s="369">
        <v>8</v>
      </c>
      <c r="M36" s="369">
        <f t="shared" si="11"/>
        <v>9.5238095238095237</v>
      </c>
      <c r="N36" s="370" t="s">
        <v>56</v>
      </c>
      <c r="O36" s="370" t="s">
        <v>18</v>
      </c>
      <c r="P36" s="374">
        <v>1</v>
      </c>
      <c r="Q36" s="371" t="s">
        <v>299</v>
      </c>
      <c r="R36" s="371"/>
      <c r="S36" s="371" t="s">
        <v>297</v>
      </c>
      <c r="T36" s="371" t="s">
        <v>370</v>
      </c>
      <c r="U36" s="372">
        <v>8</v>
      </c>
      <c r="V36" s="372">
        <v>4</v>
      </c>
      <c r="W36" s="372"/>
      <c r="X36" s="372"/>
      <c r="Y36" s="372">
        <v>4</v>
      </c>
      <c r="Z36" s="372">
        <v>4</v>
      </c>
      <c r="AA36" s="373">
        <f t="shared" si="7"/>
        <v>12</v>
      </c>
      <c r="AB36" s="373">
        <f t="shared" si="7"/>
        <v>8</v>
      </c>
      <c r="AD36" s="376" t="s">
        <v>366</v>
      </c>
    </row>
    <row r="37" spans="1:30" s="173" customFormat="1" x14ac:dyDescent="0.25">
      <c r="A37" s="45"/>
      <c r="B37" s="45"/>
      <c r="C37" s="47"/>
      <c r="D37" s="344"/>
      <c r="E37" s="143"/>
      <c r="F37" s="143"/>
      <c r="G37" s="143"/>
      <c r="H37" s="143"/>
      <c r="I37" s="143"/>
      <c r="J37" s="143"/>
      <c r="K37" s="142"/>
      <c r="L37" s="142"/>
      <c r="M37" s="142"/>
      <c r="N37" s="341"/>
      <c r="O37" s="341"/>
      <c r="P37" s="366"/>
      <c r="Q37" s="362"/>
      <c r="R37" s="362"/>
      <c r="S37" s="362"/>
      <c r="T37" s="362"/>
      <c r="U37" s="134"/>
      <c r="V37" s="134"/>
      <c r="W37" s="134"/>
      <c r="X37" s="134"/>
      <c r="Y37" s="134"/>
      <c r="Z37" s="134"/>
      <c r="AA37" s="360"/>
      <c r="AB37" s="360"/>
      <c r="AD37"/>
    </row>
    <row r="38" spans="1:30" s="334" customFormat="1" x14ac:dyDescent="0.25">
      <c r="A38" s="368" t="s">
        <v>16</v>
      </c>
      <c r="B38" s="368" t="s">
        <v>14</v>
      </c>
      <c r="C38" s="296" t="s">
        <v>30</v>
      </c>
      <c r="D38" s="369">
        <v>8</v>
      </c>
      <c r="E38" s="298">
        <f t="shared" si="8"/>
        <v>240</v>
      </c>
      <c r="F38" s="298">
        <f t="shared" si="9"/>
        <v>4</v>
      </c>
      <c r="G38" s="298">
        <v>4</v>
      </c>
      <c r="H38" s="298"/>
      <c r="I38" s="298"/>
      <c r="J38" s="298">
        <f t="shared" si="10"/>
        <v>236</v>
      </c>
      <c r="K38" s="369">
        <v>4</v>
      </c>
      <c r="L38" s="369"/>
      <c r="M38" s="369">
        <f t="shared" si="11"/>
        <v>1.6666666666666667</v>
      </c>
      <c r="N38" s="370" t="s">
        <v>59</v>
      </c>
      <c r="O38" s="370" t="s">
        <v>18</v>
      </c>
      <c r="P38" s="374">
        <v>1</v>
      </c>
      <c r="Q38" s="371" t="s">
        <v>294</v>
      </c>
      <c r="R38" s="371"/>
      <c r="S38" s="371"/>
      <c r="T38" s="371" t="s">
        <v>294</v>
      </c>
      <c r="U38" s="372">
        <v>4</v>
      </c>
      <c r="V38" s="372"/>
      <c r="W38" s="372"/>
      <c r="X38" s="372"/>
      <c r="Y38" s="372"/>
      <c r="Z38" s="372"/>
      <c r="AA38" s="373">
        <f t="shared" si="7"/>
        <v>4</v>
      </c>
      <c r="AB38" s="373">
        <f t="shared" si="7"/>
        <v>0</v>
      </c>
      <c r="AD38" s="376" t="s">
        <v>363</v>
      </c>
    </row>
    <row r="39" spans="1:30" x14ac:dyDescent="0.25">
      <c r="A39" s="45" t="s">
        <v>16</v>
      </c>
      <c r="B39" s="45" t="s">
        <v>14</v>
      </c>
      <c r="C39" s="47"/>
      <c r="D39" s="142"/>
      <c r="E39" s="143"/>
      <c r="F39" s="143"/>
      <c r="G39" s="143"/>
      <c r="H39" s="143"/>
      <c r="I39" s="143"/>
      <c r="J39" s="143"/>
      <c r="K39" s="142"/>
      <c r="L39" s="142"/>
      <c r="M39" s="142"/>
      <c r="N39" s="341"/>
      <c r="O39" s="341"/>
      <c r="P39" s="366"/>
      <c r="Q39" s="362"/>
      <c r="R39" s="362"/>
      <c r="S39" s="362"/>
      <c r="T39" s="362"/>
      <c r="AA39" s="360">
        <f t="shared" si="7"/>
        <v>0</v>
      </c>
      <c r="AB39" s="360">
        <f t="shared" si="7"/>
        <v>0</v>
      </c>
      <c r="AD39"/>
    </row>
    <row r="40" spans="1:30" s="334" customFormat="1" x14ac:dyDescent="0.25">
      <c r="A40" s="368" t="s">
        <v>16</v>
      </c>
      <c r="B40" s="368" t="s">
        <v>14</v>
      </c>
      <c r="C40" s="296" t="s">
        <v>32</v>
      </c>
      <c r="D40" s="369">
        <v>3.5</v>
      </c>
      <c r="E40" s="298">
        <f t="shared" si="8"/>
        <v>105</v>
      </c>
      <c r="F40" s="298">
        <f t="shared" si="9"/>
        <v>4</v>
      </c>
      <c r="G40" s="298"/>
      <c r="H40" s="298"/>
      <c r="I40" s="298">
        <v>4</v>
      </c>
      <c r="J40" s="298">
        <f t="shared" si="10"/>
        <v>101</v>
      </c>
      <c r="K40" s="369">
        <v>4</v>
      </c>
      <c r="L40" s="369"/>
      <c r="M40" s="369">
        <f t="shared" si="11"/>
        <v>3.8095238095238098</v>
      </c>
      <c r="N40" s="370" t="s">
        <v>59</v>
      </c>
      <c r="O40" s="370" t="s">
        <v>29</v>
      </c>
      <c r="P40" s="374" t="s">
        <v>428</v>
      </c>
      <c r="Q40" s="371"/>
      <c r="R40" s="371"/>
      <c r="S40" s="371" t="s">
        <v>294</v>
      </c>
      <c r="T40" s="371" t="s">
        <v>294</v>
      </c>
      <c r="U40" s="372"/>
      <c r="V40" s="372"/>
      <c r="W40" s="372"/>
      <c r="X40" s="372"/>
      <c r="Y40" s="372">
        <v>4</v>
      </c>
      <c r="Z40" s="372"/>
      <c r="AA40" s="373">
        <f t="shared" si="7"/>
        <v>4</v>
      </c>
      <c r="AB40" s="373">
        <f t="shared" si="7"/>
        <v>0</v>
      </c>
      <c r="AD40" s="376" t="s">
        <v>362</v>
      </c>
    </row>
    <row r="41" spans="1:30" x14ac:dyDescent="0.25">
      <c r="C41" s="47"/>
      <c r="D41" s="142"/>
      <c r="E41" s="143">
        <f t="shared" si="8"/>
        <v>0</v>
      </c>
      <c r="F41" s="143">
        <f t="shared" si="9"/>
        <v>0</v>
      </c>
      <c r="G41" s="143"/>
      <c r="H41" s="143"/>
      <c r="I41" s="143"/>
      <c r="J41" s="143">
        <f t="shared" si="10"/>
        <v>0</v>
      </c>
      <c r="K41" s="142">
        <f>F41/18</f>
        <v>0</v>
      </c>
      <c r="L41" s="143"/>
      <c r="M41" s="142" t="e">
        <f t="shared" si="11"/>
        <v>#DIV/0!</v>
      </c>
      <c r="N41" s="341"/>
      <c r="O41" s="341"/>
      <c r="P41" s="36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43">
        <f>SUM(D32:D41)</f>
        <v>30</v>
      </c>
      <c r="E42" s="335">
        <f t="shared" ref="E42:L42" si="12">SUM(E32:E41)</f>
        <v>900</v>
      </c>
      <c r="F42" s="335">
        <f t="shared" si="12"/>
        <v>44</v>
      </c>
      <c r="G42" s="335">
        <f t="shared" si="12"/>
        <v>24</v>
      </c>
      <c r="H42" s="335">
        <f t="shared" si="12"/>
        <v>0</v>
      </c>
      <c r="I42" s="335">
        <f t="shared" si="12"/>
        <v>20</v>
      </c>
      <c r="J42" s="335">
        <f t="shared" si="12"/>
        <v>856</v>
      </c>
      <c r="K42" s="335">
        <f t="shared" si="12"/>
        <v>36</v>
      </c>
      <c r="L42" s="335">
        <f t="shared" si="12"/>
        <v>8</v>
      </c>
      <c r="M42" s="335"/>
      <c r="N42" s="3"/>
      <c r="O42" s="3"/>
      <c r="P42" s="366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6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66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66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66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66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66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621" t="s">
        <v>0</v>
      </c>
      <c r="D49" s="1590" t="s">
        <v>1</v>
      </c>
      <c r="E49" s="1591" t="s">
        <v>2</v>
      </c>
      <c r="F49" s="1591"/>
      <c r="G49" s="1591"/>
      <c r="H49" s="1591"/>
      <c r="I49" s="1591"/>
      <c r="J49" s="1442"/>
      <c r="K49" s="1590" t="s">
        <v>359</v>
      </c>
      <c r="L49" s="1590" t="s">
        <v>360</v>
      </c>
      <c r="M49" s="1590" t="s">
        <v>5</v>
      </c>
      <c r="N49" s="339"/>
      <c r="O49" s="339"/>
      <c r="P49" s="366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621"/>
      <c r="D50" s="1590"/>
      <c r="E50" s="1590" t="s">
        <v>6</v>
      </c>
      <c r="F50" s="1592" t="s">
        <v>7</v>
      </c>
      <c r="G50" s="1592"/>
      <c r="H50" s="1592"/>
      <c r="I50" s="1592"/>
      <c r="J50" s="1590" t="s">
        <v>25</v>
      </c>
      <c r="K50" s="1590"/>
      <c r="L50" s="1590"/>
      <c r="M50" s="1590"/>
      <c r="N50" s="339"/>
      <c r="O50" s="339"/>
      <c r="P50" s="366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621"/>
      <c r="D51" s="1590"/>
      <c r="E51" s="1442"/>
      <c r="F51" s="1590" t="s">
        <v>9</v>
      </c>
      <c r="G51" s="1591" t="s">
        <v>10</v>
      </c>
      <c r="H51" s="1442"/>
      <c r="I51" s="1442"/>
      <c r="J51" s="1442"/>
      <c r="K51" s="1590"/>
      <c r="L51" s="1590"/>
      <c r="M51" s="1590"/>
      <c r="N51" s="339"/>
      <c r="O51" s="339"/>
      <c r="P51" s="366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621"/>
      <c r="D52" s="1590"/>
      <c r="E52" s="1442"/>
      <c r="F52" s="1594"/>
      <c r="G52" s="1590" t="s">
        <v>11</v>
      </c>
      <c r="H52" s="1590" t="s">
        <v>12</v>
      </c>
      <c r="I52" s="1590" t="s">
        <v>13</v>
      </c>
      <c r="J52" s="1442"/>
      <c r="K52" s="1590"/>
      <c r="L52" s="1590"/>
      <c r="M52" s="1590"/>
      <c r="N52" s="339"/>
      <c r="O52" s="339"/>
      <c r="P52" s="366"/>
      <c r="Q52" s="1590" t="s">
        <v>11</v>
      </c>
      <c r="R52" s="1590" t="s">
        <v>12</v>
      </c>
      <c r="S52" s="1590" t="s">
        <v>13</v>
      </c>
      <c r="T52" s="1618" t="s">
        <v>9</v>
      </c>
      <c r="U52" s="1618" t="s">
        <v>361</v>
      </c>
      <c r="V52" s="1618"/>
      <c r="W52" s="1618"/>
      <c r="X52" s="1618"/>
      <c r="Y52" s="1618"/>
      <c r="Z52" s="1618"/>
      <c r="AA52" s="1618"/>
      <c r="AB52" s="1618"/>
    </row>
    <row r="53" spans="1:30" ht="12.75" x14ac:dyDescent="0.2">
      <c r="C53" s="1621"/>
      <c r="D53" s="1590"/>
      <c r="E53" s="1442"/>
      <c r="F53" s="1594"/>
      <c r="G53" s="1590"/>
      <c r="H53" s="1590"/>
      <c r="I53" s="1590"/>
      <c r="J53" s="1442"/>
      <c r="K53" s="1590"/>
      <c r="L53" s="1590"/>
      <c r="M53" s="1590"/>
      <c r="N53" s="339"/>
      <c r="O53" s="339"/>
      <c r="P53" s="366"/>
      <c r="Q53" s="1590"/>
      <c r="R53" s="1590"/>
      <c r="S53" s="1590"/>
      <c r="T53" s="1618"/>
      <c r="U53" s="1618"/>
      <c r="V53" s="1618"/>
      <c r="W53" s="1618"/>
      <c r="X53" s="1618"/>
      <c r="Y53" s="1618"/>
      <c r="Z53" s="1618"/>
      <c r="AA53" s="1618"/>
      <c r="AB53" s="1618"/>
    </row>
    <row r="54" spans="1:30" x14ac:dyDescent="0.25">
      <c r="C54" s="1621"/>
      <c r="D54" s="1590"/>
      <c r="E54" s="1442"/>
      <c r="F54" s="1594"/>
      <c r="G54" s="1590"/>
      <c r="H54" s="1590"/>
      <c r="I54" s="1590"/>
      <c r="J54" s="1442"/>
      <c r="K54" s="1590"/>
      <c r="L54" s="1590"/>
      <c r="M54" s="1590"/>
      <c r="N54" s="339"/>
      <c r="O54" s="339"/>
      <c r="P54" s="366"/>
      <c r="Q54" s="1590"/>
      <c r="R54" s="1590"/>
      <c r="S54" s="1590"/>
      <c r="T54" s="1618"/>
      <c r="U54" s="1618" t="s">
        <v>289</v>
      </c>
      <c r="V54" s="1618"/>
      <c r="W54" s="1618" t="s">
        <v>290</v>
      </c>
      <c r="X54" s="1618"/>
      <c r="Y54" s="1618" t="s">
        <v>291</v>
      </c>
      <c r="Z54" s="1618"/>
      <c r="AA54" s="360" t="s">
        <v>292</v>
      </c>
      <c r="AB54" s="360"/>
    </row>
    <row r="55" spans="1:30" x14ac:dyDescent="0.25">
      <c r="C55" s="1621"/>
      <c r="D55" s="1590"/>
      <c r="E55" s="1442"/>
      <c r="F55" s="1594"/>
      <c r="G55" s="1590"/>
      <c r="H55" s="1590"/>
      <c r="I55" s="1590"/>
      <c r="J55" s="1442"/>
      <c r="K55" s="1590"/>
      <c r="L55" s="1590"/>
      <c r="M55" s="1590"/>
      <c r="N55" s="339"/>
      <c r="O55" s="339"/>
      <c r="P55" s="366"/>
      <c r="Q55" s="1590"/>
      <c r="R55" s="1590"/>
      <c r="S55" s="1590"/>
      <c r="T55" s="360"/>
      <c r="U55" s="360" t="s">
        <v>293</v>
      </c>
      <c r="V55" s="360" t="s">
        <v>113</v>
      </c>
      <c r="W55" s="360" t="s">
        <v>293</v>
      </c>
      <c r="X55" s="360" t="s">
        <v>113</v>
      </c>
      <c r="Y55" s="360" t="s">
        <v>293</v>
      </c>
      <c r="Z55" s="360" t="s">
        <v>113</v>
      </c>
      <c r="AA55" s="123" t="s">
        <v>293</v>
      </c>
      <c r="AB55" s="123" t="s">
        <v>113</v>
      </c>
    </row>
    <row r="56" spans="1:30" s="297" customFormat="1" x14ac:dyDescent="0.25">
      <c r="A56" s="368" t="s">
        <v>16</v>
      </c>
      <c r="B56" s="368" t="s">
        <v>14</v>
      </c>
      <c r="C56" s="296" t="s">
        <v>214</v>
      </c>
      <c r="D56" s="375">
        <v>4.5</v>
      </c>
      <c r="E56" s="298">
        <f>D56*30</f>
        <v>135</v>
      </c>
      <c r="F56" s="298">
        <f>G56+H56+I56</f>
        <v>4</v>
      </c>
      <c r="G56" s="298"/>
      <c r="H56" s="298"/>
      <c r="I56" s="298">
        <v>4</v>
      </c>
      <c r="J56" s="298">
        <f>E56-F56</f>
        <v>131</v>
      </c>
      <c r="K56" s="369">
        <v>4</v>
      </c>
      <c r="L56" s="369"/>
      <c r="M56" s="369">
        <f>F56/E56*100</f>
        <v>2.9629629629629632</v>
      </c>
      <c r="N56" s="370" t="s">
        <v>59</v>
      </c>
      <c r="O56" s="370"/>
      <c r="P56" s="374" t="s">
        <v>427</v>
      </c>
      <c r="Q56" s="371"/>
      <c r="R56" s="371"/>
      <c r="S56" s="371" t="s">
        <v>294</v>
      </c>
      <c r="T56" s="371" t="s">
        <v>294</v>
      </c>
      <c r="U56" s="372"/>
      <c r="V56" s="372"/>
      <c r="W56" s="372"/>
      <c r="X56" s="372"/>
      <c r="Y56" s="372">
        <v>4</v>
      </c>
      <c r="Z56" s="372"/>
      <c r="AA56" s="373">
        <f>U56+W56+Y56</f>
        <v>4</v>
      </c>
      <c r="AB56" s="373">
        <f>V56+X56+Z56</f>
        <v>0</v>
      </c>
      <c r="AD56" s="297" t="s">
        <v>362</v>
      </c>
    </row>
    <row r="57" spans="1:30" ht="12.75" x14ac:dyDescent="0.2">
      <c r="C57" s="47"/>
      <c r="D57" s="142"/>
      <c r="E57" s="143"/>
      <c r="F57" s="143"/>
      <c r="G57" s="143"/>
      <c r="H57" s="143"/>
      <c r="I57" s="143"/>
      <c r="J57" s="143"/>
      <c r="K57" s="142"/>
      <c r="L57" s="143"/>
      <c r="M57" s="142"/>
      <c r="N57" s="341"/>
      <c r="O57" s="341"/>
      <c r="P57" s="366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6" t="s">
        <v>348</v>
      </c>
      <c r="D58" s="142">
        <v>5</v>
      </c>
      <c r="E58" s="143">
        <f t="shared" ref="E58:E63" si="14">D58*30</f>
        <v>150</v>
      </c>
      <c r="F58" s="143">
        <f t="shared" ref="F58:F63" si="15">G58+H58+I58</f>
        <v>10</v>
      </c>
      <c r="G58" s="127">
        <v>8</v>
      </c>
      <c r="H58" s="143"/>
      <c r="I58" s="143">
        <v>2</v>
      </c>
      <c r="J58" s="143">
        <f t="shared" ref="J58:J63" si="16">E58-F58</f>
        <v>140</v>
      </c>
      <c r="K58" s="142">
        <v>8</v>
      </c>
      <c r="L58" s="143">
        <v>2</v>
      </c>
      <c r="M58" s="142">
        <f t="shared" ref="M58:M63" si="17">F58/E58*100</f>
        <v>6.666666666666667</v>
      </c>
      <c r="N58" s="341" t="s">
        <v>55</v>
      </c>
      <c r="O58" s="341"/>
      <c r="P58" s="366">
        <v>3</v>
      </c>
      <c r="Q58" s="362" t="s">
        <v>295</v>
      </c>
      <c r="R58" s="362"/>
      <c r="S58" s="362" t="s">
        <v>300</v>
      </c>
      <c r="T58" s="362" t="s">
        <v>371</v>
      </c>
      <c r="U58" s="134">
        <v>8</v>
      </c>
      <c r="Z58" s="134">
        <v>2</v>
      </c>
      <c r="AA58" s="360">
        <f t="shared" ref="AA58:AB62" si="18">U58+W58+Y58</f>
        <v>8</v>
      </c>
      <c r="AB58" s="360">
        <f t="shared" si="18"/>
        <v>2</v>
      </c>
      <c r="AD58" s="44" t="s">
        <v>372</v>
      </c>
    </row>
    <row r="59" spans="1:30" s="297" customFormat="1" x14ac:dyDescent="0.25">
      <c r="A59" s="368" t="s">
        <v>13</v>
      </c>
      <c r="B59" s="368" t="s">
        <v>14</v>
      </c>
      <c r="C59" s="296" t="s">
        <v>38</v>
      </c>
      <c r="D59" s="369">
        <v>6.5</v>
      </c>
      <c r="E59" s="298">
        <f t="shared" si="14"/>
        <v>195</v>
      </c>
      <c r="F59" s="298">
        <f t="shared" si="15"/>
        <v>10</v>
      </c>
      <c r="G59" s="298">
        <v>8</v>
      </c>
      <c r="H59" s="298"/>
      <c r="I59" s="298">
        <v>2</v>
      </c>
      <c r="J59" s="298">
        <f t="shared" si="16"/>
        <v>185</v>
      </c>
      <c r="K59" s="369">
        <v>8</v>
      </c>
      <c r="L59" s="369">
        <v>2</v>
      </c>
      <c r="M59" s="369">
        <f t="shared" si="17"/>
        <v>5.1282051282051277</v>
      </c>
      <c r="N59" s="370" t="s">
        <v>56</v>
      </c>
      <c r="O59" s="370"/>
      <c r="P59" s="374">
        <v>3</v>
      </c>
      <c r="Q59" s="371" t="s">
        <v>295</v>
      </c>
      <c r="R59" s="371"/>
      <c r="S59" s="371" t="s">
        <v>300</v>
      </c>
      <c r="T59" s="371" t="s">
        <v>371</v>
      </c>
      <c r="U59" s="372">
        <v>8</v>
      </c>
      <c r="V59" s="372"/>
      <c r="W59" s="372"/>
      <c r="X59" s="372"/>
      <c r="Y59" s="372"/>
      <c r="Z59" s="372">
        <v>2</v>
      </c>
      <c r="AA59" s="373">
        <f t="shared" si="18"/>
        <v>8</v>
      </c>
      <c r="AB59" s="373">
        <v>2</v>
      </c>
      <c r="AD59" s="297" t="s">
        <v>366</v>
      </c>
    </row>
    <row r="60" spans="1:30" s="297" customFormat="1" x14ac:dyDescent="0.25">
      <c r="A60" s="368" t="s">
        <v>13</v>
      </c>
      <c r="B60" s="368" t="s">
        <v>14</v>
      </c>
      <c r="C60" s="296" t="s">
        <v>44</v>
      </c>
      <c r="D60" s="369">
        <v>6</v>
      </c>
      <c r="E60" s="298">
        <f t="shared" si="14"/>
        <v>180</v>
      </c>
      <c r="F60" s="298">
        <f t="shared" si="15"/>
        <v>12</v>
      </c>
      <c r="G60" s="298">
        <v>8</v>
      </c>
      <c r="H60" s="298"/>
      <c r="I60" s="298">
        <v>4</v>
      </c>
      <c r="J60" s="298">
        <f t="shared" si="16"/>
        <v>168</v>
      </c>
      <c r="K60" s="369">
        <v>8</v>
      </c>
      <c r="L60" s="369">
        <v>4</v>
      </c>
      <c r="M60" s="369">
        <f t="shared" si="17"/>
        <v>6.666666666666667</v>
      </c>
      <c r="N60" s="370" t="s">
        <v>57</v>
      </c>
      <c r="O60" s="370"/>
      <c r="P60" s="374">
        <v>1</v>
      </c>
      <c r="Q60" s="371" t="s">
        <v>295</v>
      </c>
      <c r="R60" s="371"/>
      <c r="S60" s="371" t="s">
        <v>298</v>
      </c>
      <c r="T60" s="371" t="s">
        <v>299</v>
      </c>
      <c r="U60" s="372">
        <v>8</v>
      </c>
      <c r="V60" s="372"/>
      <c r="W60" s="372"/>
      <c r="X60" s="372"/>
      <c r="Y60" s="372"/>
      <c r="Z60" s="372">
        <v>4</v>
      </c>
      <c r="AA60" s="373">
        <f t="shared" si="18"/>
        <v>8</v>
      </c>
      <c r="AB60" s="373">
        <f t="shared" si="18"/>
        <v>4</v>
      </c>
      <c r="AD60" s="297" t="s">
        <v>373</v>
      </c>
    </row>
    <row r="61" spans="1:30" s="297" customFormat="1" x14ac:dyDescent="0.25">
      <c r="A61" s="368" t="s">
        <v>16</v>
      </c>
      <c r="B61" s="368" t="s">
        <v>14</v>
      </c>
      <c r="C61" s="296" t="s">
        <v>34</v>
      </c>
      <c r="D61" s="369">
        <v>5</v>
      </c>
      <c r="E61" s="298">
        <f t="shared" si="14"/>
        <v>150</v>
      </c>
      <c r="F61" s="298">
        <f t="shared" si="15"/>
        <v>12</v>
      </c>
      <c r="G61" s="298">
        <v>8</v>
      </c>
      <c r="H61" s="298"/>
      <c r="I61" s="298">
        <v>4</v>
      </c>
      <c r="J61" s="298">
        <f t="shared" si="16"/>
        <v>138</v>
      </c>
      <c r="K61" s="369">
        <v>8</v>
      </c>
      <c r="L61" s="369">
        <v>4</v>
      </c>
      <c r="M61" s="369">
        <f t="shared" si="17"/>
        <v>8</v>
      </c>
      <c r="N61" s="370" t="s">
        <v>58</v>
      </c>
      <c r="O61" s="370"/>
      <c r="P61" s="374" t="s">
        <v>425</v>
      </c>
      <c r="Q61" s="371" t="s">
        <v>295</v>
      </c>
      <c r="R61" s="371"/>
      <c r="S61" s="371" t="s">
        <v>298</v>
      </c>
      <c r="T61" s="371" t="s">
        <v>299</v>
      </c>
      <c r="U61" s="372">
        <v>8</v>
      </c>
      <c r="V61" s="372"/>
      <c r="W61" s="372"/>
      <c r="X61" s="372"/>
      <c r="Y61" s="372"/>
      <c r="Z61" s="372">
        <v>4</v>
      </c>
      <c r="AA61" s="373">
        <f t="shared" si="18"/>
        <v>8</v>
      </c>
      <c r="AB61" s="373">
        <f t="shared" si="18"/>
        <v>4</v>
      </c>
      <c r="AD61" s="297" t="s">
        <v>374</v>
      </c>
    </row>
    <row r="62" spans="1:30" s="297" customFormat="1" x14ac:dyDescent="0.25">
      <c r="A62" s="368" t="s">
        <v>16</v>
      </c>
      <c r="B62" s="368" t="s">
        <v>31</v>
      </c>
      <c r="C62" s="296" t="s">
        <v>49</v>
      </c>
      <c r="D62" s="369">
        <v>3</v>
      </c>
      <c r="E62" s="298">
        <f t="shared" si="14"/>
        <v>90</v>
      </c>
      <c r="F62" s="298">
        <f t="shared" si="15"/>
        <v>4</v>
      </c>
      <c r="G62" s="298">
        <v>4</v>
      </c>
      <c r="H62" s="298"/>
      <c r="I62" s="298"/>
      <c r="J62" s="298">
        <f t="shared" si="16"/>
        <v>86</v>
      </c>
      <c r="K62" s="369">
        <v>4</v>
      </c>
      <c r="L62" s="369"/>
      <c r="M62" s="369">
        <f t="shared" si="17"/>
        <v>4.4444444444444446</v>
      </c>
      <c r="N62" s="370" t="s">
        <v>58</v>
      </c>
      <c r="O62" s="370"/>
      <c r="P62" s="374" t="s">
        <v>425</v>
      </c>
      <c r="Q62" s="371" t="s">
        <v>294</v>
      </c>
      <c r="R62" s="371"/>
      <c r="S62" s="371"/>
      <c r="T62" s="371" t="s">
        <v>294</v>
      </c>
      <c r="U62" s="372">
        <v>4</v>
      </c>
      <c r="V62" s="372"/>
      <c r="W62" s="372"/>
      <c r="X62" s="372"/>
      <c r="Y62" s="372"/>
      <c r="Z62" s="372"/>
      <c r="AA62" s="373">
        <f t="shared" si="18"/>
        <v>4</v>
      </c>
      <c r="AB62" s="373">
        <f t="shared" si="18"/>
        <v>0</v>
      </c>
      <c r="AD62" s="297" t="s">
        <v>374</v>
      </c>
    </row>
    <row r="63" spans="1:30" ht="12.75" x14ac:dyDescent="0.2">
      <c r="C63" s="47"/>
      <c r="D63" s="142"/>
      <c r="E63" s="143">
        <f t="shared" si="14"/>
        <v>0</v>
      </c>
      <c r="F63" s="143">
        <f t="shared" si="15"/>
        <v>0</v>
      </c>
      <c r="G63" s="143"/>
      <c r="H63" s="143"/>
      <c r="I63" s="143"/>
      <c r="J63" s="143">
        <f t="shared" si="16"/>
        <v>0</v>
      </c>
      <c r="K63" s="142">
        <f>F63/18</f>
        <v>0</v>
      </c>
      <c r="L63" s="143"/>
      <c r="M63" s="142" t="e">
        <f t="shared" si="17"/>
        <v>#DIV/0!</v>
      </c>
      <c r="N63" s="341"/>
      <c r="O63" s="341"/>
      <c r="P63" s="36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43">
        <f>SUM(D56:D63)</f>
        <v>30</v>
      </c>
      <c r="E64" s="335">
        <f>SUM(E56:E63)</f>
        <v>900</v>
      </c>
      <c r="F64" s="335">
        <f t="shared" ref="F64:L64" si="19">SUM(F56:F63)</f>
        <v>52</v>
      </c>
      <c r="G64" s="335">
        <f t="shared" si="19"/>
        <v>36</v>
      </c>
      <c r="H64" s="335">
        <f t="shared" si="19"/>
        <v>0</v>
      </c>
      <c r="I64" s="335">
        <f t="shared" si="19"/>
        <v>16</v>
      </c>
      <c r="J64" s="335">
        <f t="shared" si="19"/>
        <v>848</v>
      </c>
      <c r="K64" s="335">
        <f t="shared" si="19"/>
        <v>40</v>
      </c>
      <c r="L64" s="335">
        <f t="shared" si="19"/>
        <v>12</v>
      </c>
      <c r="M64" s="335"/>
      <c r="N64" s="3"/>
      <c r="O64" s="3"/>
      <c r="P64" s="366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66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375</v>
      </c>
      <c r="P67" s="366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621" t="s">
        <v>0</v>
      </c>
      <c r="D68" s="1590" t="s">
        <v>1</v>
      </c>
      <c r="E68" s="1591" t="s">
        <v>2</v>
      </c>
      <c r="F68" s="1591"/>
      <c r="G68" s="1591"/>
      <c r="H68" s="1591"/>
      <c r="I68" s="1591"/>
      <c r="J68" s="1442"/>
      <c r="K68" s="1590" t="s">
        <v>359</v>
      </c>
      <c r="L68" s="1590" t="s">
        <v>360</v>
      </c>
      <c r="M68" s="1590" t="s">
        <v>5</v>
      </c>
      <c r="N68" s="339"/>
      <c r="O68" s="339"/>
      <c r="P68" s="366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621"/>
      <c r="D69" s="1590"/>
      <c r="E69" s="1590" t="s">
        <v>6</v>
      </c>
      <c r="F69" s="1592" t="s">
        <v>7</v>
      </c>
      <c r="G69" s="1592"/>
      <c r="H69" s="1592"/>
      <c r="I69" s="1592"/>
      <c r="J69" s="1590" t="s">
        <v>25</v>
      </c>
      <c r="K69" s="1590"/>
      <c r="L69" s="1590"/>
      <c r="M69" s="1590"/>
      <c r="N69" s="339"/>
      <c r="O69" s="339"/>
      <c r="P69" s="366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621"/>
      <c r="D70" s="1590"/>
      <c r="E70" s="1442"/>
      <c r="F70" s="1590" t="s">
        <v>9</v>
      </c>
      <c r="G70" s="1591" t="s">
        <v>10</v>
      </c>
      <c r="H70" s="1442"/>
      <c r="I70" s="1442"/>
      <c r="J70" s="1442"/>
      <c r="K70" s="1590"/>
      <c r="L70" s="1590"/>
      <c r="M70" s="1590"/>
      <c r="N70" s="339"/>
      <c r="O70" s="339"/>
      <c r="P70" s="366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621"/>
      <c r="D71" s="1590"/>
      <c r="E71" s="1442"/>
      <c r="F71" s="1594"/>
      <c r="G71" s="1590" t="s">
        <v>11</v>
      </c>
      <c r="H71" s="1590" t="s">
        <v>12</v>
      </c>
      <c r="I71" s="1590" t="s">
        <v>13</v>
      </c>
      <c r="J71" s="1442"/>
      <c r="K71" s="1590"/>
      <c r="L71" s="1590"/>
      <c r="M71" s="1590"/>
      <c r="N71" s="339"/>
      <c r="O71" s="339"/>
      <c r="P71" s="366"/>
      <c r="Q71" s="1590" t="s">
        <v>11</v>
      </c>
      <c r="R71" s="1590" t="s">
        <v>12</v>
      </c>
      <c r="S71" s="1590" t="s">
        <v>13</v>
      </c>
      <c r="T71" s="1618" t="s">
        <v>9</v>
      </c>
      <c r="U71" s="1618" t="s">
        <v>361</v>
      </c>
      <c r="V71" s="1618"/>
      <c r="W71" s="1618"/>
      <c r="X71" s="1618"/>
      <c r="Y71" s="1618"/>
      <c r="Z71" s="1618"/>
      <c r="AA71" s="1618"/>
      <c r="AB71" s="1618"/>
    </row>
    <row r="72" spans="1:30" ht="12.75" x14ac:dyDescent="0.2">
      <c r="C72" s="1621"/>
      <c r="D72" s="1590"/>
      <c r="E72" s="1442"/>
      <c r="F72" s="1594"/>
      <c r="G72" s="1590"/>
      <c r="H72" s="1590"/>
      <c r="I72" s="1590"/>
      <c r="J72" s="1442"/>
      <c r="K72" s="1590"/>
      <c r="L72" s="1590"/>
      <c r="M72" s="1590"/>
      <c r="N72" s="339"/>
      <c r="O72" s="339"/>
      <c r="P72" s="366"/>
      <c r="Q72" s="1590"/>
      <c r="R72" s="1590"/>
      <c r="S72" s="1590"/>
      <c r="T72" s="1618"/>
      <c r="U72" s="1618"/>
      <c r="V72" s="1618"/>
      <c r="W72" s="1618"/>
      <c r="X72" s="1618"/>
      <c r="Y72" s="1618"/>
      <c r="Z72" s="1618"/>
      <c r="AA72" s="1618"/>
      <c r="AB72" s="1618"/>
    </row>
    <row r="73" spans="1:30" x14ac:dyDescent="0.25">
      <c r="C73" s="1621"/>
      <c r="D73" s="1590"/>
      <c r="E73" s="1442"/>
      <c r="F73" s="1594"/>
      <c r="G73" s="1590"/>
      <c r="H73" s="1590"/>
      <c r="I73" s="1590"/>
      <c r="J73" s="1442"/>
      <c r="K73" s="1590"/>
      <c r="L73" s="1590"/>
      <c r="M73" s="1590"/>
      <c r="N73" s="339"/>
      <c r="O73" s="339"/>
      <c r="P73" s="366"/>
      <c r="Q73" s="1590"/>
      <c r="R73" s="1590"/>
      <c r="S73" s="1590"/>
      <c r="T73" s="1618"/>
      <c r="U73" s="1618" t="s">
        <v>289</v>
      </c>
      <c r="V73" s="1618"/>
      <c r="W73" s="1618" t="s">
        <v>290</v>
      </c>
      <c r="X73" s="1618"/>
      <c r="Y73" s="1618" t="s">
        <v>291</v>
      </c>
      <c r="Z73" s="1618"/>
      <c r="AA73" s="1619" t="s">
        <v>292</v>
      </c>
      <c r="AB73" s="1620"/>
    </row>
    <row r="74" spans="1:30" x14ac:dyDescent="0.25">
      <c r="C74" s="1621"/>
      <c r="D74" s="1590"/>
      <c r="E74" s="1442"/>
      <c r="F74" s="1594"/>
      <c r="G74" s="1590"/>
      <c r="H74" s="1590"/>
      <c r="I74" s="1590"/>
      <c r="J74" s="1442"/>
      <c r="K74" s="1590"/>
      <c r="L74" s="1590"/>
      <c r="M74" s="1590"/>
      <c r="N74" s="339"/>
      <c r="O74" s="339"/>
      <c r="P74" s="366"/>
      <c r="Q74" s="1590"/>
      <c r="R74" s="1590"/>
      <c r="S74" s="1590"/>
      <c r="T74" s="360"/>
      <c r="U74" s="360" t="s">
        <v>293</v>
      </c>
      <c r="V74" s="360" t="s">
        <v>113</v>
      </c>
      <c r="W74" s="360" t="s">
        <v>293</v>
      </c>
      <c r="X74" s="360" t="s">
        <v>113</v>
      </c>
      <c r="Y74" s="360" t="s">
        <v>293</v>
      </c>
      <c r="Z74" s="360" t="s">
        <v>113</v>
      </c>
      <c r="AA74" s="123" t="s">
        <v>293</v>
      </c>
      <c r="AB74" s="123" t="s">
        <v>113</v>
      </c>
    </row>
    <row r="75" spans="1:30" ht="12.75" x14ac:dyDescent="0.2">
      <c r="C75" s="36"/>
      <c r="D75" s="340"/>
      <c r="E75" s="143"/>
      <c r="F75" s="143"/>
      <c r="G75" s="143"/>
      <c r="H75" s="143"/>
      <c r="I75" s="143"/>
      <c r="J75" s="143"/>
      <c r="K75" s="142"/>
      <c r="L75" s="143"/>
      <c r="M75" s="142"/>
      <c r="N75" s="341"/>
      <c r="O75" s="341"/>
      <c r="P75" s="366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3" customFormat="1" x14ac:dyDescent="0.25">
      <c r="A76" s="45" t="s">
        <v>16</v>
      </c>
      <c r="B76" s="45" t="s">
        <v>14</v>
      </c>
      <c r="C76" s="47" t="s">
        <v>15</v>
      </c>
      <c r="D76" s="112">
        <v>5</v>
      </c>
      <c r="E76" s="143">
        <f>D76*30</f>
        <v>150</v>
      </c>
      <c r="F76" s="143">
        <f>G76+H76+I76</f>
        <v>4</v>
      </c>
      <c r="G76" s="143"/>
      <c r="H76" s="143"/>
      <c r="I76" s="143">
        <v>4</v>
      </c>
      <c r="J76" s="143">
        <f>E76-F76</f>
        <v>146</v>
      </c>
      <c r="K76" s="142">
        <v>4</v>
      </c>
      <c r="L76" s="142"/>
      <c r="M76" s="142">
        <f t="shared" ref="M76:M81" si="21">F76/E76*100</f>
        <v>2.666666666666667</v>
      </c>
      <c r="N76" s="341" t="s">
        <v>59</v>
      </c>
      <c r="O76" s="341"/>
      <c r="P76" s="374" t="s">
        <v>425</v>
      </c>
      <c r="Q76" s="362"/>
      <c r="R76" s="362"/>
      <c r="S76" s="362" t="s">
        <v>294</v>
      </c>
      <c r="T76" s="362" t="s">
        <v>294</v>
      </c>
      <c r="U76" s="134"/>
      <c r="V76" s="134"/>
      <c r="W76" s="134"/>
      <c r="X76" s="134"/>
      <c r="Y76" s="134">
        <v>4</v>
      </c>
      <c r="Z76" s="134"/>
      <c r="AA76" s="360">
        <f>U76+W76+Y76</f>
        <v>4</v>
      </c>
      <c r="AB76" s="360">
        <f>V76+X76+Z76</f>
        <v>0</v>
      </c>
      <c r="AD76" s="173" t="s">
        <v>362</v>
      </c>
    </row>
    <row r="77" spans="1:30" ht="12.75" x14ac:dyDescent="0.2">
      <c r="C77" s="47"/>
      <c r="D77" s="142"/>
      <c r="E77" s="143"/>
      <c r="F77" s="143"/>
      <c r="G77" s="143"/>
      <c r="H77" s="143"/>
      <c r="I77" s="143"/>
      <c r="J77" s="143"/>
      <c r="K77" s="142"/>
      <c r="L77" s="143"/>
      <c r="M77" s="142"/>
      <c r="N77" s="341"/>
      <c r="O77" s="341"/>
      <c r="P77" s="366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34" customFormat="1" x14ac:dyDescent="0.25">
      <c r="A78" s="368" t="s">
        <v>13</v>
      </c>
      <c r="B78" s="368" t="s">
        <v>14</v>
      </c>
      <c r="C78" s="296" t="s">
        <v>35</v>
      </c>
      <c r="D78" s="369">
        <v>7.5</v>
      </c>
      <c r="E78" s="298">
        <f>D78*30</f>
        <v>225</v>
      </c>
      <c r="F78" s="298">
        <f>G78+H78+I78</f>
        <v>8</v>
      </c>
      <c r="G78" s="298">
        <v>6</v>
      </c>
      <c r="H78" s="298"/>
      <c r="I78" s="298">
        <v>2</v>
      </c>
      <c r="J78" s="298">
        <f>E78-F78</f>
        <v>217</v>
      </c>
      <c r="K78" s="369">
        <v>8</v>
      </c>
      <c r="L78" s="298"/>
      <c r="M78" s="369">
        <f t="shared" si="21"/>
        <v>3.5555555555555554</v>
      </c>
      <c r="N78" s="370" t="s">
        <v>57</v>
      </c>
      <c r="O78" s="370"/>
      <c r="P78" s="378">
        <v>3</v>
      </c>
      <c r="Q78" s="371" t="s">
        <v>301</v>
      </c>
      <c r="R78" s="371"/>
      <c r="S78" s="371" t="s">
        <v>302</v>
      </c>
      <c r="T78" s="371" t="s">
        <v>295</v>
      </c>
      <c r="U78" s="372">
        <v>6</v>
      </c>
      <c r="V78" s="372"/>
      <c r="W78" s="372"/>
      <c r="X78" s="372"/>
      <c r="Y78" s="372">
        <v>2</v>
      </c>
      <c r="Z78" s="372"/>
      <c r="AA78" s="373">
        <f t="shared" ref="AA78:AB81" si="22">U78+W78+Y78</f>
        <v>8</v>
      </c>
      <c r="AB78" s="373">
        <f t="shared" si="22"/>
        <v>0</v>
      </c>
      <c r="AD78" s="334" t="s">
        <v>373</v>
      </c>
    </row>
    <row r="79" spans="1:30" s="334" customFormat="1" x14ac:dyDescent="0.25">
      <c r="A79" s="368" t="s">
        <v>13</v>
      </c>
      <c r="B79" s="368" t="s">
        <v>14</v>
      </c>
      <c r="C79" s="296" t="s">
        <v>54</v>
      </c>
      <c r="D79" s="369">
        <v>7.5</v>
      </c>
      <c r="E79" s="298">
        <f>D79*30</f>
        <v>225</v>
      </c>
      <c r="F79" s="298">
        <f>G79+H79+I79</f>
        <v>12</v>
      </c>
      <c r="G79" s="298">
        <v>8</v>
      </c>
      <c r="H79" s="298"/>
      <c r="I79" s="298">
        <v>4</v>
      </c>
      <c r="J79" s="298">
        <f>E79-F79</f>
        <v>213</v>
      </c>
      <c r="K79" s="369">
        <v>12</v>
      </c>
      <c r="L79" s="298"/>
      <c r="M79" s="369">
        <f t="shared" si="21"/>
        <v>5.3333333333333339</v>
      </c>
      <c r="N79" s="370" t="s">
        <v>58</v>
      </c>
      <c r="O79" s="370"/>
      <c r="P79" s="374">
        <v>2</v>
      </c>
      <c r="Q79" s="371" t="s">
        <v>295</v>
      </c>
      <c r="R79" s="371"/>
      <c r="S79" s="371" t="s">
        <v>294</v>
      </c>
      <c r="T79" s="371" t="s">
        <v>296</v>
      </c>
      <c r="U79" s="372">
        <v>8</v>
      </c>
      <c r="V79" s="372"/>
      <c r="W79" s="372"/>
      <c r="X79" s="372"/>
      <c r="Y79" s="372">
        <v>4</v>
      </c>
      <c r="Z79" s="372"/>
      <c r="AA79" s="373">
        <f t="shared" si="22"/>
        <v>12</v>
      </c>
      <c r="AB79" s="373">
        <f t="shared" si="22"/>
        <v>0</v>
      </c>
      <c r="AD79" s="334" t="s">
        <v>374</v>
      </c>
    </row>
    <row r="80" spans="1:30" s="173" customFormat="1" x14ac:dyDescent="0.25">
      <c r="A80" s="45" t="s">
        <v>13</v>
      </c>
      <c r="B80" s="45" t="s">
        <v>14</v>
      </c>
      <c r="C80" s="47" t="s">
        <v>376</v>
      </c>
      <c r="D80" s="344">
        <v>6.5</v>
      </c>
      <c r="E80" s="143">
        <f>D80*30</f>
        <v>195</v>
      </c>
      <c r="F80" s="143">
        <f>G80+H80+I80</f>
        <v>8</v>
      </c>
      <c r="G80" s="143">
        <v>8</v>
      </c>
      <c r="H80" s="143"/>
      <c r="I80" s="143"/>
      <c r="J80" s="143">
        <f>E80-F80</f>
        <v>187</v>
      </c>
      <c r="K80" s="142">
        <v>8</v>
      </c>
      <c r="L80" s="143"/>
      <c r="M80" s="142">
        <f t="shared" si="21"/>
        <v>4.1025641025641022</v>
      </c>
      <c r="N80" s="341" t="s">
        <v>55</v>
      </c>
      <c r="O80" s="341"/>
      <c r="P80" s="379">
        <v>1</v>
      </c>
      <c r="Q80" s="362" t="s">
        <v>295</v>
      </c>
      <c r="R80" s="362"/>
      <c r="S80" s="362"/>
      <c r="T80" s="362" t="s">
        <v>295</v>
      </c>
      <c r="U80" s="134">
        <v>8</v>
      </c>
      <c r="V80" s="134"/>
      <c r="W80" s="134"/>
      <c r="X80" s="134"/>
      <c r="Y80" s="134"/>
      <c r="Z80" s="134"/>
      <c r="AA80" s="360">
        <f t="shared" si="22"/>
        <v>8</v>
      </c>
      <c r="AB80" s="360">
        <f t="shared" si="22"/>
        <v>0</v>
      </c>
      <c r="AD80" s="173" t="s">
        <v>372</v>
      </c>
    </row>
    <row r="81" spans="1:30" s="334" customFormat="1" x14ac:dyDescent="0.25">
      <c r="A81" s="368" t="s">
        <v>16</v>
      </c>
      <c r="B81" s="368" t="s">
        <v>31</v>
      </c>
      <c r="C81" s="296" t="s">
        <v>377</v>
      </c>
      <c r="D81" s="369">
        <v>3.5</v>
      </c>
      <c r="E81" s="298">
        <f>D81*30</f>
        <v>105</v>
      </c>
      <c r="F81" s="298">
        <f>G81+H81+I81</f>
        <v>4</v>
      </c>
      <c r="G81" s="298">
        <v>4</v>
      </c>
      <c r="H81" s="298"/>
      <c r="I81" s="298"/>
      <c r="J81" s="298">
        <f>E81-F81</f>
        <v>101</v>
      </c>
      <c r="K81" s="369">
        <v>4</v>
      </c>
      <c r="L81" s="298"/>
      <c r="M81" s="369">
        <f t="shared" si="21"/>
        <v>3.8095238095238098</v>
      </c>
      <c r="N81" s="370" t="s">
        <v>58</v>
      </c>
      <c r="O81" s="370"/>
      <c r="P81" s="380">
        <v>5</v>
      </c>
      <c r="Q81" s="371" t="s">
        <v>294</v>
      </c>
      <c r="R81" s="371"/>
      <c r="S81" s="371"/>
      <c r="T81" s="371" t="s">
        <v>294</v>
      </c>
      <c r="U81" s="372">
        <v>4</v>
      </c>
      <c r="V81" s="372"/>
      <c r="W81" s="372"/>
      <c r="X81" s="372"/>
      <c r="Y81" s="372"/>
      <c r="Z81" s="372"/>
      <c r="AA81" s="373">
        <f t="shared" si="22"/>
        <v>4</v>
      </c>
      <c r="AB81" s="373">
        <f t="shared" si="22"/>
        <v>0</v>
      </c>
      <c r="AD81" s="334" t="s">
        <v>374</v>
      </c>
    </row>
    <row r="82" spans="1:30" ht="12.75" x14ac:dyDescent="0.2">
      <c r="A82" s="45" t="s">
        <v>13</v>
      </c>
      <c r="B82" s="45" t="s">
        <v>14</v>
      </c>
      <c r="C82" s="276"/>
      <c r="D82" s="142"/>
      <c r="E82" s="143"/>
      <c r="F82" s="143"/>
      <c r="G82" s="143"/>
      <c r="H82" s="143"/>
      <c r="I82" s="143"/>
      <c r="J82" s="143"/>
      <c r="K82" s="142"/>
      <c r="L82" s="143"/>
      <c r="M82" s="142"/>
      <c r="N82" s="341"/>
      <c r="O82" s="341"/>
      <c r="P82" s="366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2.75" x14ac:dyDescent="0.2">
      <c r="C83" s="36" t="s">
        <v>22</v>
      </c>
      <c r="D83" s="343">
        <f t="shared" ref="D83:K83" si="23">SUM(D75:D82)</f>
        <v>30</v>
      </c>
      <c r="E83" s="335">
        <f t="shared" si="23"/>
        <v>900</v>
      </c>
      <c r="F83" s="335">
        <f t="shared" si="23"/>
        <v>36</v>
      </c>
      <c r="G83" s="335">
        <f t="shared" si="23"/>
        <v>26</v>
      </c>
      <c r="H83" s="335">
        <f t="shared" si="23"/>
        <v>0</v>
      </c>
      <c r="I83" s="335">
        <f t="shared" si="23"/>
        <v>10</v>
      </c>
      <c r="J83" s="335">
        <f t="shared" si="23"/>
        <v>864</v>
      </c>
      <c r="K83" s="335">
        <f t="shared" si="23"/>
        <v>36</v>
      </c>
      <c r="L83" s="335"/>
      <c r="M83" s="335"/>
      <c r="N83" s="3"/>
      <c r="O83" s="3"/>
      <c r="P83" s="366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66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66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6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66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621" t="s">
        <v>0</v>
      </c>
      <c r="D88" s="1590" t="s">
        <v>1</v>
      </c>
      <c r="E88" s="1591" t="s">
        <v>2</v>
      </c>
      <c r="F88" s="1591"/>
      <c r="G88" s="1591"/>
      <c r="H88" s="1591"/>
      <c r="I88" s="1591"/>
      <c r="J88" s="1442"/>
      <c r="K88" s="1590" t="s">
        <v>359</v>
      </c>
      <c r="L88" s="1590" t="s">
        <v>360</v>
      </c>
      <c r="M88" s="1590" t="s">
        <v>5</v>
      </c>
      <c r="N88" s="339"/>
      <c r="O88" s="339"/>
      <c r="P88" s="366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621"/>
      <c r="D89" s="1590"/>
      <c r="E89" s="1590" t="s">
        <v>6</v>
      </c>
      <c r="F89" s="1592" t="s">
        <v>7</v>
      </c>
      <c r="G89" s="1592"/>
      <c r="H89" s="1592"/>
      <c r="I89" s="1592"/>
      <c r="J89" s="1590" t="s">
        <v>25</v>
      </c>
      <c r="K89" s="1590"/>
      <c r="L89" s="1590"/>
      <c r="M89" s="1590"/>
      <c r="N89" s="339"/>
      <c r="O89" s="339"/>
      <c r="P89" s="366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621"/>
      <c r="D90" s="1590"/>
      <c r="E90" s="1442"/>
      <c r="F90" s="1590" t="s">
        <v>9</v>
      </c>
      <c r="G90" s="1591" t="s">
        <v>10</v>
      </c>
      <c r="H90" s="1442"/>
      <c r="I90" s="1442"/>
      <c r="J90" s="1442"/>
      <c r="K90" s="1590"/>
      <c r="L90" s="1590"/>
      <c r="M90" s="1590"/>
      <c r="N90" s="339"/>
      <c r="O90" s="339"/>
      <c r="P90" s="366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621"/>
      <c r="D91" s="1590"/>
      <c r="E91" s="1442"/>
      <c r="F91" s="1594"/>
      <c r="G91" s="1590" t="s">
        <v>11</v>
      </c>
      <c r="H91" s="1590" t="s">
        <v>12</v>
      </c>
      <c r="I91" s="1590" t="s">
        <v>13</v>
      </c>
      <c r="J91" s="1442"/>
      <c r="K91" s="1590"/>
      <c r="L91" s="1590"/>
      <c r="M91" s="1590"/>
      <c r="N91" s="339"/>
      <c r="O91" s="339"/>
      <c r="P91" s="366"/>
      <c r="Q91" s="1590" t="s">
        <v>11</v>
      </c>
      <c r="R91" s="1590" t="s">
        <v>12</v>
      </c>
      <c r="S91" s="1590" t="s">
        <v>13</v>
      </c>
      <c r="T91" s="1618" t="s">
        <v>9</v>
      </c>
      <c r="U91" s="1618" t="s">
        <v>361</v>
      </c>
      <c r="V91" s="1618"/>
      <c r="W91" s="1618"/>
      <c r="X91" s="1618"/>
      <c r="Y91" s="1618"/>
      <c r="Z91" s="1618"/>
      <c r="AA91" s="1618"/>
      <c r="AB91" s="1618"/>
    </row>
    <row r="92" spans="1:30" ht="12.75" x14ac:dyDescent="0.2">
      <c r="C92" s="1621"/>
      <c r="D92" s="1590"/>
      <c r="E92" s="1442"/>
      <c r="F92" s="1594"/>
      <c r="G92" s="1590"/>
      <c r="H92" s="1590"/>
      <c r="I92" s="1590"/>
      <c r="J92" s="1442"/>
      <c r="K92" s="1590"/>
      <c r="L92" s="1590"/>
      <c r="M92" s="1590"/>
      <c r="N92" s="339"/>
      <c r="O92" s="339"/>
      <c r="P92" s="366"/>
      <c r="Q92" s="1590"/>
      <c r="R92" s="1590"/>
      <c r="S92" s="1590"/>
      <c r="T92" s="1618"/>
      <c r="U92" s="1618"/>
      <c r="V92" s="1618"/>
      <c r="W92" s="1618"/>
      <c r="X92" s="1618"/>
      <c r="Y92" s="1618"/>
      <c r="Z92" s="1618"/>
      <c r="AA92" s="1618"/>
      <c r="AB92" s="1618"/>
    </row>
    <row r="93" spans="1:30" x14ac:dyDescent="0.25">
      <c r="C93" s="1621"/>
      <c r="D93" s="1590"/>
      <c r="E93" s="1442"/>
      <c r="F93" s="1594"/>
      <c r="G93" s="1590"/>
      <c r="H93" s="1590"/>
      <c r="I93" s="1590"/>
      <c r="J93" s="1442"/>
      <c r="K93" s="1590"/>
      <c r="L93" s="1590"/>
      <c r="M93" s="1590"/>
      <c r="N93" s="339"/>
      <c r="O93" s="339"/>
      <c r="P93" s="366"/>
      <c r="Q93" s="1590"/>
      <c r="R93" s="1590"/>
      <c r="S93" s="1590"/>
      <c r="T93" s="1618"/>
      <c r="U93" s="1618" t="s">
        <v>289</v>
      </c>
      <c r="V93" s="1618"/>
      <c r="W93" s="1618" t="s">
        <v>290</v>
      </c>
      <c r="X93" s="1618"/>
      <c r="Y93" s="1618" t="s">
        <v>291</v>
      </c>
      <c r="Z93" s="1618"/>
      <c r="AA93" s="1619" t="s">
        <v>292</v>
      </c>
      <c r="AB93" s="1620"/>
    </row>
    <row r="94" spans="1:30" x14ac:dyDescent="0.25">
      <c r="C94" s="1621"/>
      <c r="D94" s="1590"/>
      <c r="E94" s="1442"/>
      <c r="F94" s="1594"/>
      <c r="G94" s="1590"/>
      <c r="H94" s="1590"/>
      <c r="I94" s="1590"/>
      <c r="J94" s="1442"/>
      <c r="K94" s="1590"/>
      <c r="L94" s="1590"/>
      <c r="M94" s="1590"/>
      <c r="N94" s="339"/>
      <c r="O94" s="339"/>
      <c r="P94" s="366"/>
      <c r="Q94" s="1590"/>
      <c r="R94" s="1590"/>
      <c r="S94" s="1590"/>
      <c r="T94" s="360"/>
      <c r="U94" s="360" t="s">
        <v>293</v>
      </c>
      <c r="V94" s="360" t="s">
        <v>113</v>
      </c>
      <c r="W94" s="360" t="s">
        <v>293</v>
      </c>
      <c r="X94" s="360" t="s">
        <v>113</v>
      </c>
      <c r="Y94" s="360" t="s">
        <v>293</v>
      </c>
      <c r="Z94" s="360" t="s">
        <v>113</v>
      </c>
      <c r="AA94" s="123" t="s">
        <v>293</v>
      </c>
      <c r="AB94" s="123" t="s">
        <v>113</v>
      </c>
    </row>
    <row r="95" spans="1:30" s="297" customFormat="1" ht="25.5" customHeight="1" x14ac:dyDescent="0.25">
      <c r="A95" s="368" t="s">
        <v>16</v>
      </c>
      <c r="B95" s="368" t="s">
        <v>31</v>
      </c>
      <c r="C95" s="296" t="s">
        <v>46</v>
      </c>
      <c r="D95" s="375">
        <v>3</v>
      </c>
      <c r="E95" s="298">
        <f t="shared" ref="E95:E101" si="25">D95*30</f>
        <v>90</v>
      </c>
      <c r="F95" s="298">
        <f t="shared" ref="F95:F101" si="26">G95+H95+I95</f>
        <v>4</v>
      </c>
      <c r="G95" s="298"/>
      <c r="H95" s="298"/>
      <c r="I95" s="298">
        <v>4</v>
      </c>
      <c r="J95" s="298">
        <f t="shared" ref="J95:J101" si="27">E95-F95</f>
        <v>86</v>
      </c>
      <c r="K95" s="369">
        <v>4</v>
      </c>
      <c r="L95" s="369"/>
      <c r="M95" s="369">
        <f t="shared" ref="M95:M101" si="28">F95/E95*100</f>
        <v>4.4444444444444446</v>
      </c>
      <c r="N95" s="370" t="s">
        <v>59</v>
      </c>
      <c r="O95" s="370"/>
      <c r="P95" s="374">
        <v>1</v>
      </c>
      <c r="Q95" s="377"/>
      <c r="R95" s="377"/>
      <c r="S95" s="377" t="s">
        <v>294</v>
      </c>
      <c r="T95" s="377" t="s">
        <v>294</v>
      </c>
      <c r="U95" s="373"/>
      <c r="V95" s="373"/>
      <c r="W95" s="373"/>
      <c r="X95" s="373"/>
      <c r="Y95" s="373">
        <v>4</v>
      </c>
      <c r="Z95" s="373"/>
      <c r="AA95" s="373">
        <f>U95+W95+Y95</f>
        <v>4</v>
      </c>
      <c r="AB95" s="373">
        <f>V95+X95+Z95</f>
        <v>0</v>
      </c>
      <c r="AD95" s="297" t="s">
        <v>366</v>
      </c>
    </row>
    <row r="96" spans="1:30" s="297" customFormat="1" x14ac:dyDescent="0.25">
      <c r="A96" s="368" t="s">
        <v>13</v>
      </c>
      <c r="B96" s="368" t="s">
        <v>14</v>
      </c>
      <c r="C96" s="296" t="s">
        <v>37</v>
      </c>
      <c r="D96" s="369">
        <v>5</v>
      </c>
      <c r="E96" s="298">
        <f t="shared" si="25"/>
        <v>150</v>
      </c>
      <c r="F96" s="298">
        <f t="shared" si="26"/>
        <v>8</v>
      </c>
      <c r="G96" s="298">
        <v>8</v>
      </c>
      <c r="H96" s="298"/>
      <c r="I96" s="298"/>
      <c r="J96" s="298">
        <f t="shared" si="27"/>
        <v>142</v>
      </c>
      <c r="K96" s="369">
        <v>8</v>
      </c>
      <c r="L96" s="298"/>
      <c r="M96" s="369">
        <f t="shared" si="28"/>
        <v>5.3333333333333339</v>
      </c>
      <c r="N96" s="370" t="s">
        <v>55</v>
      </c>
      <c r="O96" s="370"/>
      <c r="P96" s="374">
        <v>2</v>
      </c>
      <c r="Q96" s="377" t="s">
        <v>295</v>
      </c>
      <c r="R96" s="377"/>
      <c r="S96" s="377"/>
      <c r="T96" s="377" t="s">
        <v>295</v>
      </c>
      <c r="U96" s="373">
        <v>8</v>
      </c>
      <c r="V96" s="373"/>
      <c r="W96" s="373"/>
      <c r="X96" s="373"/>
      <c r="Y96" s="373"/>
      <c r="Z96" s="373"/>
      <c r="AA96" s="373">
        <f t="shared" ref="AA96:AB101" si="29">U96+W96+Y96</f>
        <v>8</v>
      </c>
      <c r="AB96" s="373">
        <f t="shared" si="29"/>
        <v>0</v>
      </c>
      <c r="AC96" s="297" t="s">
        <v>378</v>
      </c>
      <c r="AD96" s="297" t="s">
        <v>372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2">
        <v>6</v>
      </c>
      <c r="E97" s="143">
        <f t="shared" si="25"/>
        <v>180</v>
      </c>
      <c r="F97" s="143">
        <f t="shared" si="26"/>
        <v>10</v>
      </c>
      <c r="G97" s="143">
        <v>8</v>
      </c>
      <c r="H97" s="143"/>
      <c r="I97" s="143">
        <v>2</v>
      </c>
      <c r="J97" s="143">
        <f t="shared" si="27"/>
        <v>170</v>
      </c>
      <c r="K97" s="142">
        <v>8</v>
      </c>
      <c r="L97" s="142">
        <v>2</v>
      </c>
      <c r="M97" s="142">
        <f t="shared" si="28"/>
        <v>5.5555555555555554</v>
      </c>
      <c r="N97" s="341" t="s">
        <v>55</v>
      </c>
      <c r="O97" s="341"/>
      <c r="P97" s="366">
        <v>2</v>
      </c>
      <c r="Q97" s="362" t="s">
        <v>295</v>
      </c>
      <c r="R97" s="362"/>
      <c r="S97" s="362" t="s">
        <v>300</v>
      </c>
      <c r="T97" s="362" t="s">
        <v>371</v>
      </c>
      <c r="U97" s="44">
        <v>8</v>
      </c>
      <c r="V97" s="44"/>
      <c r="W97" s="44"/>
      <c r="X97" s="44"/>
      <c r="Y97" s="44"/>
      <c r="Z97" s="44">
        <v>2</v>
      </c>
      <c r="AA97" s="360">
        <f t="shared" si="29"/>
        <v>8</v>
      </c>
      <c r="AB97" s="360">
        <f t="shared" si="29"/>
        <v>2</v>
      </c>
      <c r="AD97" s="44" t="s">
        <v>372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2">
        <v>4</v>
      </c>
      <c r="E98" s="143">
        <f t="shared" si="25"/>
        <v>120</v>
      </c>
      <c r="F98" s="143">
        <f t="shared" si="26"/>
        <v>10</v>
      </c>
      <c r="G98" s="143">
        <v>8</v>
      </c>
      <c r="H98" s="143"/>
      <c r="I98" s="143">
        <v>2</v>
      </c>
      <c r="J98" s="143">
        <f t="shared" si="27"/>
        <v>110</v>
      </c>
      <c r="K98" s="142">
        <v>8</v>
      </c>
      <c r="L98" s="142">
        <v>2</v>
      </c>
      <c r="M98" s="142">
        <f t="shared" si="28"/>
        <v>8.3333333333333321</v>
      </c>
      <c r="N98" s="341" t="s">
        <v>56</v>
      </c>
      <c r="O98" s="341"/>
      <c r="P98" s="380" t="s">
        <v>425</v>
      </c>
      <c r="Q98" s="362" t="s">
        <v>295</v>
      </c>
      <c r="R98" s="362"/>
      <c r="S98" s="362" t="s">
        <v>300</v>
      </c>
      <c r="T98" s="362" t="s">
        <v>371</v>
      </c>
      <c r="U98" s="44">
        <v>8</v>
      </c>
      <c r="V98" s="44"/>
      <c r="W98" s="44"/>
      <c r="X98" s="44"/>
      <c r="Y98" s="44"/>
      <c r="Z98" s="44">
        <v>2</v>
      </c>
      <c r="AA98" s="360">
        <f t="shared" si="29"/>
        <v>8</v>
      </c>
      <c r="AB98" s="360">
        <f t="shared" si="29"/>
        <v>2</v>
      </c>
      <c r="AD98" s="44" t="s">
        <v>366</v>
      </c>
    </row>
    <row r="99" spans="1:30" x14ac:dyDescent="0.25">
      <c r="A99" s="45" t="s">
        <v>13</v>
      </c>
      <c r="B99" s="45" t="s">
        <v>31</v>
      </c>
      <c r="C99" s="345" t="s">
        <v>379</v>
      </c>
      <c r="D99" s="142">
        <v>5</v>
      </c>
      <c r="E99" s="143">
        <f t="shared" si="25"/>
        <v>150</v>
      </c>
      <c r="F99" s="143">
        <f t="shared" si="26"/>
        <v>10</v>
      </c>
      <c r="G99" s="143">
        <v>8</v>
      </c>
      <c r="H99" s="143"/>
      <c r="I99" s="143">
        <v>2</v>
      </c>
      <c r="J99" s="143">
        <f t="shared" si="27"/>
        <v>140</v>
      </c>
      <c r="K99" s="142">
        <v>8</v>
      </c>
      <c r="L99" s="142">
        <v>2</v>
      </c>
      <c r="M99" s="142">
        <f t="shared" si="28"/>
        <v>6.666666666666667</v>
      </c>
      <c r="N99" s="341" t="s">
        <v>55</v>
      </c>
      <c r="O99" s="341"/>
      <c r="P99" s="366">
        <v>4</v>
      </c>
      <c r="Q99" s="362" t="s">
        <v>295</v>
      </c>
      <c r="R99" s="362"/>
      <c r="S99" s="362" t="s">
        <v>300</v>
      </c>
      <c r="T99" s="362" t="s">
        <v>371</v>
      </c>
      <c r="U99" s="44">
        <v>8</v>
      </c>
      <c r="V99" s="44"/>
      <c r="W99" s="44"/>
      <c r="X99" s="44"/>
      <c r="Y99" s="44"/>
      <c r="Z99" s="44">
        <v>2</v>
      </c>
      <c r="AA99" s="360">
        <f t="shared" si="29"/>
        <v>8</v>
      </c>
      <c r="AB99" s="360">
        <f t="shared" si="29"/>
        <v>2</v>
      </c>
      <c r="AD99" s="44" t="s">
        <v>372</v>
      </c>
    </row>
    <row r="100" spans="1:30" x14ac:dyDescent="0.25">
      <c r="A100" s="45" t="s">
        <v>13</v>
      </c>
      <c r="B100" s="45" t="s">
        <v>14</v>
      </c>
      <c r="C100" s="326" t="s">
        <v>344</v>
      </c>
      <c r="D100" s="142">
        <v>6</v>
      </c>
      <c r="E100" s="143">
        <f t="shared" si="25"/>
        <v>180</v>
      </c>
      <c r="F100" s="143">
        <f t="shared" si="26"/>
        <v>8</v>
      </c>
      <c r="G100" s="143">
        <v>6</v>
      </c>
      <c r="H100" s="143"/>
      <c r="I100" s="143">
        <v>2</v>
      </c>
      <c r="J100" s="143">
        <f t="shared" si="27"/>
        <v>172</v>
      </c>
      <c r="K100" s="142">
        <v>8</v>
      </c>
      <c r="L100" s="142"/>
      <c r="M100" s="142">
        <f t="shared" si="28"/>
        <v>4.4444444444444446</v>
      </c>
      <c r="N100" s="341" t="s">
        <v>55</v>
      </c>
      <c r="O100" s="341"/>
      <c r="P100" s="366">
        <v>2</v>
      </c>
      <c r="Q100" s="362" t="s">
        <v>301</v>
      </c>
      <c r="R100" s="362"/>
      <c r="S100" s="362" t="s">
        <v>302</v>
      </c>
      <c r="T100" s="362" t="s">
        <v>295</v>
      </c>
      <c r="U100" s="44">
        <v>6</v>
      </c>
      <c r="V100" s="44"/>
      <c r="W100" s="44"/>
      <c r="X100" s="44"/>
      <c r="Y100" s="44">
        <v>2</v>
      </c>
      <c r="Z100" s="44"/>
      <c r="AA100" s="360">
        <f t="shared" si="29"/>
        <v>8</v>
      </c>
      <c r="AB100" s="360">
        <f t="shared" si="29"/>
        <v>0</v>
      </c>
      <c r="AD100" s="44" t="s">
        <v>372</v>
      </c>
    </row>
    <row r="101" spans="1:30" s="173" customFormat="1" x14ac:dyDescent="0.25">
      <c r="A101" s="163" t="s">
        <v>13</v>
      </c>
      <c r="B101" s="163" t="s">
        <v>14</v>
      </c>
      <c r="C101" s="106" t="s">
        <v>350</v>
      </c>
      <c r="D101" s="171">
        <v>1</v>
      </c>
      <c r="E101" s="172">
        <f t="shared" si="25"/>
        <v>30</v>
      </c>
      <c r="F101" s="172">
        <f t="shared" si="26"/>
        <v>4</v>
      </c>
      <c r="G101" s="172"/>
      <c r="H101" s="172"/>
      <c r="I101" s="172">
        <v>4</v>
      </c>
      <c r="J101" s="172">
        <f t="shared" si="27"/>
        <v>26</v>
      </c>
      <c r="K101" s="171">
        <v>4</v>
      </c>
      <c r="L101" s="172"/>
      <c r="M101" s="171">
        <f t="shared" si="28"/>
        <v>13.333333333333334</v>
      </c>
      <c r="N101" s="342" t="s">
        <v>55</v>
      </c>
      <c r="O101" s="342"/>
      <c r="P101" s="382">
        <v>3</v>
      </c>
      <c r="S101" s="173" t="s">
        <v>294</v>
      </c>
      <c r="T101" s="173" t="s">
        <v>294</v>
      </c>
      <c r="Y101" s="173">
        <v>4</v>
      </c>
      <c r="AA101" s="325">
        <f t="shared" si="29"/>
        <v>4</v>
      </c>
      <c r="AB101" s="325">
        <f t="shared" si="29"/>
        <v>0</v>
      </c>
      <c r="AD101" s="173" t="s">
        <v>372</v>
      </c>
    </row>
    <row r="102" spans="1:30" ht="15" customHeight="1" x14ac:dyDescent="0.2">
      <c r="C102" s="36" t="s">
        <v>22</v>
      </c>
      <c r="D102" s="343">
        <f t="shared" ref="D102:M102" si="30">SUM(D95:D101)</f>
        <v>30</v>
      </c>
      <c r="E102" s="335">
        <f t="shared" si="30"/>
        <v>900</v>
      </c>
      <c r="F102" s="335">
        <f t="shared" si="30"/>
        <v>54</v>
      </c>
      <c r="G102" s="335">
        <f t="shared" si="30"/>
        <v>38</v>
      </c>
      <c r="H102" s="335">
        <f t="shared" si="30"/>
        <v>0</v>
      </c>
      <c r="I102" s="335">
        <f t="shared" si="30"/>
        <v>16</v>
      </c>
      <c r="J102" s="335">
        <f t="shared" si="30"/>
        <v>846</v>
      </c>
      <c r="K102" s="335">
        <f t="shared" si="30"/>
        <v>48</v>
      </c>
      <c r="L102" s="335">
        <f t="shared" si="30"/>
        <v>6</v>
      </c>
      <c r="M102" s="335">
        <f t="shared" si="30"/>
        <v>48.111111111111114</v>
      </c>
      <c r="N102" s="3"/>
      <c r="O102" s="3"/>
      <c r="P102" s="366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66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66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66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380</v>
      </c>
      <c r="P106" s="366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621" t="s">
        <v>0</v>
      </c>
      <c r="D107" s="1590" t="s">
        <v>1</v>
      </c>
      <c r="E107" s="1591" t="s">
        <v>2</v>
      </c>
      <c r="F107" s="1591"/>
      <c r="G107" s="1591"/>
      <c r="H107" s="1591"/>
      <c r="I107" s="1591"/>
      <c r="J107" s="1442"/>
      <c r="K107" s="1590" t="s">
        <v>359</v>
      </c>
      <c r="L107" s="1590" t="s">
        <v>360</v>
      </c>
      <c r="M107" s="1590" t="s">
        <v>5</v>
      </c>
      <c r="N107" s="339"/>
      <c r="O107" s="339"/>
      <c r="P107" s="366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621"/>
      <c r="D108" s="1590"/>
      <c r="E108" s="1590" t="s">
        <v>6</v>
      </c>
      <c r="F108" s="1592" t="s">
        <v>7</v>
      </c>
      <c r="G108" s="1592"/>
      <c r="H108" s="1592"/>
      <c r="I108" s="1592"/>
      <c r="J108" s="1590" t="s">
        <v>25</v>
      </c>
      <c r="K108" s="1590"/>
      <c r="L108" s="1590"/>
      <c r="M108" s="1590"/>
      <c r="N108" s="339"/>
      <c r="O108" s="339"/>
      <c r="P108" s="366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621"/>
      <c r="D109" s="1590"/>
      <c r="E109" s="1442"/>
      <c r="F109" s="1590" t="s">
        <v>9</v>
      </c>
      <c r="G109" s="1591" t="s">
        <v>10</v>
      </c>
      <c r="H109" s="1442"/>
      <c r="I109" s="1442"/>
      <c r="J109" s="1442"/>
      <c r="K109" s="1590"/>
      <c r="L109" s="1590"/>
      <c r="M109" s="1590"/>
      <c r="N109" s="339"/>
      <c r="O109" s="339"/>
      <c r="P109" s="366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621"/>
      <c r="D110" s="1590"/>
      <c r="E110" s="1442"/>
      <c r="F110" s="1594"/>
      <c r="G110" s="1590" t="s">
        <v>11</v>
      </c>
      <c r="H110" s="1590" t="s">
        <v>12</v>
      </c>
      <c r="I110" s="1590" t="s">
        <v>13</v>
      </c>
      <c r="J110" s="1442"/>
      <c r="K110" s="1590"/>
      <c r="L110" s="1590"/>
      <c r="M110" s="1590"/>
      <c r="N110" s="339"/>
      <c r="O110" s="339"/>
      <c r="P110" s="366"/>
      <c r="Q110" s="1590" t="s">
        <v>11</v>
      </c>
      <c r="R110" s="1590" t="s">
        <v>12</v>
      </c>
      <c r="S110" s="1590" t="s">
        <v>13</v>
      </c>
      <c r="T110" s="1618" t="s">
        <v>9</v>
      </c>
      <c r="U110" s="1618" t="s">
        <v>361</v>
      </c>
      <c r="V110" s="1618"/>
      <c r="W110" s="1618"/>
      <c r="X110" s="1618"/>
      <c r="Y110" s="1618"/>
      <c r="Z110" s="1618"/>
      <c r="AA110" s="1618"/>
      <c r="AB110" s="1618"/>
    </row>
    <row r="111" spans="1:30" ht="12.75" x14ac:dyDescent="0.2">
      <c r="C111" s="1621"/>
      <c r="D111" s="1590"/>
      <c r="E111" s="1442"/>
      <c r="F111" s="1594"/>
      <c r="G111" s="1590"/>
      <c r="H111" s="1590"/>
      <c r="I111" s="1590"/>
      <c r="J111" s="1442"/>
      <c r="K111" s="1590"/>
      <c r="L111" s="1590"/>
      <c r="M111" s="1590"/>
      <c r="N111" s="339"/>
      <c r="O111" s="339"/>
      <c r="P111" s="366"/>
      <c r="Q111" s="1590"/>
      <c r="R111" s="1590"/>
      <c r="S111" s="1590"/>
      <c r="T111" s="1618"/>
      <c r="U111" s="1618"/>
      <c r="V111" s="1618"/>
      <c r="W111" s="1618"/>
      <c r="X111" s="1618"/>
      <c r="Y111" s="1618"/>
      <c r="Z111" s="1618"/>
      <c r="AA111" s="1618"/>
      <c r="AB111" s="1618"/>
    </row>
    <row r="112" spans="1:30" x14ac:dyDescent="0.25">
      <c r="C112" s="1621"/>
      <c r="D112" s="1590"/>
      <c r="E112" s="1442"/>
      <c r="F112" s="1594"/>
      <c r="G112" s="1590"/>
      <c r="H112" s="1590"/>
      <c r="I112" s="1590"/>
      <c r="J112" s="1442"/>
      <c r="K112" s="1590"/>
      <c r="L112" s="1590"/>
      <c r="M112" s="1590"/>
      <c r="N112" s="339"/>
      <c r="O112" s="339"/>
      <c r="P112" s="366"/>
      <c r="Q112" s="1590"/>
      <c r="R112" s="1590"/>
      <c r="S112" s="1590"/>
      <c r="T112" s="1618"/>
      <c r="U112" s="1618" t="s">
        <v>289</v>
      </c>
      <c r="V112" s="1618"/>
      <c r="W112" s="1618" t="s">
        <v>290</v>
      </c>
      <c r="X112" s="1618"/>
      <c r="Y112" s="1618" t="s">
        <v>291</v>
      </c>
      <c r="Z112" s="1618"/>
      <c r="AA112" s="1619" t="s">
        <v>292</v>
      </c>
      <c r="AB112" s="1620"/>
    </row>
    <row r="113" spans="1:30" x14ac:dyDescent="0.25">
      <c r="C113" s="1621"/>
      <c r="D113" s="1590"/>
      <c r="E113" s="1442"/>
      <c r="F113" s="1594"/>
      <c r="G113" s="1590"/>
      <c r="H113" s="1590"/>
      <c r="I113" s="1590"/>
      <c r="J113" s="1442"/>
      <c r="K113" s="1590"/>
      <c r="L113" s="1590"/>
      <c r="M113" s="1590"/>
      <c r="N113" s="339"/>
      <c r="O113" s="339"/>
      <c r="P113" s="366"/>
      <c r="Q113" s="1590"/>
      <c r="R113" s="1590"/>
      <c r="S113" s="1590"/>
      <c r="T113" s="360"/>
      <c r="U113" s="360" t="s">
        <v>293</v>
      </c>
      <c r="V113" s="360" t="s">
        <v>113</v>
      </c>
      <c r="W113" s="360" t="s">
        <v>293</v>
      </c>
      <c r="X113" s="360" t="s">
        <v>113</v>
      </c>
      <c r="Y113" s="360" t="s">
        <v>293</v>
      </c>
      <c r="Z113" s="360" t="s">
        <v>113</v>
      </c>
      <c r="AA113" s="123" t="s">
        <v>293</v>
      </c>
      <c r="AB113" s="12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40"/>
      <c r="E114" s="143"/>
      <c r="F114" s="143"/>
      <c r="G114" s="143"/>
      <c r="H114" s="143"/>
      <c r="I114" s="143"/>
      <c r="J114" s="143"/>
      <c r="K114" s="142"/>
      <c r="L114" s="143"/>
      <c r="M114" s="142"/>
      <c r="N114" s="341" t="s">
        <v>55</v>
      </c>
      <c r="O114" s="341"/>
      <c r="P114" s="366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2">
        <v>4</v>
      </c>
      <c r="E115" s="143">
        <f t="shared" ref="E115:E120" si="32">D115*30</f>
        <v>120</v>
      </c>
      <c r="F115" s="143">
        <f t="shared" ref="F115:F120" si="33">G115+H115+I115</f>
        <v>4</v>
      </c>
      <c r="G115" s="143"/>
      <c r="H115" s="143"/>
      <c r="I115" s="143">
        <v>4</v>
      </c>
      <c r="J115" s="143">
        <f t="shared" ref="J115:J120" si="34">E115-F115</f>
        <v>116</v>
      </c>
      <c r="K115" s="142">
        <v>4</v>
      </c>
      <c r="L115" s="143"/>
      <c r="M115" s="142">
        <f t="shared" ref="M115:M120" si="35">F115/E115*100</f>
        <v>3.3333333333333335</v>
      </c>
      <c r="N115" s="341" t="s">
        <v>59</v>
      </c>
      <c r="O115" s="341"/>
      <c r="P115" s="366">
        <v>3</v>
      </c>
      <c r="Q115" s="362"/>
      <c r="R115" s="362"/>
      <c r="S115" s="362" t="s">
        <v>294</v>
      </c>
      <c r="T115" s="362" t="s">
        <v>294</v>
      </c>
      <c r="Y115" s="134">
        <v>4</v>
      </c>
      <c r="AA115" s="360">
        <f>U115+W115+Y115</f>
        <v>4</v>
      </c>
      <c r="AB115" s="360">
        <f>V115+X115+Z115</f>
        <v>0</v>
      </c>
      <c r="AD115" s="44" t="s">
        <v>366</v>
      </c>
    </row>
    <row r="116" spans="1:30" ht="26.25" x14ac:dyDescent="0.25">
      <c r="A116" s="45" t="s">
        <v>13</v>
      </c>
      <c r="B116" s="45" t="s">
        <v>31</v>
      </c>
      <c r="C116" s="47" t="s">
        <v>381</v>
      </c>
      <c r="D116" s="142">
        <v>6.5</v>
      </c>
      <c r="E116" s="143">
        <f t="shared" si="32"/>
        <v>195</v>
      </c>
      <c r="F116" s="143">
        <f t="shared" si="33"/>
        <v>8</v>
      </c>
      <c r="G116" s="143">
        <v>6</v>
      </c>
      <c r="H116" s="143"/>
      <c r="I116" s="143">
        <v>2</v>
      </c>
      <c r="J116" s="143">
        <f t="shared" si="34"/>
        <v>187</v>
      </c>
      <c r="K116" s="142">
        <v>8</v>
      </c>
      <c r="L116" s="143"/>
      <c r="M116" s="142">
        <f t="shared" si="35"/>
        <v>4.1025641025641022</v>
      </c>
      <c r="N116" s="341" t="s">
        <v>55</v>
      </c>
      <c r="O116" s="341"/>
      <c r="P116" s="366">
        <v>4</v>
      </c>
      <c r="Q116" s="362" t="s">
        <v>301</v>
      </c>
      <c r="R116" s="362"/>
      <c r="S116" s="362" t="s">
        <v>302</v>
      </c>
      <c r="T116" s="362" t="s">
        <v>295</v>
      </c>
      <c r="U116" s="44">
        <v>6</v>
      </c>
      <c r="V116" s="44"/>
      <c r="W116" s="44"/>
      <c r="X116" s="44"/>
      <c r="Y116" s="44">
        <v>2</v>
      </c>
      <c r="Z116" s="44"/>
      <c r="AA116" s="360">
        <f t="shared" ref="AA116:AB120" si="36">U116+W116+Y116</f>
        <v>8</v>
      </c>
      <c r="AB116" s="360">
        <f t="shared" si="36"/>
        <v>0</v>
      </c>
      <c r="AD116" s="44" t="s">
        <v>372</v>
      </c>
    </row>
    <row r="117" spans="1:30" s="173" customFormat="1" x14ac:dyDescent="0.25">
      <c r="A117" s="45" t="s">
        <v>13</v>
      </c>
      <c r="B117" s="45" t="s">
        <v>14</v>
      </c>
      <c r="C117" s="47" t="s">
        <v>345</v>
      </c>
      <c r="D117" s="142">
        <v>1.5</v>
      </c>
      <c r="E117" s="143">
        <f t="shared" si="32"/>
        <v>45</v>
      </c>
      <c r="F117" s="143">
        <f t="shared" si="33"/>
        <v>4</v>
      </c>
      <c r="G117" s="143"/>
      <c r="H117" s="143"/>
      <c r="I117" s="143">
        <v>4</v>
      </c>
      <c r="J117" s="143">
        <f t="shared" si="34"/>
        <v>41</v>
      </c>
      <c r="K117" s="142">
        <v>4</v>
      </c>
      <c r="L117" s="143"/>
      <c r="M117" s="142"/>
      <c r="N117" s="341" t="s">
        <v>55</v>
      </c>
      <c r="O117" s="341"/>
      <c r="P117" s="366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60">
        <f t="shared" si="36"/>
        <v>4</v>
      </c>
      <c r="AB117" s="360">
        <f t="shared" si="36"/>
        <v>0</v>
      </c>
      <c r="AD117" s="44" t="s">
        <v>372</v>
      </c>
    </row>
    <row r="118" spans="1:30" ht="26.25" x14ac:dyDescent="0.25">
      <c r="A118" s="45" t="s">
        <v>13</v>
      </c>
      <c r="B118" s="45" t="s">
        <v>31</v>
      </c>
      <c r="C118" s="326" t="s">
        <v>382</v>
      </c>
      <c r="D118" s="142">
        <v>5</v>
      </c>
      <c r="E118" s="143">
        <f t="shared" si="32"/>
        <v>150</v>
      </c>
      <c r="F118" s="143">
        <f t="shared" si="33"/>
        <v>8</v>
      </c>
      <c r="G118" s="143">
        <v>6</v>
      </c>
      <c r="H118" s="143"/>
      <c r="I118" s="143">
        <v>2</v>
      </c>
      <c r="J118" s="143">
        <f t="shared" si="34"/>
        <v>142</v>
      </c>
      <c r="K118" s="142">
        <v>8</v>
      </c>
      <c r="L118" s="143"/>
      <c r="M118" s="142">
        <f t="shared" si="35"/>
        <v>5.3333333333333339</v>
      </c>
      <c r="N118" s="341" t="s">
        <v>55</v>
      </c>
      <c r="O118" s="341"/>
      <c r="P118" s="366">
        <v>4</v>
      </c>
      <c r="Q118" s="362" t="s">
        <v>301</v>
      </c>
      <c r="R118" s="362"/>
      <c r="S118" s="362" t="s">
        <v>302</v>
      </c>
      <c r="T118" s="362" t="s">
        <v>295</v>
      </c>
      <c r="U118" s="44">
        <v>6</v>
      </c>
      <c r="V118" s="44"/>
      <c r="W118" s="44"/>
      <c r="X118" s="44"/>
      <c r="Y118" s="44">
        <v>2</v>
      </c>
      <c r="Z118" s="44"/>
      <c r="AA118" s="360">
        <f t="shared" si="36"/>
        <v>8</v>
      </c>
      <c r="AB118" s="360">
        <f t="shared" si="36"/>
        <v>0</v>
      </c>
      <c r="AD118" s="44" t="s">
        <v>372</v>
      </c>
    </row>
    <row r="119" spans="1:30" ht="14.25" customHeight="1" x14ac:dyDescent="0.25">
      <c r="A119" s="45" t="s">
        <v>13</v>
      </c>
      <c r="B119" s="45" t="s">
        <v>14</v>
      </c>
      <c r="C119" s="326" t="s">
        <v>347</v>
      </c>
      <c r="D119" s="183">
        <v>6.5</v>
      </c>
      <c r="E119" s="143">
        <f t="shared" si="32"/>
        <v>195</v>
      </c>
      <c r="F119" s="143">
        <f t="shared" si="33"/>
        <v>8</v>
      </c>
      <c r="G119" s="143">
        <v>6</v>
      </c>
      <c r="H119" s="143"/>
      <c r="I119" s="143">
        <v>2</v>
      </c>
      <c r="J119" s="143">
        <f t="shared" si="34"/>
        <v>187</v>
      </c>
      <c r="K119" s="142">
        <v>8</v>
      </c>
      <c r="L119" s="143"/>
      <c r="M119" s="142">
        <f t="shared" si="35"/>
        <v>4.1025641025641022</v>
      </c>
      <c r="N119" s="341" t="s">
        <v>55</v>
      </c>
      <c r="O119" s="341"/>
      <c r="P119" s="366">
        <v>4</v>
      </c>
      <c r="Q119" s="362" t="s">
        <v>301</v>
      </c>
      <c r="R119" s="362"/>
      <c r="S119" s="362" t="s">
        <v>302</v>
      </c>
      <c r="T119" s="362" t="s">
        <v>295</v>
      </c>
      <c r="U119" s="44">
        <v>6</v>
      </c>
      <c r="V119" s="44"/>
      <c r="W119" s="44"/>
      <c r="X119" s="44"/>
      <c r="Y119" s="44">
        <v>2</v>
      </c>
      <c r="Z119" s="44"/>
      <c r="AA119" s="360">
        <f t="shared" si="36"/>
        <v>8</v>
      </c>
      <c r="AB119" s="360">
        <f t="shared" si="36"/>
        <v>0</v>
      </c>
      <c r="AD119" s="44" t="s">
        <v>372</v>
      </c>
    </row>
    <row r="120" spans="1:30" ht="28.5" customHeight="1" x14ac:dyDescent="0.25">
      <c r="A120" s="45" t="s">
        <v>13</v>
      </c>
      <c r="B120" s="45" t="s">
        <v>14</v>
      </c>
      <c r="C120" s="363" t="s">
        <v>383</v>
      </c>
      <c r="D120" s="142">
        <v>6.5</v>
      </c>
      <c r="E120" s="143">
        <f t="shared" si="32"/>
        <v>195</v>
      </c>
      <c r="F120" s="143">
        <f t="shared" si="33"/>
        <v>8</v>
      </c>
      <c r="G120" s="143">
        <v>6</v>
      </c>
      <c r="H120" s="143"/>
      <c r="I120" s="143">
        <v>2</v>
      </c>
      <c r="J120" s="143">
        <f t="shared" si="34"/>
        <v>187</v>
      </c>
      <c r="K120" s="142">
        <v>8</v>
      </c>
      <c r="L120" s="143"/>
      <c r="M120" s="142">
        <f t="shared" si="35"/>
        <v>4.1025641025641022</v>
      </c>
      <c r="N120" s="341" t="s">
        <v>55</v>
      </c>
      <c r="O120" s="341"/>
      <c r="P120" s="366">
        <v>4</v>
      </c>
      <c r="Q120" s="362" t="s">
        <v>301</v>
      </c>
      <c r="R120" s="362"/>
      <c r="S120" s="362" t="s">
        <v>302</v>
      </c>
      <c r="T120" s="362" t="s">
        <v>295</v>
      </c>
      <c r="U120" s="44">
        <v>6</v>
      </c>
      <c r="V120" s="44"/>
      <c r="W120" s="44"/>
      <c r="X120" s="44"/>
      <c r="Y120" s="44">
        <v>2</v>
      </c>
      <c r="Z120" s="44"/>
      <c r="AA120" s="360">
        <f t="shared" si="36"/>
        <v>8</v>
      </c>
      <c r="AB120" s="360">
        <f t="shared" si="36"/>
        <v>0</v>
      </c>
      <c r="AD120" s="44" t="s">
        <v>372</v>
      </c>
    </row>
    <row r="121" spans="1:30" ht="15" customHeight="1" x14ac:dyDescent="0.2">
      <c r="C121" s="36" t="s">
        <v>22</v>
      </c>
      <c r="D121" s="343">
        <f t="shared" ref="D121:K121" si="37">SUM(D114:D120)</f>
        <v>30</v>
      </c>
      <c r="E121" s="335">
        <f t="shared" si="37"/>
        <v>900</v>
      </c>
      <c r="F121" s="335">
        <f t="shared" si="37"/>
        <v>40</v>
      </c>
      <c r="G121" s="335">
        <f t="shared" si="37"/>
        <v>24</v>
      </c>
      <c r="H121" s="335">
        <f t="shared" si="37"/>
        <v>0</v>
      </c>
      <c r="I121" s="335">
        <f t="shared" si="37"/>
        <v>16</v>
      </c>
      <c r="J121" s="335">
        <f t="shared" si="37"/>
        <v>860</v>
      </c>
      <c r="K121" s="335">
        <f t="shared" si="37"/>
        <v>40</v>
      </c>
      <c r="L121" s="335"/>
      <c r="M121" s="335"/>
      <c r="N121" s="3"/>
      <c r="O121" s="3"/>
      <c r="P121" s="366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66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384</v>
      </c>
      <c r="P123" s="366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621" t="s">
        <v>0</v>
      </c>
      <c r="D124" s="1590" t="s">
        <v>1</v>
      </c>
      <c r="E124" s="1591" t="s">
        <v>2</v>
      </c>
      <c r="F124" s="1591"/>
      <c r="G124" s="1591"/>
      <c r="H124" s="1591"/>
      <c r="I124" s="1591"/>
      <c r="J124" s="1442"/>
      <c r="K124" s="1590" t="s">
        <v>359</v>
      </c>
      <c r="L124" s="1590" t="s">
        <v>360</v>
      </c>
      <c r="M124" s="1590" t="s">
        <v>5</v>
      </c>
      <c r="N124" s="339"/>
      <c r="O124" s="339"/>
      <c r="P124" s="366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621"/>
      <c r="D125" s="1590"/>
      <c r="E125" s="1590" t="s">
        <v>6</v>
      </c>
      <c r="F125" s="1592" t="s">
        <v>7</v>
      </c>
      <c r="G125" s="1592"/>
      <c r="H125" s="1592"/>
      <c r="I125" s="1592"/>
      <c r="J125" s="1590" t="s">
        <v>25</v>
      </c>
      <c r="K125" s="1590"/>
      <c r="L125" s="1590"/>
      <c r="M125" s="1590"/>
      <c r="N125" s="339"/>
      <c r="O125" s="339"/>
      <c r="P125" s="366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621"/>
      <c r="D126" s="1590"/>
      <c r="E126" s="1442"/>
      <c r="F126" s="1590" t="s">
        <v>9</v>
      </c>
      <c r="G126" s="1591" t="s">
        <v>10</v>
      </c>
      <c r="H126" s="1442"/>
      <c r="I126" s="1442"/>
      <c r="J126" s="1442"/>
      <c r="K126" s="1590"/>
      <c r="L126" s="1590"/>
      <c r="M126" s="1590"/>
      <c r="N126" s="339"/>
      <c r="O126" s="339"/>
      <c r="P126" s="366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621"/>
      <c r="D127" s="1590"/>
      <c r="E127" s="1442"/>
      <c r="F127" s="1594"/>
      <c r="G127" s="1590" t="s">
        <v>11</v>
      </c>
      <c r="H127" s="1590" t="s">
        <v>12</v>
      </c>
      <c r="I127" s="1590" t="s">
        <v>13</v>
      </c>
      <c r="J127" s="1442"/>
      <c r="K127" s="1590"/>
      <c r="L127" s="1590"/>
      <c r="M127" s="1590"/>
      <c r="N127" s="339"/>
      <c r="O127" s="339"/>
      <c r="P127" s="366"/>
      <c r="Q127" s="1590" t="s">
        <v>11</v>
      </c>
      <c r="R127" s="1590" t="s">
        <v>12</v>
      </c>
      <c r="S127" s="1590" t="s">
        <v>13</v>
      </c>
      <c r="T127" s="1618" t="s">
        <v>9</v>
      </c>
      <c r="U127" s="1618" t="s">
        <v>361</v>
      </c>
      <c r="V127" s="1618"/>
      <c r="W127" s="1618"/>
      <c r="X127" s="1618"/>
      <c r="Y127" s="1618"/>
      <c r="Z127" s="1618"/>
      <c r="AA127" s="1618"/>
      <c r="AB127" s="1618"/>
    </row>
    <row r="128" spans="1:30" ht="12.75" x14ac:dyDescent="0.2">
      <c r="C128" s="1621"/>
      <c r="D128" s="1590"/>
      <c r="E128" s="1442"/>
      <c r="F128" s="1594"/>
      <c r="G128" s="1590"/>
      <c r="H128" s="1590"/>
      <c r="I128" s="1590"/>
      <c r="J128" s="1442"/>
      <c r="K128" s="1590"/>
      <c r="L128" s="1590"/>
      <c r="M128" s="1590"/>
      <c r="N128" s="339"/>
      <c r="O128" s="339"/>
      <c r="P128" s="366"/>
      <c r="Q128" s="1590"/>
      <c r="R128" s="1590"/>
      <c r="S128" s="1590"/>
      <c r="T128" s="1618"/>
      <c r="U128" s="1618"/>
      <c r="V128" s="1618"/>
      <c r="W128" s="1618"/>
      <c r="X128" s="1618"/>
      <c r="Y128" s="1618"/>
      <c r="Z128" s="1618"/>
      <c r="AA128" s="1618"/>
      <c r="AB128" s="1618"/>
    </row>
    <row r="129" spans="1:30" x14ac:dyDescent="0.25">
      <c r="C129" s="1621"/>
      <c r="D129" s="1590"/>
      <c r="E129" s="1442"/>
      <c r="F129" s="1594"/>
      <c r="G129" s="1590"/>
      <c r="H129" s="1590"/>
      <c r="I129" s="1590"/>
      <c r="J129" s="1442"/>
      <c r="K129" s="1590"/>
      <c r="L129" s="1590"/>
      <c r="M129" s="1590"/>
      <c r="N129" s="339"/>
      <c r="O129" s="339"/>
      <c r="P129" s="366"/>
      <c r="Q129" s="1590"/>
      <c r="R129" s="1590"/>
      <c r="S129" s="1590"/>
      <c r="T129" s="1618"/>
      <c r="U129" s="1618" t="s">
        <v>289</v>
      </c>
      <c r="V129" s="1618"/>
      <c r="W129" s="1618" t="s">
        <v>290</v>
      </c>
      <c r="X129" s="1618"/>
      <c r="Y129" s="1618" t="s">
        <v>291</v>
      </c>
      <c r="Z129" s="1618"/>
      <c r="AA129" s="1619" t="s">
        <v>292</v>
      </c>
      <c r="AB129" s="1620"/>
    </row>
    <row r="130" spans="1:30" ht="27" customHeight="1" x14ac:dyDescent="0.25">
      <c r="C130" s="1621"/>
      <c r="D130" s="1590"/>
      <c r="E130" s="1442"/>
      <c r="F130" s="1594"/>
      <c r="G130" s="1590"/>
      <c r="H130" s="1590"/>
      <c r="I130" s="1590"/>
      <c r="J130" s="1442"/>
      <c r="K130" s="1590"/>
      <c r="L130" s="1590"/>
      <c r="M130" s="1590"/>
      <c r="N130" s="339"/>
      <c r="O130" s="339"/>
      <c r="P130" s="366"/>
      <c r="Q130" s="1590"/>
      <c r="R130" s="1590"/>
      <c r="S130" s="1590"/>
      <c r="T130" s="360"/>
      <c r="U130" s="360" t="s">
        <v>293</v>
      </c>
      <c r="V130" s="360" t="s">
        <v>113</v>
      </c>
      <c r="W130" s="360" t="s">
        <v>293</v>
      </c>
      <c r="X130" s="360" t="s">
        <v>113</v>
      </c>
      <c r="Y130" s="360" t="s">
        <v>293</v>
      </c>
      <c r="Z130" s="360" t="s">
        <v>113</v>
      </c>
      <c r="AA130" s="123" t="s">
        <v>293</v>
      </c>
      <c r="AB130" s="123" t="s">
        <v>113</v>
      </c>
    </row>
    <row r="131" spans="1:30" s="173" customFormat="1" ht="26.25" x14ac:dyDescent="0.25">
      <c r="A131" s="45" t="s">
        <v>16</v>
      </c>
      <c r="B131" s="45" t="s">
        <v>31</v>
      </c>
      <c r="C131" s="47" t="s">
        <v>81</v>
      </c>
      <c r="D131" s="340">
        <v>3</v>
      </c>
      <c r="E131" s="143">
        <f>D131*30</f>
        <v>90</v>
      </c>
      <c r="F131" s="143">
        <f>G131+H131+I131</f>
        <v>4</v>
      </c>
      <c r="G131" s="143"/>
      <c r="H131" s="143"/>
      <c r="I131" s="143">
        <v>4</v>
      </c>
      <c r="J131" s="143">
        <f>E131-F131</f>
        <v>86</v>
      </c>
      <c r="K131" s="142">
        <v>4</v>
      </c>
      <c r="L131" s="143"/>
      <c r="M131" s="142">
        <f>F131/E131*100</f>
        <v>4.4444444444444446</v>
      </c>
      <c r="N131" s="341" t="s">
        <v>59</v>
      </c>
      <c r="O131" s="341"/>
      <c r="P131" s="366">
        <v>5</v>
      </c>
      <c r="Q131" s="362"/>
      <c r="R131" s="362"/>
      <c r="S131" s="362" t="s">
        <v>294</v>
      </c>
      <c r="T131" s="362" t="s">
        <v>294</v>
      </c>
      <c r="U131" s="134"/>
      <c r="V131" s="134"/>
      <c r="W131" s="134"/>
      <c r="X131" s="134"/>
      <c r="Y131" s="134">
        <v>4</v>
      </c>
      <c r="Z131" s="134"/>
      <c r="AA131" s="360">
        <f>U131+W131+Y131</f>
        <v>4</v>
      </c>
      <c r="AB131" s="360">
        <f>V131+X131+Z131</f>
        <v>0</v>
      </c>
      <c r="AD131" s="173" t="s">
        <v>362</v>
      </c>
    </row>
    <row r="132" spans="1:30" s="173" customFormat="1" x14ac:dyDescent="0.25">
      <c r="A132" s="45" t="s">
        <v>13</v>
      </c>
      <c r="B132" s="45" t="s">
        <v>14</v>
      </c>
      <c r="C132" s="47" t="s">
        <v>349</v>
      </c>
      <c r="D132" s="142">
        <v>5</v>
      </c>
      <c r="E132" s="143">
        <f t="shared" ref="E132:E137" si="39">D132*30</f>
        <v>150</v>
      </c>
      <c r="F132" s="143">
        <f t="shared" ref="F132:F137" si="40">G132+H132+I132</f>
        <v>8</v>
      </c>
      <c r="G132" s="143">
        <v>6</v>
      </c>
      <c r="H132" s="143"/>
      <c r="I132" s="143">
        <v>2</v>
      </c>
      <c r="J132" s="143">
        <f t="shared" ref="J132:J137" si="41">E132-F132</f>
        <v>142</v>
      </c>
      <c r="K132" s="142">
        <v>8</v>
      </c>
      <c r="L132" s="143"/>
      <c r="M132" s="142">
        <f t="shared" ref="M132:M137" si="42">F132/E132*100</f>
        <v>5.3333333333333339</v>
      </c>
      <c r="N132" s="341" t="s">
        <v>55</v>
      </c>
      <c r="O132" s="341"/>
      <c r="P132" s="366">
        <v>3</v>
      </c>
      <c r="Q132" s="362" t="s">
        <v>301</v>
      </c>
      <c r="R132" s="362"/>
      <c r="S132" s="362" t="s">
        <v>302</v>
      </c>
      <c r="T132" s="362" t="s">
        <v>295</v>
      </c>
      <c r="U132" s="44">
        <v>6</v>
      </c>
      <c r="V132" s="44"/>
      <c r="W132" s="44"/>
      <c r="X132" s="44"/>
      <c r="Y132" s="44">
        <v>2</v>
      </c>
      <c r="Z132" s="44"/>
      <c r="AA132" s="360">
        <f t="shared" ref="AA132:AB137" si="43">U132+W132+Y132</f>
        <v>8</v>
      </c>
      <c r="AB132" s="360">
        <f t="shared" si="43"/>
        <v>0</v>
      </c>
      <c r="AD132" s="173" t="s">
        <v>372</v>
      </c>
    </row>
    <row r="133" spans="1:30" s="173" customFormat="1" ht="25.5" customHeight="1" x14ac:dyDescent="0.25">
      <c r="A133" s="45" t="s">
        <v>13</v>
      </c>
      <c r="B133" s="45" t="s">
        <v>31</v>
      </c>
      <c r="C133" s="326" t="s">
        <v>385</v>
      </c>
      <c r="D133" s="142">
        <v>5</v>
      </c>
      <c r="E133" s="143">
        <f t="shared" si="39"/>
        <v>150</v>
      </c>
      <c r="F133" s="143">
        <f t="shared" si="40"/>
        <v>8</v>
      </c>
      <c r="G133" s="143">
        <v>6</v>
      </c>
      <c r="H133" s="143"/>
      <c r="I133" s="143">
        <v>2</v>
      </c>
      <c r="J133" s="143">
        <f t="shared" si="41"/>
        <v>142</v>
      </c>
      <c r="K133" s="142">
        <v>8</v>
      </c>
      <c r="L133" s="143">
        <v>0</v>
      </c>
      <c r="M133" s="142">
        <f t="shared" si="42"/>
        <v>5.3333333333333339</v>
      </c>
      <c r="N133" s="341" t="s">
        <v>55</v>
      </c>
      <c r="O133" s="341"/>
      <c r="P133" s="366">
        <v>3</v>
      </c>
      <c r="Q133" s="362" t="s">
        <v>301</v>
      </c>
      <c r="R133" s="362"/>
      <c r="S133" s="362" t="s">
        <v>302</v>
      </c>
      <c r="T133" s="362" t="s">
        <v>295</v>
      </c>
      <c r="U133" s="44">
        <v>6</v>
      </c>
      <c r="V133" s="44"/>
      <c r="W133" s="44"/>
      <c r="X133" s="44"/>
      <c r="Y133" s="44">
        <v>2</v>
      </c>
      <c r="Z133" s="44"/>
      <c r="AA133" s="360">
        <f t="shared" si="43"/>
        <v>8</v>
      </c>
      <c r="AB133" s="360">
        <f t="shared" si="43"/>
        <v>0</v>
      </c>
      <c r="AD133" s="173" t="s">
        <v>372</v>
      </c>
    </row>
    <row r="134" spans="1:30" s="173" customFormat="1" ht="15" customHeight="1" x14ac:dyDescent="0.25">
      <c r="A134" s="45" t="s">
        <v>13</v>
      </c>
      <c r="B134" s="45" t="s">
        <v>31</v>
      </c>
      <c r="C134" s="153" t="s">
        <v>386</v>
      </c>
      <c r="D134" s="142">
        <v>5</v>
      </c>
      <c r="E134" s="143">
        <f t="shared" si="39"/>
        <v>150</v>
      </c>
      <c r="F134" s="143">
        <f t="shared" si="40"/>
        <v>4</v>
      </c>
      <c r="G134" s="143">
        <v>4</v>
      </c>
      <c r="H134" s="143"/>
      <c r="I134" s="143"/>
      <c r="J134" s="143">
        <f t="shared" si="41"/>
        <v>146</v>
      </c>
      <c r="K134" s="142">
        <v>4</v>
      </c>
      <c r="L134" s="143">
        <v>0</v>
      </c>
      <c r="M134" s="142">
        <f t="shared" si="42"/>
        <v>2.666666666666667</v>
      </c>
      <c r="N134" s="341" t="s">
        <v>55</v>
      </c>
      <c r="O134" s="341"/>
      <c r="P134" s="366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60">
        <f t="shared" si="43"/>
        <v>4</v>
      </c>
      <c r="AB134" s="360">
        <f t="shared" si="43"/>
        <v>0</v>
      </c>
      <c r="AD134" s="173" t="s">
        <v>372</v>
      </c>
    </row>
    <row r="135" spans="1:30" s="173" customFormat="1" ht="39" x14ac:dyDescent="0.25">
      <c r="A135" s="45" t="s">
        <v>13</v>
      </c>
      <c r="B135" s="45" t="s">
        <v>31</v>
      </c>
      <c r="C135" s="47" t="s">
        <v>387</v>
      </c>
      <c r="D135" s="142">
        <v>5</v>
      </c>
      <c r="E135" s="143">
        <f t="shared" si="39"/>
        <v>150</v>
      </c>
      <c r="F135" s="143">
        <f t="shared" si="40"/>
        <v>4</v>
      </c>
      <c r="G135" s="143">
        <v>4</v>
      </c>
      <c r="H135" s="143"/>
      <c r="I135" s="143"/>
      <c r="J135" s="143">
        <f t="shared" si="41"/>
        <v>146</v>
      </c>
      <c r="K135" s="142">
        <v>4</v>
      </c>
      <c r="L135" s="143">
        <v>0</v>
      </c>
      <c r="M135" s="142">
        <f t="shared" si="42"/>
        <v>2.666666666666667</v>
      </c>
      <c r="N135" s="341" t="s">
        <v>55</v>
      </c>
      <c r="O135" s="341"/>
      <c r="P135" s="366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60">
        <f t="shared" si="43"/>
        <v>4</v>
      </c>
      <c r="AB135" s="360">
        <f t="shared" si="43"/>
        <v>0</v>
      </c>
      <c r="AD135" s="173" t="s">
        <v>372</v>
      </c>
    </row>
    <row r="136" spans="1:30" s="173" customFormat="1" ht="15" customHeight="1" x14ac:dyDescent="0.25">
      <c r="A136" s="45" t="s">
        <v>16</v>
      </c>
      <c r="B136" s="45" t="s">
        <v>14</v>
      </c>
      <c r="C136" s="326" t="s">
        <v>39</v>
      </c>
      <c r="D136" s="142">
        <v>3</v>
      </c>
      <c r="E136" s="143">
        <f t="shared" si="39"/>
        <v>90</v>
      </c>
      <c r="F136" s="143">
        <f t="shared" si="40"/>
        <v>8</v>
      </c>
      <c r="G136" s="143">
        <v>8</v>
      </c>
      <c r="H136" s="143"/>
      <c r="I136" s="143">
        <v>0</v>
      </c>
      <c r="J136" s="143">
        <f t="shared" si="41"/>
        <v>82</v>
      </c>
      <c r="K136" s="142">
        <v>4</v>
      </c>
      <c r="L136" s="143">
        <v>4</v>
      </c>
      <c r="M136" s="142">
        <f t="shared" si="42"/>
        <v>8.8888888888888893</v>
      </c>
      <c r="N136" s="341" t="s">
        <v>59</v>
      </c>
      <c r="O136" s="341"/>
      <c r="P136" s="366">
        <v>5</v>
      </c>
      <c r="Q136" s="362" t="s">
        <v>297</v>
      </c>
      <c r="R136" s="362"/>
      <c r="S136" s="362"/>
      <c r="T136" s="364" t="s">
        <v>297</v>
      </c>
      <c r="U136" s="134">
        <v>4</v>
      </c>
      <c r="V136" s="134">
        <v>4</v>
      </c>
      <c r="W136" s="134"/>
      <c r="X136" s="134"/>
      <c r="Y136" s="134"/>
      <c r="Z136" s="134"/>
      <c r="AA136" s="360">
        <f t="shared" si="43"/>
        <v>4</v>
      </c>
      <c r="AB136" s="360">
        <f t="shared" si="43"/>
        <v>4</v>
      </c>
      <c r="AD136" s="173" t="s">
        <v>388</v>
      </c>
    </row>
    <row r="137" spans="1:30" s="173" customFormat="1" ht="24.75" customHeight="1" x14ac:dyDescent="0.25">
      <c r="A137" s="45" t="s">
        <v>13</v>
      </c>
      <c r="B137" s="45" t="s">
        <v>31</v>
      </c>
      <c r="C137" s="47" t="s">
        <v>389</v>
      </c>
      <c r="D137" s="142">
        <v>4</v>
      </c>
      <c r="E137" s="143">
        <f t="shared" si="39"/>
        <v>120</v>
      </c>
      <c r="F137" s="143">
        <f t="shared" si="40"/>
        <v>4</v>
      </c>
      <c r="G137" s="143">
        <v>4</v>
      </c>
      <c r="H137" s="143"/>
      <c r="I137" s="143">
        <v>0</v>
      </c>
      <c r="J137" s="143">
        <f t="shared" si="41"/>
        <v>116</v>
      </c>
      <c r="K137" s="142">
        <v>4</v>
      </c>
      <c r="L137" s="143">
        <v>0</v>
      </c>
      <c r="M137" s="142">
        <f t="shared" si="42"/>
        <v>3.3333333333333335</v>
      </c>
      <c r="N137" s="341" t="s">
        <v>55</v>
      </c>
      <c r="O137" s="341"/>
      <c r="P137" s="366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60">
        <f t="shared" si="43"/>
        <v>4</v>
      </c>
      <c r="AB137" s="360">
        <f t="shared" si="43"/>
        <v>0</v>
      </c>
      <c r="AD137" s="173" t="s">
        <v>372</v>
      </c>
    </row>
    <row r="138" spans="1:30" s="173" customFormat="1" ht="15" customHeight="1" x14ac:dyDescent="0.2">
      <c r="A138" s="45"/>
      <c r="B138" s="45"/>
      <c r="C138" s="36" t="s">
        <v>22</v>
      </c>
      <c r="D138" s="343">
        <f t="shared" ref="D138:M138" si="44">SUM(D131:D137)</f>
        <v>30</v>
      </c>
      <c r="E138" s="335">
        <f t="shared" si="44"/>
        <v>900</v>
      </c>
      <c r="F138" s="335">
        <f t="shared" si="44"/>
        <v>40</v>
      </c>
      <c r="G138" s="335">
        <f t="shared" si="44"/>
        <v>32</v>
      </c>
      <c r="H138" s="335">
        <f t="shared" si="44"/>
        <v>0</v>
      </c>
      <c r="I138" s="335">
        <f t="shared" si="44"/>
        <v>8</v>
      </c>
      <c r="J138" s="335">
        <f t="shared" si="44"/>
        <v>860</v>
      </c>
      <c r="K138" s="335">
        <f t="shared" si="44"/>
        <v>36</v>
      </c>
      <c r="L138" s="335">
        <f t="shared" si="44"/>
        <v>4</v>
      </c>
      <c r="M138" s="335">
        <f t="shared" si="44"/>
        <v>32.666666666666671</v>
      </c>
      <c r="N138" s="3"/>
      <c r="O138" s="3"/>
      <c r="P138" s="366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66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390</v>
      </c>
      <c r="P140" s="366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621" t="s">
        <v>0</v>
      </c>
      <c r="D141" s="1590" t="s">
        <v>1</v>
      </c>
      <c r="E141" s="1591" t="s">
        <v>2</v>
      </c>
      <c r="F141" s="1591"/>
      <c r="G141" s="1591"/>
      <c r="H141" s="1591"/>
      <c r="I141" s="1591"/>
      <c r="J141" s="1442"/>
      <c r="K141" s="1590" t="s">
        <v>359</v>
      </c>
      <c r="L141" s="1590" t="s">
        <v>360</v>
      </c>
      <c r="M141" s="1590" t="s">
        <v>5</v>
      </c>
      <c r="N141" s="339"/>
      <c r="O141" s="339"/>
      <c r="P141" s="366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621"/>
      <c r="D142" s="1590"/>
      <c r="E142" s="1590" t="s">
        <v>6</v>
      </c>
      <c r="F142" s="1592" t="s">
        <v>7</v>
      </c>
      <c r="G142" s="1592"/>
      <c r="H142" s="1592"/>
      <c r="I142" s="1592"/>
      <c r="J142" s="1590" t="s">
        <v>25</v>
      </c>
      <c r="K142" s="1590"/>
      <c r="L142" s="1590"/>
      <c r="M142" s="1590"/>
      <c r="N142" s="339"/>
      <c r="O142" s="339"/>
      <c r="P142" s="366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621"/>
      <c r="D143" s="1590"/>
      <c r="E143" s="1442"/>
      <c r="F143" s="1590" t="s">
        <v>9</v>
      </c>
      <c r="G143" s="1591" t="s">
        <v>10</v>
      </c>
      <c r="H143" s="1442"/>
      <c r="I143" s="1442"/>
      <c r="J143" s="1442"/>
      <c r="K143" s="1590"/>
      <c r="L143" s="1590"/>
      <c r="M143" s="1590"/>
      <c r="N143" s="339"/>
      <c r="O143" s="339"/>
      <c r="P143" s="366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621"/>
      <c r="D144" s="1590"/>
      <c r="E144" s="1442"/>
      <c r="F144" s="1594"/>
      <c r="G144" s="1590" t="s">
        <v>11</v>
      </c>
      <c r="H144" s="1590" t="s">
        <v>12</v>
      </c>
      <c r="I144" s="1590" t="s">
        <v>13</v>
      </c>
      <c r="J144" s="1442"/>
      <c r="K144" s="1590"/>
      <c r="L144" s="1590"/>
      <c r="M144" s="1590"/>
      <c r="N144" s="339"/>
      <c r="O144" s="339"/>
      <c r="P144" s="366"/>
      <c r="Q144" s="1590" t="s">
        <v>11</v>
      </c>
      <c r="R144" s="1590" t="s">
        <v>12</v>
      </c>
      <c r="S144" s="1590" t="s">
        <v>13</v>
      </c>
      <c r="T144" s="1618" t="s">
        <v>9</v>
      </c>
      <c r="U144" s="1618" t="s">
        <v>361</v>
      </c>
      <c r="V144" s="1618"/>
      <c r="W144" s="1618"/>
      <c r="X144" s="1618"/>
      <c r="Y144" s="1618"/>
      <c r="Z144" s="1618"/>
      <c r="AA144" s="1618"/>
      <c r="AB144" s="1618"/>
    </row>
    <row r="145" spans="1:30" ht="7.5" customHeight="1" x14ac:dyDescent="0.2">
      <c r="C145" s="1621"/>
      <c r="D145" s="1590"/>
      <c r="E145" s="1442"/>
      <c r="F145" s="1594"/>
      <c r="G145" s="1590"/>
      <c r="H145" s="1590"/>
      <c r="I145" s="1590"/>
      <c r="J145" s="1442"/>
      <c r="K145" s="1590"/>
      <c r="L145" s="1590"/>
      <c r="M145" s="1590"/>
      <c r="N145" s="339"/>
      <c r="O145" s="339"/>
      <c r="P145" s="366"/>
      <c r="Q145" s="1590"/>
      <c r="R145" s="1590"/>
      <c r="S145" s="1590"/>
      <c r="T145" s="1618"/>
      <c r="U145" s="1618"/>
      <c r="V145" s="1618"/>
      <c r="W145" s="1618"/>
      <c r="X145" s="1618"/>
      <c r="Y145" s="1618"/>
      <c r="Z145" s="1618"/>
      <c r="AA145" s="1618"/>
      <c r="AB145" s="1618"/>
    </row>
    <row r="146" spans="1:30" ht="7.5" customHeight="1" x14ac:dyDescent="0.25">
      <c r="C146" s="1621"/>
      <c r="D146" s="1590"/>
      <c r="E146" s="1442"/>
      <c r="F146" s="1594"/>
      <c r="G146" s="1590"/>
      <c r="H146" s="1590"/>
      <c r="I146" s="1590"/>
      <c r="J146" s="1442"/>
      <c r="K146" s="1590"/>
      <c r="L146" s="1590"/>
      <c r="M146" s="1590"/>
      <c r="N146" s="339"/>
      <c r="O146" s="339"/>
      <c r="P146" s="366"/>
      <c r="Q146" s="1590"/>
      <c r="R146" s="1590"/>
      <c r="S146" s="1590"/>
      <c r="T146" s="1618"/>
      <c r="U146" s="1618" t="s">
        <v>289</v>
      </c>
      <c r="V146" s="1618"/>
      <c r="W146" s="1618" t="s">
        <v>290</v>
      </c>
      <c r="X146" s="1618"/>
      <c r="Y146" s="1618" t="s">
        <v>291</v>
      </c>
      <c r="Z146" s="1618"/>
      <c r="AA146" s="1619" t="s">
        <v>292</v>
      </c>
      <c r="AB146" s="1620"/>
    </row>
    <row r="147" spans="1:30" ht="36" customHeight="1" x14ac:dyDescent="0.25">
      <c r="C147" s="1621"/>
      <c r="D147" s="1590"/>
      <c r="E147" s="1442"/>
      <c r="F147" s="1594"/>
      <c r="G147" s="1590"/>
      <c r="H147" s="1590"/>
      <c r="I147" s="1590"/>
      <c r="J147" s="1442"/>
      <c r="K147" s="1590"/>
      <c r="L147" s="1590"/>
      <c r="M147" s="1590"/>
      <c r="N147" s="339"/>
      <c r="O147" s="339"/>
      <c r="P147" s="366"/>
      <c r="Q147" s="1590"/>
      <c r="R147" s="1590"/>
      <c r="S147" s="1590"/>
      <c r="T147" s="360"/>
      <c r="U147" s="360" t="s">
        <v>293</v>
      </c>
      <c r="V147" s="360" t="s">
        <v>113</v>
      </c>
      <c r="W147" s="360" t="s">
        <v>293</v>
      </c>
      <c r="X147" s="360" t="s">
        <v>113</v>
      </c>
      <c r="Y147" s="360" t="s">
        <v>293</v>
      </c>
      <c r="Z147" s="360" t="s">
        <v>113</v>
      </c>
      <c r="AA147" s="123" t="s">
        <v>293</v>
      </c>
      <c r="AB147" s="123" t="s">
        <v>113</v>
      </c>
    </row>
    <row r="148" spans="1:30" x14ac:dyDescent="0.25">
      <c r="A148" s="45" t="s">
        <v>13</v>
      </c>
      <c r="B148" s="45" t="s">
        <v>14</v>
      </c>
      <c r="C148" s="36"/>
      <c r="D148" s="340"/>
      <c r="E148" s="143"/>
      <c r="F148" s="143"/>
      <c r="G148" s="143"/>
      <c r="H148" s="143"/>
      <c r="I148" s="143"/>
      <c r="J148" s="143"/>
      <c r="K148" s="142"/>
      <c r="L148" s="143"/>
      <c r="M148" s="142"/>
      <c r="N148" s="341" t="s">
        <v>55</v>
      </c>
      <c r="O148" s="341"/>
      <c r="P148" s="366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60">
        <f>U148+W148+Y148</f>
        <v>0</v>
      </c>
      <c r="AB148" s="360">
        <f>V148+X148+Z148</f>
        <v>0</v>
      </c>
    </row>
    <row r="149" spans="1:30" s="173" customFormat="1" x14ac:dyDescent="0.25">
      <c r="A149" s="45" t="s">
        <v>13</v>
      </c>
      <c r="B149" s="45" t="s">
        <v>14</v>
      </c>
      <c r="C149" s="106" t="s">
        <v>43</v>
      </c>
      <c r="D149" s="142">
        <v>15</v>
      </c>
      <c r="E149" s="143">
        <f t="shared" ref="E149:E155" si="46">D149*30</f>
        <v>450</v>
      </c>
      <c r="F149" s="143">
        <f t="shared" ref="F149:F155" si="47">G149+H149+I149</f>
        <v>0</v>
      </c>
      <c r="G149" s="143"/>
      <c r="H149" s="143"/>
      <c r="I149" s="143"/>
      <c r="J149" s="143">
        <f t="shared" ref="J149:J155" si="48">E149-F149</f>
        <v>450</v>
      </c>
      <c r="K149" s="142">
        <f>F149/13</f>
        <v>0</v>
      </c>
      <c r="L149" s="143"/>
      <c r="M149" s="142">
        <f t="shared" ref="M149:M155" si="49">F149/E149*100</f>
        <v>0</v>
      </c>
      <c r="N149" s="341" t="s">
        <v>55</v>
      </c>
      <c r="O149" s="341"/>
      <c r="P149" s="366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60">
        <f t="shared" ref="AA149:AB155" si="50">U149+W149+Y149</f>
        <v>0</v>
      </c>
      <c r="AB149" s="360">
        <f t="shared" si="50"/>
        <v>0</v>
      </c>
    </row>
    <row r="150" spans="1:30" s="173" customFormat="1" x14ac:dyDescent="0.25">
      <c r="A150" s="45" t="s">
        <v>13</v>
      </c>
      <c r="B150" s="45" t="s">
        <v>14</v>
      </c>
      <c r="C150" s="106" t="s">
        <v>40</v>
      </c>
      <c r="D150" s="142">
        <v>3</v>
      </c>
      <c r="E150" s="143">
        <f t="shared" si="46"/>
        <v>90</v>
      </c>
      <c r="F150" s="143">
        <f t="shared" si="47"/>
        <v>0</v>
      </c>
      <c r="G150" s="143"/>
      <c r="H150" s="143"/>
      <c r="I150" s="143"/>
      <c r="J150" s="143">
        <f t="shared" si="48"/>
        <v>90</v>
      </c>
      <c r="K150" s="142">
        <f>F150/13</f>
        <v>0</v>
      </c>
      <c r="L150" s="143"/>
      <c r="M150" s="142">
        <f t="shared" si="49"/>
        <v>0</v>
      </c>
      <c r="N150" s="341" t="s">
        <v>55</v>
      </c>
      <c r="O150" s="341"/>
      <c r="P150" s="366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60">
        <f t="shared" si="50"/>
        <v>0</v>
      </c>
      <c r="AB150" s="360">
        <f t="shared" si="50"/>
        <v>0</v>
      </c>
    </row>
    <row r="151" spans="1:30" s="173" customFormat="1" ht="26.25" x14ac:dyDescent="0.25">
      <c r="A151" s="45" t="s">
        <v>16</v>
      </c>
      <c r="B151" s="45" t="s">
        <v>31</v>
      </c>
      <c r="C151" s="106" t="s">
        <v>391</v>
      </c>
      <c r="D151" s="142">
        <v>2</v>
      </c>
      <c r="E151" s="143">
        <f t="shared" si="46"/>
        <v>60</v>
      </c>
      <c r="F151" s="143">
        <f t="shared" si="47"/>
        <v>4</v>
      </c>
      <c r="G151" s="143"/>
      <c r="H151" s="143"/>
      <c r="I151" s="143">
        <v>4</v>
      </c>
      <c r="J151" s="143">
        <f t="shared" si="48"/>
        <v>56</v>
      </c>
      <c r="K151" s="142">
        <v>4</v>
      </c>
      <c r="L151" s="143"/>
      <c r="M151" s="142">
        <f t="shared" si="49"/>
        <v>6.666666666666667</v>
      </c>
      <c r="N151" s="341" t="s">
        <v>59</v>
      </c>
      <c r="O151" s="341"/>
      <c r="P151" s="366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60">
        <f t="shared" si="50"/>
        <v>4</v>
      </c>
      <c r="AB151" s="360">
        <f t="shared" si="50"/>
        <v>0</v>
      </c>
      <c r="AD151" s="173" t="s">
        <v>362</v>
      </c>
    </row>
    <row r="152" spans="1:30" x14ac:dyDescent="0.25">
      <c r="A152" s="45" t="s">
        <v>13</v>
      </c>
      <c r="B152" s="45" t="s">
        <v>14</v>
      </c>
      <c r="C152" s="106" t="s">
        <v>351</v>
      </c>
      <c r="D152" s="142">
        <v>3</v>
      </c>
      <c r="E152" s="143">
        <f t="shared" si="46"/>
        <v>90</v>
      </c>
      <c r="F152" s="143">
        <f t="shared" si="47"/>
        <v>8</v>
      </c>
      <c r="G152" s="143">
        <v>6</v>
      </c>
      <c r="H152" s="143"/>
      <c r="I152" s="143">
        <v>2</v>
      </c>
      <c r="J152" s="143">
        <f t="shared" si="48"/>
        <v>82</v>
      </c>
      <c r="K152" s="142">
        <v>8</v>
      </c>
      <c r="L152" s="143"/>
      <c r="M152" s="142">
        <f t="shared" si="49"/>
        <v>8.8888888888888893</v>
      </c>
      <c r="N152" s="341" t="s">
        <v>55</v>
      </c>
      <c r="O152" s="341"/>
      <c r="P152" s="366">
        <v>6</v>
      </c>
      <c r="Q152" s="362" t="s">
        <v>301</v>
      </c>
      <c r="R152" s="362"/>
      <c r="S152" s="362" t="s">
        <v>302</v>
      </c>
      <c r="T152" s="362" t="s">
        <v>295</v>
      </c>
      <c r="U152" s="44">
        <v>6</v>
      </c>
      <c r="V152" s="44"/>
      <c r="W152" s="44"/>
      <c r="X152" s="44"/>
      <c r="Y152" s="44">
        <v>2</v>
      </c>
      <c r="Z152" s="44"/>
      <c r="AA152" s="360">
        <f t="shared" si="50"/>
        <v>8</v>
      </c>
      <c r="AB152" s="360">
        <f t="shared" si="50"/>
        <v>0</v>
      </c>
      <c r="AD152" s="44" t="s">
        <v>372</v>
      </c>
    </row>
    <row r="153" spans="1:30" x14ac:dyDescent="0.25">
      <c r="A153" s="45" t="s">
        <v>13</v>
      </c>
      <c r="B153" s="45" t="s">
        <v>14</v>
      </c>
      <c r="C153" s="106" t="s">
        <v>352</v>
      </c>
      <c r="D153" s="142">
        <v>1</v>
      </c>
      <c r="E153" s="143">
        <f t="shared" si="46"/>
        <v>30</v>
      </c>
      <c r="F153" s="143">
        <f t="shared" si="47"/>
        <v>4</v>
      </c>
      <c r="G153" s="143"/>
      <c r="H153" s="143"/>
      <c r="I153" s="143">
        <v>4</v>
      </c>
      <c r="J153" s="143">
        <f t="shared" si="48"/>
        <v>26</v>
      </c>
      <c r="K153" s="142">
        <v>4</v>
      </c>
      <c r="L153" s="143"/>
      <c r="M153" s="142"/>
      <c r="N153" s="341" t="s">
        <v>55</v>
      </c>
      <c r="O153" s="341"/>
      <c r="P153" s="366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60">
        <f t="shared" si="50"/>
        <v>4</v>
      </c>
      <c r="AB153" s="360">
        <f t="shared" si="50"/>
        <v>0</v>
      </c>
      <c r="AD153" s="44" t="s">
        <v>372</v>
      </c>
    </row>
    <row r="154" spans="1:30" ht="39" customHeight="1" x14ac:dyDescent="0.25">
      <c r="A154" s="45" t="s">
        <v>13</v>
      </c>
      <c r="B154" s="45" t="s">
        <v>31</v>
      </c>
      <c r="C154" s="106" t="s">
        <v>392</v>
      </c>
      <c r="D154" s="142">
        <v>3</v>
      </c>
      <c r="E154" s="143">
        <f t="shared" si="46"/>
        <v>90</v>
      </c>
      <c r="F154" s="143">
        <f t="shared" si="47"/>
        <v>12</v>
      </c>
      <c r="G154" s="143">
        <v>8</v>
      </c>
      <c r="H154" s="143">
        <v>4</v>
      </c>
      <c r="I154" s="143"/>
      <c r="J154" s="143">
        <f t="shared" si="48"/>
        <v>78</v>
      </c>
      <c r="K154" s="142">
        <v>12</v>
      </c>
      <c r="L154" s="143"/>
      <c r="M154" s="142">
        <f t="shared" si="49"/>
        <v>13.333333333333334</v>
      </c>
      <c r="N154" s="341" t="s">
        <v>55</v>
      </c>
      <c r="O154" s="341"/>
      <c r="P154" s="366">
        <v>6</v>
      </c>
      <c r="Q154" s="362" t="s">
        <v>295</v>
      </c>
      <c r="R154" s="362" t="s">
        <v>294</v>
      </c>
      <c r="S154" s="44"/>
      <c r="T154" s="362" t="s">
        <v>296</v>
      </c>
      <c r="U154" s="44">
        <v>8</v>
      </c>
      <c r="V154" s="44"/>
      <c r="W154" s="44">
        <v>4</v>
      </c>
      <c r="X154" s="44"/>
      <c r="Y154" s="44"/>
      <c r="Z154" s="44"/>
      <c r="AA154" s="360">
        <f t="shared" si="50"/>
        <v>12</v>
      </c>
      <c r="AB154" s="360">
        <f t="shared" si="50"/>
        <v>0</v>
      </c>
      <c r="AD154" s="44" t="s">
        <v>372</v>
      </c>
    </row>
    <row r="155" spans="1:30" ht="26.25" customHeight="1" x14ac:dyDescent="0.25">
      <c r="A155" s="45" t="s">
        <v>13</v>
      </c>
      <c r="B155" s="45" t="s">
        <v>31</v>
      </c>
      <c r="C155" s="113" t="s">
        <v>393</v>
      </c>
      <c r="D155" s="142">
        <v>3</v>
      </c>
      <c r="E155" s="143">
        <f t="shared" si="46"/>
        <v>90</v>
      </c>
      <c r="F155" s="143">
        <f t="shared" si="47"/>
        <v>8</v>
      </c>
      <c r="G155" s="143">
        <v>6</v>
      </c>
      <c r="H155" s="143"/>
      <c r="I155" s="143">
        <v>2</v>
      </c>
      <c r="J155" s="143">
        <f t="shared" si="48"/>
        <v>82</v>
      </c>
      <c r="K155" s="142">
        <v>8</v>
      </c>
      <c r="L155" s="143"/>
      <c r="M155" s="142">
        <f t="shared" si="49"/>
        <v>8.8888888888888893</v>
      </c>
      <c r="N155" s="341" t="s">
        <v>55</v>
      </c>
      <c r="O155" s="341"/>
      <c r="P155" s="366">
        <v>6</v>
      </c>
      <c r="Q155" s="362" t="s">
        <v>301</v>
      </c>
      <c r="R155" s="362"/>
      <c r="S155" s="362" t="s">
        <v>302</v>
      </c>
      <c r="T155" s="362" t="s">
        <v>295</v>
      </c>
      <c r="U155" s="44">
        <v>6</v>
      </c>
      <c r="V155" s="44"/>
      <c r="W155" s="44"/>
      <c r="X155" s="44"/>
      <c r="Y155" s="44">
        <v>2</v>
      </c>
      <c r="Z155" s="44"/>
      <c r="AA155" s="360">
        <f t="shared" si="50"/>
        <v>8</v>
      </c>
      <c r="AB155" s="360">
        <f t="shared" si="50"/>
        <v>0</v>
      </c>
      <c r="AD155" s="44" t="s">
        <v>372</v>
      </c>
    </row>
    <row r="156" spans="1:30" ht="12.75" x14ac:dyDescent="0.2">
      <c r="C156" s="36" t="s">
        <v>22</v>
      </c>
      <c r="D156" s="343">
        <f t="shared" ref="D156:M156" si="51">SUM(D148:D155)</f>
        <v>30</v>
      </c>
      <c r="E156" s="335">
        <f t="shared" si="51"/>
        <v>900</v>
      </c>
      <c r="F156" s="335">
        <f t="shared" si="51"/>
        <v>36</v>
      </c>
      <c r="G156" s="335">
        <f t="shared" si="51"/>
        <v>20</v>
      </c>
      <c r="H156" s="335">
        <f t="shared" si="51"/>
        <v>4</v>
      </c>
      <c r="I156" s="335">
        <f t="shared" si="51"/>
        <v>12</v>
      </c>
      <c r="J156" s="335">
        <f t="shared" si="51"/>
        <v>864</v>
      </c>
      <c r="K156" s="335">
        <f t="shared" si="51"/>
        <v>36</v>
      </c>
      <c r="L156" s="335">
        <f t="shared" si="51"/>
        <v>0</v>
      </c>
      <c r="M156" s="335">
        <f t="shared" si="51"/>
        <v>37.777777777777786</v>
      </c>
      <c r="N156" s="3"/>
      <c r="O156" s="3"/>
      <c r="P156" s="366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66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66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46">
        <f>D160+D161</f>
        <v>240</v>
      </c>
      <c r="E159" s="346">
        <f>E160+E161</f>
        <v>7200</v>
      </c>
      <c r="F159" s="347">
        <f>E159/$E$159*100</f>
        <v>100</v>
      </c>
      <c r="G159" s="348"/>
      <c r="H159" s="349"/>
      <c r="I159" s="349"/>
      <c r="J159" s="349"/>
      <c r="K159" s="349"/>
      <c r="L159" s="349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66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47">
        <f>SUMIF(B$11:B$155,B160,D$11:D$155)</f>
        <v>180</v>
      </c>
      <c r="E160" s="45">
        <f>D160*30</f>
        <v>5400</v>
      </c>
      <c r="F160" s="347">
        <f>E160/E$159*100</f>
        <v>75</v>
      </c>
      <c r="G160" s="45"/>
      <c r="I160" s="350"/>
      <c r="J160" s="350"/>
      <c r="K160" s="350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66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47">
        <f>SUMIF(B$11:B$155,B161,D$11:D$155)</f>
        <v>60</v>
      </c>
      <c r="E161" s="45">
        <f t="shared" ref="E161:E168" si="54">D161*30</f>
        <v>1800</v>
      </c>
      <c r="F161" s="351">
        <f>E161/E$159*100</f>
        <v>25</v>
      </c>
      <c r="G161" s="45"/>
      <c r="K161" s="350"/>
      <c r="L161" s="350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66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66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52">
        <f>D164+D165</f>
        <v>101</v>
      </c>
      <c r="E163" s="352">
        <f>E164+E165</f>
        <v>3030</v>
      </c>
      <c r="F163" s="347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66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47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66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47">
        <f>E165/E$163*100</f>
        <v>18.316831683168317</v>
      </c>
      <c r="G165" s="45"/>
      <c r="P165" s="366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52">
        <f>D167+D168</f>
        <v>139</v>
      </c>
      <c r="E166" s="352">
        <f>E167+E168</f>
        <v>4170</v>
      </c>
      <c r="F166" s="352">
        <f>E166/$E$166*100</f>
        <v>100</v>
      </c>
      <c r="P166" s="366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66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66"/>
      <c r="Q168" s="44"/>
      <c r="R168" s="44"/>
      <c r="S168" s="44"/>
      <c r="T168" s="44"/>
      <c r="W168" s="1618" t="s">
        <v>289</v>
      </c>
      <c r="X168" s="1618"/>
      <c r="Y168" s="1618" t="s">
        <v>290</v>
      </c>
      <c r="Z168" s="1618"/>
      <c r="AA168" s="1618" t="s">
        <v>291</v>
      </c>
      <c r="AB168" s="1618"/>
      <c r="AC168" s="275" t="s">
        <v>292</v>
      </c>
      <c r="AD168" s="275"/>
    </row>
    <row r="169" spans="1:37" x14ac:dyDescent="0.25">
      <c r="W169" s="360" t="s">
        <v>293</v>
      </c>
      <c r="X169" s="360" t="s">
        <v>113</v>
      </c>
      <c r="Y169" s="360" t="s">
        <v>293</v>
      </c>
      <c r="Z169" s="360" t="s">
        <v>113</v>
      </c>
      <c r="AA169" s="360" t="s">
        <v>293</v>
      </c>
      <c r="AB169" s="360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4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4" t="s">
        <v>394</v>
      </c>
      <c r="W171" s="134">
        <f>SUMIFS(U$10:U$19,$A$10:$A$19,$A$164,$B$10:$B$19,$B164)</f>
        <v>36</v>
      </c>
      <c r="X171" s="134">
        <f t="shared" ref="X171:AD171" si="55">SUMIFS(V$10:V$19,$A$10:$A$19,$A$164,$B$10:$B$19,$B164)</f>
        <v>0</v>
      </c>
      <c r="Y171" s="134">
        <f t="shared" si="55"/>
        <v>4</v>
      </c>
      <c r="Z171" s="134">
        <f t="shared" si="55"/>
        <v>4</v>
      </c>
      <c r="AA171" s="134">
        <f t="shared" si="55"/>
        <v>8</v>
      </c>
      <c r="AB171" s="134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4" t="s">
        <v>395</v>
      </c>
      <c r="W172" s="134">
        <f>SUMIFS(U$10:U$19,$A$10:$A$19,$A$165,$B$10:$B$19,$B165)</f>
        <v>0</v>
      </c>
      <c r="X172" s="134">
        <f t="shared" ref="X172:AD172" si="56">SUMIFS(V$10:V$19,$A$10:$A$19,$A$165,$B$10:$B$19,$B165)</f>
        <v>0</v>
      </c>
      <c r="Y172" s="134">
        <f t="shared" si="56"/>
        <v>0</v>
      </c>
      <c r="Z172" s="134">
        <f t="shared" si="56"/>
        <v>0</v>
      </c>
      <c r="AA172" s="134">
        <f t="shared" si="56"/>
        <v>0</v>
      </c>
      <c r="AB172" s="134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4" t="s">
        <v>396</v>
      </c>
      <c r="W173" s="134">
        <f>SUMIFS(U$10:U$19,$A$10:$A$19,$A$167,$B$10:$B$19,$B167)</f>
        <v>0</v>
      </c>
      <c r="X173" s="134">
        <f t="shared" ref="X173:AD173" si="62">SUMIFS(V$10:V$19,$A$10:$A$19,$A$167,$B$10:$B$19,$B167)</f>
        <v>0</v>
      </c>
      <c r="Y173" s="134">
        <f t="shared" si="62"/>
        <v>0</v>
      </c>
      <c r="Z173" s="134">
        <f t="shared" si="62"/>
        <v>0</v>
      </c>
      <c r="AA173" s="134">
        <f t="shared" si="62"/>
        <v>0</v>
      </c>
      <c r="AB173" s="134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4" t="s">
        <v>397</v>
      </c>
      <c r="W174" s="134">
        <f>SUMIFS(U$10:U$19,$A$10:$A$19,$A$168,$B$10:$B$19,$B168)</f>
        <v>0</v>
      </c>
      <c r="X174" s="134">
        <f t="shared" ref="X174:AD174" si="63">SUMIFS(V$10:V$19,$A$10:$A$19,$A$168,$B$10:$B$19,$B168)</f>
        <v>0</v>
      </c>
      <c r="Y174" s="134">
        <f t="shared" si="63"/>
        <v>0</v>
      </c>
      <c r="Z174" s="134">
        <f t="shared" si="63"/>
        <v>0</v>
      </c>
      <c r="AA174" s="134">
        <f t="shared" si="63"/>
        <v>0</v>
      </c>
      <c r="AB174" s="134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65" t="s">
        <v>310</v>
      </c>
      <c r="V175" s="365"/>
      <c r="W175" s="365">
        <f>SUM(W171:W174)</f>
        <v>36</v>
      </c>
      <c r="X175" s="365">
        <f t="shared" ref="X175:AD175" si="64">SUM(X171:X174)</f>
        <v>0</v>
      </c>
      <c r="Y175" s="365">
        <f t="shared" si="64"/>
        <v>4</v>
      </c>
      <c r="Z175" s="365">
        <f t="shared" si="64"/>
        <v>4</v>
      </c>
      <c r="AA175" s="365">
        <f t="shared" si="64"/>
        <v>8</v>
      </c>
      <c r="AB175" s="365">
        <f t="shared" si="64"/>
        <v>8</v>
      </c>
      <c r="AC175" s="353">
        <f t="shared" si="64"/>
        <v>48</v>
      </c>
      <c r="AD175" s="353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4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4" t="s">
        <v>394</v>
      </c>
      <c r="W177" s="134">
        <f>SUMIFS(U$30:U$40,$A$30:$A$40,$A$164,$B$30:$B$40,$B164)</f>
        <v>20</v>
      </c>
      <c r="X177" s="134">
        <f t="shared" ref="X177:AD177" si="65">SUMIFS(V$30:V$39,$A$30:$A$39,$A$164,$B$30:$B$39,$B164)</f>
        <v>4</v>
      </c>
      <c r="Y177" s="134">
        <f t="shared" si="65"/>
        <v>0</v>
      </c>
      <c r="Z177" s="134">
        <f t="shared" si="65"/>
        <v>0</v>
      </c>
      <c r="AA177" s="134">
        <f>SUMIFS(Y$30:Y$40,$A$30:$A$40,$A$164,$B$30:$B$40,$B164)</f>
        <v>16</v>
      </c>
      <c r="AB177" s="134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4" t="s">
        <v>395</v>
      </c>
      <c r="W178" s="134">
        <f>SUMIFS(U$30:U$39,$A$30:$A$39,$A$165,$B$30:$B$39,$B165)</f>
        <v>0</v>
      </c>
      <c r="X178" s="134">
        <f t="shared" ref="X178:AD178" si="66">SUMIFS(V$30:V$39,$A$30:$A$39,$A$165,$B$30:$B$39,$B165)</f>
        <v>0</v>
      </c>
      <c r="Y178" s="134">
        <f t="shared" si="66"/>
        <v>0</v>
      </c>
      <c r="Z178" s="134">
        <f t="shared" si="66"/>
        <v>0</v>
      </c>
      <c r="AA178" s="134">
        <f t="shared" si="66"/>
        <v>0</v>
      </c>
      <c r="AB178" s="134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4" t="s">
        <v>396</v>
      </c>
      <c r="W179" s="134">
        <f>SUMIFS(U$30:U$39,$A$30:$A$39,$A$167,$B$30:$B$39,$B168)</f>
        <v>0</v>
      </c>
      <c r="X179" s="134">
        <f t="shared" ref="X179:AD179" si="67">SUMIFS(V$30:V$39,$A$30:$A$39,$A$167,$B$30:$B$39,$B168)</f>
        <v>0</v>
      </c>
      <c r="Y179" s="134">
        <f t="shared" si="67"/>
        <v>0</v>
      </c>
      <c r="Z179" s="134">
        <f t="shared" si="67"/>
        <v>0</v>
      </c>
      <c r="AA179" s="134">
        <f t="shared" si="67"/>
        <v>0</v>
      </c>
      <c r="AB179" s="134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4" t="s">
        <v>397</v>
      </c>
      <c r="W180" s="134">
        <f>SUMIFS(U$30:U$39,$A$30:$A$39,$A$168,$B$30:$B$39,$B168)</f>
        <v>0</v>
      </c>
      <c r="X180" s="134">
        <f t="shared" ref="X180:AD180" si="68">SUMIFS(V$30:V$39,$A$30:$A$39,$A$168,$B$30:$B$39,$B168)</f>
        <v>0</v>
      </c>
      <c r="Y180" s="134">
        <f t="shared" si="68"/>
        <v>0</v>
      </c>
      <c r="Z180" s="134">
        <f t="shared" si="68"/>
        <v>0</v>
      </c>
      <c r="AA180" s="134">
        <f t="shared" si="68"/>
        <v>0</v>
      </c>
      <c r="AB180" s="134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65" t="s">
        <v>310</v>
      </c>
      <c r="V181" s="365"/>
      <c r="W181" s="365">
        <f>SUM(W177:W180)</f>
        <v>20</v>
      </c>
      <c r="X181" s="365">
        <f t="shared" ref="X181:AD181" si="69">SUM(X177:X180)</f>
        <v>4</v>
      </c>
      <c r="Y181" s="365">
        <f t="shared" si="69"/>
        <v>0</v>
      </c>
      <c r="Z181" s="365">
        <f t="shared" si="69"/>
        <v>0</v>
      </c>
      <c r="AA181" s="365">
        <f t="shared" si="69"/>
        <v>16</v>
      </c>
      <c r="AB181" s="365">
        <f t="shared" si="69"/>
        <v>4</v>
      </c>
      <c r="AC181" s="353">
        <f t="shared" si="69"/>
        <v>36</v>
      </c>
      <c r="AD181" s="353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4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4" t="s">
        <v>394</v>
      </c>
      <c r="W183" s="134">
        <f>SUMIFS(U$56:U$63,$A$56:$A$63,$A$164,$B$56:$B$63,$B164)</f>
        <v>16</v>
      </c>
      <c r="X183" s="134">
        <f t="shared" ref="X183:AD183" si="70">SUMIFS(V$56:V$63,$A$56:$A$63,$A$164,$B$56:$B$63,$B164)</f>
        <v>0</v>
      </c>
      <c r="Y183" s="134">
        <f t="shared" si="70"/>
        <v>0</v>
      </c>
      <c r="Z183" s="134">
        <f t="shared" si="70"/>
        <v>0</v>
      </c>
      <c r="AA183" s="134">
        <f t="shared" si="70"/>
        <v>4</v>
      </c>
      <c r="AB183" s="134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4" t="s">
        <v>395</v>
      </c>
      <c r="W184" s="134">
        <f>SUMIFS(U$56:U$63,$A$56:$A$63,$A$165,$B$56:$B$63,$B165)</f>
        <v>4</v>
      </c>
      <c r="X184" s="134">
        <f t="shared" ref="X184:AD184" si="71">SUMIFS(V$56:V$63,$A$56:$A$63,$A$165,$B$56:$B$63,$B165)</f>
        <v>0</v>
      </c>
      <c r="Y184" s="134">
        <f t="shared" si="71"/>
        <v>0</v>
      </c>
      <c r="Z184" s="134">
        <f t="shared" si="71"/>
        <v>0</v>
      </c>
      <c r="AA184" s="134">
        <f t="shared" si="71"/>
        <v>0</v>
      </c>
      <c r="AB184" s="134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4" t="s">
        <v>396</v>
      </c>
      <c r="W185" s="134">
        <f>SUMIFS(U$56:U$63,$A$56:$A$63,$A$167,$B$56:$B$63,$B167)</f>
        <v>16</v>
      </c>
      <c r="X185" s="134">
        <f t="shared" ref="X185:AD185" si="72">SUMIFS(V$56:V$63,$A$56:$A$63,$A$167,$B$56:$B$63,$B167)</f>
        <v>0</v>
      </c>
      <c r="Y185" s="134">
        <f t="shared" si="72"/>
        <v>0</v>
      </c>
      <c r="Z185" s="134">
        <f t="shared" si="72"/>
        <v>0</v>
      </c>
      <c r="AA185" s="134">
        <f t="shared" si="72"/>
        <v>0</v>
      </c>
      <c r="AB185" s="134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4" t="s">
        <v>397</v>
      </c>
      <c r="W186" s="134">
        <f>SUMIFS(U$56:U$63,$A$56:$A$63,$A$168,$B$56:$B$63,$B168)</f>
        <v>0</v>
      </c>
      <c r="X186" s="134">
        <f t="shared" ref="X186:AD186" si="73">SUMIFS(V$56:V$63,$A$56:$A$63,$A$168,$B$56:$B$63,$B168)</f>
        <v>0</v>
      </c>
      <c r="Y186" s="134">
        <f t="shared" si="73"/>
        <v>0</v>
      </c>
      <c r="Z186" s="134">
        <f t="shared" si="73"/>
        <v>0</v>
      </c>
      <c r="AA186" s="134">
        <f t="shared" si="73"/>
        <v>0</v>
      </c>
      <c r="AB186" s="134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65" t="s">
        <v>310</v>
      </c>
      <c r="V187" s="365"/>
      <c r="W187" s="365">
        <f>SUM(W183:W186)</f>
        <v>36</v>
      </c>
      <c r="X187" s="365">
        <f t="shared" ref="X187:AD187" si="74">SUM(X183:X186)</f>
        <v>0</v>
      </c>
      <c r="Y187" s="365">
        <f t="shared" si="74"/>
        <v>0</v>
      </c>
      <c r="Z187" s="365">
        <f t="shared" si="74"/>
        <v>0</v>
      </c>
      <c r="AA187" s="365">
        <f t="shared" si="74"/>
        <v>4</v>
      </c>
      <c r="AB187" s="365">
        <f t="shared" si="74"/>
        <v>12</v>
      </c>
      <c r="AC187" s="353">
        <f t="shared" si="74"/>
        <v>40</v>
      </c>
      <c r="AD187" s="353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4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4" t="s">
        <v>394</v>
      </c>
      <c r="W189" s="134">
        <f>SUMIFS(U$75:U$82,$A$75:$A$82,$A$164,$B$75:$B$82,$B164)</f>
        <v>0</v>
      </c>
      <c r="X189" s="134">
        <f t="shared" ref="X189:AD189" si="75">SUMIFS(V$75:V$82,$A$75:$A$82,$A$164,$B$75:$B$82,$B164)</f>
        <v>0</v>
      </c>
      <c r="Y189" s="134">
        <f t="shared" si="75"/>
        <v>0</v>
      </c>
      <c r="Z189" s="134">
        <f t="shared" si="75"/>
        <v>0</v>
      </c>
      <c r="AA189" s="134">
        <f t="shared" si="75"/>
        <v>4</v>
      </c>
      <c r="AB189" s="134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4" t="s">
        <v>395</v>
      </c>
      <c r="W190" s="134">
        <f>SUMIFS(U$75:U$82,$A$75:$A$82,$A$165,$B$75:$B$82,$B165)</f>
        <v>4</v>
      </c>
      <c r="X190" s="134">
        <f t="shared" ref="X190:AD190" si="76">SUMIFS(V$75:V$82,$A$75:$A$82,$A$165,$B$75:$B$82,$B165)</f>
        <v>0</v>
      </c>
      <c r="Y190" s="134">
        <f t="shared" si="76"/>
        <v>0</v>
      </c>
      <c r="Z190" s="134">
        <f t="shared" si="76"/>
        <v>0</v>
      </c>
      <c r="AA190" s="134">
        <f t="shared" si="76"/>
        <v>0</v>
      </c>
      <c r="AB190" s="134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4" t="s">
        <v>396</v>
      </c>
      <c r="W191" s="134">
        <f>SUMIFS(U$75:U$82,$A$75:$A$82,$A$167,$B$75:$B$82,$B167)</f>
        <v>22</v>
      </c>
      <c r="X191" s="134">
        <f t="shared" ref="X191:AD191" si="77">SUMIFS(V$75:V$82,$A$75:$A$82,$A$167,$B$75:$B$82,$B167)</f>
        <v>0</v>
      </c>
      <c r="Y191" s="134">
        <f t="shared" si="77"/>
        <v>0</v>
      </c>
      <c r="Z191" s="134">
        <f t="shared" si="77"/>
        <v>0</v>
      </c>
      <c r="AA191" s="134">
        <f t="shared" si="77"/>
        <v>6</v>
      </c>
      <c r="AB191" s="134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4" t="s">
        <v>397</v>
      </c>
      <c r="W192" s="134">
        <f>SUMIFS(U$75:U$82,$A$75:$A$82,$A$168,$B$75:$B$82,$B168)</f>
        <v>0</v>
      </c>
      <c r="X192" s="134">
        <f t="shared" ref="X192:AD192" si="78">SUMIFS(V$75:V$82,$A$75:$A$82,$A$168,$B$75:$B$82,$B168)</f>
        <v>0</v>
      </c>
      <c r="Y192" s="134">
        <f t="shared" si="78"/>
        <v>0</v>
      </c>
      <c r="Z192" s="134">
        <f t="shared" si="78"/>
        <v>0</v>
      </c>
      <c r="AA192" s="134">
        <f t="shared" si="78"/>
        <v>0</v>
      </c>
      <c r="AB192" s="134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65" t="s">
        <v>310</v>
      </c>
      <c r="V193" s="365"/>
      <c r="W193" s="365">
        <f>SUM(W189:W192)</f>
        <v>26</v>
      </c>
      <c r="X193" s="365">
        <f t="shared" ref="X193:AD193" si="79">SUM(X189:X192)</f>
        <v>0</v>
      </c>
      <c r="Y193" s="365">
        <f t="shared" si="79"/>
        <v>0</v>
      </c>
      <c r="Z193" s="365">
        <f t="shared" si="79"/>
        <v>0</v>
      </c>
      <c r="AA193" s="365">
        <f t="shared" si="79"/>
        <v>10</v>
      </c>
      <c r="AB193" s="365">
        <f t="shared" si="79"/>
        <v>0</v>
      </c>
      <c r="AC193" s="353">
        <f t="shared" si="79"/>
        <v>36</v>
      </c>
      <c r="AD193" s="353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4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4" t="s">
        <v>394</v>
      </c>
      <c r="W195" s="134">
        <f>SUMIFS(U$94:U$101,$A$94:$A$101,$A$164,$B$94:$B$101,$B164)</f>
        <v>0</v>
      </c>
      <c r="X195" s="134">
        <f t="shared" ref="X195:AD195" si="80">SUMIFS(V$94:V$101,$A$94:$A$101,$A$164,$B$94:$B$101,$B164)</f>
        <v>0</v>
      </c>
      <c r="Y195" s="134">
        <f t="shared" si="80"/>
        <v>0</v>
      </c>
      <c r="Z195" s="134">
        <f t="shared" si="80"/>
        <v>0</v>
      </c>
      <c r="AA195" s="134">
        <f t="shared" si="80"/>
        <v>0</v>
      </c>
      <c r="AB195" s="134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4" t="s">
        <v>395</v>
      </c>
      <c r="W196" s="134">
        <f>SUMIFS(U$94:U$101,$A$94:$A$101,$A$165,$B$94:$B$101,$B165)</f>
        <v>0</v>
      </c>
      <c r="X196" s="134">
        <f t="shared" ref="X196:AD196" si="81">SUMIFS(V$94:V$101,$A$94:$A$101,$A$165,$B$94:$B$101,$B165)</f>
        <v>0</v>
      </c>
      <c r="Y196" s="134">
        <f t="shared" si="81"/>
        <v>0</v>
      </c>
      <c r="Z196" s="134">
        <f t="shared" si="81"/>
        <v>0</v>
      </c>
      <c r="AA196" s="134">
        <f t="shared" si="81"/>
        <v>4</v>
      </c>
      <c r="AB196" s="134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4" t="s">
        <v>396</v>
      </c>
      <c r="W197" s="134">
        <f>SUMIFS(U$94:U$101,$A$94:$A$101,$A$167,$B$94:$B$101,$B167)</f>
        <v>30</v>
      </c>
      <c r="X197" s="134">
        <f t="shared" ref="X197:AD197" si="82">SUMIFS(V$94:V$101,$A$94:$A$101,$A$167,$B$94:$B$101,$B167)</f>
        <v>0</v>
      </c>
      <c r="Y197" s="134">
        <f t="shared" si="82"/>
        <v>0</v>
      </c>
      <c r="Z197" s="134">
        <f t="shared" si="82"/>
        <v>0</v>
      </c>
      <c r="AA197" s="134">
        <f t="shared" si="82"/>
        <v>6</v>
      </c>
      <c r="AB197" s="134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4" t="s">
        <v>397</v>
      </c>
      <c r="W198" s="134">
        <f>SUMIFS(U$94:U$101,$A$94:$A$101,$A$168,$B$94:$B$101,$B168)</f>
        <v>8</v>
      </c>
      <c r="X198" s="134">
        <f t="shared" ref="X198:AD198" si="83">SUMIFS(V$94:V$101,$A$94:$A$101,$A$168,$B$94:$B$101,$B168)</f>
        <v>0</v>
      </c>
      <c r="Y198" s="134">
        <f t="shared" si="83"/>
        <v>0</v>
      </c>
      <c r="Z198" s="134">
        <f t="shared" si="83"/>
        <v>0</v>
      </c>
      <c r="AA198" s="134">
        <f t="shared" si="83"/>
        <v>0</v>
      </c>
      <c r="AB198" s="134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65" t="s">
        <v>310</v>
      </c>
      <c r="V199" s="365"/>
      <c r="W199" s="365">
        <f>SUM(W195:W198)</f>
        <v>38</v>
      </c>
      <c r="X199" s="365">
        <f t="shared" ref="X199:AD199" si="84">SUM(X195:X198)</f>
        <v>0</v>
      </c>
      <c r="Y199" s="365">
        <f t="shared" si="84"/>
        <v>0</v>
      </c>
      <c r="Z199" s="365">
        <f t="shared" si="84"/>
        <v>0</v>
      </c>
      <c r="AA199" s="365">
        <f t="shared" si="84"/>
        <v>10</v>
      </c>
      <c r="AB199" s="365">
        <f t="shared" si="84"/>
        <v>6</v>
      </c>
      <c r="AC199" s="353">
        <f t="shared" si="84"/>
        <v>48</v>
      </c>
      <c r="AD199" s="353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4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4" t="s">
        <v>394</v>
      </c>
      <c r="W201" s="134">
        <f>SUMIFS(U$114:U$120,$A$114:$A$120,$A$164,$B$114:$B$120,$B164)</f>
        <v>0</v>
      </c>
      <c r="X201" s="134">
        <f t="shared" ref="X201:AD201" si="85">SUMIFS(V$114:V$120,$A$114:$A$120,$A$164,$B$114:$B$120,$B164)</f>
        <v>0</v>
      </c>
      <c r="Y201" s="134">
        <f t="shared" si="85"/>
        <v>0</v>
      </c>
      <c r="Z201" s="134">
        <f t="shared" si="85"/>
        <v>0</v>
      </c>
      <c r="AA201" s="134">
        <f t="shared" si="85"/>
        <v>0</v>
      </c>
      <c r="AB201" s="134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4" t="s">
        <v>395</v>
      </c>
      <c r="W202" s="134">
        <f>SUMIFS(U$114:U$120,$A$114:$A$120,$A$165,$B$114:$B$120,$B165)</f>
        <v>0</v>
      </c>
      <c r="X202" s="134">
        <f t="shared" ref="X202:AD202" si="86">SUMIFS(V$114:V$120,$A$114:$A$120,$A$165,$B$114:$B$120,$B165)</f>
        <v>0</v>
      </c>
      <c r="Y202" s="134">
        <f t="shared" si="86"/>
        <v>0</v>
      </c>
      <c r="Z202" s="134">
        <f t="shared" si="86"/>
        <v>0</v>
      </c>
      <c r="AA202" s="134">
        <f t="shared" si="86"/>
        <v>4</v>
      </c>
      <c r="AB202" s="134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4" t="s">
        <v>396</v>
      </c>
      <c r="W203" s="134">
        <f>SUMIFS(U$114:U$120,$A$114:$A$120,$A$167,$B$114:$B$120,$B167)</f>
        <v>12</v>
      </c>
      <c r="X203" s="134">
        <f t="shared" ref="X203:AD203" si="87">SUMIFS(V$114:V$120,$A$114:$A$120,$A$167,$B$114:$B$120,$B167)</f>
        <v>0</v>
      </c>
      <c r="Y203" s="134">
        <f t="shared" si="87"/>
        <v>0</v>
      </c>
      <c r="Z203" s="134">
        <f t="shared" si="87"/>
        <v>0</v>
      </c>
      <c r="AA203" s="134">
        <f t="shared" si="87"/>
        <v>8</v>
      </c>
      <c r="AB203" s="134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4" t="s">
        <v>397</v>
      </c>
      <c r="W204" s="134">
        <f>SUMIFS(U$114:U$120,$A$114:$A$120,$A$168,$B$114:$B$120,$B168)</f>
        <v>12</v>
      </c>
      <c r="X204" s="134">
        <f t="shared" ref="X204:AD204" si="88">SUMIFS(V$114:V$120,$A$114:$A$120,$A$168,$B$114:$B$120,$B168)</f>
        <v>0</v>
      </c>
      <c r="Y204" s="134">
        <f t="shared" si="88"/>
        <v>0</v>
      </c>
      <c r="Z204" s="134">
        <f t="shared" si="88"/>
        <v>0</v>
      </c>
      <c r="AA204" s="134">
        <f t="shared" si="88"/>
        <v>4</v>
      </c>
      <c r="AB204" s="134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65" t="s">
        <v>310</v>
      </c>
      <c r="V205" s="365"/>
      <c r="W205" s="365">
        <f>SUM(W201:W204)</f>
        <v>24</v>
      </c>
      <c r="X205" s="365">
        <f t="shared" ref="X205:AD205" si="89">SUM(X201:X204)</f>
        <v>0</v>
      </c>
      <c r="Y205" s="365">
        <f t="shared" si="89"/>
        <v>0</v>
      </c>
      <c r="Z205" s="365">
        <f t="shared" si="89"/>
        <v>0</v>
      </c>
      <c r="AA205" s="365">
        <f t="shared" si="89"/>
        <v>16</v>
      </c>
      <c r="AB205" s="365">
        <f t="shared" si="89"/>
        <v>0</v>
      </c>
      <c r="AC205" s="353">
        <f t="shared" si="89"/>
        <v>40</v>
      </c>
      <c r="AD205" s="353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4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4" t="s">
        <v>394</v>
      </c>
      <c r="W207" s="134">
        <f>SUMIFS(U$130:U$137,$A$130:$A$137,$A$164,$B$130:$B$137,$B164)</f>
        <v>4</v>
      </c>
      <c r="X207" s="134">
        <f t="shared" ref="X207:AD207" si="90">SUMIFS(V$130:V$137,$A$130:$A$137,$A$164,$B$130:$B$137,$B164)</f>
        <v>4</v>
      </c>
      <c r="Y207" s="134">
        <f t="shared" si="90"/>
        <v>0</v>
      </c>
      <c r="Z207" s="134">
        <f t="shared" si="90"/>
        <v>0</v>
      </c>
      <c r="AA207" s="134">
        <f t="shared" si="90"/>
        <v>0</v>
      </c>
      <c r="AB207" s="134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4" t="s">
        <v>395</v>
      </c>
      <c r="W208" s="134">
        <f>SUMIFS(U$130:U$137,$A$130:$A$137,$A$165,$B$130:$B$137,$B165)</f>
        <v>0</v>
      </c>
      <c r="X208" s="134">
        <f t="shared" ref="X208:AD208" si="91">SUMIFS(V$130:V$137,$A$130:$A$137,$A$165,$B$130:$B$137,$B165)</f>
        <v>0</v>
      </c>
      <c r="Y208" s="134">
        <f t="shared" si="91"/>
        <v>0</v>
      </c>
      <c r="Z208" s="134">
        <f t="shared" si="91"/>
        <v>0</v>
      </c>
      <c r="AA208" s="134">
        <f t="shared" si="91"/>
        <v>4</v>
      </c>
      <c r="AB208" s="134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4" t="s">
        <v>396</v>
      </c>
      <c r="W209" s="134">
        <f>SUMIFS(U$130:U$137,$A$130:$A$137,$A$167,$B$130:$B$137,$B167)</f>
        <v>6</v>
      </c>
      <c r="X209" s="134">
        <f t="shared" ref="X209:AD209" si="92">SUMIFS(V$130:V$137,$A$130:$A$137,$A$167,$B$130:$B$137,$B167)</f>
        <v>0</v>
      </c>
      <c r="Y209" s="134">
        <f t="shared" si="92"/>
        <v>0</v>
      </c>
      <c r="Z209" s="134">
        <f t="shared" si="92"/>
        <v>0</v>
      </c>
      <c r="AA209" s="134">
        <f t="shared" si="92"/>
        <v>2</v>
      </c>
      <c r="AB209" s="134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4" t="s">
        <v>397</v>
      </c>
      <c r="W210" s="134">
        <f>SUMIFS(U$130:U$137,$A$130:$A$137,$A$168,$B$130:$B$137,$B168)</f>
        <v>18</v>
      </c>
      <c r="X210" s="134">
        <f t="shared" ref="X210:AD210" si="93">SUMIFS(V$130:V$137,$A$130:$A$137,$A$168,$B$130:$B$137,$B168)</f>
        <v>0</v>
      </c>
      <c r="Y210" s="134">
        <f t="shared" si="93"/>
        <v>0</v>
      </c>
      <c r="Z210" s="134">
        <f t="shared" si="93"/>
        <v>0</v>
      </c>
      <c r="AA210" s="134">
        <f t="shared" si="93"/>
        <v>2</v>
      </c>
      <c r="AB210" s="134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65" t="s">
        <v>310</v>
      </c>
      <c r="V211" s="365"/>
      <c r="W211" s="365">
        <f>SUM(W207:W210)</f>
        <v>28</v>
      </c>
      <c r="X211" s="365">
        <f t="shared" ref="X211:AD211" si="94">SUM(X207:X210)</f>
        <v>4</v>
      </c>
      <c r="Y211" s="365">
        <f t="shared" si="94"/>
        <v>0</v>
      </c>
      <c r="Z211" s="365">
        <f t="shared" si="94"/>
        <v>0</v>
      </c>
      <c r="AA211" s="365">
        <f t="shared" si="94"/>
        <v>8</v>
      </c>
      <c r="AB211" s="365">
        <f t="shared" si="94"/>
        <v>0</v>
      </c>
      <c r="AC211" s="353">
        <f t="shared" si="94"/>
        <v>36</v>
      </c>
      <c r="AD211" s="353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4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4" t="s">
        <v>394</v>
      </c>
      <c r="W213" s="134">
        <f>SUMIFS(U$148:U$155,$A$148:$A$155,$A$164,$B$148:$B$155,$B164)</f>
        <v>0</v>
      </c>
      <c r="X213" s="134">
        <f t="shared" ref="X213:AD213" si="95">SUMIFS(V$148:V$155,$A$148:$A$155,$A$164,$B$148:$B$155,$B164)</f>
        <v>0</v>
      </c>
      <c r="Y213" s="134">
        <f t="shared" si="95"/>
        <v>0</v>
      </c>
      <c r="Z213" s="134">
        <f t="shared" si="95"/>
        <v>0</v>
      </c>
      <c r="AA213" s="134">
        <f t="shared" si="95"/>
        <v>0</v>
      </c>
      <c r="AB213" s="134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4" t="s">
        <v>395</v>
      </c>
      <c r="W214" s="134">
        <f>SUMIFS(U$148:U$155,$A$148:$A$155,$A$165,$B$148:$B$155,$B165)</f>
        <v>0</v>
      </c>
      <c r="X214" s="134">
        <f t="shared" ref="X214:AD214" si="96">SUMIFS(V$148:V$155,$A$148:$A$155,$A$165,$B$148:$B$155,$B165)</f>
        <v>0</v>
      </c>
      <c r="Y214" s="134">
        <f t="shared" si="96"/>
        <v>0</v>
      </c>
      <c r="Z214" s="134">
        <f t="shared" si="96"/>
        <v>0</v>
      </c>
      <c r="AA214" s="134">
        <f t="shared" si="96"/>
        <v>4</v>
      </c>
      <c r="AB214" s="134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4" t="s">
        <v>396</v>
      </c>
      <c r="W215" s="134">
        <f>SUMIFS(U$148:U$155,$A$148:$A$155,$A$167,$B$148:$B$155,$B167)</f>
        <v>6</v>
      </c>
      <c r="X215" s="134">
        <f t="shared" ref="X215:AD215" si="97">SUMIFS(V$148:V$155,$A$148:$A$155,$A$167,$B$148:$B$155,$B167)</f>
        <v>0</v>
      </c>
      <c r="Y215" s="134">
        <f t="shared" si="97"/>
        <v>0</v>
      </c>
      <c r="Z215" s="134">
        <f t="shared" si="97"/>
        <v>0</v>
      </c>
      <c r="AA215" s="134">
        <f t="shared" si="97"/>
        <v>6</v>
      </c>
      <c r="AB215" s="134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4" t="s">
        <v>397</v>
      </c>
      <c r="W216" s="134">
        <f>SUMIFS(U$148:U$155,$A$148:$A$155,$A$168,$B$148:$B$155,$B168)</f>
        <v>14</v>
      </c>
      <c r="X216" s="134">
        <f t="shared" ref="X216:AD216" si="98">SUMIFS(V$148:V$155,$A$148:$A$155,$A$168,$B$148:$B$155,$B168)</f>
        <v>0</v>
      </c>
      <c r="Y216" s="134">
        <f t="shared" si="98"/>
        <v>4</v>
      </c>
      <c r="Z216" s="134">
        <f t="shared" si="98"/>
        <v>0</v>
      </c>
      <c r="AA216" s="134">
        <f t="shared" si="98"/>
        <v>2</v>
      </c>
      <c r="AB216" s="134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65" t="s">
        <v>310</v>
      </c>
      <c r="V217" s="365"/>
      <c r="W217" s="365">
        <f>SUM(W213:W216)</f>
        <v>20</v>
      </c>
      <c r="X217" s="365">
        <f t="shared" ref="X217:AD217" si="99">SUM(X213:X216)</f>
        <v>0</v>
      </c>
      <c r="Y217" s="365">
        <f t="shared" si="99"/>
        <v>4</v>
      </c>
      <c r="Z217" s="365">
        <f t="shared" si="99"/>
        <v>0</v>
      </c>
      <c r="AA217" s="365">
        <f t="shared" si="99"/>
        <v>12</v>
      </c>
      <c r="AB217" s="365">
        <f t="shared" si="99"/>
        <v>0</v>
      </c>
      <c r="AC217" s="353">
        <f t="shared" si="99"/>
        <v>36</v>
      </c>
      <c r="AD217" s="353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4" t="s">
        <v>292</v>
      </c>
      <c r="W220" s="134">
        <f>W175+W181+W187+W193+W199+W205+W211+W217</f>
        <v>228</v>
      </c>
      <c r="X220" s="134">
        <f t="shared" ref="X220:AD220" si="100">X175+X181+X187+X193+X199+X205+X211+X217</f>
        <v>8</v>
      </c>
      <c r="Y220" s="134">
        <f t="shared" si="100"/>
        <v>8</v>
      </c>
      <c r="Z220" s="134">
        <f t="shared" si="100"/>
        <v>4</v>
      </c>
      <c r="AA220" s="134">
        <f t="shared" si="100"/>
        <v>84</v>
      </c>
      <c r="AB220" s="134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4" t="s">
        <v>394</v>
      </c>
      <c r="W223" s="134">
        <f>W171+W177+W183+W189+W195+W201+W207+W213</f>
        <v>76</v>
      </c>
      <c r="X223" s="134">
        <f t="shared" ref="X223:AD223" si="101">X171+X177+X183+X189+X195+X201+X207+X213</f>
        <v>8</v>
      </c>
      <c r="Y223" s="134">
        <f t="shared" si="101"/>
        <v>4</v>
      </c>
      <c r="Z223" s="134">
        <f t="shared" si="101"/>
        <v>4</v>
      </c>
      <c r="AA223" s="134">
        <f t="shared" si="101"/>
        <v>32</v>
      </c>
      <c r="AB223" s="134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4" t="s">
        <v>395</v>
      </c>
      <c r="W224" s="134">
        <f t="shared" ref="W224:AD226" si="102">W172+W178+W184+W190+W196+W202+W208+W214</f>
        <v>8</v>
      </c>
      <c r="X224" s="134">
        <f t="shared" si="102"/>
        <v>0</v>
      </c>
      <c r="Y224" s="134">
        <f t="shared" si="102"/>
        <v>0</v>
      </c>
      <c r="Z224" s="134">
        <f t="shared" si="102"/>
        <v>0</v>
      </c>
      <c r="AA224" s="134">
        <f t="shared" si="102"/>
        <v>16</v>
      </c>
      <c r="AB224" s="134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4" t="s">
        <v>396</v>
      </c>
      <c r="W225" s="134">
        <f t="shared" si="102"/>
        <v>92</v>
      </c>
      <c r="X225" s="134">
        <f t="shared" si="102"/>
        <v>0</v>
      </c>
      <c r="Y225" s="134">
        <f t="shared" si="102"/>
        <v>0</v>
      </c>
      <c r="Z225" s="134">
        <f t="shared" si="102"/>
        <v>0</v>
      </c>
      <c r="AA225" s="134">
        <f t="shared" si="102"/>
        <v>28</v>
      </c>
      <c r="AB225" s="134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4" t="s">
        <v>397</v>
      </c>
      <c r="W226" s="134">
        <f t="shared" si="102"/>
        <v>52</v>
      </c>
      <c r="X226" s="134">
        <f t="shared" si="102"/>
        <v>0</v>
      </c>
      <c r="Y226" s="134">
        <f t="shared" si="102"/>
        <v>4</v>
      </c>
      <c r="Z226" s="134">
        <f t="shared" si="102"/>
        <v>0</v>
      </c>
      <c r="AA226" s="134">
        <f t="shared" si="102"/>
        <v>8</v>
      </c>
      <c r="AB226" s="134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4" t="s">
        <v>41</v>
      </c>
      <c r="W229" s="134">
        <f>W223+W225</f>
        <v>168</v>
      </c>
      <c r="X229" s="134">
        <f t="shared" ref="X229:AD230" si="103">X223+X225</f>
        <v>8</v>
      </c>
      <c r="Y229" s="134">
        <f t="shared" si="103"/>
        <v>4</v>
      </c>
      <c r="Z229" s="134">
        <f t="shared" si="103"/>
        <v>4</v>
      </c>
      <c r="AA229" s="134">
        <f t="shared" si="103"/>
        <v>60</v>
      </c>
      <c r="AB229" s="134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4" t="s">
        <v>42</v>
      </c>
      <c r="W230" s="134">
        <f>W224+W226</f>
        <v>60</v>
      </c>
      <c r="X230" s="134">
        <f t="shared" si="103"/>
        <v>0</v>
      </c>
      <c r="Y230" s="134">
        <f t="shared" si="103"/>
        <v>4</v>
      </c>
      <c r="Z230" s="134">
        <f t="shared" si="103"/>
        <v>0</v>
      </c>
      <c r="AA230" s="134">
        <f t="shared" si="103"/>
        <v>24</v>
      </c>
      <c r="AB230" s="134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4" t="s">
        <v>279</v>
      </c>
      <c r="V233" s="134" t="s">
        <v>14</v>
      </c>
      <c r="W233" s="134">
        <f>W171+W173</f>
        <v>36</v>
      </c>
      <c r="X233" s="134">
        <f t="shared" ref="X233:AD234" si="104">X171+X173</f>
        <v>0</v>
      </c>
      <c r="Y233" s="134">
        <f t="shared" si="104"/>
        <v>4</v>
      </c>
      <c r="Z233" s="134">
        <f t="shared" si="104"/>
        <v>4</v>
      </c>
      <c r="AA233" s="134">
        <f t="shared" si="104"/>
        <v>8</v>
      </c>
      <c r="AB233" s="134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4" t="s">
        <v>31</v>
      </c>
      <c r="W234" s="134">
        <f>W172+W174</f>
        <v>0</v>
      </c>
      <c r="X234" s="134">
        <f t="shared" si="104"/>
        <v>0</v>
      </c>
      <c r="Y234" s="134">
        <f t="shared" si="104"/>
        <v>0</v>
      </c>
      <c r="Z234" s="134">
        <f t="shared" si="104"/>
        <v>0</v>
      </c>
      <c r="AA234" s="134">
        <f t="shared" si="104"/>
        <v>0</v>
      </c>
      <c r="AB234" s="134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4" t="s">
        <v>280</v>
      </c>
      <c r="V236" s="134" t="s">
        <v>14</v>
      </c>
      <c r="W236" s="134">
        <f>W177+W179</f>
        <v>20</v>
      </c>
      <c r="X236" s="134">
        <f t="shared" ref="X236:AD237" si="105">X177+X179</f>
        <v>4</v>
      </c>
      <c r="Y236" s="134">
        <f t="shared" si="105"/>
        <v>0</v>
      </c>
      <c r="Z236" s="134">
        <f t="shared" si="105"/>
        <v>0</v>
      </c>
      <c r="AA236" s="134">
        <f t="shared" si="105"/>
        <v>16</v>
      </c>
      <c r="AB236" s="134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4" t="s">
        <v>31</v>
      </c>
      <c r="W237" s="134">
        <f>W178+W180</f>
        <v>0</v>
      </c>
      <c r="X237" s="134">
        <f t="shared" si="105"/>
        <v>0</v>
      </c>
      <c r="Y237" s="134">
        <f t="shared" si="105"/>
        <v>0</v>
      </c>
      <c r="Z237" s="134">
        <f t="shared" si="105"/>
        <v>0</v>
      </c>
      <c r="AA237" s="134">
        <f t="shared" si="105"/>
        <v>0</v>
      </c>
      <c r="AB237" s="134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4" t="s">
        <v>281</v>
      </c>
      <c r="V239" s="134" t="s">
        <v>14</v>
      </c>
      <c r="W239" s="134">
        <f>W183+W185</f>
        <v>32</v>
      </c>
      <c r="X239" s="134">
        <f t="shared" ref="X239:AD240" si="106">X183+X185</f>
        <v>0</v>
      </c>
      <c r="Y239" s="134">
        <f t="shared" si="106"/>
        <v>0</v>
      </c>
      <c r="Z239" s="134">
        <f t="shared" si="106"/>
        <v>0</v>
      </c>
      <c r="AA239" s="134">
        <f t="shared" si="106"/>
        <v>4</v>
      </c>
      <c r="AB239" s="134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4" t="s">
        <v>31</v>
      </c>
      <c r="W240" s="134">
        <f>W184+W186</f>
        <v>4</v>
      </c>
      <c r="X240" s="134">
        <f t="shared" si="106"/>
        <v>0</v>
      </c>
      <c r="Y240" s="134">
        <f t="shared" si="106"/>
        <v>0</v>
      </c>
      <c r="Z240" s="134">
        <f t="shared" si="106"/>
        <v>0</v>
      </c>
      <c r="AA240" s="134">
        <f t="shared" si="106"/>
        <v>0</v>
      </c>
      <c r="AB240" s="134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4" t="s">
        <v>282</v>
      </c>
      <c r="V242" s="134" t="s">
        <v>14</v>
      </c>
      <c r="W242" s="134">
        <f>W189+W191</f>
        <v>22</v>
      </c>
      <c r="X242" s="134">
        <f t="shared" ref="X242:AD243" si="107">X189+X191</f>
        <v>0</v>
      </c>
      <c r="Y242" s="134">
        <f t="shared" si="107"/>
        <v>0</v>
      </c>
      <c r="Z242" s="134">
        <f t="shared" si="107"/>
        <v>0</v>
      </c>
      <c r="AA242" s="134">
        <f t="shared" si="107"/>
        <v>10</v>
      </c>
      <c r="AB242" s="134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4" t="s">
        <v>31</v>
      </c>
      <c r="W243" s="134">
        <f>W190+W192</f>
        <v>4</v>
      </c>
      <c r="X243" s="134">
        <f t="shared" si="107"/>
        <v>0</v>
      </c>
      <c r="Y243" s="134">
        <f t="shared" si="107"/>
        <v>0</v>
      </c>
      <c r="Z243" s="134">
        <f t="shared" si="107"/>
        <v>0</v>
      </c>
      <c r="AA243" s="134">
        <f t="shared" si="107"/>
        <v>0</v>
      </c>
      <c r="AB243" s="134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4" t="s">
        <v>400</v>
      </c>
      <c r="V245" s="134" t="s">
        <v>14</v>
      </c>
      <c r="W245" s="134">
        <f>W195+W197</f>
        <v>30</v>
      </c>
      <c r="X245" s="134">
        <f t="shared" ref="X245:AD246" si="108">X195+X197</f>
        <v>0</v>
      </c>
      <c r="Y245" s="134">
        <f t="shared" si="108"/>
        <v>0</v>
      </c>
      <c r="Z245" s="134">
        <f t="shared" si="108"/>
        <v>0</v>
      </c>
      <c r="AA245" s="134">
        <f t="shared" si="108"/>
        <v>6</v>
      </c>
      <c r="AB245" s="134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4" t="s">
        <v>31</v>
      </c>
      <c r="W246" s="134">
        <f>W196+W198</f>
        <v>8</v>
      </c>
      <c r="X246" s="134">
        <f t="shared" si="108"/>
        <v>0</v>
      </c>
      <c r="Y246" s="134">
        <f t="shared" si="108"/>
        <v>0</v>
      </c>
      <c r="Z246" s="134">
        <f t="shared" si="108"/>
        <v>0</v>
      </c>
      <c r="AA246" s="134">
        <f t="shared" si="108"/>
        <v>4</v>
      </c>
      <c r="AB246" s="134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4" t="s">
        <v>401</v>
      </c>
      <c r="V248" s="134" t="s">
        <v>14</v>
      </c>
      <c r="W248" s="134">
        <f>W201+W203</f>
        <v>12</v>
      </c>
      <c r="X248" s="134">
        <f t="shared" ref="X248:AD249" si="109">X201+X203</f>
        <v>0</v>
      </c>
      <c r="Y248" s="134">
        <f t="shared" si="109"/>
        <v>0</v>
      </c>
      <c r="Z248" s="134">
        <f t="shared" si="109"/>
        <v>0</v>
      </c>
      <c r="AA248" s="134">
        <f t="shared" si="109"/>
        <v>8</v>
      </c>
      <c r="AB248" s="134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4" t="s">
        <v>31</v>
      </c>
      <c r="W249" s="134">
        <f>W202+W204</f>
        <v>12</v>
      </c>
      <c r="X249" s="134">
        <f t="shared" si="109"/>
        <v>0</v>
      </c>
      <c r="Y249" s="134">
        <f t="shared" si="109"/>
        <v>0</v>
      </c>
      <c r="Z249" s="134">
        <f t="shared" si="109"/>
        <v>0</v>
      </c>
      <c r="AA249" s="134">
        <f t="shared" si="109"/>
        <v>8</v>
      </c>
      <c r="AB249" s="134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4" t="s">
        <v>402</v>
      </c>
      <c r="V251" s="134" t="s">
        <v>14</v>
      </c>
      <c r="W251" s="134">
        <f>W207+W209</f>
        <v>10</v>
      </c>
      <c r="X251" s="134">
        <f t="shared" ref="X251:AD252" si="110">X207+X209</f>
        <v>4</v>
      </c>
      <c r="Y251" s="134">
        <f t="shared" si="110"/>
        <v>0</v>
      </c>
      <c r="Z251" s="134">
        <f t="shared" si="110"/>
        <v>0</v>
      </c>
      <c r="AA251" s="134">
        <f t="shared" si="110"/>
        <v>2</v>
      </c>
      <c r="AB251" s="134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4" t="s">
        <v>31</v>
      </c>
      <c r="W252" s="134">
        <f>W208+W210</f>
        <v>18</v>
      </c>
      <c r="X252" s="134">
        <f t="shared" si="110"/>
        <v>0</v>
      </c>
      <c r="Y252" s="134">
        <f t="shared" si="110"/>
        <v>0</v>
      </c>
      <c r="Z252" s="134">
        <f t="shared" si="110"/>
        <v>0</v>
      </c>
      <c r="AA252" s="134">
        <f t="shared" si="110"/>
        <v>6</v>
      </c>
      <c r="AB252" s="134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4" t="s">
        <v>403</v>
      </c>
      <c r="V254" s="134" t="s">
        <v>14</v>
      </c>
      <c r="W254" s="134">
        <f>W213+W215</f>
        <v>6</v>
      </c>
      <c r="X254" s="134">
        <f t="shared" ref="X254:AD255" si="111">X213+X215</f>
        <v>0</v>
      </c>
      <c r="Y254" s="134">
        <f t="shared" si="111"/>
        <v>0</v>
      </c>
      <c r="Z254" s="134">
        <f t="shared" si="111"/>
        <v>0</v>
      </c>
      <c r="AA254" s="134">
        <f t="shared" si="111"/>
        <v>6</v>
      </c>
      <c r="AB254" s="134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4" t="s">
        <v>31</v>
      </c>
      <c r="W255" s="134">
        <f>W214+W216</f>
        <v>14</v>
      </c>
      <c r="X255" s="134">
        <f t="shared" si="111"/>
        <v>0</v>
      </c>
      <c r="Y255" s="134">
        <f t="shared" si="111"/>
        <v>4</v>
      </c>
      <c r="Z255" s="134">
        <f t="shared" si="111"/>
        <v>0</v>
      </c>
      <c r="AA255" s="134">
        <f t="shared" si="111"/>
        <v>6</v>
      </c>
      <c r="AB255" s="134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54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75" x14ac:dyDescent="0.25">
      <c r="AD258" s="355" t="s">
        <v>408</v>
      </c>
      <c r="AE258" s="356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55" t="s">
        <v>409</v>
      </c>
      <c r="AE259" s="356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55" t="s">
        <v>410</v>
      </c>
      <c r="AE260" s="356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55" t="s">
        <v>411</v>
      </c>
      <c r="AE261" s="356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55" t="s">
        <v>412</v>
      </c>
      <c r="AE262" s="356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55" t="s">
        <v>368</v>
      </c>
      <c r="AE263" s="356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55" t="s">
        <v>413</v>
      </c>
      <c r="AE264" s="356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55" t="s">
        <v>414</v>
      </c>
      <c r="AE265" s="356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55" t="s">
        <v>415</v>
      </c>
      <c r="AE266" s="356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55" t="s">
        <v>365</v>
      </c>
      <c r="AE267" s="356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55" t="s">
        <v>416</v>
      </c>
      <c r="AE268" s="356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55" t="s">
        <v>417</v>
      </c>
      <c r="AE269" s="356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55" t="s">
        <v>418</v>
      </c>
      <c r="AE270" s="356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55" t="s">
        <v>419</v>
      </c>
      <c r="AE271" s="356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55" t="s">
        <v>420</v>
      </c>
      <c r="AE272" s="356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55" t="s">
        <v>421</v>
      </c>
      <c r="AE273" s="356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55" t="s">
        <v>422</v>
      </c>
      <c r="AE274" s="356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55" t="s">
        <v>388</v>
      </c>
      <c r="AE275" s="356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55" t="s">
        <v>372</v>
      </c>
      <c r="AE276" s="356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55" t="s">
        <v>373</v>
      </c>
      <c r="AE277" s="356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55" t="s">
        <v>366</v>
      </c>
      <c r="AE278" s="356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55" t="s">
        <v>362</v>
      </c>
      <c r="AE279" s="356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55" t="s">
        <v>363</v>
      </c>
      <c r="AE280" s="356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55" t="s">
        <v>423</v>
      </c>
      <c r="AE281" s="356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57" t="s">
        <v>374</v>
      </c>
      <c r="AE282" s="356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58"/>
      <c r="AE283" s="359">
        <f>SUM(AE258:AE282)</f>
        <v>60</v>
      </c>
      <c r="AF283" s="359">
        <f>SUM(AF258:AF282)</f>
        <v>60</v>
      </c>
      <c r="AG283" s="359">
        <f>SUM(AG258:AG282)</f>
        <v>60</v>
      </c>
      <c r="AH283" s="359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U7:AB8"/>
    <mergeCell ref="U9:V9"/>
    <mergeCell ref="W9:X9"/>
    <mergeCell ref="Y9:Z9"/>
    <mergeCell ref="AA9:AB9"/>
    <mergeCell ref="C25:C31"/>
    <mergeCell ref="D25:D31"/>
    <mergeCell ref="E25:J25"/>
    <mergeCell ref="K25:K31"/>
    <mergeCell ref="E26:E31"/>
    <mergeCell ref="R7:R10"/>
    <mergeCell ref="Q7:Q10"/>
    <mergeCell ref="S7:S10"/>
    <mergeCell ref="T7:T9"/>
    <mergeCell ref="U28:AB29"/>
    <mergeCell ref="U30:V30"/>
    <mergeCell ref="W30:X30"/>
    <mergeCell ref="Y30:Z30"/>
    <mergeCell ref="C49:C55"/>
    <mergeCell ref="D49:D55"/>
    <mergeCell ref="E49:J49"/>
    <mergeCell ref="T52:T54"/>
    <mergeCell ref="K49:K55"/>
    <mergeCell ref="E50:E55"/>
    <mergeCell ref="S28:S31"/>
    <mergeCell ref="T28:T30"/>
    <mergeCell ref="R52:R55"/>
    <mergeCell ref="L49:L55"/>
    <mergeCell ref="M49:M55"/>
    <mergeCell ref="Q28:Q31"/>
    <mergeCell ref="R28:R31"/>
    <mergeCell ref="L25:L31"/>
    <mergeCell ref="M25:M31"/>
    <mergeCell ref="F26:I26"/>
    <mergeCell ref="J26:J31"/>
    <mergeCell ref="F27:F31"/>
    <mergeCell ref="G27:I27"/>
    <mergeCell ref="G28:G31"/>
    <mergeCell ref="H28:H31"/>
    <mergeCell ref="I28:I31"/>
    <mergeCell ref="U71:AB72"/>
    <mergeCell ref="U73:V73"/>
    <mergeCell ref="W73:X73"/>
    <mergeCell ref="Y73:Z73"/>
    <mergeCell ref="L68:L74"/>
    <mergeCell ref="M68:M74"/>
    <mergeCell ref="F50:I50"/>
    <mergeCell ref="J50:J55"/>
    <mergeCell ref="F51:F55"/>
    <mergeCell ref="G51:I51"/>
    <mergeCell ref="G52:G55"/>
    <mergeCell ref="H52:H55"/>
    <mergeCell ref="I52:I55"/>
    <mergeCell ref="AA73:AB73"/>
    <mergeCell ref="Q71:Q74"/>
    <mergeCell ref="R71:R74"/>
    <mergeCell ref="S52:S55"/>
    <mergeCell ref="Q52:Q55"/>
    <mergeCell ref="U52:AB53"/>
    <mergeCell ref="U54:V54"/>
    <mergeCell ref="W54:X54"/>
    <mergeCell ref="Y54:Z54"/>
    <mergeCell ref="S71:S74"/>
    <mergeCell ref="F69:I69"/>
    <mergeCell ref="C68:C74"/>
    <mergeCell ref="D68:D74"/>
    <mergeCell ref="E68:J68"/>
    <mergeCell ref="K68:K74"/>
    <mergeCell ref="I71:I74"/>
    <mergeCell ref="T110:T112"/>
    <mergeCell ref="T71:T73"/>
    <mergeCell ref="C88:C94"/>
    <mergeCell ref="D88:D94"/>
    <mergeCell ref="E88:J88"/>
    <mergeCell ref="E69:E74"/>
    <mergeCell ref="J69:J74"/>
    <mergeCell ref="F70:F74"/>
    <mergeCell ref="G70:I70"/>
    <mergeCell ref="G71:G74"/>
    <mergeCell ref="H71:H74"/>
    <mergeCell ref="T91:T93"/>
    <mergeCell ref="Q91:Q94"/>
    <mergeCell ref="R91:R94"/>
    <mergeCell ref="I110:I113"/>
    <mergeCell ref="E107:J107"/>
    <mergeCell ref="K88:K94"/>
    <mergeCell ref="L88:L94"/>
    <mergeCell ref="M88:M94"/>
    <mergeCell ref="U91:AB92"/>
    <mergeCell ref="U93:V93"/>
    <mergeCell ref="W93:X93"/>
    <mergeCell ref="Y93:Z93"/>
    <mergeCell ref="AA93:AB93"/>
    <mergeCell ref="U110:AB111"/>
    <mergeCell ref="U112:V112"/>
    <mergeCell ref="W112:X112"/>
    <mergeCell ref="Y112:Z112"/>
    <mergeCell ref="AA112:AB112"/>
    <mergeCell ref="J89:J94"/>
    <mergeCell ref="F89:I89"/>
    <mergeCell ref="F90:F94"/>
    <mergeCell ref="S91:S94"/>
    <mergeCell ref="E89:E94"/>
    <mergeCell ref="G90:I90"/>
    <mergeCell ref="G91:G94"/>
    <mergeCell ref="H91:H94"/>
    <mergeCell ref="I91:I94"/>
    <mergeCell ref="C141:C147"/>
    <mergeCell ref="D141:D147"/>
    <mergeCell ref="C124:C130"/>
    <mergeCell ref="D124:D130"/>
    <mergeCell ref="E141:J141"/>
    <mergeCell ref="K141:K147"/>
    <mergeCell ref="J142:J147"/>
    <mergeCell ref="F143:F147"/>
    <mergeCell ref="H144:H147"/>
    <mergeCell ref="I144:I147"/>
    <mergeCell ref="E142:E147"/>
    <mergeCell ref="F142:I142"/>
    <mergeCell ref="G143:I143"/>
    <mergeCell ref="G144:G147"/>
    <mergeCell ref="E125:E130"/>
    <mergeCell ref="F125:I125"/>
    <mergeCell ref="F126:F130"/>
    <mergeCell ref="G126:I126"/>
    <mergeCell ref="G127:G130"/>
    <mergeCell ref="H127:H130"/>
    <mergeCell ref="I127:I130"/>
    <mergeCell ref="E124:J124"/>
    <mergeCell ref="C107:C113"/>
    <mergeCell ref="D107:D113"/>
    <mergeCell ref="E108:E113"/>
    <mergeCell ref="F108:I108"/>
    <mergeCell ref="F109:F113"/>
    <mergeCell ref="J125:J130"/>
    <mergeCell ref="L124:L130"/>
    <mergeCell ref="M124:M130"/>
    <mergeCell ref="U127:AB128"/>
    <mergeCell ref="U129:V129"/>
    <mergeCell ref="W129:X129"/>
    <mergeCell ref="Y129:Z129"/>
    <mergeCell ref="AA129:AB129"/>
    <mergeCell ref="K124:K130"/>
    <mergeCell ref="K107:K113"/>
    <mergeCell ref="G109:I109"/>
    <mergeCell ref="G110:G113"/>
    <mergeCell ref="H110:H113"/>
    <mergeCell ref="S110:S113"/>
    <mergeCell ref="R110:R113"/>
    <mergeCell ref="L107:L113"/>
    <mergeCell ref="M107:M113"/>
    <mergeCell ref="Q110:Q113"/>
    <mergeCell ref="J108:J113"/>
    <mergeCell ref="AA168:AB168"/>
    <mergeCell ref="W168:X168"/>
    <mergeCell ref="Y168:Z168"/>
    <mergeCell ref="S127:S130"/>
    <mergeCell ref="T127:T129"/>
    <mergeCell ref="Q144:Q147"/>
    <mergeCell ref="R144:R147"/>
    <mergeCell ref="L141:L147"/>
    <mergeCell ref="M141:M147"/>
    <mergeCell ref="S144:S147"/>
    <mergeCell ref="T144:T146"/>
    <mergeCell ref="U144:AB145"/>
    <mergeCell ref="U146:V146"/>
    <mergeCell ref="W146:X146"/>
    <mergeCell ref="Y146:Z146"/>
    <mergeCell ref="AA146:AB146"/>
    <mergeCell ref="Q127:Q130"/>
    <mergeCell ref="R127:R13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601" t="s">
        <v>235</v>
      </c>
      <c r="D1" s="1601"/>
      <c r="E1" s="1601"/>
      <c r="F1" s="1601"/>
      <c r="G1" s="1601"/>
      <c r="H1" s="1601"/>
      <c r="I1" s="1601"/>
      <c r="J1" s="1601"/>
      <c r="K1" s="1601"/>
      <c r="L1" s="1601"/>
      <c r="M1" s="1601"/>
      <c r="N1" s="1601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84" t="s">
        <v>0</v>
      </c>
      <c r="D3" s="1587" t="s">
        <v>74</v>
      </c>
      <c r="E3" s="1590" t="s">
        <v>75</v>
      </c>
      <c r="F3" s="1591" t="s">
        <v>2</v>
      </c>
      <c r="G3" s="1591"/>
      <c r="H3" s="1591"/>
      <c r="I3" s="1591"/>
      <c r="J3" s="1591"/>
      <c r="K3" s="1442"/>
      <c r="L3" s="1590" t="s">
        <v>3</v>
      </c>
      <c r="M3" s="1590" t="s">
        <v>4</v>
      </c>
      <c r="N3" s="159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85"/>
      <c r="D4" s="1588"/>
      <c r="E4" s="1590"/>
      <c r="F4" s="1590" t="s">
        <v>6</v>
      </c>
      <c r="G4" s="1592" t="s">
        <v>7</v>
      </c>
      <c r="H4" s="1592"/>
      <c r="I4" s="1592"/>
      <c r="J4" s="1592"/>
      <c r="K4" s="1590" t="s">
        <v>8</v>
      </c>
      <c r="L4" s="1590"/>
      <c r="M4" s="1590"/>
      <c r="N4" s="159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85"/>
      <c r="D5" s="1588"/>
      <c r="E5" s="1590"/>
      <c r="F5" s="1442"/>
      <c r="G5" s="1590" t="s">
        <v>9</v>
      </c>
      <c r="H5" s="1591" t="s">
        <v>10</v>
      </c>
      <c r="I5" s="1442"/>
      <c r="J5" s="1442"/>
      <c r="K5" s="1442"/>
      <c r="L5" s="1590"/>
      <c r="M5" s="1590"/>
      <c r="N5" s="159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85"/>
      <c r="D6" s="1588"/>
      <c r="E6" s="1590"/>
      <c r="F6" s="1442"/>
      <c r="G6" s="1594"/>
      <c r="H6" s="1590" t="s">
        <v>11</v>
      </c>
      <c r="I6" s="1590" t="s">
        <v>12</v>
      </c>
      <c r="J6" s="1590" t="s">
        <v>13</v>
      </c>
      <c r="K6" s="1442"/>
      <c r="L6" s="1590"/>
      <c r="M6" s="1590"/>
      <c r="N6" s="159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85"/>
      <c r="D7" s="1588"/>
      <c r="E7" s="1590"/>
      <c r="F7" s="1442"/>
      <c r="G7" s="1594"/>
      <c r="H7" s="1590"/>
      <c r="I7" s="1590"/>
      <c r="J7" s="1590"/>
      <c r="K7" s="1442"/>
      <c r="L7" s="1590"/>
      <c r="M7" s="1590"/>
      <c r="N7" s="159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85"/>
      <c r="D8" s="1588"/>
      <c r="E8" s="1590"/>
      <c r="F8" s="1442"/>
      <c r="G8" s="1594"/>
      <c r="H8" s="1590"/>
      <c r="I8" s="1590"/>
      <c r="J8" s="1590"/>
      <c r="K8" s="1442"/>
      <c r="L8" s="1590"/>
      <c r="M8" s="1590"/>
      <c r="N8" s="159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86"/>
      <c r="D9" s="1589"/>
      <c r="E9" s="1590"/>
      <c r="F9" s="1442"/>
      <c r="G9" s="1594"/>
      <c r="H9" s="1590"/>
      <c r="I9" s="1590"/>
      <c r="J9" s="1590"/>
      <c r="K9" s="1442"/>
      <c r="L9" s="1590"/>
      <c r="M9" s="1590"/>
      <c r="N9" s="159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5" t="s">
        <v>214</v>
      </c>
      <c r="D10" s="126">
        <v>10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6" t="s">
        <v>46</v>
      </c>
      <c r="D11" s="129">
        <v>1</v>
      </c>
      <c r="E11" s="129">
        <v>2</v>
      </c>
      <c r="F11" s="110">
        <f>E11*30</f>
        <v>60</v>
      </c>
      <c r="G11" s="110">
        <f>H11+I11+J11</f>
        <v>30</v>
      </c>
      <c r="H11" s="110">
        <v>15</v>
      </c>
      <c r="I11" s="110"/>
      <c r="J11" s="110">
        <v>15</v>
      </c>
      <c r="K11" s="110">
        <f>F11-G11</f>
        <v>30</v>
      </c>
      <c r="L11" s="109">
        <f>G11/15</f>
        <v>2</v>
      </c>
      <c r="M11" s="110" t="s">
        <v>16</v>
      </c>
      <c r="N11" s="109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6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9"/>
      <c r="Q12" s="119"/>
      <c r="R12" s="123" t="s">
        <v>56</v>
      </c>
      <c r="S12" s="130">
        <f>E21+E25+E26+E45</f>
        <v>9</v>
      </c>
      <c r="T12" s="131">
        <f>E11+E21+E25+E26+E40+E45+E67</f>
        <v>15</v>
      </c>
      <c r="U12" s="119"/>
      <c r="V12" s="123"/>
      <c r="W12" s="123"/>
      <c r="X12" s="123"/>
      <c r="Y12" s="123" t="s">
        <v>211</v>
      </c>
      <c r="Z12" s="123" t="s">
        <v>212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9"/>
      <c r="AO12" s="9"/>
      <c r="AP12" s="9"/>
    </row>
    <row r="13" spans="1:42" x14ac:dyDescent="0.25">
      <c r="A13" s="132" t="s">
        <v>16</v>
      </c>
      <c r="B13" s="133" t="s">
        <v>14</v>
      </c>
      <c r="C13" s="107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9"/>
      <c r="Q13" s="119"/>
      <c r="R13" s="123" t="s">
        <v>59</v>
      </c>
      <c r="S13" s="130">
        <f>E15+E22</f>
        <v>3</v>
      </c>
      <c r="T13" s="123">
        <v>3.5</v>
      </c>
      <c r="U13" s="119"/>
      <c r="V13" s="8"/>
      <c r="W13" s="8"/>
      <c r="X13" s="47" t="s">
        <v>47</v>
      </c>
      <c r="Y13" s="123"/>
      <c r="Z13" s="123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9"/>
      <c r="AO13" s="9"/>
      <c r="AP13" s="9"/>
    </row>
    <row r="14" spans="1:42" x14ac:dyDescent="0.25">
      <c r="A14" s="132" t="s">
        <v>16</v>
      </c>
      <c r="B14" s="133" t="s">
        <v>14</v>
      </c>
      <c r="C14" s="106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9"/>
      <c r="Q14" s="119"/>
      <c r="R14" s="123" t="s">
        <v>68</v>
      </c>
      <c r="S14" s="130">
        <f>E12+E41</f>
        <v>4</v>
      </c>
      <c r="T14" s="123">
        <v>4.5</v>
      </c>
      <c r="U14" s="119"/>
      <c r="V14" s="8" t="s">
        <v>16</v>
      </c>
      <c r="W14" s="8" t="s">
        <v>14</v>
      </c>
      <c r="X14" s="47" t="s">
        <v>41</v>
      </c>
      <c r="Y14" s="122">
        <f>SUMIFS(E$11:E$28,A$11:A$28,$A$115,B$11:B$28,$B$115)</f>
        <v>14</v>
      </c>
      <c r="Z14" s="123">
        <f>SUMIFS(D$10:D$28,A$10:A$28,$A$115,B$10:B$28,$B$115)</f>
        <v>42.5</v>
      </c>
      <c r="AA14" s="117">
        <f>D12+D14+D15+D17+D47+D20+D21+D22+D24+D25+D26</f>
        <v>34.5</v>
      </c>
      <c r="AB14" s="117">
        <f>E12+E14+E15+E17+E47+E20+E21+E22+E24+E25+E26</f>
        <v>17</v>
      </c>
      <c r="AC14" s="119"/>
      <c r="AD14" s="119"/>
      <c r="AE14" s="117">
        <f>E12+E14+E15</f>
        <v>3.5</v>
      </c>
      <c r="AF14" s="119"/>
      <c r="AG14" s="119"/>
      <c r="AH14" s="119"/>
      <c r="AI14" s="119"/>
      <c r="AJ14" s="119"/>
      <c r="AK14" s="119"/>
      <c r="AL14" s="119"/>
      <c r="AM14" s="119"/>
      <c r="AN14" s="9"/>
      <c r="AO14" s="9"/>
      <c r="AP14" s="9"/>
    </row>
    <row r="15" spans="1:42" x14ac:dyDescent="0.25">
      <c r="A15" s="132" t="s">
        <v>16</v>
      </c>
      <c r="B15" s="133" t="s">
        <v>14</v>
      </c>
      <c r="C15" s="106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9"/>
      <c r="Q15" s="119"/>
      <c r="R15" s="123" t="s">
        <v>78</v>
      </c>
      <c r="S15" s="130">
        <f>E19+E27+E46+E52+E48+E51+E18+E53+E68+E69+E70+E71+E72+E73+E74+E75+E76+E93+E94+E95+E96+E97+E100+E101+E102</f>
        <v>76.5</v>
      </c>
      <c r="T15" s="123">
        <v>82</v>
      </c>
      <c r="U15" s="119"/>
      <c r="V15" s="8" t="s">
        <v>16</v>
      </c>
      <c r="W15" s="8" t="s">
        <v>31</v>
      </c>
      <c r="X15" s="47" t="s">
        <v>42</v>
      </c>
      <c r="Y15" s="122">
        <f>SUMIFS(E$11:E$28,A$11:A$28,$A$116,B$11:B$28,$B$116)</f>
        <v>2</v>
      </c>
      <c r="Z15" s="122">
        <f>SUMIFS(D$11:D$28,A$11:A$28,$A$116,B$11:B$28,$B$116)</f>
        <v>1</v>
      </c>
      <c r="AA15" s="118">
        <f>D11</f>
        <v>1</v>
      </c>
      <c r="AB15" s="118">
        <f>E11</f>
        <v>2</v>
      </c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9"/>
      <c r="AO15" s="9"/>
      <c r="AP15" s="9"/>
    </row>
    <row r="16" spans="1:42" x14ac:dyDescent="0.25">
      <c r="A16" s="120" t="s">
        <v>16</v>
      </c>
      <c r="B16" s="121" t="s">
        <v>14</v>
      </c>
      <c r="C16" s="107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9"/>
      <c r="Q16" s="119"/>
      <c r="R16" s="123" t="s">
        <v>57</v>
      </c>
      <c r="S16" s="130">
        <f>E28</f>
        <v>3</v>
      </c>
      <c r="T16" s="123">
        <v>3</v>
      </c>
      <c r="U16" s="119"/>
      <c r="V16" s="8"/>
      <c r="W16" s="8"/>
      <c r="X16" s="47" t="s">
        <v>48</v>
      </c>
      <c r="Y16" s="122"/>
      <c r="Z16" s="123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9"/>
      <c r="AO16" s="9"/>
      <c r="AP16" s="9"/>
    </row>
    <row r="17" spans="1:42" x14ac:dyDescent="0.25">
      <c r="A17" s="120" t="s">
        <v>16</v>
      </c>
      <c r="B17" s="121" t="s">
        <v>14</v>
      </c>
      <c r="C17" s="137" t="s">
        <v>19</v>
      </c>
      <c r="D17" s="51">
        <v>3</v>
      </c>
      <c r="E17" s="52">
        <v>2</v>
      </c>
      <c r="F17" s="127">
        <f t="shared" ref="F17:F22" si="0">E17*30</f>
        <v>60</v>
      </c>
      <c r="G17" s="127">
        <f t="shared" ref="G17:G22" si="1">H17+I17+J17</f>
        <v>30</v>
      </c>
      <c r="H17" s="127">
        <v>15</v>
      </c>
      <c r="I17" s="127"/>
      <c r="J17" s="127">
        <v>15</v>
      </c>
      <c r="K17" s="127">
        <f t="shared" ref="K17:K22" si="2">F17-G17</f>
        <v>30</v>
      </c>
      <c r="L17" s="112">
        <f>G17/15</f>
        <v>2</v>
      </c>
      <c r="M17" s="127" t="s">
        <v>18</v>
      </c>
      <c r="N17" s="112">
        <f t="shared" ref="N17:N22" si="3">G17/F17*100</f>
        <v>50</v>
      </c>
      <c r="O17" s="9" t="s">
        <v>69</v>
      </c>
      <c r="P17" s="119"/>
      <c r="Q17" s="119"/>
      <c r="R17" s="123" t="s">
        <v>58</v>
      </c>
      <c r="S17" s="130">
        <f>E50</f>
        <v>3</v>
      </c>
      <c r="T17" s="123">
        <v>3</v>
      </c>
      <c r="U17" s="119"/>
      <c r="V17" s="8" t="s">
        <v>13</v>
      </c>
      <c r="W17" s="8" t="s">
        <v>14</v>
      </c>
      <c r="X17" s="47" t="s">
        <v>41</v>
      </c>
      <c r="Y17" s="122">
        <f>SUMIFS(E$11:E$28,A$11:A$28,$A$118,B$11:B$28,$B$118)</f>
        <v>11</v>
      </c>
      <c r="Z17" s="123">
        <f>SUMIFS(D$11:D$28,A$11:A$28,$A$118,B$11:B$28,$B$118)</f>
        <v>11.5</v>
      </c>
      <c r="AA17" s="119">
        <f>D19+D23+D27+D28</f>
        <v>11.5</v>
      </c>
      <c r="AB17" s="119">
        <f>E19+E23+E27+E28</f>
        <v>11</v>
      </c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9"/>
      <c r="AO17" s="9"/>
      <c r="AP17" s="9"/>
    </row>
    <row r="18" spans="1:42" x14ac:dyDescent="0.25">
      <c r="A18" s="157" t="s">
        <v>13</v>
      </c>
      <c r="B18" s="157" t="s">
        <v>31</v>
      </c>
      <c r="C18" s="162" t="s">
        <v>222</v>
      </c>
      <c r="D18" s="158">
        <v>2</v>
      </c>
      <c r="E18" s="158">
        <v>3</v>
      </c>
      <c r="F18" s="159">
        <f t="shared" si="0"/>
        <v>90</v>
      </c>
      <c r="G18" s="159">
        <f t="shared" si="1"/>
        <v>45</v>
      </c>
      <c r="H18" s="159">
        <v>15</v>
      </c>
      <c r="I18" s="159"/>
      <c r="J18" s="159">
        <v>30</v>
      </c>
      <c r="K18" s="159">
        <f t="shared" si="2"/>
        <v>45</v>
      </c>
      <c r="L18" s="158">
        <v>3</v>
      </c>
      <c r="M18" s="159" t="s">
        <v>29</v>
      </c>
      <c r="N18" s="158">
        <f t="shared" si="3"/>
        <v>50</v>
      </c>
      <c r="O18" s="160" t="s">
        <v>56</v>
      </c>
      <c r="P18" s="161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7" t="s">
        <v>37</v>
      </c>
      <c r="D19" s="112">
        <v>2</v>
      </c>
      <c r="E19" s="112">
        <v>3</v>
      </c>
      <c r="F19" s="127">
        <f t="shared" si="0"/>
        <v>90</v>
      </c>
      <c r="G19" s="127">
        <f t="shared" si="1"/>
        <v>45</v>
      </c>
      <c r="H19" s="127">
        <v>30</v>
      </c>
      <c r="I19" s="127"/>
      <c r="J19" s="127">
        <v>15</v>
      </c>
      <c r="K19" s="127">
        <f t="shared" si="2"/>
        <v>45</v>
      </c>
      <c r="L19" s="112">
        <f>G19/15</f>
        <v>3</v>
      </c>
      <c r="M19" s="8" t="s">
        <v>18</v>
      </c>
      <c r="N19" s="7">
        <f t="shared" si="3"/>
        <v>50</v>
      </c>
      <c r="O19" s="9" t="s">
        <v>78</v>
      </c>
      <c r="P19" s="119"/>
      <c r="Q19" s="119"/>
      <c r="R19" s="123" t="s">
        <v>71</v>
      </c>
      <c r="S19" s="131">
        <f>E91</f>
        <v>1</v>
      </c>
      <c r="T19" s="123">
        <v>1</v>
      </c>
      <c r="U19" s="119"/>
      <c r="V19" s="123"/>
      <c r="W19" s="123"/>
      <c r="X19" s="123"/>
      <c r="Y19" s="122">
        <f ca="1">SUM(Y14:Y53)</f>
        <v>32</v>
      </c>
      <c r="Z19" s="122">
        <f ca="1">SUM(Z14:Z53)</f>
        <v>55</v>
      </c>
      <c r="AA19" s="117">
        <f ca="1">SUM(AA14:AA53)</f>
        <v>45</v>
      </c>
      <c r="AB19" s="117">
        <f ca="1">SUM(AB14:AB53)</f>
        <v>32</v>
      </c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6" t="s">
        <v>21</v>
      </c>
      <c r="D20" s="152">
        <v>4</v>
      </c>
      <c r="E20" s="151">
        <v>1</v>
      </c>
      <c r="F20" s="127">
        <f t="shared" si="0"/>
        <v>30</v>
      </c>
      <c r="G20" s="127">
        <f t="shared" si="1"/>
        <v>22</v>
      </c>
      <c r="H20" s="127">
        <v>15</v>
      </c>
      <c r="I20" s="127"/>
      <c r="J20" s="127">
        <v>7</v>
      </c>
      <c r="K20" s="127">
        <f t="shared" si="2"/>
        <v>8</v>
      </c>
      <c r="L20" s="112">
        <f>G20/15</f>
        <v>1.4666666666666666</v>
      </c>
      <c r="M20" s="127" t="s">
        <v>16</v>
      </c>
      <c r="N20" s="112">
        <f t="shared" si="3"/>
        <v>73.333333333333329</v>
      </c>
      <c r="O20" s="184" t="s">
        <v>59</v>
      </c>
      <c r="P20" s="119"/>
      <c r="Q20" s="119"/>
      <c r="R20" s="123" t="s">
        <v>69</v>
      </c>
      <c r="S20" s="130">
        <f>E47</f>
        <v>3</v>
      </c>
      <c r="T20" s="123">
        <v>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7" t="s">
        <v>61</v>
      </c>
      <c r="D21" s="138"/>
      <c r="E21" s="112">
        <v>1</v>
      </c>
      <c r="F21" s="127">
        <f t="shared" si="0"/>
        <v>30</v>
      </c>
      <c r="G21" s="127">
        <f t="shared" si="1"/>
        <v>15</v>
      </c>
      <c r="H21" s="127">
        <v>8</v>
      </c>
      <c r="I21" s="127"/>
      <c r="J21" s="127">
        <v>7</v>
      </c>
      <c r="K21" s="127">
        <f t="shared" si="2"/>
        <v>15</v>
      </c>
      <c r="L21" s="112">
        <f>G21/15</f>
        <v>1</v>
      </c>
      <c r="M21" s="127" t="s">
        <v>16</v>
      </c>
      <c r="N21" s="112">
        <f t="shared" si="3"/>
        <v>50</v>
      </c>
      <c r="O21" s="9" t="s">
        <v>56</v>
      </c>
      <c r="P21" s="119"/>
      <c r="Q21" s="119"/>
      <c r="R21" s="123"/>
      <c r="S21" s="130">
        <f>S12+S13+S14+S15+S16+S17+S47+S19+S20</f>
        <v>111.5</v>
      </c>
      <c r="T21" s="130">
        <f>T12+T13+T14+T15+T16+T17+T47+T19+T20</f>
        <v>120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6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6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6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6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7" t="s">
        <v>62</v>
      </c>
      <c r="D26" s="139">
        <v>3</v>
      </c>
      <c r="E26" s="140">
        <v>3</v>
      </c>
      <c r="F26" s="141">
        <f>E26*30</f>
        <v>90</v>
      </c>
      <c r="G26" s="141">
        <f>H26+I26+J26</f>
        <v>60</v>
      </c>
      <c r="H26" s="141">
        <v>30</v>
      </c>
      <c r="I26" s="141"/>
      <c r="J26" s="141">
        <v>30</v>
      </c>
      <c r="K26" s="141">
        <f>F26-G26</f>
        <v>30</v>
      </c>
      <c r="L26" s="140">
        <f>G26/15</f>
        <v>4</v>
      </c>
      <c r="M26" s="141" t="s">
        <v>29</v>
      </c>
      <c r="N26" s="140">
        <f>G26/F26*100</f>
        <v>66.666666666666657</v>
      </c>
      <c r="O26" s="44" t="s">
        <v>56</v>
      </c>
      <c r="P26" s="134"/>
      <c r="Q26" s="135"/>
      <c r="R26" s="136">
        <f>E21+E25+E26+E45</f>
        <v>9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6" t="s">
        <v>215</v>
      </c>
      <c r="D27" s="47">
        <v>2</v>
      </c>
      <c r="E27" s="142">
        <v>5</v>
      </c>
      <c r="F27" s="143">
        <f>E27*30</f>
        <v>150</v>
      </c>
      <c r="G27" s="143">
        <f>H27+I27+J27</f>
        <v>60</v>
      </c>
      <c r="H27" s="143">
        <v>30</v>
      </c>
      <c r="I27" s="143"/>
      <c r="J27" s="143">
        <v>30</v>
      </c>
      <c r="K27" s="143">
        <f>F27-G27</f>
        <v>90</v>
      </c>
      <c r="L27" s="142">
        <f>G27/15</f>
        <v>4</v>
      </c>
      <c r="M27" s="143" t="s">
        <v>18</v>
      </c>
      <c r="N27" s="142">
        <f>G27/F27*100</f>
        <v>40</v>
      </c>
      <c r="O27" s="44" t="s">
        <v>56</v>
      </c>
      <c r="P27" s="119"/>
      <c r="Q27" s="135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3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4"/>
      <c r="Q28" s="135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84" t="s">
        <v>0</v>
      </c>
      <c r="D32" s="1587" t="s">
        <v>74</v>
      </c>
      <c r="E32" s="1590" t="s">
        <v>1</v>
      </c>
      <c r="F32" s="1591" t="s">
        <v>2</v>
      </c>
      <c r="G32" s="1591"/>
      <c r="H32" s="1591"/>
      <c r="I32" s="1591"/>
      <c r="J32" s="1591"/>
      <c r="K32" s="1442"/>
      <c r="L32" s="1590" t="s">
        <v>3</v>
      </c>
      <c r="M32" s="1590" t="s">
        <v>4</v>
      </c>
      <c r="N32" s="159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85"/>
      <c r="D33" s="1588"/>
      <c r="E33" s="1590"/>
      <c r="F33" s="1590" t="s">
        <v>6</v>
      </c>
      <c r="G33" s="1592" t="s">
        <v>7</v>
      </c>
      <c r="H33" s="1592"/>
      <c r="I33" s="1592"/>
      <c r="J33" s="1592"/>
      <c r="K33" s="1590" t="s">
        <v>25</v>
      </c>
      <c r="L33" s="1590"/>
      <c r="M33" s="1590"/>
      <c r="N33" s="159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85"/>
      <c r="D34" s="1588"/>
      <c r="E34" s="1590"/>
      <c r="F34" s="1442"/>
      <c r="G34" s="1590" t="s">
        <v>9</v>
      </c>
      <c r="H34" s="1591" t="s">
        <v>10</v>
      </c>
      <c r="I34" s="1442"/>
      <c r="J34" s="1442"/>
      <c r="K34" s="1442"/>
      <c r="L34" s="1590"/>
      <c r="M34" s="1590"/>
      <c r="N34" s="159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85"/>
      <c r="D35" s="1588"/>
      <c r="E35" s="1590"/>
      <c r="F35" s="1442"/>
      <c r="G35" s="1594"/>
      <c r="H35" s="1595" t="s">
        <v>26</v>
      </c>
      <c r="I35" s="1595" t="s">
        <v>27</v>
      </c>
      <c r="J35" s="1595" t="s">
        <v>28</v>
      </c>
      <c r="K35" s="1442"/>
      <c r="L35" s="1590"/>
      <c r="M35" s="1590"/>
      <c r="N35" s="159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85"/>
      <c r="D36" s="1588"/>
      <c r="E36" s="1590"/>
      <c r="F36" s="1442"/>
      <c r="G36" s="1594"/>
      <c r="H36" s="1595"/>
      <c r="I36" s="1595"/>
      <c r="J36" s="1595"/>
      <c r="K36" s="1442"/>
      <c r="L36" s="1590"/>
      <c r="M36" s="1590"/>
      <c r="N36" s="159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85"/>
      <c r="D37" s="1588"/>
      <c r="E37" s="1590"/>
      <c r="F37" s="1442"/>
      <c r="G37" s="1594"/>
      <c r="H37" s="1595"/>
      <c r="I37" s="1595"/>
      <c r="J37" s="1595"/>
      <c r="K37" s="1442"/>
      <c r="L37" s="1590"/>
      <c r="M37" s="1590"/>
      <c r="N37" s="159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86"/>
      <c r="D38" s="1589"/>
      <c r="E38" s="1590"/>
      <c r="F38" s="1442"/>
      <c r="G38" s="1594"/>
      <c r="H38" s="1595"/>
      <c r="I38" s="1595"/>
      <c r="J38" s="1595"/>
      <c r="K38" s="1442"/>
      <c r="L38" s="1590"/>
      <c r="M38" s="1590"/>
      <c r="N38" s="159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4" t="s">
        <v>13</v>
      </c>
      <c r="B39" s="144" t="s">
        <v>14</v>
      </c>
      <c r="C39" s="145" t="s">
        <v>216</v>
      </c>
      <c r="D39" s="146">
        <v>4.5</v>
      </c>
      <c r="E39" s="147"/>
      <c r="F39" s="148"/>
      <c r="G39" s="148"/>
      <c r="H39" s="148"/>
      <c r="I39" s="148"/>
      <c r="J39" s="148"/>
      <c r="K39" s="148"/>
      <c r="L39" s="149"/>
      <c r="M39" s="148"/>
      <c r="N39" s="149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8" t="s">
        <v>36</v>
      </c>
      <c r="D40" s="152">
        <v>2</v>
      </c>
      <c r="E40" s="112">
        <v>2</v>
      </c>
      <c r="F40" s="127">
        <f>E40*30</f>
        <v>60</v>
      </c>
      <c r="G40" s="150">
        <f>H40+I40+J40</f>
        <v>18</v>
      </c>
      <c r="H40" s="150"/>
      <c r="I40" s="150"/>
      <c r="J40" s="150">
        <v>18</v>
      </c>
      <c r="K40" s="150">
        <f>F40-G40</f>
        <v>42</v>
      </c>
      <c r="L40" s="151">
        <f>G40/9</f>
        <v>2</v>
      </c>
      <c r="M40" s="127" t="s">
        <v>16</v>
      </c>
      <c r="N40" s="112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6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1"/>
      <c r="Z41" s="111"/>
      <c r="AN41" s="9"/>
      <c r="AO41" s="9"/>
      <c r="AP41" s="9"/>
    </row>
    <row r="42" spans="1:42" x14ac:dyDescent="0.25">
      <c r="C42" s="107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2">
        <f>SUMIFS(E$39:E$55,A$39:A$55,$A$115,B$39:B$55,$B$115)</f>
        <v>5</v>
      </c>
      <c r="Z42" s="12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8" t="s">
        <v>67</v>
      </c>
      <c r="D43" s="152">
        <v>2.5</v>
      </c>
      <c r="E43" s="151">
        <v>1.5</v>
      </c>
      <c r="F43" s="150">
        <f>E43*30</f>
        <v>45</v>
      </c>
      <c r="G43" s="150">
        <f>H43+I43+J43</f>
        <v>18</v>
      </c>
      <c r="H43" s="150">
        <v>9</v>
      </c>
      <c r="I43" s="150"/>
      <c r="J43" s="150">
        <v>9</v>
      </c>
      <c r="K43" s="150">
        <f>F43-G43</f>
        <v>27</v>
      </c>
      <c r="L43" s="151">
        <f>G43/9</f>
        <v>2</v>
      </c>
      <c r="M43" s="150" t="s">
        <v>16</v>
      </c>
      <c r="N43" s="151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2">
        <f>SUMIFS(E$39:E$55,A$39:A$55,$A$116,B$39:B$55,$B$116)</f>
        <v>3.5</v>
      </c>
      <c r="Z43" s="12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6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2"/>
      <c r="Z44" s="123"/>
      <c r="AN44" s="9"/>
      <c r="AO44" s="9"/>
      <c r="AP44" s="9"/>
    </row>
    <row r="45" spans="1:42" x14ac:dyDescent="0.25">
      <c r="A45" s="154" t="s">
        <v>13</v>
      </c>
      <c r="B45" s="154" t="s">
        <v>14</v>
      </c>
      <c r="C45" s="156" t="s">
        <v>38</v>
      </c>
      <c r="D45" s="138">
        <v>2</v>
      </c>
      <c r="E45" s="155">
        <v>3</v>
      </c>
      <c r="F45" s="127">
        <f>E45*30</f>
        <v>90</v>
      </c>
      <c r="G45" s="127">
        <f>H45+I45+J45</f>
        <v>45</v>
      </c>
      <c r="H45" s="127">
        <v>27</v>
      </c>
      <c r="I45" s="127"/>
      <c r="J45" s="127">
        <v>18</v>
      </c>
      <c r="K45" s="127">
        <f>F45-G45</f>
        <v>45</v>
      </c>
      <c r="L45" s="112">
        <f>G45/9</f>
        <v>5</v>
      </c>
      <c r="M45" s="127" t="s">
        <v>18</v>
      </c>
      <c r="N45" s="112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7" t="s">
        <v>13</v>
      </c>
      <c r="B46" s="157" t="s">
        <v>14</v>
      </c>
      <c r="C46" s="162" t="s">
        <v>60</v>
      </c>
      <c r="D46" s="158">
        <v>1</v>
      </c>
      <c r="E46" s="158">
        <v>4</v>
      </c>
      <c r="F46" s="159">
        <f>E46*30</f>
        <v>120</v>
      </c>
      <c r="G46" s="159">
        <f>H46+I46+J46</f>
        <v>45</v>
      </c>
      <c r="H46" s="159">
        <v>15</v>
      </c>
      <c r="I46" s="159"/>
      <c r="J46" s="159">
        <v>30</v>
      </c>
      <c r="K46" s="159">
        <f>F46-G46</f>
        <v>75</v>
      </c>
      <c r="L46" s="158">
        <f>G46/9</f>
        <v>5</v>
      </c>
      <c r="M46" s="159" t="s">
        <v>18</v>
      </c>
      <c r="N46" s="158">
        <f>G46/F46*100</f>
        <v>37.5</v>
      </c>
      <c r="O46" s="160" t="s">
        <v>56</v>
      </c>
      <c r="P46" s="161" t="s">
        <v>63</v>
      </c>
      <c r="V46" s="8" t="s">
        <v>13</v>
      </c>
      <c r="W46" s="8" t="s">
        <v>14</v>
      </c>
      <c r="X46" s="47" t="s">
        <v>41</v>
      </c>
      <c r="Y46" s="122">
        <f>SUMIFS(E$39:E$55,A$39:A$55,$A$118,B$39:B$55,$B$118)</f>
        <v>21.5</v>
      </c>
      <c r="Z46" s="12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0" t="s">
        <v>16</v>
      </c>
      <c r="B47" s="121" t="s">
        <v>14</v>
      </c>
      <c r="C47" s="137" t="s">
        <v>33</v>
      </c>
      <c r="D47" s="152">
        <v>2</v>
      </c>
      <c r="E47" s="151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9"/>
      <c r="Q47" s="119"/>
      <c r="R47" s="123" t="s">
        <v>73</v>
      </c>
      <c r="S47" s="131">
        <f>E11+E40+E67+E90</f>
        <v>9</v>
      </c>
      <c r="T47" s="130">
        <f>E90</f>
        <v>3</v>
      </c>
      <c r="U47" s="119"/>
      <c r="V47" s="8" t="s">
        <v>13</v>
      </c>
      <c r="W47" s="8" t="s">
        <v>31</v>
      </c>
      <c r="X47" s="47" t="s">
        <v>42</v>
      </c>
      <c r="Y47" s="122">
        <f>SUMIFS(E$11:E$28,A$11:A$28,$A$119,B$11:B$28,$B$119)</f>
        <v>3</v>
      </c>
      <c r="Z47" s="123">
        <f>SUMIFS(D$10:D$28,A$10:A$28,$A$119,B$10:B$28,$B$119)</f>
        <v>2</v>
      </c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9"/>
      <c r="AO47" s="9"/>
      <c r="AP47" s="9"/>
    </row>
    <row r="48" spans="1:42" s="29" customFormat="1" ht="29.25" customHeight="1" thickBot="1" x14ac:dyDescent="0.3">
      <c r="A48" s="163" t="s">
        <v>13</v>
      </c>
      <c r="B48" s="163" t="s">
        <v>14</v>
      </c>
      <c r="C48" s="164" t="s">
        <v>218</v>
      </c>
      <c r="D48" s="165"/>
      <c r="E48" s="166">
        <v>1</v>
      </c>
      <c r="F48" s="167">
        <f>E48*30</f>
        <v>30</v>
      </c>
      <c r="G48" s="168">
        <f>H48+I48+J48</f>
        <v>10</v>
      </c>
      <c r="H48" s="167"/>
      <c r="I48" s="167"/>
      <c r="J48" s="167">
        <v>10</v>
      </c>
      <c r="K48" s="167">
        <f>F48-G48</f>
        <v>20</v>
      </c>
      <c r="L48" s="166">
        <v>1</v>
      </c>
      <c r="M48" s="167" t="s">
        <v>29</v>
      </c>
      <c r="N48" s="166">
        <f>G48/F48*100</f>
        <v>33.333333333333329</v>
      </c>
      <c r="O48" s="169" t="s">
        <v>56</v>
      </c>
      <c r="P48" s="170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2">
        <f ca="1">SUM(Y42:Y52)</f>
        <v>32</v>
      </c>
      <c r="Z48" s="12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6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4" t="s">
        <v>13</v>
      </c>
      <c r="B50" s="154" t="s">
        <v>14</v>
      </c>
      <c r="C50" s="128" t="s">
        <v>54</v>
      </c>
      <c r="D50" s="138">
        <v>3</v>
      </c>
      <c r="E50" s="112">
        <v>3</v>
      </c>
      <c r="F50" s="127">
        <f>E50*30</f>
        <v>90</v>
      </c>
      <c r="G50" s="127">
        <f>H50+I50+J50</f>
        <v>45</v>
      </c>
      <c r="H50" s="127">
        <v>18</v>
      </c>
      <c r="I50" s="127"/>
      <c r="J50" s="127">
        <v>27</v>
      </c>
      <c r="K50" s="127">
        <f>F50-G50</f>
        <v>45</v>
      </c>
      <c r="L50" s="112">
        <f>G50/9</f>
        <v>5</v>
      </c>
      <c r="M50" s="150" t="s">
        <v>29</v>
      </c>
      <c r="N50" s="112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7" t="s">
        <v>220</v>
      </c>
      <c r="D51" s="175">
        <v>1</v>
      </c>
      <c r="E51" s="175">
        <v>5</v>
      </c>
      <c r="F51" s="176">
        <f>E51*30</f>
        <v>150</v>
      </c>
      <c r="G51" s="176">
        <f>H51+I51+J51</f>
        <v>45</v>
      </c>
      <c r="H51" s="176">
        <v>15</v>
      </c>
      <c r="I51" s="176"/>
      <c r="J51" s="176">
        <v>30</v>
      </c>
      <c r="K51" s="176">
        <f>F51-G51</f>
        <v>105</v>
      </c>
      <c r="L51" s="175">
        <f>G51/9</f>
        <v>5</v>
      </c>
      <c r="M51" s="176" t="s">
        <v>18</v>
      </c>
      <c r="N51" s="175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8" t="s">
        <v>13</v>
      </c>
      <c r="B52" s="178" t="s">
        <v>14</v>
      </c>
      <c r="C52" s="162" t="s">
        <v>221</v>
      </c>
      <c r="D52" s="162">
        <v>2</v>
      </c>
      <c r="E52" s="179">
        <v>4</v>
      </c>
      <c r="F52" s="168">
        <f>E52*30</f>
        <v>120</v>
      </c>
      <c r="G52" s="168">
        <f>H52+I52+J52</f>
        <v>45</v>
      </c>
      <c r="H52" s="168">
        <v>15</v>
      </c>
      <c r="I52" s="168"/>
      <c r="J52" s="168">
        <v>30</v>
      </c>
      <c r="K52" s="168">
        <f>F52-G52</f>
        <v>75</v>
      </c>
      <c r="L52" s="180">
        <f>G52/9</f>
        <v>5</v>
      </c>
      <c r="M52" s="168" t="s">
        <v>29</v>
      </c>
      <c r="N52" s="180">
        <f>G52/F52*100</f>
        <v>37.5</v>
      </c>
      <c r="O52" s="181" t="s">
        <v>56</v>
      </c>
      <c r="P52" s="182" t="s">
        <v>64</v>
      </c>
      <c r="V52" s="8" t="s">
        <v>13</v>
      </c>
      <c r="W52" s="8" t="s">
        <v>31</v>
      </c>
      <c r="X52" s="47" t="s">
        <v>42</v>
      </c>
      <c r="Y52" s="122">
        <f>SUMIFS(E$39:E$55,A$39:A$55,$A$119,B$39:B$55,$B$119)</f>
        <v>0</v>
      </c>
      <c r="Z52" s="123">
        <f>SUMIFS(D$39:D$55,A$39:A$55,$A$119,B$39:B$55,$B$119)</f>
        <v>0</v>
      </c>
      <c r="AN52" s="9"/>
      <c r="AO52" s="9"/>
      <c r="AP52" s="9"/>
    </row>
    <row r="53" spans="1:42" x14ac:dyDescent="0.25">
      <c r="A53" s="163" t="s">
        <v>13</v>
      </c>
      <c r="B53" s="163" t="s">
        <v>14</v>
      </c>
      <c r="C53" s="106" t="s">
        <v>219</v>
      </c>
      <c r="D53" s="171"/>
      <c r="E53" s="171">
        <v>1.5</v>
      </c>
      <c r="F53" s="172">
        <f>E53*30</f>
        <v>45</v>
      </c>
      <c r="G53" s="172">
        <f>H53+I53+J53</f>
        <v>0</v>
      </c>
      <c r="H53" s="172"/>
      <c r="I53" s="172"/>
      <c r="J53" s="172"/>
      <c r="K53" s="172">
        <f>F53-G53</f>
        <v>45</v>
      </c>
      <c r="L53" s="171">
        <f>G53/9</f>
        <v>0</v>
      </c>
      <c r="M53" s="172" t="s">
        <v>29</v>
      </c>
      <c r="N53" s="171">
        <f>G53/F53*100</f>
        <v>0</v>
      </c>
      <c r="O53" s="173" t="s">
        <v>56</v>
      </c>
      <c r="P53" s="174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5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84" t="s">
        <v>0</v>
      </c>
      <c r="D59" s="1587" t="s">
        <v>74</v>
      </c>
      <c r="E59" s="1590" t="s">
        <v>1</v>
      </c>
      <c r="F59" s="1591" t="s">
        <v>2</v>
      </c>
      <c r="G59" s="1591"/>
      <c r="H59" s="1591"/>
      <c r="I59" s="1591"/>
      <c r="J59" s="1591"/>
      <c r="K59" s="1442"/>
      <c r="L59" s="1590" t="s">
        <v>3</v>
      </c>
      <c r="M59" s="1590" t="s">
        <v>4</v>
      </c>
      <c r="N59" s="159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85"/>
      <c r="D60" s="1588"/>
      <c r="E60" s="1590"/>
      <c r="F60" s="1590" t="s">
        <v>6</v>
      </c>
      <c r="G60" s="1592" t="s">
        <v>7</v>
      </c>
      <c r="H60" s="1592"/>
      <c r="I60" s="1592"/>
      <c r="J60" s="1592"/>
      <c r="K60" s="1590" t="s">
        <v>25</v>
      </c>
      <c r="L60" s="1590"/>
      <c r="M60" s="1590"/>
      <c r="N60" s="159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85"/>
      <c r="D61" s="1588"/>
      <c r="E61" s="1590"/>
      <c r="F61" s="1442"/>
      <c r="G61" s="1590" t="s">
        <v>9</v>
      </c>
      <c r="H61" s="1591" t="s">
        <v>10</v>
      </c>
      <c r="I61" s="1442"/>
      <c r="J61" s="1442"/>
      <c r="K61" s="1442"/>
      <c r="L61" s="1590"/>
      <c r="M61" s="1590"/>
      <c r="N61" s="159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85"/>
      <c r="D62" s="1588"/>
      <c r="E62" s="1590"/>
      <c r="F62" s="1442"/>
      <c r="G62" s="1594"/>
      <c r="H62" s="1595" t="s">
        <v>26</v>
      </c>
      <c r="I62" s="1595" t="s">
        <v>27</v>
      </c>
      <c r="J62" s="1595" t="s">
        <v>28</v>
      </c>
      <c r="K62" s="1442"/>
      <c r="L62" s="1590"/>
      <c r="M62" s="1590"/>
      <c r="N62" s="159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85"/>
      <c r="D63" s="1588"/>
      <c r="E63" s="1590"/>
      <c r="F63" s="1442"/>
      <c r="G63" s="1594"/>
      <c r="H63" s="1595"/>
      <c r="I63" s="1595"/>
      <c r="J63" s="1595"/>
      <c r="K63" s="1442"/>
      <c r="L63" s="1590"/>
      <c r="M63" s="1590"/>
      <c r="N63" s="159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85"/>
      <c r="D64" s="1588"/>
      <c r="E64" s="1590"/>
      <c r="F64" s="1442"/>
      <c r="G64" s="1594"/>
      <c r="H64" s="1595"/>
      <c r="I64" s="1595"/>
      <c r="J64" s="1595"/>
      <c r="K64" s="1442"/>
      <c r="L64" s="1590"/>
      <c r="M64" s="1590"/>
      <c r="N64" s="159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86"/>
      <c r="D65" s="1589"/>
      <c r="E65" s="1590"/>
      <c r="F65" s="1442"/>
      <c r="G65" s="1594"/>
      <c r="H65" s="1595"/>
      <c r="I65" s="1595"/>
      <c r="J65" s="1595"/>
      <c r="K65" s="1442"/>
      <c r="L65" s="1590"/>
      <c r="M65" s="1590"/>
      <c r="N65" s="159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2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7" t="s">
        <v>16</v>
      </c>
      <c r="B67" s="187" t="s">
        <v>31</v>
      </c>
      <c r="C67" s="193" t="s">
        <v>81</v>
      </c>
      <c r="D67" s="108">
        <v>4</v>
      </c>
      <c r="E67" s="109">
        <v>2</v>
      </c>
      <c r="F67" s="110">
        <f>E67*30</f>
        <v>60</v>
      </c>
      <c r="G67" s="110">
        <f t="shared" ref="G67:G74" si="4">H67+I67+J67</f>
        <v>30</v>
      </c>
      <c r="H67" s="110"/>
      <c r="I67" s="110"/>
      <c r="J67" s="110">
        <v>30</v>
      </c>
      <c r="K67" s="110">
        <f t="shared" ref="K67:K74" si="5">F67-G67</f>
        <v>30</v>
      </c>
      <c r="L67" s="109">
        <f>G67/15</f>
        <v>2</v>
      </c>
      <c r="M67" s="110" t="s">
        <v>16</v>
      </c>
      <c r="N67" s="109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5" customFormat="1" ht="30.75" customHeight="1" x14ac:dyDescent="0.25">
      <c r="A68" s="194" t="s">
        <v>13</v>
      </c>
      <c r="B68" s="194" t="s">
        <v>31</v>
      </c>
      <c r="C68" s="195" t="s">
        <v>225</v>
      </c>
      <c r="D68" s="196">
        <v>2</v>
      </c>
      <c r="E68" s="197">
        <v>3</v>
      </c>
      <c r="F68" s="198">
        <f>E68*30</f>
        <v>90</v>
      </c>
      <c r="G68" s="198">
        <f t="shared" si="4"/>
        <v>45</v>
      </c>
      <c r="H68" s="198">
        <v>30</v>
      </c>
      <c r="I68" s="198"/>
      <c r="J68" s="198">
        <v>15</v>
      </c>
      <c r="K68" s="198">
        <f t="shared" si="5"/>
        <v>45</v>
      </c>
      <c r="L68" s="199">
        <f>G68/15</f>
        <v>3</v>
      </c>
      <c r="M68" s="198" t="s">
        <v>29</v>
      </c>
      <c r="N68" s="199">
        <f t="shared" si="6"/>
        <v>50</v>
      </c>
      <c r="O68" s="200" t="s">
        <v>56</v>
      </c>
      <c r="P68" s="201"/>
      <c r="Q68" s="202"/>
      <c r="R68" s="202"/>
      <c r="S68" s="202"/>
      <c r="T68" s="202"/>
      <c r="U68" s="202"/>
      <c r="V68" s="203"/>
      <c r="W68" s="203"/>
      <c r="X68" s="193" t="s">
        <v>47</v>
      </c>
      <c r="Y68" s="204"/>
      <c r="Z68" s="204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</row>
    <row r="69" spans="1:42" s="5" customFormat="1" ht="26.25" x14ac:dyDescent="0.25">
      <c r="A69" s="194" t="s">
        <v>13</v>
      </c>
      <c r="B69" s="194" t="s">
        <v>31</v>
      </c>
      <c r="C69" s="193" t="s">
        <v>227</v>
      </c>
      <c r="D69" s="193">
        <v>1</v>
      </c>
      <c r="E69" s="197">
        <v>3</v>
      </c>
      <c r="F69" s="198">
        <f>E69*30</f>
        <v>90</v>
      </c>
      <c r="G69" s="198">
        <f t="shared" si="4"/>
        <v>45</v>
      </c>
      <c r="H69" s="198">
        <v>30</v>
      </c>
      <c r="I69" s="198"/>
      <c r="J69" s="198">
        <v>15</v>
      </c>
      <c r="K69" s="198">
        <f t="shared" si="5"/>
        <v>45</v>
      </c>
      <c r="L69" s="199">
        <v>3</v>
      </c>
      <c r="M69" s="198" t="s">
        <v>18</v>
      </c>
      <c r="N69" s="199">
        <f t="shared" si="6"/>
        <v>50</v>
      </c>
      <c r="O69" s="200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2">
        <f>SUMIFS(E$66:E$77,A$66:A$77,$A$115,B$66:B$77,$B$115)</f>
        <v>0</v>
      </c>
      <c r="Z69" s="123">
        <f>SUMIFS(D$66:D$77,A$66:A$77,$A$115,B$66:B$77,$B$115)</f>
        <v>0</v>
      </c>
      <c r="AA69" s="6"/>
      <c r="AB69" s="6"/>
    </row>
    <row r="70" spans="1:42" s="5" customFormat="1" x14ac:dyDescent="0.25">
      <c r="A70" s="194" t="s">
        <v>13</v>
      </c>
      <c r="B70" s="194" t="s">
        <v>14</v>
      </c>
      <c r="C70" s="195" t="s">
        <v>226</v>
      </c>
      <c r="D70" s="193">
        <v>1</v>
      </c>
      <c r="E70" s="197">
        <v>3</v>
      </c>
      <c r="F70" s="198">
        <f t="shared" ref="F70:F75" si="7">E70*30</f>
        <v>90</v>
      </c>
      <c r="G70" s="198">
        <f t="shared" si="4"/>
        <v>30</v>
      </c>
      <c r="H70" s="198">
        <v>15</v>
      </c>
      <c r="I70" s="198"/>
      <c r="J70" s="198">
        <v>15</v>
      </c>
      <c r="K70" s="198">
        <f t="shared" si="5"/>
        <v>60</v>
      </c>
      <c r="L70" s="199">
        <v>2</v>
      </c>
      <c r="M70" s="198" t="s">
        <v>16</v>
      </c>
      <c r="N70" s="199">
        <f t="shared" si="6"/>
        <v>33.333333333333329</v>
      </c>
      <c r="O70" s="200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2">
        <f>SUMIFS(E$66:E$77,A$66:A$77,$A$116,B$66:B$77,$B$116)</f>
        <v>2</v>
      </c>
      <c r="Z70" s="122">
        <f>SUMIFS(D$66:D$77,A$66:A$77,$A$116,B$66:B$77,$B$116)</f>
        <v>4</v>
      </c>
      <c r="AA70" s="6"/>
      <c r="AB70" s="6"/>
    </row>
    <row r="71" spans="1:42" s="200" customFormat="1" x14ac:dyDescent="0.25">
      <c r="A71" s="194" t="s">
        <v>13</v>
      </c>
      <c r="B71" s="194" t="s">
        <v>14</v>
      </c>
      <c r="C71" s="193" t="s">
        <v>228</v>
      </c>
      <c r="D71" s="193">
        <v>2</v>
      </c>
      <c r="E71" s="197">
        <v>5</v>
      </c>
      <c r="F71" s="198">
        <f t="shared" si="7"/>
        <v>150</v>
      </c>
      <c r="G71" s="198">
        <f t="shared" si="4"/>
        <v>60</v>
      </c>
      <c r="H71" s="198">
        <v>30</v>
      </c>
      <c r="I71" s="198"/>
      <c r="J71" s="198">
        <v>30</v>
      </c>
      <c r="K71" s="198">
        <f t="shared" si="5"/>
        <v>90</v>
      </c>
      <c r="L71" s="199">
        <f>G71/15</f>
        <v>4</v>
      </c>
      <c r="M71" s="198" t="s">
        <v>18</v>
      </c>
      <c r="N71" s="199">
        <f t="shared" si="6"/>
        <v>40</v>
      </c>
      <c r="O71" s="200" t="s">
        <v>56</v>
      </c>
      <c r="P71" s="206">
        <v>3</v>
      </c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</row>
    <row r="72" spans="1:42" s="5" customFormat="1" x14ac:dyDescent="0.25">
      <c r="A72" s="163" t="s">
        <v>13</v>
      </c>
      <c r="B72" s="163" t="s">
        <v>14</v>
      </c>
      <c r="C72" s="185" t="s">
        <v>232</v>
      </c>
      <c r="D72" s="106">
        <v>2</v>
      </c>
      <c r="E72" s="186">
        <v>4</v>
      </c>
      <c r="F72" s="172">
        <f t="shared" si="7"/>
        <v>120</v>
      </c>
      <c r="G72" s="172">
        <f t="shared" si="4"/>
        <v>60</v>
      </c>
      <c r="H72" s="172">
        <v>30</v>
      </c>
      <c r="I72" s="172"/>
      <c r="J72" s="172">
        <v>30</v>
      </c>
      <c r="K72" s="172">
        <f t="shared" si="5"/>
        <v>60</v>
      </c>
      <c r="L72" s="171">
        <f>G72/15</f>
        <v>4</v>
      </c>
      <c r="M72" s="172" t="s">
        <v>18</v>
      </c>
      <c r="N72" s="171">
        <f t="shared" si="6"/>
        <v>50</v>
      </c>
      <c r="O72" s="173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2">
        <f>SUMIFS(E$66:E$77,A$66:A$77,$A$118,B$66:B$77,$B$118)</f>
        <v>19</v>
      </c>
      <c r="Z72" s="12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3" t="s">
        <v>233</v>
      </c>
      <c r="D73" s="47">
        <v>1</v>
      </c>
      <c r="E73" s="183">
        <v>3</v>
      </c>
      <c r="F73" s="143">
        <f>E73*30</f>
        <v>90</v>
      </c>
      <c r="G73" s="143">
        <f t="shared" si="4"/>
        <v>45</v>
      </c>
      <c r="H73" s="143">
        <v>30</v>
      </c>
      <c r="I73" s="143"/>
      <c r="J73" s="143">
        <v>15</v>
      </c>
      <c r="K73" s="143">
        <f t="shared" si="5"/>
        <v>45</v>
      </c>
      <c r="L73" s="142">
        <v>3</v>
      </c>
      <c r="M73" s="143" t="s">
        <v>18</v>
      </c>
      <c r="N73" s="142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2">
        <f>SUMIFS(E$66:E$77,A$66:A$77,$A$119,B$66:B$77,$B$119)</f>
        <v>9</v>
      </c>
      <c r="Z73" s="123">
        <f>SUMIFS(D$66:D$77,A$66:A$77,$A$119,B$66:B$77,$B$119)</f>
        <v>4</v>
      </c>
      <c r="AA73"/>
      <c r="AB73"/>
    </row>
    <row r="74" spans="1:42" s="200" customFormat="1" ht="30" customHeight="1" x14ac:dyDescent="0.25">
      <c r="A74" s="194" t="s">
        <v>13</v>
      </c>
      <c r="B74" s="194" t="s">
        <v>31</v>
      </c>
      <c r="C74" s="207" t="s">
        <v>229</v>
      </c>
      <c r="D74" s="193">
        <v>1</v>
      </c>
      <c r="E74" s="197">
        <v>3</v>
      </c>
      <c r="F74" s="198">
        <f>E74*30</f>
        <v>90</v>
      </c>
      <c r="G74" s="198">
        <f t="shared" si="4"/>
        <v>45</v>
      </c>
      <c r="H74" s="198">
        <v>30</v>
      </c>
      <c r="I74" s="198"/>
      <c r="J74" s="198">
        <v>15</v>
      </c>
      <c r="K74" s="198">
        <f t="shared" si="5"/>
        <v>45</v>
      </c>
      <c r="L74" s="199">
        <v>3</v>
      </c>
      <c r="M74" s="198" t="s">
        <v>16</v>
      </c>
      <c r="N74" s="199">
        <f t="shared" si="6"/>
        <v>50</v>
      </c>
      <c r="O74" s="200" t="s">
        <v>56</v>
      </c>
      <c r="P74" s="206">
        <v>3</v>
      </c>
      <c r="Q74" s="206"/>
      <c r="R74" s="206"/>
      <c r="S74" s="206"/>
      <c r="T74" s="206"/>
      <c r="U74" s="206"/>
      <c r="V74" s="206"/>
      <c r="W74" s="206"/>
      <c r="X74" s="206"/>
      <c r="Y74" s="206">
        <f>SUM(Y69:Y73)</f>
        <v>30</v>
      </c>
      <c r="Z74" s="206">
        <f>SUM(Z69:Z73)</f>
        <v>24.5</v>
      </c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</row>
    <row r="75" spans="1:42" s="5" customFormat="1" ht="15.75" customHeight="1" x14ac:dyDescent="0.25">
      <c r="A75" s="45" t="s">
        <v>13</v>
      </c>
      <c r="B75" s="45" t="s">
        <v>14</v>
      </c>
      <c r="C75" s="195" t="s">
        <v>230</v>
      </c>
      <c r="D75" s="47"/>
      <c r="E75" s="183">
        <v>1</v>
      </c>
      <c r="F75" s="143">
        <f t="shared" si="7"/>
        <v>30</v>
      </c>
      <c r="G75" s="143"/>
      <c r="H75" s="143"/>
      <c r="I75" s="143"/>
      <c r="J75" s="143"/>
      <c r="K75" s="143"/>
      <c r="L75" s="142"/>
      <c r="M75" s="143" t="s">
        <v>29</v>
      </c>
      <c r="N75" s="142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6" t="s">
        <v>234</v>
      </c>
      <c r="D76" s="47">
        <v>1</v>
      </c>
      <c r="E76" s="183">
        <v>3</v>
      </c>
      <c r="F76" s="143">
        <f>E76*30</f>
        <v>90</v>
      </c>
      <c r="G76" s="143">
        <f>H76+I76+J76</f>
        <v>45</v>
      </c>
      <c r="H76" s="143">
        <v>30</v>
      </c>
      <c r="I76" s="143"/>
      <c r="J76" s="143">
        <v>15</v>
      </c>
      <c r="K76" s="143">
        <f>F76-G76</f>
        <v>45</v>
      </c>
      <c r="L76" s="142">
        <f>G76/15</f>
        <v>3</v>
      </c>
      <c r="M76" s="143" t="s">
        <v>29</v>
      </c>
      <c r="N76" s="142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4" t="s">
        <v>13</v>
      </c>
      <c r="B77" s="144" t="s">
        <v>14</v>
      </c>
      <c r="C77" s="106" t="s">
        <v>231</v>
      </c>
      <c r="D77" s="146">
        <v>5</v>
      </c>
      <c r="E77" s="149"/>
      <c r="F77" s="148"/>
      <c r="G77" s="148"/>
      <c r="H77" s="148"/>
      <c r="I77" s="148"/>
      <c r="J77" s="148"/>
      <c r="K77" s="148"/>
      <c r="L77" s="149"/>
      <c r="M77" s="148"/>
      <c r="N77" s="149"/>
      <c r="O77" s="184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84" t="s">
        <v>0</v>
      </c>
      <c r="D83" s="1587" t="s">
        <v>74</v>
      </c>
      <c r="E83" s="1590" t="s">
        <v>1</v>
      </c>
      <c r="F83" s="1591" t="s">
        <v>2</v>
      </c>
      <c r="G83" s="1591"/>
      <c r="H83" s="1591"/>
      <c r="I83" s="1591"/>
      <c r="J83" s="1591"/>
      <c r="K83" s="1442"/>
      <c r="L83" s="1590" t="s">
        <v>3</v>
      </c>
      <c r="M83" s="1590" t="s">
        <v>4</v>
      </c>
      <c r="N83" s="159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85"/>
      <c r="D84" s="1588"/>
      <c r="E84" s="1590"/>
      <c r="F84" s="1590" t="s">
        <v>6</v>
      </c>
      <c r="G84" s="1592" t="s">
        <v>7</v>
      </c>
      <c r="H84" s="1592"/>
      <c r="I84" s="1592"/>
      <c r="J84" s="1592"/>
      <c r="K84" s="1590" t="s">
        <v>25</v>
      </c>
      <c r="L84" s="1590"/>
      <c r="M84" s="1590"/>
      <c r="N84" s="159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85"/>
      <c r="D85" s="1588"/>
      <c r="E85" s="1590"/>
      <c r="F85" s="1442"/>
      <c r="G85" s="1590" t="s">
        <v>9</v>
      </c>
      <c r="H85" s="1591" t="s">
        <v>10</v>
      </c>
      <c r="I85" s="1442"/>
      <c r="J85" s="1442"/>
      <c r="K85" s="1442"/>
      <c r="L85" s="1590"/>
      <c r="M85" s="1590"/>
      <c r="N85" s="159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85"/>
      <c r="D86" s="1588"/>
      <c r="E86" s="1590"/>
      <c r="F86" s="1442"/>
      <c r="G86" s="1594"/>
      <c r="H86" s="1595" t="s">
        <v>26</v>
      </c>
      <c r="I86" s="1595" t="s">
        <v>27</v>
      </c>
      <c r="J86" s="1595" t="s">
        <v>28</v>
      </c>
      <c r="K86" s="1442"/>
      <c r="L86" s="1590"/>
      <c r="M86" s="1590"/>
      <c r="N86" s="159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85"/>
      <c r="D87" s="1588"/>
      <c r="E87" s="1590"/>
      <c r="F87" s="1442"/>
      <c r="G87" s="1594"/>
      <c r="H87" s="1595"/>
      <c r="I87" s="1595"/>
      <c r="J87" s="1595"/>
      <c r="K87" s="1442"/>
      <c r="L87" s="1590"/>
      <c r="M87" s="1590"/>
      <c r="N87" s="159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85"/>
      <c r="D88" s="1588"/>
      <c r="E88" s="1590"/>
      <c r="F88" s="1442"/>
      <c r="G88" s="1594"/>
      <c r="H88" s="1595"/>
      <c r="I88" s="1595"/>
      <c r="J88" s="1595"/>
      <c r="K88" s="1442"/>
      <c r="L88" s="1590"/>
      <c r="M88" s="1590"/>
      <c r="N88" s="159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86"/>
      <c r="D89" s="1589"/>
      <c r="E89" s="1590"/>
      <c r="F89" s="1442"/>
      <c r="G89" s="1594"/>
      <c r="H89" s="1595"/>
      <c r="I89" s="1595"/>
      <c r="J89" s="1595"/>
      <c r="K89" s="1442"/>
      <c r="L89" s="1590"/>
      <c r="M89" s="1590"/>
      <c r="N89" s="159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6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6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3" t="s">
        <v>236</v>
      </c>
      <c r="D93" s="47">
        <v>1.5</v>
      </c>
      <c r="E93" s="183">
        <v>2</v>
      </c>
      <c r="F93" s="143">
        <f t="shared" ref="F93:F98" si="8">E93*30</f>
        <v>60</v>
      </c>
      <c r="G93" s="143">
        <f>H93+I93+J93</f>
        <v>26</v>
      </c>
      <c r="H93" s="143">
        <v>13</v>
      </c>
      <c r="I93" s="143"/>
      <c r="J93" s="143">
        <v>13</v>
      </c>
      <c r="K93" s="143">
        <f t="shared" ref="K93:K102" si="9">F93-G93</f>
        <v>34</v>
      </c>
      <c r="L93" s="151">
        <v>2</v>
      </c>
      <c r="M93" s="143" t="s">
        <v>16</v>
      </c>
      <c r="N93" s="151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3" t="s">
        <v>13</v>
      </c>
      <c r="B94" s="163" t="s">
        <v>14</v>
      </c>
      <c r="C94" s="113" t="s">
        <v>237</v>
      </c>
      <c r="D94" s="106"/>
      <c r="E94" s="186">
        <v>1</v>
      </c>
      <c r="F94" s="172">
        <f t="shared" si="8"/>
        <v>30</v>
      </c>
      <c r="G94" s="172"/>
      <c r="H94" s="172"/>
      <c r="I94" s="172"/>
      <c r="J94" s="172"/>
      <c r="K94" s="172">
        <f t="shared" si="9"/>
        <v>30</v>
      </c>
      <c r="L94" s="171">
        <f>G94/15</f>
        <v>0</v>
      </c>
      <c r="M94" s="172" t="s">
        <v>29</v>
      </c>
      <c r="N94" s="171">
        <f t="shared" si="10"/>
        <v>0</v>
      </c>
      <c r="O94" s="173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1"/>
      <c r="Z94" s="111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6" t="s">
        <v>238</v>
      </c>
      <c r="D95" s="47">
        <v>1</v>
      </c>
      <c r="E95" s="183">
        <v>2</v>
      </c>
      <c r="F95" s="143">
        <f t="shared" si="8"/>
        <v>60</v>
      </c>
      <c r="G95" s="143">
        <f t="shared" ref="G95:G102" si="11">H95+I95+J95</f>
        <v>26</v>
      </c>
      <c r="H95" s="143">
        <v>13</v>
      </c>
      <c r="I95" s="143"/>
      <c r="J95" s="143">
        <v>13</v>
      </c>
      <c r="K95" s="143">
        <f t="shared" si="9"/>
        <v>34</v>
      </c>
      <c r="L95" s="151">
        <v>2</v>
      </c>
      <c r="M95" s="143" t="s">
        <v>29</v>
      </c>
      <c r="N95" s="151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2">
        <f>SUMIFS(E$90:E$102,A$90:A$102,$A$115,B$90:B$102,$B$115)</f>
        <v>4</v>
      </c>
      <c r="Z95" s="12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6" t="s">
        <v>239</v>
      </c>
      <c r="D96" s="47"/>
      <c r="E96" s="142">
        <v>3</v>
      </c>
      <c r="F96" s="143">
        <f t="shared" si="8"/>
        <v>90</v>
      </c>
      <c r="G96" s="143">
        <f t="shared" si="11"/>
        <v>39</v>
      </c>
      <c r="H96" s="143">
        <v>26</v>
      </c>
      <c r="I96" s="143"/>
      <c r="J96" s="143">
        <v>13</v>
      </c>
      <c r="K96" s="143">
        <f t="shared" si="9"/>
        <v>51</v>
      </c>
      <c r="L96" s="142">
        <v>3</v>
      </c>
      <c r="M96" s="143" t="s">
        <v>18</v>
      </c>
      <c r="N96" s="151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2">
        <f>SUMIFS(E$90:E$102,A$90:A$102,$A$116,B$90:B$102,$B$116)</f>
        <v>0</v>
      </c>
      <c r="Z96" s="12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6" t="s">
        <v>240</v>
      </c>
      <c r="D97" s="47"/>
      <c r="E97" s="142">
        <v>2</v>
      </c>
      <c r="F97" s="143">
        <f t="shared" si="8"/>
        <v>60</v>
      </c>
      <c r="G97" s="143">
        <f t="shared" si="11"/>
        <v>26</v>
      </c>
      <c r="H97" s="143">
        <v>13</v>
      </c>
      <c r="I97" s="143"/>
      <c r="J97" s="143">
        <v>13</v>
      </c>
      <c r="K97" s="143">
        <f t="shared" si="9"/>
        <v>34</v>
      </c>
      <c r="L97" s="142">
        <v>2</v>
      </c>
      <c r="M97" s="143" t="s">
        <v>18</v>
      </c>
      <c r="N97" s="151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2"/>
      <c r="Z97" s="12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6" t="s">
        <v>241</v>
      </c>
      <c r="D98" s="153"/>
      <c r="E98" s="142">
        <v>1</v>
      </c>
      <c r="F98" s="143">
        <f t="shared" si="8"/>
        <v>30</v>
      </c>
      <c r="G98" s="143">
        <f t="shared" si="11"/>
        <v>13</v>
      </c>
      <c r="H98" s="143"/>
      <c r="I98" s="143"/>
      <c r="J98" s="143">
        <v>13</v>
      </c>
      <c r="K98" s="143">
        <f t="shared" si="9"/>
        <v>17</v>
      </c>
      <c r="L98" s="142">
        <f>G98/13</f>
        <v>1</v>
      </c>
      <c r="M98" s="143" t="s">
        <v>16</v>
      </c>
      <c r="N98" s="7">
        <f t="shared" si="10"/>
        <v>43.333333333333336</v>
      </c>
      <c r="O98" s="44" t="s">
        <v>56</v>
      </c>
      <c r="P98" s="134" t="s">
        <v>66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</row>
    <row r="99" spans="1:42" s="44" customFormat="1" x14ac:dyDescent="0.25">
      <c r="A99" s="45" t="s">
        <v>13</v>
      </c>
      <c r="B99" s="45" t="s">
        <v>14</v>
      </c>
      <c r="C99" s="211" t="s">
        <v>242</v>
      </c>
      <c r="D99" s="16"/>
      <c r="E99" s="208">
        <v>3</v>
      </c>
      <c r="F99" s="209">
        <f>E99*30</f>
        <v>90</v>
      </c>
      <c r="G99" s="209">
        <f t="shared" si="11"/>
        <v>39</v>
      </c>
      <c r="H99" s="143">
        <v>26</v>
      </c>
      <c r="I99" s="209"/>
      <c r="J99" s="209">
        <v>13</v>
      </c>
      <c r="K99" s="209">
        <f t="shared" si="9"/>
        <v>51</v>
      </c>
      <c r="L99" s="210">
        <v>3</v>
      </c>
      <c r="M99" s="209" t="s">
        <v>18</v>
      </c>
      <c r="N99" s="210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2">
        <f>SUMIFS(E$90:E$102,A$90:A$102,$A$118,B$90:B$102,$B$118)</f>
        <v>16</v>
      </c>
      <c r="Z100" s="12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2">
        <f>SUMIFS(E$90:E$102,A$90:A$102,$A$119,B$90:B$102,$B$119)</f>
        <v>10</v>
      </c>
      <c r="Z101" s="12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2">
        <f>SUM(Y95:Y101)</f>
        <v>30</v>
      </c>
      <c r="Z102" s="12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1"/>
      <c r="Z111" s="11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2">
        <f t="shared" ref="Y112:Z114" si="15">Y14+Y42+Y69+Y95</f>
        <v>23</v>
      </c>
      <c r="Z112" s="12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2">
        <f t="shared" si="15"/>
        <v>7.5</v>
      </c>
      <c r="Z113" s="12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2">
        <f t="shared" si="15"/>
        <v>0</v>
      </c>
      <c r="Z114" s="12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2">
        <f>Y17+Y46+Y72+Y100</f>
        <v>67.5</v>
      </c>
      <c r="Z115" s="122">
        <f>Z17+Z46+Z72+Z100</f>
        <v>45.5</v>
      </c>
      <c r="AB115" s="12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2">
        <f>Y47+Y52+Y73+Y101</f>
        <v>22</v>
      </c>
      <c r="Z116" s="12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2">
        <f>SUM(Y112:Y116)</f>
        <v>120</v>
      </c>
      <c r="Z117" s="12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4">
        <f>Z115-D66-D39-D23</f>
        <v>32</v>
      </c>
    </row>
  </sheetData>
  <mergeCells count="61"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C32:C38"/>
    <mergeCell ref="D32:D38"/>
    <mergeCell ref="E32:E38"/>
    <mergeCell ref="F32:K32"/>
    <mergeCell ref="C59:C65"/>
    <mergeCell ref="F60:F65"/>
    <mergeCell ref="G60:J60"/>
    <mergeCell ref="K60:K65"/>
    <mergeCell ref="G61:G65"/>
    <mergeCell ref="D59:D65"/>
    <mergeCell ref="E59:E65"/>
    <mergeCell ref="F59:K59"/>
    <mergeCell ref="J62:J65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L59:L65"/>
    <mergeCell ref="M59:M65"/>
    <mergeCell ref="N59:N65"/>
    <mergeCell ref="L32:L38"/>
    <mergeCell ref="H35:H38"/>
    <mergeCell ref="I35:I38"/>
    <mergeCell ref="C1:N1"/>
    <mergeCell ref="C3:C9"/>
    <mergeCell ref="D3:D9"/>
    <mergeCell ref="E3:E9"/>
    <mergeCell ref="F3:K3"/>
    <mergeCell ref="N3:N9"/>
    <mergeCell ref="F4:F9"/>
    <mergeCell ref="J35:J38"/>
    <mergeCell ref="M32:M38"/>
    <mergeCell ref="J6:J9"/>
    <mergeCell ref="L3:L9"/>
    <mergeCell ref="M3:M9"/>
    <mergeCell ref="G4:J4"/>
    <mergeCell ref="K4:K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359" t="s">
        <v>84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  <c r="P1" s="1378" t="s">
        <v>85</v>
      </c>
      <c r="Q1" s="1378"/>
      <c r="R1" s="1378"/>
      <c r="S1" s="1378"/>
      <c r="T1" s="1378"/>
      <c r="U1" s="1378"/>
      <c r="V1" s="1378"/>
      <c r="W1" s="1378"/>
      <c r="X1" s="1378"/>
      <c r="Y1" s="1378"/>
      <c r="Z1" s="1378"/>
      <c r="AA1" s="1378"/>
      <c r="AB1" s="1378"/>
      <c r="AC1" s="1378"/>
      <c r="AD1" s="1378"/>
      <c r="AE1" s="1378"/>
      <c r="AF1" s="1378"/>
      <c r="AG1" s="1378"/>
      <c r="AH1" s="1378"/>
      <c r="AI1" s="1378"/>
      <c r="AJ1" s="1378"/>
      <c r="AK1" s="1378"/>
      <c r="AL1" s="1378"/>
      <c r="AM1" s="1378"/>
      <c r="AN1" s="59"/>
    </row>
    <row r="2" spans="1:53" ht="30" x14ac:dyDescent="0.4">
      <c r="A2" s="1359" t="s">
        <v>86</v>
      </c>
      <c r="B2" s="1359"/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359" t="s">
        <v>87</v>
      </c>
      <c r="B3" s="1359"/>
      <c r="C3" s="1359"/>
      <c r="D3" s="1359"/>
      <c r="E3" s="1359"/>
      <c r="F3" s="1359"/>
      <c r="G3" s="1359"/>
      <c r="H3" s="1359"/>
      <c r="I3" s="1359"/>
      <c r="J3" s="1359"/>
      <c r="K3" s="1359"/>
      <c r="L3" s="1359"/>
      <c r="M3" s="1359"/>
      <c r="N3" s="1359"/>
      <c r="O3" s="1359"/>
      <c r="P3" s="1379" t="s">
        <v>88</v>
      </c>
      <c r="Q3" s="1379"/>
      <c r="R3" s="1379"/>
      <c r="S3" s="1379"/>
      <c r="T3" s="1379"/>
      <c r="U3" s="1379"/>
      <c r="V3" s="1379"/>
      <c r="W3" s="1379"/>
      <c r="X3" s="1379"/>
      <c r="Y3" s="1379"/>
      <c r="Z3" s="1379"/>
      <c r="AA3" s="1379"/>
      <c r="AB3" s="1379"/>
      <c r="AC3" s="1379"/>
      <c r="AD3" s="1379"/>
      <c r="AE3" s="1379"/>
      <c r="AF3" s="1379"/>
      <c r="AG3" s="1379"/>
      <c r="AH3" s="1379"/>
      <c r="AI3" s="1379"/>
      <c r="AJ3" s="1379"/>
      <c r="AK3" s="1379"/>
      <c r="AL3" s="1379"/>
      <c r="AM3" s="1379"/>
      <c r="AN3" s="1357" t="s">
        <v>285</v>
      </c>
      <c r="AO3" s="1357"/>
      <c r="AP3" s="1357"/>
      <c r="AQ3" s="1357"/>
      <c r="AR3" s="1357"/>
      <c r="AS3" s="1357"/>
      <c r="AT3" s="1357"/>
      <c r="AU3" s="1357"/>
      <c r="AV3" s="1357"/>
      <c r="AW3" s="1357"/>
      <c r="AX3" s="1357"/>
      <c r="AY3" s="1357"/>
      <c r="AZ3" s="1357"/>
      <c r="BA3" s="1357"/>
    </row>
    <row r="4" spans="1:53" ht="30.75" x14ac:dyDescent="0.45">
      <c r="A4" s="1358" t="s">
        <v>89</v>
      </c>
      <c r="B4" s="1359"/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57"/>
      <c r="AO4" s="1357"/>
      <c r="AP4" s="1357"/>
      <c r="AQ4" s="1357"/>
      <c r="AR4" s="1357"/>
      <c r="AS4" s="1357"/>
      <c r="AT4" s="1357"/>
      <c r="AU4" s="1357"/>
      <c r="AV4" s="1357"/>
      <c r="AW4" s="1357"/>
      <c r="AX4" s="1357"/>
      <c r="AY4" s="1357"/>
      <c r="AZ4" s="1357"/>
      <c r="BA4" s="1357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64" t="s">
        <v>90</v>
      </c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1365"/>
      <c r="AE5" s="1365"/>
      <c r="AF5" s="1365"/>
      <c r="AG5" s="1365"/>
      <c r="AH5" s="1365"/>
      <c r="AI5" s="1365"/>
      <c r="AJ5" s="1365"/>
      <c r="AK5" s="1365"/>
      <c r="AL5" s="1365"/>
      <c r="AM5" s="1365"/>
    </row>
    <row r="6" spans="1:53" s="65" customFormat="1" ht="24.75" customHeight="1" x14ac:dyDescent="0.4">
      <c r="A6" s="1359" t="s">
        <v>91</v>
      </c>
      <c r="B6" s="1359"/>
      <c r="C6" s="1359"/>
      <c r="D6" s="1359"/>
      <c r="E6" s="1359"/>
      <c r="F6" s="1359"/>
      <c r="G6" s="1359"/>
      <c r="H6" s="1359"/>
      <c r="I6" s="1359"/>
      <c r="J6" s="1359"/>
      <c r="K6" s="1359"/>
      <c r="L6" s="1359"/>
      <c r="M6" s="1359"/>
      <c r="N6" s="1359"/>
      <c r="O6" s="1359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75"/>
      <c r="AP6" s="1375"/>
      <c r="AQ6" s="1375"/>
      <c r="AR6" s="1375"/>
      <c r="AS6" s="1375"/>
      <c r="AT6" s="1375"/>
      <c r="AU6" s="1375"/>
      <c r="AV6" s="1375"/>
      <c r="AW6" s="1375"/>
      <c r="AX6" s="1375"/>
      <c r="AY6" s="1375"/>
      <c r="AZ6" s="1375"/>
      <c r="BA6" s="1375"/>
    </row>
    <row r="7" spans="1:53" s="65" customFormat="1" ht="27" customHeight="1" x14ac:dyDescent="0.4">
      <c r="A7" s="1359" t="s">
        <v>92</v>
      </c>
      <c r="B7" s="1359"/>
      <c r="C7" s="1359"/>
      <c r="D7" s="1359"/>
      <c r="E7" s="1359"/>
      <c r="F7" s="1359"/>
      <c r="G7" s="1359"/>
      <c r="H7" s="1359"/>
      <c r="I7" s="1359"/>
      <c r="J7" s="1359"/>
      <c r="K7" s="1359"/>
      <c r="L7" s="1359"/>
      <c r="M7" s="1359"/>
      <c r="N7" s="1359"/>
      <c r="O7" s="1359"/>
      <c r="P7" s="1362" t="s">
        <v>93</v>
      </c>
      <c r="Q7" s="1362"/>
      <c r="R7" s="1362"/>
      <c r="S7" s="1362"/>
      <c r="T7" s="1362"/>
      <c r="U7" s="1362"/>
      <c r="V7" s="1362"/>
      <c r="W7" s="1362"/>
      <c r="X7" s="1362"/>
      <c r="Y7" s="1362"/>
      <c r="Z7" s="1362"/>
      <c r="AA7" s="1362"/>
      <c r="AB7" s="1362"/>
      <c r="AC7" s="1362"/>
      <c r="AD7" s="1362"/>
      <c r="AE7" s="1362"/>
      <c r="AF7" s="1362"/>
      <c r="AG7" s="1362"/>
      <c r="AH7" s="1362"/>
      <c r="AI7" s="1362"/>
      <c r="AJ7" s="1362"/>
      <c r="AK7" s="1362"/>
      <c r="AL7" s="1362"/>
      <c r="AM7" s="66"/>
      <c r="AN7" s="1376" t="s">
        <v>94</v>
      </c>
      <c r="AO7" s="1377"/>
      <c r="AP7" s="1377"/>
      <c r="AQ7" s="1377"/>
      <c r="AR7" s="1377"/>
      <c r="AS7" s="1377"/>
      <c r="AT7" s="1377"/>
      <c r="AU7" s="1377"/>
      <c r="AV7" s="1377"/>
      <c r="AW7" s="1377"/>
      <c r="AX7" s="1377"/>
      <c r="AY7" s="1377"/>
      <c r="AZ7" s="1377"/>
      <c r="BA7" s="1377"/>
    </row>
    <row r="8" spans="1:53" s="65" customFormat="1" ht="27.75" customHeight="1" x14ac:dyDescent="0.4">
      <c r="P8" s="1362" t="s">
        <v>95</v>
      </c>
      <c r="Q8" s="1362"/>
      <c r="R8" s="1362"/>
      <c r="S8" s="1362"/>
      <c r="T8" s="1362"/>
      <c r="U8" s="1362"/>
      <c r="V8" s="1362"/>
      <c r="W8" s="1362"/>
      <c r="X8" s="1362"/>
      <c r="Y8" s="1362"/>
      <c r="Z8" s="1362"/>
      <c r="AA8" s="1362"/>
      <c r="AB8" s="1362"/>
      <c r="AC8" s="1362"/>
      <c r="AD8" s="1362"/>
      <c r="AE8" s="1362"/>
      <c r="AF8" s="1362"/>
      <c r="AG8" s="1362"/>
      <c r="AH8" s="1362"/>
      <c r="AI8" s="1362"/>
      <c r="AJ8" s="1362"/>
      <c r="AK8" s="1362"/>
      <c r="AL8" s="1362"/>
      <c r="AM8" s="66"/>
      <c r="AN8" s="1363" t="s">
        <v>96</v>
      </c>
      <c r="AO8" s="1363"/>
      <c r="AP8" s="1363"/>
      <c r="AQ8" s="1363"/>
      <c r="AR8" s="1363"/>
      <c r="AS8" s="1363"/>
      <c r="AT8" s="1363"/>
      <c r="AU8" s="1363"/>
      <c r="AV8" s="1363"/>
      <c r="AW8" s="1363"/>
      <c r="AX8" s="1363"/>
      <c r="AY8" s="1363"/>
      <c r="AZ8" s="1363"/>
      <c r="BA8" s="1363"/>
    </row>
    <row r="9" spans="1:53" s="65" customFormat="1" ht="27.75" customHeight="1" x14ac:dyDescent="0.4">
      <c r="P9" s="1362" t="s">
        <v>286</v>
      </c>
      <c r="Q9" s="1362"/>
      <c r="R9" s="1362"/>
      <c r="S9" s="1362"/>
      <c r="T9" s="1362"/>
      <c r="U9" s="1362"/>
      <c r="V9" s="1362"/>
      <c r="W9" s="1362"/>
      <c r="X9" s="1362"/>
      <c r="Y9" s="1362"/>
      <c r="Z9" s="1362"/>
      <c r="AA9" s="1362"/>
      <c r="AB9" s="1362"/>
      <c r="AC9" s="1362"/>
      <c r="AD9" s="1362"/>
      <c r="AE9" s="1362"/>
      <c r="AF9" s="1362"/>
      <c r="AG9" s="1362"/>
      <c r="AH9" s="1362"/>
      <c r="AI9" s="1362"/>
      <c r="AJ9" s="1362"/>
      <c r="AK9" s="1362"/>
      <c r="AL9" s="1362"/>
      <c r="AM9" s="66"/>
      <c r="AN9" s="1363"/>
      <c r="AO9" s="1363"/>
      <c r="AP9" s="1363"/>
      <c r="AQ9" s="1363"/>
      <c r="AR9" s="1363"/>
      <c r="AS9" s="1363"/>
      <c r="AT9" s="1363"/>
      <c r="AU9" s="1363"/>
      <c r="AV9" s="1363"/>
      <c r="AW9" s="1363"/>
      <c r="AX9" s="1363"/>
      <c r="AY9" s="1363"/>
      <c r="AZ9" s="1363"/>
      <c r="BA9" s="1363"/>
    </row>
    <row r="10" spans="1:53" s="65" customFormat="1" ht="27.75" customHeight="1" x14ac:dyDescent="0.35">
      <c r="P10" s="1369" t="s">
        <v>97</v>
      </c>
      <c r="Q10" s="1373"/>
      <c r="R10" s="1373"/>
      <c r="S10" s="1373"/>
      <c r="T10" s="1373"/>
      <c r="U10" s="1373"/>
      <c r="V10" s="1373"/>
      <c r="W10" s="1373"/>
      <c r="X10" s="1373"/>
      <c r="Y10" s="1373"/>
      <c r="Z10" s="1373"/>
      <c r="AA10" s="1373"/>
      <c r="AB10" s="1373"/>
      <c r="AC10" s="1373"/>
      <c r="AD10" s="1373"/>
      <c r="AE10" s="1373"/>
      <c r="AF10" s="1373"/>
      <c r="AG10" s="1373"/>
      <c r="AH10" s="1373"/>
      <c r="AI10" s="1373"/>
      <c r="AJ10" s="1373"/>
      <c r="AK10" s="1373"/>
      <c r="AL10" s="1374"/>
      <c r="AM10" s="1374"/>
      <c r="AN10" s="1363"/>
      <c r="AO10" s="1363"/>
      <c r="AP10" s="1363"/>
      <c r="AQ10" s="1363"/>
      <c r="AR10" s="1363"/>
      <c r="AS10" s="1363"/>
      <c r="AT10" s="1363"/>
      <c r="AU10" s="1363"/>
      <c r="AV10" s="1363"/>
      <c r="AW10" s="1363"/>
      <c r="AX10" s="1363"/>
      <c r="AY10" s="1363"/>
      <c r="AZ10" s="1363"/>
      <c r="BA10" s="1363"/>
    </row>
    <row r="11" spans="1:53" s="65" customFormat="1" ht="27.75" customHeight="1" x14ac:dyDescent="0.4">
      <c r="P11" s="1369" t="s">
        <v>287</v>
      </c>
      <c r="Q11" s="1369"/>
      <c r="R11" s="1369"/>
      <c r="S11" s="1369"/>
      <c r="T11" s="1369"/>
      <c r="U11" s="1369"/>
      <c r="V11" s="1369"/>
      <c r="W11" s="1369"/>
      <c r="X11" s="1369"/>
      <c r="Y11" s="1369"/>
      <c r="Z11" s="1369"/>
      <c r="AA11" s="1369"/>
      <c r="AB11" s="1369"/>
      <c r="AC11" s="1369"/>
      <c r="AD11" s="1369"/>
      <c r="AE11" s="1369"/>
      <c r="AF11" s="1369"/>
      <c r="AG11" s="1369"/>
      <c r="AH11" s="1369"/>
      <c r="AI11" s="1369"/>
      <c r="AJ11" s="1369"/>
      <c r="AK11" s="1369"/>
      <c r="AL11" s="1369"/>
      <c r="AM11" s="1369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70" t="s">
        <v>98</v>
      </c>
      <c r="B15" s="1370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  <c r="O15" s="1370"/>
      <c r="P15" s="1370"/>
      <c r="Q15" s="1370"/>
      <c r="R15" s="1370"/>
      <c r="S15" s="1370"/>
      <c r="T15" s="1370"/>
      <c r="U15" s="1370"/>
      <c r="V15" s="1370"/>
      <c r="W15" s="1370"/>
      <c r="X15" s="1370"/>
      <c r="Y15" s="1370"/>
      <c r="Z15" s="1370"/>
      <c r="AA15" s="1370"/>
      <c r="AB15" s="1370"/>
      <c r="AC15" s="1370"/>
      <c r="AD15" s="1370"/>
      <c r="AE15" s="1370"/>
      <c r="AF15" s="1370"/>
      <c r="AG15" s="1370"/>
      <c r="AH15" s="1370"/>
      <c r="AI15" s="1370"/>
      <c r="AJ15" s="1370"/>
      <c r="AK15" s="1370"/>
      <c r="AL15" s="1370"/>
      <c r="AM15" s="1370"/>
      <c r="AN15" s="1370"/>
      <c r="AO15" s="1370"/>
      <c r="AP15" s="1370"/>
      <c r="AQ15" s="1370"/>
      <c r="AR15" s="1370"/>
      <c r="AS15" s="1370"/>
      <c r="AT15" s="1370"/>
      <c r="AU15" s="1370"/>
      <c r="AV15" s="1370"/>
      <c r="AW15" s="1370"/>
      <c r="AX15" s="1370"/>
      <c r="AY15" s="1370"/>
      <c r="AZ15" s="1370"/>
      <c r="BA15" s="1370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371" t="s">
        <v>99</v>
      </c>
      <c r="B17" s="1350" t="s">
        <v>100</v>
      </c>
      <c r="C17" s="1351"/>
      <c r="D17" s="1351"/>
      <c r="E17" s="1352"/>
      <c r="F17" s="1350" t="s">
        <v>101</v>
      </c>
      <c r="G17" s="1351"/>
      <c r="H17" s="1351"/>
      <c r="I17" s="1352"/>
      <c r="J17" s="1327" t="s">
        <v>102</v>
      </c>
      <c r="K17" s="1328"/>
      <c r="L17" s="1328"/>
      <c r="M17" s="1328"/>
      <c r="N17" s="1327" t="s">
        <v>103</v>
      </c>
      <c r="O17" s="1328"/>
      <c r="P17" s="1328"/>
      <c r="Q17" s="1328"/>
      <c r="R17" s="1360"/>
      <c r="S17" s="1327" t="s">
        <v>104</v>
      </c>
      <c r="T17" s="1361"/>
      <c r="U17" s="1361"/>
      <c r="V17" s="1361"/>
      <c r="W17" s="1360"/>
      <c r="X17" s="1327" t="s">
        <v>105</v>
      </c>
      <c r="Y17" s="1328"/>
      <c r="Z17" s="1328"/>
      <c r="AA17" s="1360"/>
      <c r="AB17" s="1350" t="s">
        <v>106</v>
      </c>
      <c r="AC17" s="1351"/>
      <c r="AD17" s="1351"/>
      <c r="AE17" s="1352"/>
      <c r="AF17" s="1350" t="s">
        <v>107</v>
      </c>
      <c r="AG17" s="1351"/>
      <c r="AH17" s="1351"/>
      <c r="AI17" s="1352"/>
      <c r="AJ17" s="1327" t="s">
        <v>108</v>
      </c>
      <c r="AK17" s="1361"/>
      <c r="AL17" s="1361"/>
      <c r="AM17" s="1361"/>
      <c r="AN17" s="1360"/>
      <c r="AO17" s="1327" t="s">
        <v>109</v>
      </c>
      <c r="AP17" s="1328"/>
      <c r="AQ17" s="1328"/>
      <c r="AR17" s="1328"/>
      <c r="AS17" s="1366" t="s">
        <v>110</v>
      </c>
      <c r="AT17" s="1367"/>
      <c r="AU17" s="1367"/>
      <c r="AV17" s="1367"/>
      <c r="AW17" s="1368"/>
      <c r="AX17" s="1327" t="s">
        <v>111</v>
      </c>
      <c r="AY17" s="1328"/>
      <c r="AZ17" s="1328"/>
      <c r="BA17" s="1360"/>
    </row>
    <row r="18" spans="1:53" s="45" customFormat="1" ht="20.25" customHeight="1" thickBot="1" x14ac:dyDescent="0.3">
      <c r="A18" s="1372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348" t="s">
        <v>118</v>
      </c>
      <c r="B25" s="1348"/>
      <c r="C25" s="1348"/>
      <c r="D25" s="1348"/>
      <c r="E25" s="1348"/>
      <c r="F25" s="1348"/>
      <c r="G25" s="1348"/>
      <c r="H25" s="1348"/>
      <c r="I25" s="1348"/>
      <c r="J25" s="1291"/>
      <c r="K25" s="1291"/>
      <c r="L25" s="1291"/>
      <c r="M25" s="1291"/>
      <c r="N25" s="1291"/>
      <c r="O25" s="1291"/>
      <c r="P25" s="1291"/>
      <c r="Q25" s="1291"/>
      <c r="R25" s="1291"/>
      <c r="S25" s="1291"/>
      <c r="T25" s="1291"/>
      <c r="U25" s="1291"/>
      <c r="V25" s="1291"/>
      <c r="W25" s="1291"/>
      <c r="X25" s="1291"/>
      <c r="Y25" s="1291"/>
      <c r="Z25" s="1291"/>
      <c r="AA25" s="1291"/>
      <c r="AB25" s="1291"/>
      <c r="AC25" s="1291"/>
      <c r="AD25" s="1291"/>
      <c r="AE25" s="1291"/>
      <c r="AF25" s="1291"/>
      <c r="AG25" s="1291"/>
      <c r="AH25" s="1291"/>
      <c r="AI25" s="1291"/>
      <c r="AJ25" s="1291"/>
      <c r="AK25" s="1291"/>
      <c r="AL25" s="1291"/>
      <c r="AM25" s="1291"/>
      <c r="AN25" s="1291"/>
      <c r="AO25" s="1291"/>
      <c r="AP25" s="1291"/>
      <c r="AQ25" s="1291"/>
      <c r="AR25" s="1291"/>
      <c r="AS25" s="1291"/>
      <c r="AT25" s="1291"/>
      <c r="AU25" s="1291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349" t="s">
        <v>120</v>
      </c>
      <c r="AB27" s="1349"/>
      <c r="AC27" s="1349"/>
      <c r="AD27" s="1349"/>
      <c r="AE27" s="1349"/>
      <c r="AF27" s="1349"/>
      <c r="AG27" s="1349"/>
      <c r="AH27" s="1349"/>
      <c r="AI27" s="1349"/>
      <c r="AJ27" s="1349"/>
      <c r="AK27" s="1349"/>
      <c r="AL27" s="1349"/>
      <c r="AM27" s="1349"/>
      <c r="AN27" s="97"/>
      <c r="AO27" s="1349" t="s">
        <v>121</v>
      </c>
      <c r="AP27" s="1349"/>
      <c r="AQ27" s="1349"/>
      <c r="AR27" s="1349"/>
      <c r="AS27" s="1349"/>
      <c r="AT27" s="1349"/>
      <c r="AU27" s="1349"/>
      <c r="AV27" s="1349"/>
      <c r="AW27" s="1349"/>
      <c r="AX27" s="1349"/>
      <c r="AY27" s="1349"/>
      <c r="AZ27" s="1349"/>
      <c r="BA27" s="134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353" t="s">
        <v>99</v>
      </c>
      <c r="B29" s="1300"/>
      <c r="C29" s="1338" t="s">
        <v>122</v>
      </c>
      <c r="D29" s="1299"/>
      <c r="E29" s="1299"/>
      <c r="F29" s="1300"/>
      <c r="G29" s="1329" t="s">
        <v>123</v>
      </c>
      <c r="H29" s="1330"/>
      <c r="I29" s="1331"/>
      <c r="J29" s="1287" t="s">
        <v>124</v>
      </c>
      <c r="K29" s="1299"/>
      <c r="L29" s="1299"/>
      <c r="M29" s="1300"/>
      <c r="N29" s="1339" t="s">
        <v>125</v>
      </c>
      <c r="O29" s="1340"/>
      <c r="P29" s="1341"/>
      <c r="Q29" s="1287" t="s">
        <v>126</v>
      </c>
      <c r="R29" s="1288"/>
      <c r="S29" s="1289"/>
      <c r="T29" s="1287" t="s">
        <v>127</v>
      </c>
      <c r="U29" s="1299"/>
      <c r="V29" s="1300"/>
      <c r="W29" s="1287" t="s">
        <v>128</v>
      </c>
      <c r="X29" s="1299"/>
      <c r="Y29" s="1300"/>
      <c r="Z29" s="94"/>
      <c r="AA29" s="1323" t="s">
        <v>129</v>
      </c>
      <c r="AB29" s="1323"/>
      <c r="AC29" s="1323"/>
      <c r="AD29" s="1323"/>
      <c r="AE29" s="1323"/>
      <c r="AF29" s="1323"/>
      <c r="AG29" s="1323"/>
      <c r="AH29" s="1310" t="s">
        <v>130</v>
      </c>
      <c r="AI29" s="1310"/>
      <c r="AJ29" s="1310"/>
      <c r="AK29" s="1307" t="s">
        <v>131</v>
      </c>
      <c r="AL29" s="1307"/>
      <c r="AM29" s="1307"/>
      <c r="AN29" s="101"/>
      <c r="AO29" s="1307" t="s">
        <v>132</v>
      </c>
      <c r="AP29" s="1308"/>
      <c r="AQ29" s="1308"/>
      <c r="AR29" s="1308"/>
      <c r="AS29" s="1339" t="s">
        <v>133</v>
      </c>
      <c r="AT29" s="1340"/>
      <c r="AU29" s="1340"/>
      <c r="AV29" s="1340"/>
      <c r="AW29" s="1341"/>
      <c r="AX29" s="1310" t="s">
        <v>130</v>
      </c>
      <c r="AY29" s="1310"/>
      <c r="AZ29" s="1310"/>
      <c r="BA29" s="1355"/>
    </row>
    <row r="30" spans="1:53" ht="15.75" customHeight="1" x14ac:dyDescent="0.25">
      <c r="A30" s="1301"/>
      <c r="B30" s="1303"/>
      <c r="C30" s="1301"/>
      <c r="D30" s="1302"/>
      <c r="E30" s="1302"/>
      <c r="F30" s="1303"/>
      <c r="G30" s="1332"/>
      <c r="H30" s="1333"/>
      <c r="I30" s="1334"/>
      <c r="J30" s="1301"/>
      <c r="K30" s="1302"/>
      <c r="L30" s="1302"/>
      <c r="M30" s="1303"/>
      <c r="N30" s="1342"/>
      <c r="O30" s="1343"/>
      <c r="P30" s="1344"/>
      <c r="Q30" s="1290"/>
      <c r="R30" s="1291"/>
      <c r="S30" s="1292"/>
      <c r="T30" s="1301"/>
      <c r="U30" s="1302"/>
      <c r="V30" s="1303"/>
      <c r="W30" s="1301"/>
      <c r="X30" s="1302"/>
      <c r="Y30" s="1303"/>
      <c r="Z30" s="94"/>
      <c r="AA30" s="1323"/>
      <c r="AB30" s="1323"/>
      <c r="AC30" s="1323"/>
      <c r="AD30" s="1323"/>
      <c r="AE30" s="1323"/>
      <c r="AF30" s="1323"/>
      <c r="AG30" s="1323"/>
      <c r="AH30" s="1310"/>
      <c r="AI30" s="1310"/>
      <c r="AJ30" s="1310"/>
      <c r="AK30" s="1307"/>
      <c r="AL30" s="1307"/>
      <c r="AM30" s="1307"/>
      <c r="AN30" s="101"/>
      <c r="AO30" s="1308"/>
      <c r="AP30" s="1308"/>
      <c r="AQ30" s="1308"/>
      <c r="AR30" s="1308"/>
      <c r="AS30" s="1342"/>
      <c r="AT30" s="1343"/>
      <c r="AU30" s="1343"/>
      <c r="AV30" s="1343"/>
      <c r="AW30" s="1344"/>
      <c r="AX30" s="1310"/>
      <c r="AY30" s="1310"/>
      <c r="AZ30" s="1310"/>
      <c r="BA30" s="1355"/>
    </row>
    <row r="31" spans="1:53" ht="42" customHeight="1" x14ac:dyDescent="0.25">
      <c r="A31" s="1304"/>
      <c r="B31" s="1306"/>
      <c r="C31" s="1304"/>
      <c r="D31" s="1305"/>
      <c r="E31" s="1305"/>
      <c r="F31" s="1306"/>
      <c r="G31" s="1335"/>
      <c r="H31" s="1336"/>
      <c r="I31" s="1337"/>
      <c r="J31" s="1304"/>
      <c r="K31" s="1305"/>
      <c r="L31" s="1305"/>
      <c r="M31" s="1306"/>
      <c r="N31" s="1345"/>
      <c r="O31" s="1346"/>
      <c r="P31" s="1347"/>
      <c r="Q31" s="1293"/>
      <c r="R31" s="1294"/>
      <c r="S31" s="1295"/>
      <c r="T31" s="1304"/>
      <c r="U31" s="1305"/>
      <c r="V31" s="1306"/>
      <c r="W31" s="1304"/>
      <c r="X31" s="1305"/>
      <c r="Y31" s="1306"/>
      <c r="Z31" s="94"/>
      <c r="AA31" s="1323"/>
      <c r="AB31" s="1323"/>
      <c r="AC31" s="1323"/>
      <c r="AD31" s="1323"/>
      <c r="AE31" s="1323"/>
      <c r="AF31" s="1323"/>
      <c r="AG31" s="1323"/>
      <c r="AH31" s="1310"/>
      <c r="AI31" s="1310"/>
      <c r="AJ31" s="1310"/>
      <c r="AK31" s="1307"/>
      <c r="AL31" s="1307"/>
      <c r="AM31" s="1307"/>
      <c r="AN31" s="101"/>
      <c r="AO31" s="1308"/>
      <c r="AP31" s="1308"/>
      <c r="AQ31" s="1308"/>
      <c r="AR31" s="1308"/>
      <c r="AS31" s="1342"/>
      <c r="AT31" s="1343"/>
      <c r="AU31" s="1343"/>
      <c r="AV31" s="1343"/>
      <c r="AW31" s="1344"/>
      <c r="AX31" s="1310"/>
      <c r="AY31" s="1310"/>
      <c r="AZ31" s="1310"/>
      <c r="BA31" s="1355"/>
    </row>
    <row r="32" spans="1:53" ht="26.25" customHeight="1" x14ac:dyDescent="0.3">
      <c r="A32" s="1325">
        <v>1</v>
      </c>
      <c r="B32" s="1326"/>
      <c r="C32" s="1261">
        <f>COUNTIF($B19:$AO19,$B$19)</f>
        <v>33</v>
      </c>
      <c r="D32" s="1262"/>
      <c r="E32" s="1262"/>
      <c r="F32" s="1263"/>
      <c r="G32" s="1261">
        <v>4</v>
      </c>
      <c r="H32" s="1262"/>
      <c r="I32" s="1263"/>
      <c r="J32" s="1261"/>
      <c r="K32" s="1262"/>
      <c r="L32" s="1262"/>
      <c r="M32" s="1263"/>
      <c r="N32" s="1261"/>
      <c r="O32" s="1262"/>
      <c r="P32" s="1263"/>
      <c r="Q32" s="1296"/>
      <c r="R32" s="1270"/>
      <c r="S32" s="1271"/>
      <c r="T32" s="1261">
        <v>15</v>
      </c>
      <c r="U32" s="1267"/>
      <c r="V32" s="1324"/>
      <c r="W32" s="1261">
        <f>C32+G32+J32+N32+Q32+T32</f>
        <v>52</v>
      </c>
      <c r="X32" s="1267"/>
      <c r="Y32" s="1268"/>
      <c r="Z32" s="94"/>
      <c r="AA32" s="1309" t="s">
        <v>134</v>
      </c>
      <c r="AB32" s="1309"/>
      <c r="AC32" s="1309"/>
      <c r="AD32" s="1309"/>
      <c r="AE32" s="1309"/>
      <c r="AF32" s="1309"/>
      <c r="AG32" s="1309"/>
      <c r="AH32" s="1321">
        <v>2</v>
      </c>
      <c r="AI32" s="1321"/>
      <c r="AJ32" s="1321"/>
      <c r="AK32" s="1321">
        <v>3</v>
      </c>
      <c r="AL32" s="1321"/>
      <c r="AM32" s="1321"/>
      <c r="AN32" s="101"/>
      <c r="AO32" s="1308"/>
      <c r="AP32" s="1308"/>
      <c r="AQ32" s="1308"/>
      <c r="AR32" s="1308"/>
      <c r="AS32" s="1345"/>
      <c r="AT32" s="1346"/>
      <c r="AU32" s="1346"/>
      <c r="AV32" s="1346"/>
      <c r="AW32" s="1347"/>
      <c r="AX32" s="1310"/>
      <c r="AY32" s="1310"/>
      <c r="AZ32" s="1310"/>
      <c r="BA32" s="1355"/>
    </row>
    <row r="33" spans="1:53" ht="27" customHeight="1" x14ac:dyDescent="0.3">
      <c r="A33" s="1259">
        <v>2</v>
      </c>
      <c r="B33" s="1260"/>
      <c r="C33" s="1261">
        <v>28</v>
      </c>
      <c r="D33" s="1262"/>
      <c r="E33" s="1262"/>
      <c r="F33" s="1263"/>
      <c r="G33" s="1264">
        <v>4</v>
      </c>
      <c r="H33" s="1265"/>
      <c r="I33" s="1266"/>
      <c r="J33" s="1264">
        <v>4</v>
      </c>
      <c r="K33" s="1265"/>
      <c r="L33" s="1265"/>
      <c r="M33" s="1266"/>
      <c r="N33" s="1264">
        <v>2</v>
      </c>
      <c r="O33" s="1265"/>
      <c r="P33" s="1266"/>
      <c r="Q33" s="1269">
        <v>2</v>
      </c>
      <c r="R33" s="1270"/>
      <c r="S33" s="1271"/>
      <c r="T33" s="1264">
        <v>2</v>
      </c>
      <c r="U33" s="1297"/>
      <c r="V33" s="1298"/>
      <c r="W33" s="1261">
        <f>C33+G33+J33+N33+Q33+T33</f>
        <v>42</v>
      </c>
      <c r="X33" s="1267"/>
      <c r="Y33" s="1268"/>
      <c r="Z33" s="94"/>
      <c r="AA33" s="1320" t="s">
        <v>135</v>
      </c>
      <c r="AB33" s="1320"/>
      <c r="AC33" s="1320"/>
      <c r="AD33" s="1320"/>
      <c r="AE33" s="1320"/>
      <c r="AF33" s="1320"/>
      <c r="AG33" s="1320"/>
      <c r="AH33" s="1321">
        <v>4</v>
      </c>
      <c r="AI33" s="1321"/>
      <c r="AJ33" s="1321"/>
      <c r="AK33" s="1321">
        <v>4</v>
      </c>
      <c r="AL33" s="1321"/>
      <c r="AM33" s="1321"/>
      <c r="AN33" s="101"/>
      <c r="AO33" s="1311" t="s">
        <v>40</v>
      </c>
      <c r="AP33" s="1312"/>
      <c r="AQ33" s="1312"/>
      <c r="AR33" s="1313"/>
      <c r="AS33" s="1356" t="s">
        <v>136</v>
      </c>
      <c r="AT33" s="1356"/>
      <c r="AU33" s="1356"/>
      <c r="AV33" s="1356"/>
      <c r="AW33" s="1356"/>
      <c r="AX33" s="1354">
        <v>4</v>
      </c>
      <c r="AY33" s="1354"/>
      <c r="AZ33" s="1354"/>
      <c r="BA33" s="1354"/>
    </row>
    <row r="34" spans="1:53" ht="21.75" customHeight="1" x14ac:dyDescent="0.3">
      <c r="A34" s="1259"/>
      <c r="B34" s="1260"/>
      <c r="C34" s="1261"/>
      <c r="D34" s="1262"/>
      <c r="E34" s="1262"/>
      <c r="F34" s="1263"/>
      <c r="G34" s="1264"/>
      <c r="H34" s="1265"/>
      <c r="I34" s="1266"/>
      <c r="J34" s="1264"/>
      <c r="K34" s="1265"/>
      <c r="L34" s="1265"/>
      <c r="M34" s="1266"/>
      <c r="N34" s="1264"/>
      <c r="O34" s="1265"/>
      <c r="P34" s="1266"/>
      <c r="Q34" s="1296"/>
      <c r="R34" s="1270"/>
      <c r="S34" s="1271"/>
      <c r="T34" s="1264"/>
      <c r="U34" s="1297"/>
      <c r="V34" s="1298"/>
      <c r="W34" s="1261"/>
      <c r="X34" s="1267"/>
      <c r="Y34" s="1268"/>
      <c r="Z34" s="94"/>
      <c r="AA34" s="1320"/>
      <c r="AB34" s="1320"/>
      <c r="AC34" s="1320"/>
      <c r="AD34" s="1320"/>
      <c r="AE34" s="1320"/>
      <c r="AF34" s="1320"/>
      <c r="AG34" s="1320"/>
      <c r="AH34" s="1321"/>
      <c r="AI34" s="1321"/>
      <c r="AJ34" s="1321"/>
      <c r="AK34" s="1321"/>
      <c r="AL34" s="1321"/>
      <c r="AM34" s="1321"/>
      <c r="AN34" s="101"/>
      <c r="AO34" s="1314"/>
      <c r="AP34" s="1315"/>
      <c r="AQ34" s="1315"/>
      <c r="AR34" s="1316"/>
      <c r="AS34" s="1356"/>
      <c r="AT34" s="1356"/>
      <c r="AU34" s="1356"/>
      <c r="AV34" s="1356"/>
      <c r="AW34" s="1356"/>
      <c r="AX34" s="1354"/>
      <c r="AY34" s="1354"/>
      <c r="AZ34" s="1354"/>
      <c r="BA34" s="1354"/>
    </row>
    <row r="35" spans="1:53" ht="25.5" customHeight="1" x14ac:dyDescent="0.3">
      <c r="A35" s="1259"/>
      <c r="B35" s="1260"/>
      <c r="C35" s="1261"/>
      <c r="D35" s="1262"/>
      <c r="E35" s="1262"/>
      <c r="F35" s="1263"/>
      <c r="G35" s="1264"/>
      <c r="H35" s="1265"/>
      <c r="I35" s="1266"/>
      <c r="J35" s="1264"/>
      <c r="K35" s="1265"/>
      <c r="L35" s="1265"/>
      <c r="M35" s="1266"/>
      <c r="N35" s="1264"/>
      <c r="O35" s="1265"/>
      <c r="P35" s="1266"/>
      <c r="Q35" s="1269"/>
      <c r="R35" s="1270"/>
      <c r="S35" s="1271"/>
      <c r="T35" s="1322"/>
      <c r="U35" s="1297"/>
      <c r="V35" s="1298"/>
      <c r="W35" s="1261"/>
      <c r="X35" s="1267"/>
      <c r="Y35" s="1268"/>
      <c r="Z35" s="94"/>
      <c r="AA35" s="1309" t="s">
        <v>43</v>
      </c>
      <c r="AB35" s="1309"/>
      <c r="AC35" s="1309"/>
      <c r="AD35" s="1309"/>
      <c r="AE35" s="1309"/>
      <c r="AF35" s="1309"/>
      <c r="AG35" s="1309"/>
      <c r="AH35" s="1321">
        <v>4</v>
      </c>
      <c r="AI35" s="1321"/>
      <c r="AJ35" s="1321"/>
      <c r="AK35" s="1321">
        <v>2</v>
      </c>
      <c r="AL35" s="1321"/>
      <c r="AM35" s="1321"/>
      <c r="AN35" s="102"/>
      <c r="AO35" s="1314"/>
      <c r="AP35" s="1315"/>
      <c r="AQ35" s="1315"/>
      <c r="AR35" s="1316"/>
      <c r="AS35" s="1356"/>
      <c r="AT35" s="1356"/>
      <c r="AU35" s="1356"/>
      <c r="AV35" s="1356"/>
      <c r="AW35" s="1356"/>
      <c r="AX35" s="1354"/>
      <c r="AY35" s="1354"/>
      <c r="AZ35" s="1354"/>
      <c r="BA35" s="1354"/>
    </row>
    <row r="36" spans="1:53" ht="34.5" customHeight="1" x14ac:dyDescent="0.25">
      <c r="A36" s="1272" t="s">
        <v>22</v>
      </c>
      <c r="B36" s="1273"/>
      <c r="C36" s="1274">
        <f>SUM(C32:F35)</f>
        <v>61</v>
      </c>
      <c r="D36" s="1275"/>
      <c r="E36" s="1275"/>
      <c r="F36" s="1276"/>
      <c r="G36" s="1277">
        <f>SUM(G32:I35)</f>
        <v>8</v>
      </c>
      <c r="H36" s="1278"/>
      <c r="I36" s="1273"/>
      <c r="J36" s="1279">
        <f>SUM(J32:M35)</f>
        <v>4</v>
      </c>
      <c r="K36" s="1280"/>
      <c r="L36" s="1280"/>
      <c r="M36" s="1281"/>
      <c r="N36" s="1279">
        <f>SUM(N32:P35)</f>
        <v>2</v>
      </c>
      <c r="O36" s="1280"/>
      <c r="P36" s="1281"/>
      <c r="Q36" s="1282">
        <f>SUM(Q32:S35)</f>
        <v>2</v>
      </c>
      <c r="R36" s="1283"/>
      <c r="S36" s="1284"/>
      <c r="T36" s="1277">
        <f>SUM(T32:V35)</f>
        <v>17</v>
      </c>
      <c r="U36" s="1285"/>
      <c r="V36" s="1286"/>
      <c r="W36" s="1277">
        <f>SUM(W32:Y35)</f>
        <v>94</v>
      </c>
      <c r="X36" s="1285"/>
      <c r="Y36" s="1286"/>
      <c r="Z36" s="94"/>
      <c r="AA36" s="1309"/>
      <c r="AB36" s="1309"/>
      <c r="AC36" s="1309"/>
      <c r="AD36" s="1309"/>
      <c r="AE36" s="1309"/>
      <c r="AF36" s="1309"/>
      <c r="AG36" s="1309"/>
      <c r="AH36" s="1321"/>
      <c r="AI36" s="1321"/>
      <c r="AJ36" s="1321"/>
      <c r="AK36" s="1321"/>
      <c r="AL36" s="1321"/>
      <c r="AM36" s="1321"/>
      <c r="AN36" s="103"/>
      <c r="AO36" s="1317"/>
      <c r="AP36" s="1318"/>
      <c r="AQ36" s="1318"/>
      <c r="AR36" s="1319"/>
      <c r="AS36" s="1356"/>
      <c r="AT36" s="1356"/>
      <c r="AU36" s="1356"/>
      <c r="AV36" s="1356"/>
      <c r="AW36" s="1356"/>
      <c r="AX36" s="1354"/>
      <c r="AY36" s="1354"/>
      <c r="AZ36" s="1354"/>
      <c r="BA36" s="1354"/>
    </row>
  </sheetData>
  <mergeCells count="101">
    <mergeCell ref="P10:AM10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X33:BA36"/>
    <mergeCell ref="AX29:BA32"/>
    <mergeCell ref="AH32:AJ32"/>
    <mergeCell ref="AK32:AM32"/>
    <mergeCell ref="AS33:AW36"/>
    <mergeCell ref="AN3:BA4"/>
    <mergeCell ref="A4:O4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P8:AL8"/>
    <mergeCell ref="AN8:BA10"/>
    <mergeCell ref="P9:AL9"/>
    <mergeCell ref="P5:AM5"/>
    <mergeCell ref="AS17:AW17"/>
    <mergeCell ref="P11:AM11"/>
    <mergeCell ref="A15:BA15"/>
    <mergeCell ref="A17:A18"/>
    <mergeCell ref="B17:E17"/>
    <mergeCell ref="A33:B33"/>
    <mergeCell ref="N32:P32"/>
    <mergeCell ref="Q32:S32"/>
    <mergeCell ref="T32:V32"/>
    <mergeCell ref="N33:P33"/>
    <mergeCell ref="A32:B32"/>
    <mergeCell ref="J17:M17"/>
    <mergeCell ref="C33:F33"/>
    <mergeCell ref="G33:I33"/>
    <mergeCell ref="J33:M33"/>
    <mergeCell ref="G29:I31"/>
    <mergeCell ref="J29:M31"/>
    <mergeCell ref="C29:F31"/>
    <mergeCell ref="N29:P31"/>
    <mergeCell ref="C32:F32"/>
    <mergeCell ref="G32:I32"/>
    <mergeCell ref="J32:M32"/>
    <mergeCell ref="A25:AU25"/>
    <mergeCell ref="AA27:AM27"/>
    <mergeCell ref="AO27:BA27"/>
    <mergeCell ref="F17:I17"/>
    <mergeCell ref="A29:B31"/>
    <mergeCell ref="AS29:AW32"/>
    <mergeCell ref="AK29:AM31"/>
    <mergeCell ref="AO29:AR32"/>
    <mergeCell ref="AA32:AG32"/>
    <mergeCell ref="AH29:AJ31"/>
    <mergeCell ref="W32:Y32"/>
    <mergeCell ref="AO33:AR36"/>
    <mergeCell ref="AA33:AG34"/>
    <mergeCell ref="AH33:AJ34"/>
    <mergeCell ref="AA35:AG36"/>
    <mergeCell ref="T35:V35"/>
    <mergeCell ref="AA29:AG31"/>
    <mergeCell ref="AK35:AM36"/>
    <mergeCell ref="AH35:AJ36"/>
    <mergeCell ref="AK33:AM34"/>
    <mergeCell ref="Q29:S31"/>
    <mergeCell ref="Q33:S33"/>
    <mergeCell ref="Q34:S34"/>
    <mergeCell ref="W34:Y34"/>
    <mergeCell ref="T33:V33"/>
    <mergeCell ref="W33:Y33"/>
    <mergeCell ref="T34:V34"/>
    <mergeCell ref="T29:V31"/>
    <mergeCell ref="W29:Y31"/>
    <mergeCell ref="A36:B36"/>
    <mergeCell ref="C36:F36"/>
    <mergeCell ref="G36:I36"/>
    <mergeCell ref="J36:M36"/>
    <mergeCell ref="N36:P36"/>
    <mergeCell ref="Q36:S36"/>
    <mergeCell ref="T36:V36"/>
    <mergeCell ref="A35:B35"/>
    <mergeCell ref="W36:Y36"/>
    <mergeCell ref="C35:F35"/>
    <mergeCell ref="G35:I35"/>
    <mergeCell ref="A34:B34"/>
    <mergeCell ref="C34:F34"/>
    <mergeCell ref="G34:I34"/>
    <mergeCell ref="W35:Y35"/>
    <mergeCell ref="J34:M34"/>
    <mergeCell ref="N34:P34"/>
    <mergeCell ref="Q35:S35"/>
    <mergeCell ref="J35:M35"/>
    <mergeCell ref="N35:P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tabSelected="1"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54" width="3.28515625" style="1019" customWidth="1"/>
    <col min="55" max="16384" width="3.28515625" style="60"/>
  </cols>
  <sheetData>
    <row r="1" spans="1:54" ht="33.75" customHeight="1" x14ac:dyDescent="0.4">
      <c r="A1" s="1359" t="s">
        <v>84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  <c r="P1" s="1378" t="s">
        <v>85</v>
      </c>
      <c r="Q1" s="1378"/>
      <c r="R1" s="1378"/>
      <c r="S1" s="1378"/>
      <c r="T1" s="1378"/>
      <c r="U1" s="1378"/>
      <c r="V1" s="1378"/>
      <c r="W1" s="1378"/>
      <c r="X1" s="1378"/>
      <c r="Y1" s="1378"/>
      <c r="Z1" s="1378"/>
      <c r="AA1" s="1378"/>
      <c r="AB1" s="1378"/>
      <c r="AC1" s="1378"/>
      <c r="AD1" s="1378"/>
      <c r="AE1" s="1378"/>
      <c r="AF1" s="1378"/>
      <c r="AG1" s="1378"/>
      <c r="AH1" s="1378"/>
      <c r="AI1" s="1378"/>
      <c r="AJ1" s="1378"/>
      <c r="AK1" s="1378"/>
      <c r="AL1" s="1378"/>
      <c r="AM1" s="1378"/>
      <c r="AN1" s="59"/>
    </row>
    <row r="2" spans="1:54" ht="30" x14ac:dyDescent="0.4">
      <c r="A2" s="1359" t="s">
        <v>86</v>
      </c>
      <c r="B2" s="1359"/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359" t="s">
        <v>673</v>
      </c>
      <c r="B3" s="1359"/>
      <c r="C3" s="1359"/>
      <c r="D3" s="1359"/>
      <c r="E3" s="1359"/>
      <c r="F3" s="1359"/>
      <c r="G3" s="1359"/>
      <c r="H3" s="1359"/>
      <c r="I3" s="1359"/>
      <c r="J3" s="1359"/>
      <c r="K3" s="1359"/>
      <c r="L3" s="1359"/>
      <c r="M3" s="1359"/>
      <c r="N3" s="1359"/>
      <c r="O3" s="1359"/>
      <c r="P3" s="1379" t="s">
        <v>88</v>
      </c>
      <c r="Q3" s="1379"/>
      <c r="R3" s="1379"/>
      <c r="S3" s="1379"/>
      <c r="T3" s="1379"/>
      <c r="U3" s="1379"/>
      <c r="V3" s="1379"/>
      <c r="W3" s="1379"/>
      <c r="X3" s="1379"/>
      <c r="Y3" s="1379"/>
      <c r="Z3" s="1379"/>
      <c r="AA3" s="1379"/>
      <c r="AB3" s="1379"/>
      <c r="AC3" s="1379"/>
      <c r="AD3" s="1379"/>
      <c r="AE3" s="1379"/>
      <c r="AF3" s="1379"/>
      <c r="AG3" s="1379"/>
      <c r="AH3" s="1379"/>
      <c r="AI3" s="1379"/>
      <c r="AJ3" s="1379"/>
      <c r="AK3" s="1379"/>
      <c r="AL3" s="1379"/>
      <c r="AM3" s="1379"/>
      <c r="AN3" s="1357" t="s">
        <v>600</v>
      </c>
      <c r="AO3" s="1357"/>
      <c r="AP3" s="1357"/>
      <c r="AQ3" s="1357"/>
      <c r="AR3" s="1357"/>
      <c r="AS3" s="1357"/>
      <c r="AT3" s="1357"/>
      <c r="AU3" s="1357"/>
      <c r="AV3" s="1357"/>
      <c r="AW3" s="1357"/>
      <c r="AX3" s="1357"/>
      <c r="AY3" s="1357"/>
      <c r="AZ3" s="1357"/>
      <c r="BA3" s="1357"/>
    </row>
    <row r="4" spans="1:54" ht="30.75" x14ac:dyDescent="0.45">
      <c r="A4" s="1358" t="s">
        <v>674</v>
      </c>
      <c r="B4" s="1359"/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57"/>
      <c r="AO4" s="1357"/>
      <c r="AP4" s="1357"/>
      <c r="AQ4" s="1357"/>
      <c r="AR4" s="1357"/>
      <c r="AS4" s="1357"/>
      <c r="AT4" s="1357"/>
      <c r="AU4" s="1357"/>
      <c r="AV4" s="1357"/>
      <c r="AW4" s="1357"/>
      <c r="AX4" s="1357"/>
      <c r="AY4" s="1357"/>
      <c r="AZ4" s="1357"/>
      <c r="BA4" s="1357"/>
    </row>
    <row r="5" spans="1:54" ht="36.75" customHeight="1" x14ac:dyDescent="0.4">
      <c r="A5" s="1158"/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454" t="s">
        <v>90</v>
      </c>
      <c r="Q5" s="1455"/>
      <c r="R5" s="1455"/>
      <c r="S5" s="1455"/>
      <c r="T5" s="1455"/>
      <c r="U5" s="1455"/>
      <c r="V5" s="1455"/>
      <c r="W5" s="1455"/>
      <c r="X5" s="1455"/>
      <c r="Y5" s="1455"/>
      <c r="Z5" s="1455"/>
      <c r="AA5" s="1455"/>
      <c r="AB5" s="1455"/>
      <c r="AC5" s="1455"/>
      <c r="AD5" s="1455"/>
      <c r="AE5" s="1455"/>
      <c r="AF5" s="1455"/>
      <c r="AG5" s="1455"/>
      <c r="AH5" s="1455"/>
      <c r="AI5" s="1455"/>
      <c r="AJ5" s="1455"/>
      <c r="AK5" s="1455"/>
      <c r="AL5" s="1455"/>
      <c r="AM5" s="1455"/>
      <c r="AN5" s="1019"/>
      <c r="AO5" s="1019"/>
      <c r="AP5" s="1019"/>
      <c r="AQ5" s="1019"/>
      <c r="AR5" s="1019"/>
      <c r="AS5" s="1019"/>
      <c r="AT5" s="1019"/>
      <c r="AU5" s="1019"/>
      <c r="AV5" s="1019"/>
      <c r="AW5" s="1019"/>
      <c r="AX5" s="1019"/>
      <c r="AY5" s="1019"/>
      <c r="AZ5" s="1019"/>
      <c r="BA5" s="1019"/>
    </row>
    <row r="6" spans="1:54" s="65" customFormat="1" ht="24.75" customHeight="1" x14ac:dyDescent="0.4">
      <c r="A6" s="1456" t="s">
        <v>91</v>
      </c>
      <c r="B6" s="1456"/>
      <c r="C6" s="1456"/>
      <c r="D6" s="1456"/>
      <c r="E6" s="1456"/>
      <c r="F6" s="1456"/>
      <c r="G6" s="1456"/>
      <c r="H6" s="1456"/>
      <c r="I6" s="1456"/>
      <c r="J6" s="1456"/>
      <c r="K6" s="1456"/>
      <c r="L6" s="1456"/>
      <c r="M6" s="1456"/>
      <c r="N6" s="1456"/>
      <c r="O6" s="1456"/>
      <c r="P6" s="1159"/>
      <c r="Q6" s="1159"/>
      <c r="R6" s="1159"/>
      <c r="S6" s="1159"/>
      <c r="T6" s="1159"/>
      <c r="U6" s="1159"/>
      <c r="V6" s="1159"/>
      <c r="W6" s="1159"/>
      <c r="X6" s="1159"/>
      <c r="Y6" s="1159"/>
      <c r="Z6" s="1159"/>
      <c r="AA6" s="1159"/>
      <c r="AB6" s="1159"/>
      <c r="AC6" s="1159"/>
      <c r="AD6" s="1159"/>
      <c r="AE6" s="1159"/>
      <c r="AF6" s="1159"/>
      <c r="AG6" s="1159"/>
      <c r="AH6" s="1159"/>
      <c r="AI6" s="1159"/>
      <c r="AJ6" s="1159"/>
      <c r="AK6" s="1159"/>
      <c r="AL6" s="1159"/>
      <c r="AM6" s="1159"/>
      <c r="AN6" s="1159"/>
      <c r="AO6" s="1457"/>
      <c r="AP6" s="1457"/>
      <c r="AQ6" s="1457"/>
      <c r="AR6" s="1457"/>
      <c r="AS6" s="1457"/>
      <c r="AT6" s="1457"/>
      <c r="AU6" s="1457"/>
      <c r="AV6" s="1457"/>
      <c r="AW6" s="1457"/>
      <c r="AX6" s="1457"/>
      <c r="AY6" s="1457"/>
      <c r="AZ6" s="1457"/>
      <c r="BA6" s="1457"/>
      <c r="BB6" s="1020"/>
    </row>
    <row r="7" spans="1:54" s="65" customFormat="1" ht="27" customHeight="1" x14ac:dyDescent="0.4">
      <c r="A7" s="1456" t="s">
        <v>92</v>
      </c>
      <c r="B7" s="1456"/>
      <c r="C7" s="1456"/>
      <c r="D7" s="1456"/>
      <c r="E7" s="1456"/>
      <c r="F7" s="1456"/>
      <c r="G7" s="1456"/>
      <c r="H7" s="1456"/>
      <c r="I7" s="1456"/>
      <c r="J7" s="1456"/>
      <c r="K7" s="1456"/>
      <c r="L7" s="1456"/>
      <c r="M7" s="1456"/>
      <c r="N7" s="1456"/>
      <c r="O7" s="1456"/>
      <c r="P7" s="1357" t="s">
        <v>93</v>
      </c>
      <c r="Q7" s="1357"/>
      <c r="R7" s="1357"/>
      <c r="S7" s="1357"/>
      <c r="T7" s="1357"/>
      <c r="U7" s="1357"/>
      <c r="V7" s="1357"/>
      <c r="W7" s="1357"/>
      <c r="X7" s="1357"/>
      <c r="Y7" s="1357"/>
      <c r="Z7" s="1357"/>
      <c r="AA7" s="1357"/>
      <c r="AB7" s="1357"/>
      <c r="AC7" s="1357"/>
      <c r="AD7" s="1357"/>
      <c r="AE7" s="1357"/>
      <c r="AF7" s="1357"/>
      <c r="AG7" s="1357"/>
      <c r="AH7" s="1357"/>
      <c r="AI7" s="1357"/>
      <c r="AJ7" s="1357"/>
      <c r="AK7" s="1357"/>
      <c r="AL7" s="1357"/>
      <c r="AM7" s="1157"/>
      <c r="AN7" s="1458" t="s">
        <v>597</v>
      </c>
      <c r="AO7" s="1459"/>
      <c r="AP7" s="1459"/>
      <c r="AQ7" s="1459"/>
      <c r="AR7" s="1459"/>
      <c r="AS7" s="1459"/>
      <c r="AT7" s="1459"/>
      <c r="AU7" s="1459"/>
      <c r="AV7" s="1459"/>
      <c r="AW7" s="1459"/>
      <c r="AX7" s="1459"/>
      <c r="AY7" s="1459"/>
      <c r="AZ7" s="1459"/>
      <c r="BA7" s="1459"/>
      <c r="BB7" s="1020"/>
    </row>
    <row r="8" spans="1:54" s="65" customFormat="1" ht="27.75" customHeight="1" x14ac:dyDescent="0.4">
      <c r="A8" s="1020"/>
      <c r="B8" s="1020"/>
      <c r="C8" s="1020"/>
      <c r="D8" s="1020"/>
      <c r="E8" s="1020"/>
      <c r="F8" s="1020"/>
      <c r="G8" s="1020"/>
      <c r="H8" s="1020"/>
      <c r="I8" s="1020"/>
      <c r="J8" s="1020"/>
      <c r="K8" s="1020"/>
      <c r="L8" s="1020"/>
      <c r="M8" s="1020"/>
      <c r="N8" s="1020"/>
      <c r="O8" s="1020"/>
      <c r="P8" s="1357" t="s">
        <v>95</v>
      </c>
      <c r="Q8" s="1357"/>
      <c r="R8" s="1357"/>
      <c r="S8" s="1357"/>
      <c r="T8" s="1357"/>
      <c r="U8" s="1357"/>
      <c r="V8" s="1357"/>
      <c r="W8" s="1357"/>
      <c r="X8" s="1357"/>
      <c r="Y8" s="1357"/>
      <c r="Z8" s="1357"/>
      <c r="AA8" s="1357"/>
      <c r="AB8" s="1357"/>
      <c r="AC8" s="1357"/>
      <c r="AD8" s="1357"/>
      <c r="AE8" s="1357"/>
      <c r="AF8" s="1357"/>
      <c r="AG8" s="1357"/>
      <c r="AH8" s="1357"/>
      <c r="AI8" s="1357"/>
      <c r="AJ8" s="1357"/>
      <c r="AK8" s="1357"/>
      <c r="AL8" s="1357"/>
      <c r="AM8" s="1157"/>
      <c r="AN8" s="1463" t="s">
        <v>651</v>
      </c>
      <c r="AO8" s="1463"/>
      <c r="AP8" s="1463"/>
      <c r="AQ8" s="1463"/>
      <c r="AR8" s="1463"/>
      <c r="AS8" s="1463"/>
      <c r="AT8" s="1463"/>
      <c r="AU8" s="1463"/>
      <c r="AV8" s="1463"/>
      <c r="AW8" s="1463"/>
      <c r="AX8" s="1463"/>
      <c r="AY8" s="1463"/>
      <c r="AZ8" s="1463"/>
      <c r="BA8" s="1463"/>
      <c r="BB8" s="1020"/>
    </row>
    <row r="9" spans="1:54" s="65" customFormat="1" ht="27.75" customHeight="1" x14ac:dyDescent="0.4">
      <c r="A9" s="1020"/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464" t="s">
        <v>598</v>
      </c>
      <c r="Q9" s="1464"/>
      <c r="R9" s="1464"/>
      <c r="S9" s="1464"/>
      <c r="T9" s="1464"/>
      <c r="U9" s="1464"/>
      <c r="V9" s="1464"/>
      <c r="W9" s="1464"/>
      <c r="X9" s="1464"/>
      <c r="Y9" s="1464"/>
      <c r="Z9" s="1464"/>
      <c r="AA9" s="1464"/>
      <c r="AB9" s="1464"/>
      <c r="AC9" s="1464"/>
      <c r="AD9" s="1464"/>
      <c r="AE9" s="1464"/>
      <c r="AF9" s="1464"/>
      <c r="AG9" s="1464"/>
      <c r="AH9" s="1464"/>
      <c r="AI9" s="1464"/>
      <c r="AJ9" s="1464"/>
      <c r="AK9" s="1464"/>
      <c r="AL9" s="1464"/>
      <c r="AM9" s="1157"/>
      <c r="AN9" s="1463"/>
      <c r="AO9" s="1463"/>
      <c r="AP9" s="1463"/>
      <c r="AQ9" s="1463"/>
      <c r="AR9" s="1463"/>
      <c r="AS9" s="1463"/>
      <c r="AT9" s="1463"/>
      <c r="AU9" s="1463"/>
      <c r="AV9" s="1463"/>
      <c r="AW9" s="1463"/>
      <c r="AX9" s="1463"/>
      <c r="AY9" s="1463"/>
      <c r="AZ9" s="1463"/>
      <c r="BA9" s="1463"/>
      <c r="BB9" s="1020"/>
    </row>
    <row r="10" spans="1:54" s="65" customFormat="1" ht="27.75" customHeight="1" x14ac:dyDescent="0.35">
      <c r="A10" s="1020"/>
      <c r="B10" s="1020"/>
      <c r="C10" s="1020"/>
      <c r="D10" s="1020"/>
      <c r="E10" s="1020"/>
      <c r="F10" s="1020"/>
      <c r="G10" s="1020"/>
      <c r="H10" s="1020"/>
      <c r="I10" s="1020"/>
      <c r="J10" s="1020"/>
      <c r="K10" s="1020"/>
      <c r="L10" s="1020"/>
      <c r="M10" s="1020"/>
      <c r="N10" s="1020"/>
      <c r="O10" s="1020"/>
      <c r="P10" s="1464" t="s">
        <v>97</v>
      </c>
      <c r="Q10" s="1465"/>
      <c r="R10" s="1465"/>
      <c r="S10" s="1465"/>
      <c r="T10" s="1465"/>
      <c r="U10" s="1465"/>
      <c r="V10" s="1465"/>
      <c r="W10" s="1465"/>
      <c r="X10" s="1465"/>
      <c r="Y10" s="1465"/>
      <c r="Z10" s="1465"/>
      <c r="AA10" s="1465"/>
      <c r="AB10" s="1465"/>
      <c r="AC10" s="1465"/>
      <c r="AD10" s="1465"/>
      <c r="AE10" s="1465"/>
      <c r="AF10" s="1465"/>
      <c r="AG10" s="1465"/>
      <c r="AH10" s="1465"/>
      <c r="AI10" s="1465"/>
      <c r="AJ10" s="1465"/>
      <c r="AK10" s="1465"/>
      <c r="AL10" s="1466"/>
      <c r="AM10" s="1466"/>
      <c r="AN10" s="1463"/>
      <c r="AO10" s="1463"/>
      <c r="AP10" s="1463"/>
      <c r="AQ10" s="1463"/>
      <c r="AR10" s="1463"/>
      <c r="AS10" s="1463"/>
      <c r="AT10" s="1463"/>
      <c r="AU10" s="1463"/>
      <c r="AV10" s="1463"/>
      <c r="AW10" s="1463"/>
      <c r="AX10" s="1463"/>
      <c r="AY10" s="1463"/>
      <c r="AZ10" s="1463"/>
      <c r="BA10" s="1463"/>
      <c r="BB10" s="1020"/>
    </row>
    <row r="11" spans="1:54" s="65" customFormat="1" ht="27.75" customHeight="1" x14ac:dyDescent="0.4">
      <c r="A11" s="1020"/>
      <c r="B11" s="1020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464" t="s">
        <v>599</v>
      </c>
      <c r="Q11" s="1464"/>
      <c r="R11" s="1464"/>
      <c r="S11" s="1464"/>
      <c r="T11" s="1464"/>
      <c r="U11" s="1464"/>
      <c r="V11" s="1464"/>
      <c r="W11" s="1464"/>
      <c r="X11" s="1464"/>
      <c r="Y11" s="1464"/>
      <c r="Z11" s="1464"/>
      <c r="AA11" s="1464"/>
      <c r="AB11" s="1464"/>
      <c r="AC11" s="1464"/>
      <c r="AD11" s="1464"/>
      <c r="AE11" s="1464"/>
      <c r="AF11" s="1464"/>
      <c r="AG11" s="1464"/>
      <c r="AH11" s="1464"/>
      <c r="AI11" s="1464"/>
      <c r="AJ11" s="1464"/>
      <c r="AK11" s="1464"/>
      <c r="AL11" s="1464"/>
      <c r="AM11" s="1464"/>
      <c r="AN11" s="1163"/>
      <c r="AO11" s="1163"/>
      <c r="AP11" s="1163"/>
      <c r="AQ11" s="1163"/>
      <c r="AR11" s="1163"/>
      <c r="AS11" s="1163"/>
      <c r="AT11" s="1163"/>
      <c r="AU11" s="1163"/>
      <c r="AV11" s="1163"/>
      <c r="AW11" s="1163"/>
      <c r="AX11" s="1163"/>
      <c r="AY11" s="1163"/>
      <c r="AZ11" s="1163"/>
      <c r="BA11" s="1163"/>
      <c r="BB11" s="1020"/>
    </row>
    <row r="12" spans="1:54" s="65" customFormat="1" ht="27.75" customHeight="1" x14ac:dyDescent="0.4">
      <c r="A12" s="1020"/>
      <c r="B12" s="1020"/>
      <c r="C12" s="1020"/>
      <c r="D12" s="1020"/>
      <c r="E12" s="1020"/>
      <c r="F12" s="1020"/>
      <c r="G12" s="1020"/>
      <c r="H12" s="1020"/>
      <c r="I12" s="1020"/>
      <c r="J12" s="1020"/>
      <c r="K12" s="1020"/>
      <c r="L12" s="1020"/>
      <c r="M12" s="1020"/>
      <c r="N12" s="1020"/>
      <c r="O12" s="1020"/>
      <c r="P12" s="1160"/>
      <c r="Q12" s="1161"/>
      <c r="R12" s="1161"/>
      <c r="S12" s="1161"/>
      <c r="T12" s="1161"/>
      <c r="U12" s="1161"/>
      <c r="V12" s="1161"/>
      <c r="W12" s="1161"/>
      <c r="X12" s="1161"/>
      <c r="Y12" s="1161"/>
      <c r="Z12" s="1161"/>
      <c r="AA12" s="1161"/>
      <c r="AB12" s="1161"/>
      <c r="AC12" s="1161"/>
      <c r="AD12" s="1161"/>
      <c r="AE12" s="1161"/>
      <c r="AF12" s="1161"/>
      <c r="AG12" s="1161"/>
      <c r="AH12" s="1161"/>
      <c r="AI12" s="1161"/>
      <c r="AJ12" s="1161"/>
      <c r="AK12" s="1161"/>
      <c r="AL12" s="1162"/>
      <c r="AM12" s="1162"/>
      <c r="AN12" s="1163"/>
      <c r="AO12" s="1163"/>
      <c r="AP12" s="1163"/>
      <c r="AQ12" s="1163"/>
      <c r="AR12" s="1163"/>
      <c r="AS12" s="1163"/>
      <c r="AT12" s="1163"/>
      <c r="AU12" s="1163"/>
      <c r="AV12" s="1163"/>
      <c r="AW12" s="1163"/>
      <c r="AX12" s="1163"/>
      <c r="AY12" s="1163"/>
      <c r="AZ12" s="1163"/>
      <c r="BA12" s="1163"/>
      <c r="BB12" s="1020"/>
    </row>
    <row r="13" spans="1:54" s="65" customFormat="1" ht="27.75" customHeight="1" x14ac:dyDescent="0.4">
      <c r="A13" s="1020"/>
      <c r="B13" s="1020"/>
      <c r="C13" s="1020"/>
      <c r="D13" s="1020"/>
      <c r="E13" s="1020"/>
      <c r="F13" s="1020"/>
      <c r="G13" s="1020"/>
      <c r="H13" s="1020"/>
      <c r="I13" s="1020"/>
      <c r="J13" s="1020"/>
      <c r="K13" s="1020"/>
      <c r="L13" s="1020"/>
      <c r="M13" s="1020"/>
      <c r="N13" s="1020"/>
      <c r="O13" s="1020"/>
      <c r="P13" s="1160"/>
      <c r="Q13" s="1161"/>
      <c r="R13" s="1161"/>
      <c r="S13" s="1161"/>
      <c r="T13" s="1161"/>
      <c r="U13" s="1161"/>
      <c r="V13" s="1161"/>
      <c r="W13" s="1161"/>
      <c r="X13" s="1161"/>
      <c r="Y13" s="1161"/>
      <c r="Z13" s="1161"/>
      <c r="AA13" s="1161"/>
      <c r="AB13" s="1161"/>
      <c r="AC13" s="1161"/>
      <c r="AD13" s="1161"/>
      <c r="AE13" s="1161"/>
      <c r="AF13" s="1161"/>
      <c r="AG13" s="1161"/>
      <c r="AH13" s="1161"/>
      <c r="AI13" s="1161"/>
      <c r="AJ13" s="1161"/>
      <c r="AK13" s="1161"/>
      <c r="AL13" s="1162"/>
      <c r="AM13" s="1162"/>
      <c r="AN13" s="1163"/>
      <c r="AO13" s="1163"/>
      <c r="AP13" s="1163"/>
      <c r="AQ13" s="1163"/>
      <c r="AR13" s="1163"/>
      <c r="AS13" s="1163"/>
      <c r="AT13" s="1163"/>
      <c r="AU13" s="1163"/>
      <c r="AV13" s="1163"/>
      <c r="AW13" s="1163"/>
      <c r="AX13" s="1163"/>
      <c r="AY13" s="1163"/>
      <c r="AZ13" s="1163"/>
      <c r="BA13" s="1163"/>
      <c r="BB13" s="1020"/>
    </row>
    <row r="14" spans="1:54" s="65" customFormat="1" ht="18.75" x14ac:dyDescent="0.3">
      <c r="A14" s="1020"/>
      <c r="B14" s="1020"/>
      <c r="C14" s="1020"/>
      <c r="D14" s="1020"/>
      <c r="E14" s="1020"/>
      <c r="F14" s="1020"/>
      <c r="G14" s="1020"/>
      <c r="H14" s="1020"/>
      <c r="I14" s="1020"/>
      <c r="J14" s="1020"/>
      <c r="K14" s="1020"/>
      <c r="L14" s="1020"/>
      <c r="M14" s="1020"/>
      <c r="N14" s="1020"/>
      <c r="O14" s="1020"/>
      <c r="P14" s="1020"/>
      <c r="Q14" s="1020"/>
      <c r="R14" s="1020"/>
      <c r="S14" s="1020"/>
      <c r="T14" s="1020"/>
      <c r="U14" s="1020"/>
      <c r="V14" s="1020"/>
      <c r="W14" s="1020"/>
      <c r="X14" s="1020"/>
      <c r="Y14" s="1020"/>
      <c r="Z14" s="1020"/>
      <c r="AA14" s="1020"/>
      <c r="AB14" s="1020"/>
      <c r="AC14" s="1020"/>
      <c r="AD14" s="1020"/>
      <c r="AE14" s="1020"/>
      <c r="AF14" s="1020"/>
      <c r="AG14" s="1020"/>
      <c r="AH14" s="1020"/>
      <c r="AI14" s="1020"/>
      <c r="AJ14" s="1020"/>
      <c r="AK14" s="1020"/>
      <c r="AL14" s="1020"/>
      <c r="AM14" s="1020"/>
      <c r="AN14" s="1020"/>
      <c r="AO14" s="1164"/>
      <c r="AP14" s="1164"/>
      <c r="AQ14" s="1164"/>
      <c r="AR14" s="1164"/>
      <c r="AS14" s="1164"/>
      <c r="AT14" s="1164"/>
      <c r="AU14" s="1164"/>
      <c r="AV14" s="1164"/>
      <c r="AW14" s="1164"/>
      <c r="AX14" s="1164"/>
      <c r="AY14" s="1164"/>
      <c r="AZ14" s="1164"/>
      <c r="BA14" s="1164"/>
      <c r="BB14" s="1020"/>
    </row>
    <row r="15" spans="1:54" s="65" customFormat="1" ht="22.5" x14ac:dyDescent="0.3">
      <c r="A15" s="1453" t="s">
        <v>570</v>
      </c>
      <c r="B15" s="1453"/>
      <c r="C15" s="1453"/>
      <c r="D15" s="1453"/>
      <c r="E15" s="1453"/>
      <c r="F15" s="1453"/>
      <c r="G15" s="1453"/>
      <c r="H15" s="1453"/>
      <c r="I15" s="1453"/>
      <c r="J15" s="1453"/>
      <c r="K15" s="1453"/>
      <c r="L15" s="1453"/>
      <c r="M15" s="1453"/>
      <c r="N15" s="1453"/>
      <c r="O15" s="1453"/>
      <c r="P15" s="1453"/>
      <c r="Q15" s="1453"/>
      <c r="R15" s="1453"/>
      <c r="S15" s="1453"/>
      <c r="T15" s="1453"/>
      <c r="U15" s="1453"/>
      <c r="V15" s="1453"/>
      <c r="W15" s="1453"/>
      <c r="X15" s="1453"/>
      <c r="Y15" s="1453"/>
      <c r="Z15" s="1453"/>
      <c r="AA15" s="1453"/>
      <c r="AB15" s="1453"/>
      <c r="AC15" s="1453"/>
      <c r="AD15" s="1453"/>
      <c r="AE15" s="1453"/>
      <c r="AF15" s="1453"/>
      <c r="AG15" s="1453"/>
      <c r="AH15" s="1453"/>
      <c r="AI15" s="1453"/>
      <c r="AJ15" s="1453"/>
      <c r="AK15" s="1453"/>
      <c r="AL15" s="1453"/>
      <c r="AM15" s="1453"/>
      <c r="AN15" s="1453"/>
      <c r="AO15" s="1453"/>
      <c r="AP15" s="1453"/>
      <c r="AQ15" s="1453"/>
      <c r="AR15" s="1453"/>
      <c r="AS15" s="1453"/>
      <c r="AT15" s="1453"/>
      <c r="AU15" s="1453"/>
      <c r="AV15" s="1453"/>
      <c r="AW15" s="1453"/>
      <c r="AX15" s="1453"/>
      <c r="AY15" s="1453"/>
      <c r="AZ15" s="1453"/>
      <c r="BA15" s="1453"/>
      <c r="BB15" s="1020"/>
    </row>
    <row r="16" spans="1:54" s="65" customFormat="1" ht="19.5" thickBot="1" x14ac:dyDescent="0.35">
      <c r="A16" s="1165"/>
      <c r="B16" s="1165"/>
      <c r="C16" s="1165"/>
      <c r="D16" s="1165"/>
      <c r="E16" s="1165"/>
      <c r="F16" s="1165"/>
      <c r="G16" s="1165"/>
      <c r="H16" s="1165"/>
      <c r="I16" s="1165"/>
      <c r="J16" s="1165"/>
      <c r="K16" s="1165"/>
      <c r="L16" s="1165"/>
      <c r="M16" s="1165"/>
      <c r="N16" s="1165"/>
      <c r="O16" s="1165"/>
      <c r="P16" s="1165"/>
      <c r="Q16" s="1165"/>
      <c r="R16" s="1165"/>
      <c r="S16" s="1165"/>
      <c r="T16" s="1165"/>
      <c r="U16" s="1165"/>
      <c r="V16" s="1165"/>
      <c r="W16" s="1165"/>
      <c r="X16" s="1165"/>
      <c r="Y16" s="1165"/>
      <c r="Z16" s="1165"/>
      <c r="AA16" s="1165"/>
      <c r="AB16" s="1165"/>
      <c r="AC16" s="1165"/>
      <c r="AD16" s="1165"/>
      <c r="AE16" s="1165"/>
      <c r="AF16" s="1165"/>
      <c r="AG16" s="1165"/>
      <c r="AH16" s="1165"/>
      <c r="AI16" s="1165"/>
      <c r="AJ16" s="1165"/>
      <c r="AK16" s="1165"/>
      <c r="AL16" s="1165"/>
      <c r="AM16" s="1165"/>
      <c r="AN16" s="1165"/>
      <c r="AO16" s="1165"/>
      <c r="AP16" s="1165"/>
      <c r="AQ16" s="1165"/>
      <c r="AR16" s="1165"/>
      <c r="AS16" s="1165"/>
      <c r="AT16" s="1165"/>
      <c r="AU16" s="1165"/>
      <c r="AV16" s="1165"/>
      <c r="AW16" s="1165"/>
      <c r="AX16" s="1165"/>
      <c r="AY16" s="1165"/>
      <c r="AZ16" s="1165"/>
      <c r="BA16" s="1165"/>
      <c r="BB16" s="1020"/>
    </row>
    <row r="17" spans="1:54" s="994" customFormat="1" ht="18" customHeight="1" x14ac:dyDescent="0.25">
      <c r="A17" s="1447" t="s">
        <v>99</v>
      </c>
      <c r="B17" s="1449" t="s">
        <v>100</v>
      </c>
      <c r="C17" s="1450"/>
      <c r="D17" s="1450"/>
      <c r="E17" s="1451"/>
      <c r="F17" s="1449" t="s">
        <v>101</v>
      </c>
      <c r="G17" s="1450"/>
      <c r="H17" s="1450"/>
      <c r="I17" s="1451"/>
      <c r="J17" s="1444" t="s">
        <v>102</v>
      </c>
      <c r="K17" s="1452"/>
      <c r="L17" s="1452"/>
      <c r="M17" s="1446"/>
      <c r="N17" s="1444" t="s">
        <v>103</v>
      </c>
      <c r="O17" s="1452"/>
      <c r="P17" s="1452"/>
      <c r="Q17" s="1452"/>
      <c r="R17" s="1446"/>
      <c r="S17" s="1444" t="s">
        <v>104</v>
      </c>
      <c r="T17" s="1445"/>
      <c r="U17" s="1445"/>
      <c r="V17" s="1445"/>
      <c r="W17" s="1446"/>
      <c r="X17" s="1444" t="s">
        <v>105</v>
      </c>
      <c r="Y17" s="1452"/>
      <c r="Z17" s="1452"/>
      <c r="AA17" s="1446"/>
      <c r="AB17" s="1449" t="s">
        <v>106</v>
      </c>
      <c r="AC17" s="1450"/>
      <c r="AD17" s="1450"/>
      <c r="AE17" s="1451"/>
      <c r="AF17" s="1449" t="s">
        <v>107</v>
      </c>
      <c r="AG17" s="1450"/>
      <c r="AH17" s="1450"/>
      <c r="AI17" s="1451"/>
      <c r="AJ17" s="1444" t="s">
        <v>108</v>
      </c>
      <c r="AK17" s="1445"/>
      <c r="AL17" s="1445"/>
      <c r="AM17" s="1445"/>
      <c r="AN17" s="1446"/>
      <c r="AO17" s="1444" t="s">
        <v>109</v>
      </c>
      <c r="AP17" s="1452"/>
      <c r="AQ17" s="1452"/>
      <c r="AR17" s="1446"/>
      <c r="AS17" s="1460" t="s">
        <v>110</v>
      </c>
      <c r="AT17" s="1461"/>
      <c r="AU17" s="1461"/>
      <c r="AV17" s="1461"/>
      <c r="AW17" s="1462"/>
      <c r="AX17" s="1444" t="s">
        <v>111</v>
      </c>
      <c r="AY17" s="1452"/>
      <c r="AZ17" s="1452"/>
      <c r="BA17" s="1446"/>
      <c r="BB17" s="1019"/>
    </row>
    <row r="18" spans="1:54" s="995" customFormat="1" ht="20.25" customHeight="1" thickBot="1" x14ac:dyDescent="0.3">
      <c r="A18" s="1448"/>
      <c r="B18" s="1166">
        <v>1</v>
      </c>
      <c r="C18" s="1167">
        <v>2</v>
      </c>
      <c r="D18" s="1167">
        <v>3</v>
      </c>
      <c r="E18" s="1168">
        <v>4</v>
      </c>
      <c r="F18" s="1166">
        <v>5</v>
      </c>
      <c r="G18" s="1167">
        <v>6</v>
      </c>
      <c r="H18" s="1167">
        <v>7</v>
      </c>
      <c r="I18" s="1168">
        <v>8</v>
      </c>
      <c r="J18" s="1166">
        <v>9</v>
      </c>
      <c r="K18" s="1167">
        <v>10</v>
      </c>
      <c r="L18" s="1167">
        <v>11</v>
      </c>
      <c r="M18" s="1168">
        <v>12</v>
      </c>
      <c r="N18" s="1166">
        <v>13</v>
      </c>
      <c r="O18" s="1167">
        <v>14</v>
      </c>
      <c r="P18" s="1167">
        <v>15</v>
      </c>
      <c r="Q18" s="1167">
        <v>16</v>
      </c>
      <c r="R18" s="1168">
        <v>17</v>
      </c>
      <c r="S18" s="1166">
        <v>18</v>
      </c>
      <c r="T18" s="1167">
        <v>19</v>
      </c>
      <c r="U18" s="1167">
        <v>20</v>
      </c>
      <c r="V18" s="1167">
        <v>21</v>
      </c>
      <c r="W18" s="1168">
        <v>22</v>
      </c>
      <c r="X18" s="1166">
        <v>23</v>
      </c>
      <c r="Y18" s="1167">
        <v>24</v>
      </c>
      <c r="Z18" s="1167">
        <v>25</v>
      </c>
      <c r="AA18" s="1168">
        <v>26</v>
      </c>
      <c r="AB18" s="1166">
        <v>27</v>
      </c>
      <c r="AC18" s="1167">
        <v>28</v>
      </c>
      <c r="AD18" s="1167">
        <v>29</v>
      </c>
      <c r="AE18" s="1168">
        <v>30</v>
      </c>
      <c r="AF18" s="1166">
        <v>31</v>
      </c>
      <c r="AG18" s="1167">
        <v>32</v>
      </c>
      <c r="AH18" s="1167">
        <v>33</v>
      </c>
      <c r="AI18" s="1168">
        <v>34</v>
      </c>
      <c r="AJ18" s="1166">
        <v>35</v>
      </c>
      <c r="AK18" s="1167">
        <v>36</v>
      </c>
      <c r="AL18" s="1167">
        <v>37</v>
      </c>
      <c r="AM18" s="1167">
        <v>38</v>
      </c>
      <c r="AN18" s="1168">
        <v>39</v>
      </c>
      <c r="AO18" s="1166">
        <v>40</v>
      </c>
      <c r="AP18" s="1167">
        <v>41</v>
      </c>
      <c r="AQ18" s="1167">
        <v>42</v>
      </c>
      <c r="AR18" s="1168">
        <v>43</v>
      </c>
      <c r="AS18" s="1166">
        <v>44</v>
      </c>
      <c r="AT18" s="1167">
        <v>45</v>
      </c>
      <c r="AU18" s="1167">
        <v>46</v>
      </c>
      <c r="AV18" s="1167">
        <v>47</v>
      </c>
      <c r="AW18" s="1168">
        <v>48</v>
      </c>
      <c r="AX18" s="1166">
        <v>49</v>
      </c>
      <c r="AY18" s="1167">
        <v>50</v>
      </c>
      <c r="AZ18" s="1167">
        <v>51</v>
      </c>
      <c r="BA18" s="1168">
        <v>52</v>
      </c>
      <c r="BB18" s="46"/>
    </row>
    <row r="19" spans="1:54" s="994" customFormat="1" ht="20.100000000000001" customHeight="1" thickBot="1" x14ac:dyDescent="0.35">
      <c r="A19" s="1169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144" t="s">
        <v>114</v>
      </c>
      <c r="AD19" s="1144" t="s">
        <v>114</v>
      </c>
      <c r="AE19" s="1145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019"/>
    </row>
    <row r="20" spans="1:54" s="994" customFormat="1" ht="20.100000000000001" customHeight="1" x14ac:dyDescent="0.3">
      <c r="A20" s="1170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144" t="s">
        <v>114</v>
      </c>
      <c r="AD20" s="1144" t="s">
        <v>114</v>
      </c>
      <c r="AE20" s="1145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019"/>
    </row>
    <row r="21" spans="1:54" s="994" customFormat="1" ht="20.100000000000001" customHeight="1" thickBot="1" x14ac:dyDescent="0.35">
      <c r="A21" s="1171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432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146" t="s">
        <v>114</v>
      </c>
      <c r="AJ21" s="113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136"/>
      <c r="AY21" s="84"/>
      <c r="AZ21" s="84"/>
      <c r="BA21" s="85"/>
      <c r="BB21" s="1019"/>
    </row>
    <row r="22" spans="1:54" ht="19.5" customHeight="1" thickBot="1" x14ac:dyDescent="0.35">
      <c r="A22" s="1172"/>
      <c r="B22" s="83"/>
      <c r="C22" s="84"/>
      <c r="D22" s="84"/>
      <c r="E22" s="85"/>
      <c r="F22" s="83"/>
      <c r="G22" s="84"/>
      <c r="H22" s="84"/>
      <c r="I22" s="85"/>
      <c r="J22" s="83"/>
      <c r="K22" s="84"/>
      <c r="L22" s="84"/>
      <c r="M22" s="85"/>
      <c r="N22" s="83"/>
      <c r="O22" s="84"/>
      <c r="P22" s="84"/>
      <c r="Q22" s="84"/>
      <c r="R22" s="85"/>
      <c r="S22" s="83"/>
      <c r="T22" s="84"/>
      <c r="U22" s="84"/>
      <c r="V22" s="84"/>
      <c r="W22" s="85"/>
      <c r="X22" s="83"/>
      <c r="Y22" s="84"/>
      <c r="Z22" s="84"/>
      <c r="AA22" s="85"/>
      <c r="AB22" s="83"/>
      <c r="AC22" s="84"/>
      <c r="AD22" s="84"/>
      <c r="AE22" s="85"/>
      <c r="AF22" s="1012"/>
      <c r="AG22" s="1013"/>
      <c r="AH22" s="1013"/>
      <c r="AI22" s="1014"/>
      <c r="AJ22" s="83"/>
      <c r="AK22" s="84"/>
      <c r="AL22" s="84"/>
      <c r="AM22" s="84"/>
      <c r="AN22" s="85"/>
      <c r="AO22" s="83"/>
      <c r="AP22" s="84"/>
      <c r="AQ22" s="84"/>
      <c r="AR22" s="85"/>
      <c r="AS22" s="1015"/>
      <c r="AT22" s="1173"/>
      <c r="AU22" s="1173"/>
      <c r="AV22" s="1173"/>
      <c r="AW22" s="1174"/>
      <c r="AX22" s="1175"/>
      <c r="AY22" s="1173"/>
      <c r="AZ22" s="1173"/>
      <c r="BA22" s="1174"/>
    </row>
    <row r="23" spans="1:54" ht="19.5" customHeight="1" x14ac:dyDescent="0.3">
      <c r="A23" s="1176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177"/>
      <c r="AU23" s="1177"/>
      <c r="AV23" s="1177"/>
      <c r="AW23" s="1177"/>
      <c r="AX23" s="1177"/>
      <c r="AY23" s="1177"/>
      <c r="AZ23" s="1177"/>
      <c r="BA23" s="1177"/>
    </row>
    <row r="24" spans="1:54" ht="19.5" customHeight="1" x14ac:dyDescent="0.3">
      <c r="A24" s="117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92"/>
      <c r="AH24" s="92"/>
      <c r="AI24" s="92"/>
      <c r="AJ24" s="91"/>
      <c r="AK24" s="91"/>
      <c r="AL24" s="91"/>
      <c r="AM24" s="91"/>
      <c r="AN24" s="91"/>
      <c r="AO24" s="91"/>
      <c r="AP24" s="91"/>
      <c r="AQ24" s="91"/>
      <c r="AR24" s="91"/>
      <c r="AS24" s="93"/>
      <c r="AT24" s="1177"/>
      <c r="AU24" s="1177"/>
      <c r="AV24" s="1177"/>
      <c r="AW24" s="1177"/>
      <c r="AX24" s="1177"/>
      <c r="AY24" s="1177"/>
      <c r="AZ24" s="1177"/>
      <c r="BA24" s="1177"/>
    </row>
    <row r="25" spans="1:54" ht="20.100000000000001" customHeight="1" x14ac:dyDescent="0.25">
      <c r="A25" s="1021"/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 t="s">
        <v>117</v>
      </c>
      <c r="AA25" s="1021"/>
      <c r="AB25" s="1021"/>
      <c r="AC25" s="1021"/>
      <c r="AD25" s="1021"/>
      <c r="AE25" s="1021"/>
      <c r="AF25" s="1021"/>
      <c r="AG25" s="1021"/>
      <c r="AH25" s="1021"/>
      <c r="AI25" s="1021"/>
      <c r="AJ25" s="1021"/>
      <c r="AK25" s="1021"/>
      <c r="AL25" s="1021"/>
      <c r="AM25" s="1021"/>
      <c r="AN25" s="1021"/>
      <c r="AO25" s="1021"/>
      <c r="AP25" s="1021"/>
      <c r="AQ25" s="1021"/>
      <c r="AR25" s="1021"/>
      <c r="AS25" s="1021"/>
      <c r="AT25" s="1021"/>
      <c r="AU25" s="1021"/>
      <c r="AV25" s="1021"/>
      <c r="AW25" s="1021"/>
      <c r="AX25" s="1021"/>
      <c r="AY25" s="1021"/>
      <c r="AZ25" s="1021"/>
      <c r="BA25" s="1021"/>
    </row>
    <row r="26" spans="1:54" s="95" customFormat="1" ht="21" customHeight="1" x14ac:dyDescent="0.3">
      <c r="A26" s="1443" t="s">
        <v>571</v>
      </c>
      <c r="B26" s="1443"/>
      <c r="C26" s="1443"/>
      <c r="D26" s="1443"/>
      <c r="E26" s="1443"/>
      <c r="F26" s="1443"/>
      <c r="G26" s="1443"/>
      <c r="H26" s="1443"/>
      <c r="I26" s="1443"/>
      <c r="J26" s="1413"/>
      <c r="K26" s="1413"/>
      <c r="L26" s="1413"/>
      <c r="M26" s="1413"/>
      <c r="N26" s="1413"/>
      <c r="O26" s="1413"/>
      <c r="P26" s="1413"/>
      <c r="Q26" s="1413"/>
      <c r="R26" s="1413"/>
      <c r="S26" s="1413"/>
      <c r="T26" s="1413"/>
      <c r="U26" s="1413"/>
      <c r="V26" s="1413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13"/>
      <c r="AS26" s="1413"/>
      <c r="AT26" s="1413"/>
      <c r="AU26" s="1413"/>
      <c r="AV26" s="1138"/>
      <c r="AW26" s="1138"/>
      <c r="AX26" s="1138"/>
      <c r="AY26" s="1138"/>
      <c r="AZ26" s="1138"/>
      <c r="BA26" s="1019"/>
      <c r="BB26" s="1021"/>
    </row>
    <row r="27" spans="1:54" x14ac:dyDescent="0.25">
      <c r="A27" s="1019"/>
      <c r="B27" s="1019"/>
      <c r="C27" s="1019"/>
      <c r="D27" s="1019"/>
      <c r="E27" s="1019"/>
      <c r="F27" s="1019"/>
      <c r="G27" s="1019"/>
      <c r="H27" s="1019"/>
      <c r="I27" s="1019"/>
      <c r="J27" s="1019"/>
      <c r="K27" s="1019"/>
      <c r="L27" s="1019"/>
      <c r="M27" s="1019"/>
      <c r="N27" s="1019"/>
      <c r="O27" s="1019"/>
      <c r="P27" s="1019"/>
      <c r="Q27" s="1019"/>
      <c r="R27" s="1019"/>
      <c r="S27" s="1019"/>
      <c r="T27" s="1019"/>
      <c r="U27" s="1019"/>
      <c r="V27" s="1019"/>
      <c r="W27" s="1019"/>
      <c r="X27" s="1019"/>
      <c r="Y27" s="1019"/>
      <c r="Z27" s="1019"/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19"/>
      <c r="AK27" s="1019"/>
      <c r="AL27" s="1019"/>
      <c r="AM27" s="1019"/>
      <c r="AN27" s="1019"/>
      <c r="AO27" s="1019"/>
      <c r="AP27" s="1019"/>
      <c r="AQ27" s="1019"/>
      <c r="AR27" s="1019"/>
      <c r="AS27" s="1019"/>
      <c r="AT27" s="1019"/>
      <c r="AU27" s="1019"/>
      <c r="AV27" s="1138"/>
      <c r="AW27" s="1138"/>
      <c r="AX27" s="1138"/>
      <c r="AY27" s="1138"/>
      <c r="AZ27" s="1138"/>
      <c r="BA27" s="1019"/>
    </row>
    <row r="28" spans="1:54" ht="21.75" customHeight="1" x14ac:dyDescent="0.3">
      <c r="A28" s="1178" t="s">
        <v>119</v>
      </c>
      <c r="B28" s="1179"/>
      <c r="C28" s="1179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437" t="s">
        <v>120</v>
      </c>
      <c r="AB28" s="1437"/>
      <c r="AC28" s="1437"/>
      <c r="AD28" s="1437"/>
      <c r="AE28" s="1437"/>
      <c r="AF28" s="1437"/>
      <c r="AG28" s="1437"/>
      <c r="AH28" s="1437"/>
      <c r="AI28" s="1437"/>
      <c r="AJ28" s="1437"/>
      <c r="AK28" s="1437"/>
      <c r="AL28" s="1437"/>
      <c r="AM28" s="1437"/>
      <c r="AN28" s="1178"/>
      <c r="AO28" s="1437" t="s">
        <v>572</v>
      </c>
      <c r="AP28" s="1437"/>
      <c r="AQ28" s="1437"/>
      <c r="AR28" s="1437"/>
      <c r="AS28" s="1437"/>
      <c r="AT28" s="1437"/>
      <c r="AU28" s="1437"/>
      <c r="AV28" s="1437"/>
      <c r="AW28" s="1437"/>
      <c r="AX28" s="1437"/>
      <c r="AY28" s="1437"/>
      <c r="AZ28" s="1437"/>
      <c r="BA28" s="1437"/>
    </row>
    <row r="29" spans="1:54" ht="11.25" customHeight="1" x14ac:dyDescent="0.3">
      <c r="A29" s="1180"/>
      <c r="B29" s="1181"/>
      <c r="C29" s="1181"/>
      <c r="D29" s="1181"/>
      <c r="E29" s="1181"/>
      <c r="F29" s="1181"/>
      <c r="G29" s="1181"/>
      <c r="H29" s="1181"/>
      <c r="I29" s="1181"/>
      <c r="J29" s="1181"/>
      <c r="K29" s="1181"/>
      <c r="L29" s="1181"/>
      <c r="M29" s="1181"/>
      <c r="N29" s="1181"/>
      <c r="O29" s="1181"/>
      <c r="P29" s="1181"/>
      <c r="Q29" s="1181"/>
      <c r="R29" s="1181"/>
      <c r="S29" s="1181"/>
      <c r="T29" s="1181"/>
      <c r="U29" s="1181"/>
      <c r="V29" s="1181"/>
      <c r="W29" s="1181"/>
      <c r="X29" s="1181"/>
      <c r="Y29" s="1181"/>
      <c r="Z29" s="1181"/>
      <c r="AA29" s="1181"/>
      <c r="AB29" s="1181"/>
      <c r="AC29" s="1181"/>
      <c r="AD29" s="1181"/>
      <c r="AE29" s="1181"/>
      <c r="AF29" s="1181"/>
      <c r="AG29" s="1181"/>
      <c r="AH29" s="1181"/>
      <c r="AI29" s="1181"/>
      <c r="AJ29" s="1181"/>
      <c r="AK29" s="1181"/>
      <c r="AL29" s="1181"/>
      <c r="AM29" s="1181"/>
      <c r="AN29" s="1181"/>
      <c r="AO29" s="1181"/>
      <c r="AP29" s="1181"/>
      <c r="AQ29" s="1181"/>
      <c r="AR29" s="1181"/>
      <c r="AS29" s="1181"/>
      <c r="AT29" s="1181"/>
      <c r="AU29" s="1181"/>
      <c r="AV29" s="1181"/>
      <c r="AW29" s="1181"/>
      <c r="AX29" s="1181"/>
      <c r="AY29" s="1181"/>
      <c r="AZ29" s="1181"/>
      <c r="BA29" s="1020"/>
    </row>
    <row r="30" spans="1:54" s="994" customFormat="1" ht="22.5" customHeight="1" x14ac:dyDescent="0.25">
      <c r="A30" s="1418" t="s">
        <v>99</v>
      </c>
      <c r="B30" s="1419"/>
      <c r="C30" s="1424" t="s">
        <v>122</v>
      </c>
      <c r="D30" s="1425"/>
      <c r="E30" s="1425"/>
      <c r="F30" s="1419"/>
      <c r="G30" s="1428" t="s">
        <v>663</v>
      </c>
      <c r="H30" s="1429"/>
      <c r="I30" s="1430"/>
      <c r="J30" s="1409" t="s">
        <v>124</v>
      </c>
      <c r="K30" s="1425"/>
      <c r="L30" s="1425"/>
      <c r="M30" s="1419"/>
      <c r="N30" s="1400" t="s">
        <v>573</v>
      </c>
      <c r="O30" s="1401"/>
      <c r="P30" s="1402"/>
      <c r="Q30" s="1409" t="s">
        <v>454</v>
      </c>
      <c r="R30" s="1410"/>
      <c r="S30" s="1411"/>
      <c r="T30" s="1409" t="s">
        <v>127</v>
      </c>
      <c r="U30" s="1425"/>
      <c r="V30" s="1419"/>
      <c r="W30" s="1409" t="s">
        <v>128</v>
      </c>
      <c r="X30" s="1425"/>
      <c r="Y30" s="1419"/>
      <c r="Z30" s="1177"/>
      <c r="AA30" s="1440" t="s">
        <v>129</v>
      </c>
      <c r="AB30" s="1440"/>
      <c r="AC30" s="1440"/>
      <c r="AD30" s="1440"/>
      <c r="AE30" s="1440"/>
      <c r="AF30" s="1440"/>
      <c r="AG30" s="1440"/>
      <c r="AH30" s="1438" t="s">
        <v>130</v>
      </c>
      <c r="AI30" s="1438"/>
      <c r="AJ30" s="1438"/>
      <c r="AK30" s="1441" t="s">
        <v>131</v>
      </c>
      <c r="AL30" s="1441"/>
      <c r="AM30" s="1441"/>
      <c r="AN30" s="1016"/>
      <c r="AO30" s="1441" t="s">
        <v>553</v>
      </c>
      <c r="AP30" s="1442"/>
      <c r="AQ30" s="1442"/>
      <c r="AR30" s="1442"/>
      <c r="AS30" s="1400" t="s">
        <v>574</v>
      </c>
      <c r="AT30" s="1401"/>
      <c r="AU30" s="1401"/>
      <c r="AV30" s="1401"/>
      <c r="AW30" s="1402"/>
      <c r="AX30" s="1438" t="s">
        <v>130</v>
      </c>
      <c r="AY30" s="1438"/>
      <c r="AZ30" s="1438"/>
      <c r="BA30" s="1439"/>
      <c r="BB30" s="1019"/>
    </row>
    <row r="31" spans="1:54" s="994" customFormat="1" ht="15.75" customHeight="1" x14ac:dyDescent="0.25">
      <c r="A31" s="1420"/>
      <c r="B31" s="1421"/>
      <c r="C31" s="1420"/>
      <c r="D31" s="1426"/>
      <c r="E31" s="1426"/>
      <c r="F31" s="1421"/>
      <c r="G31" s="1431"/>
      <c r="H31" s="1432"/>
      <c r="I31" s="1433"/>
      <c r="J31" s="1420"/>
      <c r="K31" s="1426"/>
      <c r="L31" s="1426"/>
      <c r="M31" s="1421"/>
      <c r="N31" s="1403"/>
      <c r="O31" s="1404"/>
      <c r="P31" s="1405"/>
      <c r="Q31" s="1412"/>
      <c r="R31" s="1413"/>
      <c r="S31" s="1414"/>
      <c r="T31" s="1420"/>
      <c r="U31" s="1426"/>
      <c r="V31" s="1421"/>
      <c r="W31" s="1420"/>
      <c r="X31" s="1426"/>
      <c r="Y31" s="1421"/>
      <c r="Z31" s="1177"/>
      <c r="AA31" s="1440"/>
      <c r="AB31" s="1440"/>
      <c r="AC31" s="1440"/>
      <c r="AD31" s="1440"/>
      <c r="AE31" s="1440"/>
      <c r="AF31" s="1440"/>
      <c r="AG31" s="1440"/>
      <c r="AH31" s="1438"/>
      <c r="AI31" s="1438"/>
      <c r="AJ31" s="1438"/>
      <c r="AK31" s="1441"/>
      <c r="AL31" s="1441"/>
      <c r="AM31" s="1441"/>
      <c r="AN31" s="1016"/>
      <c r="AO31" s="1442"/>
      <c r="AP31" s="1442"/>
      <c r="AQ31" s="1442"/>
      <c r="AR31" s="1442"/>
      <c r="AS31" s="1403"/>
      <c r="AT31" s="1404"/>
      <c r="AU31" s="1404"/>
      <c r="AV31" s="1404"/>
      <c r="AW31" s="1405"/>
      <c r="AX31" s="1438"/>
      <c r="AY31" s="1438"/>
      <c r="AZ31" s="1438"/>
      <c r="BA31" s="1439"/>
      <c r="BB31" s="1019"/>
    </row>
    <row r="32" spans="1:54" s="994" customFormat="1" ht="42" customHeight="1" x14ac:dyDescent="0.25">
      <c r="A32" s="1422"/>
      <c r="B32" s="1423"/>
      <c r="C32" s="1422"/>
      <c r="D32" s="1427"/>
      <c r="E32" s="1427"/>
      <c r="F32" s="1423"/>
      <c r="G32" s="1434"/>
      <c r="H32" s="1435"/>
      <c r="I32" s="1436"/>
      <c r="J32" s="1422"/>
      <c r="K32" s="1427"/>
      <c r="L32" s="1427"/>
      <c r="M32" s="1423"/>
      <c r="N32" s="1406"/>
      <c r="O32" s="1407"/>
      <c r="P32" s="1408"/>
      <c r="Q32" s="1415"/>
      <c r="R32" s="1416"/>
      <c r="S32" s="1417"/>
      <c r="T32" s="1422"/>
      <c r="U32" s="1427"/>
      <c r="V32" s="1423"/>
      <c r="W32" s="1422"/>
      <c r="X32" s="1427"/>
      <c r="Y32" s="1423"/>
      <c r="Z32" s="1177"/>
      <c r="AA32" s="1440"/>
      <c r="AB32" s="1440"/>
      <c r="AC32" s="1440"/>
      <c r="AD32" s="1440"/>
      <c r="AE32" s="1440"/>
      <c r="AF32" s="1440"/>
      <c r="AG32" s="1440"/>
      <c r="AH32" s="1438"/>
      <c r="AI32" s="1438"/>
      <c r="AJ32" s="1438"/>
      <c r="AK32" s="1441"/>
      <c r="AL32" s="1441"/>
      <c r="AM32" s="1441"/>
      <c r="AN32" s="1016"/>
      <c r="AO32" s="1442"/>
      <c r="AP32" s="1442"/>
      <c r="AQ32" s="1442"/>
      <c r="AR32" s="1442"/>
      <c r="AS32" s="1403"/>
      <c r="AT32" s="1404"/>
      <c r="AU32" s="1404"/>
      <c r="AV32" s="1404"/>
      <c r="AW32" s="1405"/>
      <c r="AX32" s="1438"/>
      <c r="AY32" s="1438"/>
      <c r="AZ32" s="1438"/>
      <c r="BA32" s="1439"/>
      <c r="BB32" s="1019"/>
    </row>
    <row r="33" spans="1:54" s="994" customFormat="1" ht="26.25" customHeight="1" x14ac:dyDescent="0.3">
      <c r="A33" s="1398">
        <v>1</v>
      </c>
      <c r="B33" s="1399"/>
      <c r="C33" s="1261">
        <v>33</v>
      </c>
      <c r="D33" s="1262"/>
      <c r="E33" s="1262"/>
      <c r="F33" s="1263"/>
      <c r="G33" s="1261">
        <v>4</v>
      </c>
      <c r="H33" s="1262"/>
      <c r="I33" s="1263"/>
      <c r="J33" s="1261"/>
      <c r="K33" s="1262"/>
      <c r="L33" s="1262"/>
      <c r="M33" s="1263"/>
      <c r="N33" s="1261"/>
      <c r="O33" s="1262"/>
      <c r="P33" s="1263"/>
      <c r="Q33" s="1296"/>
      <c r="R33" s="1270"/>
      <c r="S33" s="1271"/>
      <c r="T33" s="1261">
        <v>15</v>
      </c>
      <c r="U33" s="1267"/>
      <c r="V33" s="1324"/>
      <c r="W33" s="1261">
        <f>C33+G33+J33+N33+Q33+T33</f>
        <v>52</v>
      </c>
      <c r="X33" s="1267"/>
      <c r="Y33" s="1268"/>
      <c r="Z33" s="1177"/>
      <c r="AA33" s="1389"/>
      <c r="AB33" s="1389"/>
      <c r="AC33" s="1389"/>
      <c r="AD33" s="1389"/>
      <c r="AE33" s="1389"/>
      <c r="AF33" s="1389"/>
      <c r="AG33" s="1389"/>
      <c r="AH33" s="1390"/>
      <c r="AI33" s="1390"/>
      <c r="AJ33" s="1390"/>
      <c r="AK33" s="1390"/>
      <c r="AL33" s="1390"/>
      <c r="AM33" s="1390"/>
      <c r="AN33" s="1016"/>
      <c r="AO33" s="1442"/>
      <c r="AP33" s="1442"/>
      <c r="AQ33" s="1442"/>
      <c r="AR33" s="1442"/>
      <c r="AS33" s="1406"/>
      <c r="AT33" s="1407"/>
      <c r="AU33" s="1407"/>
      <c r="AV33" s="1407"/>
      <c r="AW33" s="1408"/>
      <c r="AX33" s="1438"/>
      <c r="AY33" s="1438"/>
      <c r="AZ33" s="1438"/>
      <c r="BA33" s="1439"/>
      <c r="BB33" s="1019"/>
    </row>
    <row r="34" spans="1:54" s="994" customFormat="1" ht="27" customHeight="1" x14ac:dyDescent="0.3">
      <c r="A34" s="1396">
        <v>2</v>
      </c>
      <c r="B34" s="1397"/>
      <c r="C34" s="1261">
        <v>33</v>
      </c>
      <c r="D34" s="1262"/>
      <c r="E34" s="1262"/>
      <c r="F34" s="1263"/>
      <c r="G34" s="1261">
        <v>4</v>
      </c>
      <c r="H34" s="1262"/>
      <c r="I34" s="1263"/>
      <c r="J34" s="1261"/>
      <c r="K34" s="1262"/>
      <c r="L34" s="1262"/>
      <c r="M34" s="1263"/>
      <c r="N34" s="1261"/>
      <c r="O34" s="1262"/>
      <c r="P34" s="1263"/>
      <c r="Q34" s="1296"/>
      <c r="R34" s="1270"/>
      <c r="S34" s="1271"/>
      <c r="T34" s="1261">
        <v>15</v>
      </c>
      <c r="U34" s="1267"/>
      <c r="V34" s="1324"/>
      <c r="W34" s="1261">
        <f>C34+G34+J34+N34+Q34+T34</f>
        <v>52</v>
      </c>
      <c r="X34" s="1267"/>
      <c r="Y34" s="1268"/>
      <c r="Z34" s="1177"/>
      <c r="AA34" s="1391" t="s">
        <v>135</v>
      </c>
      <c r="AB34" s="1391"/>
      <c r="AC34" s="1391"/>
      <c r="AD34" s="1391"/>
      <c r="AE34" s="1391"/>
      <c r="AF34" s="1391"/>
      <c r="AG34" s="1391"/>
      <c r="AH34" s="1390">
        <v>6</v>
      </c>
      <c r="AI34" s="1390"/>
      <c r="AJ34" s="1390"/>
      <c r="AK34" s="1390">
        <v>4</v>
      </c>
      <c r="AL34" s="1390"/>
      <c r="AM34" s="1390"/>
      <c r="AN34" s="1016"/>
      <c r="AO34" s="1380">
        <v>1</v>
      </c>
      <c r="AP34" s="1381"/>
      <c r="AQ34" s="1381"/>
      <c r="AR34" s="1382"/>
      <c r="AS34" s="1356" t="s">
        <v>455</v>
      </c>
      <c r="AT34" s="1356"/>
      <c r="AU34" s="1356"/>
      <c r="AV34" s="1356"/>
      <c r="AW34" s="1356"/>
      <c r="AX34" s="1356">
        <v>6</v>
      </c>
      <c r="AY34" s="1356"/>
      <c r="AZ34" s="1356"/>
      <c r="BA34" s="1356"/>
      <c r="BB34" s="1019"/>
    </row>
    <row r="35" spans="1:54" s="994" customFormat="1" ht="21.75" customHeight="1" x14ac:dyDescent="0.3">
      <c r="A35" s="1396">
        <v>3</v>
      </c>
      <c r="B35" s="1397"/>
      <c r="C35" s="1261">
        <v>28</v>
      </c>
      <c r="D35" s="1262"/>
      <c r="E35" s="1262"/>
      <c r="F35" s="1263"/>
      <c r="G35" s="1264">
        <v>4</v>
      </c>
      <c r="H35" s="1265"/>
      <c r="I35" s="1266"/>
      <c r="J35" s="1264">
        <v>4</v>
      </c>
      <c r="K35" s="1265"/>
      <c r="L35" s="1265"/>
      <c r="M35" s="1266"/>
      <c r="N35" s="1264">
        <v>2</v>
      </c>
      <c r="O35" s="1265"/>
      <c r="P35" s="1266"/>
      <c r="Q35" s="1296">
        <v>2</v>
      </c>
      <c r="R35" s="1270"/>
      <c r="S35" s="1271"/>
      <c r="T35" s="1264">
        <v>2</v>
      </c>
      <c r="U35" s="1297"/>
      <c r="V35" s="1298"/>
      <c r="W35" s="1261">
        <f>C35+G35+J35+N35+Q35+T35</f>
        <v>42</v>
      </c>
      <c r="X35" s="1267"/>
      <c r="Y35" s="1268"/>
      <c r="Z35" s="1177"/>
      <c r="AA35" s="1391"/>
      <c r="AB35" s="1391"/>
      <c r="AC35" s="1391"/>
      <c r="AD35" s="1391"/>
      <c r="AE35" s="1391"/>
      <c r="AF35" s="1391"/>
      <c r="AG35" s="1391"/>
      <c r="AH35" s="1390"/>
      <c r="AI35" s="1390"/>
      <c r="AJ35" s="1390"/>
      <c r="AK35" s="1390"/>
      <c r="AL35" s="1390"/>
      <c r="AM35" s="1390"/>
      <c r="AN35" s="1016"/>
      <c r="AO35" s="1383"/>
      <c r="AP35" s="1384"/>
      <c r="AQ35" s="1384"/>
      <c r="AR35" s="1385"/>
      <c r="AS35" s="1356"/>
      <c r="AT35" s="1356"/>
      <c r="AU35" s="1356"/>
      <c r="AV35" s="1356"/>
      <c r="AW35" s="1356"/>
      <c r="AX35" s="1356"/>
      <c r="AY35" s="1356"/>
      <c r="AZ35" s="1356"/>
      <c r="BA35" s="1356"/>
      <c r="BB35" s="1019"/>
    </row>
    <row r="36" spans="1:54" s="994" customFormat="1" ht="25.5" customHeight="1" x14ac:dyDescent="0.3">
      <c r="A36" s="1396"/>
      <c r="B36" s="1397"/>
      <c r="C36" s="1261"/>
      <c r="D36" s="1262"/>
      <c r="E36" s="1262"/>
      <c r="F36" s="1263"/>
      <c r="G36" s="1264"/>
      <c r="H36" s="1265"/>
      <c r="I36" s="1266"/>
      <c r="J36" s="1264"/>
      <c r="K36" s="1265"/>
      <c r="L36" s="1265"/>
      <c r="M36" s="1266"/>
      <c r="N36" s="1264"/>
      <c r="O36" s="1265"/>
      <c r="P36" s="1266"/>
      <c r="Q36" s="1269"/>
      <c r="R36" s="1270"/>
      <c r="S36" s="1271"/>
      <c r="T36" s="1322"/>
      <c r="U36" s="1297"/>
      <c r="V36" s="1298"/>
      <c r="W36" s="1261"/>
      <c r="X36" s="1267"/>
      <c r="Y36" s="1268"/>
      <c r="Z36" s="1177"/>
      <c r="AA36" s="1389"/>
      <c r="AB36" s="1389"/>
      <c r="AC36" s="1389"/>
      <c r="AD36" s="1389"/>
      <c r="AE36" s="1389"/>
      <c r="AF36" s="1389"/>
      <c r="AG36" s="1389"/>
      <c r="AH36" s="1390"/>
      <c r="AI36" s="1390"/>
      <c r="AJ36" s="1390"/>
      <c r="AK36" s="1390"/>
      <c r="AL36" s="1390"/>
      <c r="AM36" s="1390"/>
      <c r="AN36" s="1017"/>
      <c r="AO36" s="1383"/>
      <c r="AP36" s="1384"/>
      <c r="AQ36" s="1384"/>
      <c r="AR36" s="1385"/>
      <c r="AS36" s="1356"/>
      <c r="AT36" s="1356"/>
      <c r="AU36" s="1356"/>
      <c r="AV36" s="1356"/>
      <c r="AW36" s="1356"/>
      <c r="AX36" s="1356"/>
      <c r="AY36" s="1356"/>
      <c r="AZ36" s="1356"/>
      <c r="BA36" s="1356"/>
      <c r="BB36" s="1019"/>
    </row>
    <row r="37" spans="1:54" s="994" customFormat="1" ht="34.5" customHeight="1" x14ac:dyDescent="0.25">
      <c r="A37" s="1392" t="s">
        <v>22</v>
      </c>
      <c r="B37" s="1266"/>
      <c r="C37" s="1261">
        <f>SUM(C33:F36)</f>
        <v>94</v>
      </c>
      <c r="D37" s="1262"/>
      <c r="E37" s="1262"/>
      <c r="F37" s="1263"/>
      <c r="G37" s="1264">
        <f>SUM(G33:I36)</f>
        <v>12</v>
      </c>
      <c r="H37" s="1265"/>
      <c r="I37" s="1266"/>
      <c r="J37" s="1393">
        <f>SUM(J33:M36)</f>
        <v>4</v>
      </c>
      <c r="K37" s="1394"/>
      <c r="L37" s="1394"/>
      <c r="M37" s="1395"/>
      <c r="N37" s="1393">
        <f>SUM(N33:P36)</f>
        <v>2</v>
      </c>
      <c r="O37" s="1394"/>
      <c r="P37" s="1395"/>
      <c r="Q37" s="1269">
        <f>SUM(Q33:S36)</f>
        <v>2</v>
      </c>
      <c r="R37" s="1270"/>
      <c r="S37" s="1271"/>
      <c r="T37" s="1264">
        <f>SUM(T33:V36)</f>
        <v>32</v>
      </c>
      <c r="U37" s="1297"/>
      <c r="V37" s="1298"/>
      <c r="W37" s="1264">
        <f>SUM(W33:Y36)</f>
        <v>146</v>
      </c>
      <c r="X37" s="1297"/>
      <c r="Y37" s="1298"/>
      <c r="Z37" s="1177"/>
      <c r="AA37" s="1389"/>
      <c r="AB37" s="1389"/>
      <c r="AC37" s="1389"/>
      <c r="AD37" s="1389"/>
      <c r="AE37" s="1389"/>
      <c r="AF37" s="1389"/>
      <c r="AG37" s="1389"/>
      <c r="AH37" s="1390"/>
      <c r="AI37" s="1390"/>
      <c r="AJ37" s="1390"/>
      <c r="AK37" s="1390"/>
      <c r="AL37" s="1390"/>
      <c r="AM37" s="1390"/>
      <c r="AN37" s="1018"/>
      <c r="AO37" s="1386"/>
      <c r="AP37" s="1387"/>
      <c r="AQ37" s="1387"/>
      <c r="AR37" s="1388"/>
      <c r="AS37" s="1356"/>
      <c r="AT37" s="1356"/>
      <c r="AU37" s="1356"/>
      <c r="AV37" s="1356"/>
      <c r="AW37" s="1356"/>
      <c r="AX37" s="1356"/>
      <c r="AY37" s="1356"/>
      <c r="AZ37" s="1356"/>
      <c r="BA37" s="1356"/>
      <c r="BB37" s="1019"/>
    </row>
  </sheetData>
  <mergeCells count="101">
    <mergeCell ref="AN8:BA10"/>
    <mergeCell ref="P9:AL9"/>
    <mergeCell ref="P10:AM10"/>
    <mergeCell ref="P11:AM11"/>
    <mergeCell ref="AX17:BA17"/>
    <mergeCell ref="A1:O1"/>
    <mergeCell ref="A2:O2"/>
    <mergeCell ref="P1:AM1"/>
    <mergeCell ref="P3:AM3"/>
    <mergeCell ref="A26:AU26"/>
    <mergeCell ref="AJ17:AN17"/>
    <mergeCell ref="A17:A18"/>
    <mergeCell ref="B17:E17"/>
    <mergeCell ref="F17:I17"/>
    <mergeCell ref="J17:M17"/>
    <mergeCell ref="A15:BA15"/>
    <mergeCell ref="A3:O3"/>
    <mergeCell ref="A4:O4"/>
    <mergeCell ref="AN3:BA4"/>
    <mergeCell ref="P5:AM5"/>
    <mergeCell ref="A6:O6"/>
    <mergeCell ref="AO6:BA6"/>
    <mergeCell ref="A7:O7"/>
    <mergeCell ref="P7:AL7"/>
    <mergeCell ref="X17:AA17"/>
    <mergeCell ref="AB17:AE17"/>
    <mergeCell ref="AF17:AI17"/>
    <mergeCell ref="AN7:BA7"/>
    <mergeCell ref="P8:AL8"/>
    <mergeCell ref="N17:R17"/>
    <mergeCell ref="AO17:AR17"/>
    <mergeCell ref="AS17:AW17"/>
    <mergeCell ref="S17:W17"/>
    <mergeCell ref="T30:V32"/>
    <mergeCell ref="W30:Y32"/>
    <mergeCell ref="AA28:AM28"/>
    <mergeCell ref="AO28:BA28"/>
    <mergeCell ref="AS30:AW33"/>
    <mergeCell ref="AX30:BA33"/>
    <mergeCell ref="AA30:AG32"/>
    <mergeCell ref="AH30:AJ32"/>
    <mergeCell ref="AK30:AM32"/>
    <mergeCell ref="AO30:AR33"/>
    <mergeCell ref="AK33:AM33"/>
    <mergeCell ref="AA33:AG33"/>
    <mergeCell ref="AH33:AJ33"/>
    <mergeCell ref="T33:V33"/>
    <mergeCell ref="W33:Y33"/>
    <mergeCell ref="A33:B33"/>
    <mergeCell ref="C33:F33"/>
    <mergeCell ref="G33:I33"/>
    <mergeCell ref="J33:M33"/>
    <mergeCell ref="N30:P32"/>
    <mergeCell ref="Q30:S32"/>
    <mergeCell ref="A30:B32"/>
    <mergeCell ref="C30:F32"/>
    <mergeCell ref="G30:I32"/>
    <mergeCell ref="J30:M32"/>
    <mergeCell ref="N33:P33"/>
    <mergeCell ref="Q33:S33"/>
    <mergeCell ref="T36:V36"/>
    <mergeCell ref="T37:V37"/>
    <mergeCell ref="W37:Y37"/>
    <mergeCell ref="J36:M36"/>
    <mergeCell ref="W34:Y34"/>
    <mergeCell ref="W36:Y36"/>
    <mergeCell ref="AH34:AJ35"/>
    <mergeCell ref="T34:V34"/>
    <mergeCell ref="J35:M35"/>
    <mergeCell ref="Q35:S35"/>
    <mergeCell ref="T35:V35"/>
    <mergeCell ref="Q34:S34"/>
    <mergeCell ref="N36:P36"/>
    <mergeCell ref="J34:M34"/>
    <mergeCell ref="N35:P35"/>
    <mergeCell ref="N34:P34"/>
    <mergeCell ref="Q36:S36"/>
    <mergeCell ref="AO34:AR37"/>
    <mergeCell ref="AS34:AW37"/>
    <mergeCell ref="AX34:BA37"/>
    <mergeCell ref="AA36:AG37"/>
    <mergeCell ref="AH36:AJ37"/>
    <mergeCell ref="AK36:AM37"/>
    <mergeCell ref="AA34:AG35"/>
    <mergeCell ref="A37:B37"/>
    <mergeCell ref="C37:F37"/>
    <mergeCell ref="G37:I37"/>
    <mergeCell ref="J37:M37"/>
    <mergeCell ref="N37:P37"/>
    <mergeCell ref="Q37:S37"/>
    <mergeCell ref="W35:Y35"/>
    <mergeCell ref="AK34:AM35"/>
    <mergeCell ref="A35:B35"/>
    <mergeCell ref="C35:F35"/>
    <mergeCell ref="G35:I35"/>
    <mergeCell ref="A34:B34"/>
    <mergeCell ref="C34:F34"/>
    <mergeCell ref="G34:I34"/>
    <mergeCell ref="A36:B36"/>
    <mergeCell ref="C36:F36"/>
    <mergeCell ref="G36:I36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view="pageBreakPreview" topLeftCell="A102" zoomScaleNormal="85" zoomScaleSheetLayoutView="100" workbookViewId="0">
      <selection activeCell="G47" sqref="G47"/>
    </sheetView>
  </sheetViews>
  <sheetFormatPr defaultRowHeight="15.75" x14ac:dyDescent="0.25"/>
  <cols>
    <col min="1" max="1" width="11.28515625" style="315" customWidth="1"/>
    <col min="2" max="2" width="45.85546875" style="448" customWidth="1"/>
    <col min="3" max="3" width="6.7109375" style="1102" customWidth="1"/>
    <col min="4" max="4" width="12" style="1103" customWidth="1"/>
    <col min="5" max="5" width="7.28515625" style="1103" customWidth="1"/>
    <col min="6" max="6" width="6.42578125" style="1102" customWidth="1"/>
    <col min="7" max="7" width="7.42578125" style="1102" customWidth="1"/>
    <col min="8" max="8" width="9.85546875" style="1102" customWidth="1"/>
    <col min="9" max="9" width="8.7109375" style="808" customWidth="1"/>
    <col min="10" max="10" width="8" style="808" customWidth="1"/>
    <col min="11" max="11" width="5.85546875" style="808" customWidth="1"/>
    <col min="12" max="12" width="7.85546875" style="808" customWidth="1"/>
    <col min="13" max="13" width="8.85546875" style="808" customWidth="1"/>
    <col min="14" max="14" width="6.42578125" style="808" customWidth="1"/>
    <col min="15" max="15" width="5.85546875" style="808" customWidth="1"/>
    <col min="16" max="16" width="7.140625" style="808" customWidth="1"/>
    <col min="17" max="18" width="5.85546875" style="808" customWidth="1"/>
    <col min="19" max="19" width="5.85546875" style="808" hidden="1" customWidth="1"/>
    <col min="20" max="20" width="5" style="808" customWidth="1"/>
    <col min="21" max="21" width="5.140625" style="808" customWidth="1"/>
    <col min="22" max="22" width="5" style="808" customWidth="1"/>
    <col min="23" max="23" width="4.42578125" style="808" customWidth="1"/>
    <col min="24" max="24" width="4.7109375" style="808" customWidth="1"/>
    <col min="25" max="29" width="0" style="448" hidden="1" customWidth="1"/>
    <col min="30" max="30" width="43.7109375" style="448" customWidth="1"/>
    <col min="31" max="16384" width="9.140625" style="448"/>
  </cols>
  <sheetData>
    <row r="1" spans="1:29" s="104" customFormat="1" ht="18.75" customHeight="1" thickBot="1" x14ac:dyDescent="0.3">
      <c r="A1" s="1467" t="s">
        <v>456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468"/>
      <c r="P1" s="1468"/>
      <c r="Q1" s="1468"/>
      <c r="R1" s="1468"/>
      <c r="S1" s="1468"/>
      <c r="T1" s="1468"/>
      <c r="U1" s="1468"/>
      <c r="V1" s="1468"/>
      <c r="W1" s="1468"/>
      <c r="X1" s="1469"/>
    </row>
    <row r="2" spans="1:29" s="104" customFormat="1" ht="15.75" customHeight="1" x14ac:dyDescent="0.25">
      <c r="A2" s="1470" t="s">
        <v>137</v>
      </c>
      <c r="B2" s="1472" t="s">
        <v>138</v>
      </c>
      <c r="C2" s="1474" t="s">
        <v>139</v>
      </c>
      <c r="D2" s="1475"/>
      <c r="E2" s="1475"/>
      <c r="F2" s="1476"/>
      <c r="G2" s="1477" t="s">
        <v>140</v>
      </c>
      <c r="H2" s="1479" t="s">
        <v>141</v>
      </c>
      <c r="I2" s="1480"/>
      <c r="J2" s="1480"/>
      <c r="K2" s="1480"/>
      <c r="L2" s="1480"/>
      <c r="M2" s="1481"/>
      <c r="N2" s="1482" t="s">
        <v>323</v>
      </c>
      <c r="O2" s="1483"/>
      <c r="P2" s="1483"/>
      <c r="Q2" s="1483"/>
      <c r="R2" s="1483"/>
      <c r="S2" s="1483"/>
      <c r="T2" s="1483"/>
      <c r="U2" s="1483"/>
      <c r="V2" s="1483"/>
      <c r="W2" s="1483"/>
      <c r="X2" s="1484"/>
    </row>
    <row r="3" spans="1:29" s="104" customFormat="1" ht="16.5" customHeight="1" thickBot="1" x14ac:dyDescent="0.3">
      <c r="A3" s="1471"/>
      <c r="B3" s="1473"/>
      <c r="C3" s="1488" t="s">
        <v>142</v>
      </c>
      <c r="D3" s="1490" t="s">
        <v>143</v>
      </c>
      <c r="E3" s="1514" t="s">
        <v>144</v>
      </c>
      <c r="F3" s="1515"/>
      <c r="G3" s="1478"/>
      <c r="H3" s="1489" t="s">
        <v>6</v>
      </c>
      <c r="I3" s="1510" t="s">
        <v>145</v>
      </c>
      <c r="J3" s="1511"/>
      <c r="K3" s="1511"/>
      <c r="L3" s="1512"/>
      <c r="M3" s="1493" t="s">
        <v>146</v>
      </c>
      <c r="N3" s="1485"/>
      <c r="O3" s="1486"/>
      <c r="P3" s="1486"/>
      <c r="Q3" s="1486"/>
      <c r="R3" s="1486"/>
      <c r="S3" s="1486"/>
      <c r="T3" s="1486"/>
      <c r="U3" s="1486"/>
      <c r="V3" s="1486"/>
      <c r="W3" s="1486"/>
      <c r="X3" s="1487"/>
    </row>
    <row r="4" spans="1:29" s="104" customFormat="1" ht="16.5" customHeight="1" thickBot="1" x14ac:dyDescent="0.3">
      <c r="A4" s="1471"/>
      <c r="B4" s="1473"/>
      <c r="C4" s="1488"/>
      <c r="D4" s="1490"/>
      <c r="E4" s="1490" t="s">
        <v>147</v>
      </c>
      <c r="F4" s="1492" t="s">
        <v>148</v>
      </c>
      <c r="G4" s="1478"/>
      <c r="H4" s="1509"/>
      <c r="I4" s="1491" t="s">
        <v>22</v>
      </c>
      <c r="J4" s="1491" t="s">
        <v>26</v>
      </c>
      <c r="K4" s="1491" t="s">
        <v>149</v>
      </c>
      <c r="L4" s="1491" t="s">
        <v>150</v>
      </c>
      <c r="M4" s="1513"/>
      <c r="N4" s="1501" t="s">
        <v>151</v>
      </c>
      <c r="O4" s="1496"/>
      <c r="P4" s="1494" t="s">
        <v>152</v>
      </c>
      <c r="Q4" s="1496"/>
      <c r="R4" s="1494" t="s">
        <v>322</v>
      </c>
      <c r="S4" s="1516"/>
      <c r="T4" s="1496"/>
      <c r="U4" s="1494" t="s">
        <v>493</v>
      </c>
      <c r="V4" s="1496"/>
      <c r="W4" s="1494" t="s">
        <v>566</v>
      </c>
      <c r="X4" s="1495"/>
    </row>
    <row r="5" spans="1:29" s="104" customFormat="1" ht="16.5" thickBot="1" x14ac:dyDescent="0.3">
      <c r="A5" s="1471"/>
      <c r="B5" s="1473"/>
      <c r="C5" s="1488"/>
      <c r="D5" s="1490"/>
      <c r="E5" s="1490"/>
      <c r="F5" s="1492"/>
      <c r="G5" s="1478"/>
      <c r="H5" s="1509"/>
      <c r="I5" s="1497"/>
      <c r="J5" s="1497"/>
      <c r="K5" s="1497"/>
      <c r="L5" s="1497"/>
      <c r="M5" s="1513"/>
      <c r="N5" s="800">
        <v>1</v>
      </c>
      <c r="O5" s="312">
        <v>2</v>
      </c>
      <c r="P5" s="312">
        <v>3</v>
      </c>
      <c r="Q5" s="312">
        <v>4</v>
      </c>
      <c r="R5" s="312">
        <v>5</v>
      </c>
      <c r="S5" s="723"/>
      <c r="T5" s="312">
        <v>6</v>
      </c>
      <c r="U5" s="312">
        <v>7</v>
      </c>
      <c r="V5" s="312">
        <v>8</v>
      </c>
      <c r="W5" s="312"/>
      <c r="X5" s="312"/>
    </row>
    <row r="6" spans="1:29" s="104" customFormat="1" x14ac:dyDescent="0.25">
      <c r="A6" s="1471"/>
      <c r="B6" s="1473"/>
      <c r="C6" s="1488"/>
      <c r="D6" s="1490"/>
      <c r="E6" s="1490"/>
      <c r="F6" s="1492"/>
      <c r="G6" s="1478"/>
      <c r="H6" s="1509"/>
      <c r="I6" s="1497"/>
      <c r="J6" s="1497"/>
      <c r="K6" s="1497"/>
      <c r="L6" s="1497"/>
      <c r="M6" s="1513"/>
      <c r="N6" s="827"/>
      <c r="O6" s="829"/>
      <c r="P6" s="827"/>
      <c r="Q6" s="829"/>
      <c r="R6" s="830"/>
      <c r="S6" s="828"/>
      <c r="T6" s="838"/>
      <c r="U6" s="827"/>
      <c r="V6" s="829"/>
      <c r="W6" s="830"/>
      <c r="X6" s="829"/>
    </row>
    <row r="7" spans="1:29" s="104" customFormat="1" ht="20.25" customHeight="1" thickBot="1" x14ac:dyDescent="0.3">
      <c r="A7" s="1471"/>
      <c r="B7" s="1473"/>
      <c r="C7" s="1489"/>
      <c r="D7" s="1491"/>
      <c r="E7" s="1491"/>
      <c r="F7" s="1493"/>
      <c r="G7" s="1478"/>
      <c r="H7" s="1509"/>
      <c r="I7" s="1497"/>
      <c r="J7" s="1497"/>
      <c r="K7" s="1497"/>
      <c r="L7" s="1497"/>
      <c r="M7" s="1513"/>
      <c r="N7" s="833"/>
      <c r="O7" s="834"/>
      <c r="P7" s="831"/>
      <c r="Q7" s="832"/>
      <c r="R7" s="835"/>
      <c r="S7" s="836"/>
      <c r="T7" s="839"/>
      <c r="U7" s="831"/>
      <c r="V7" s="832"/>
      <c r="W7" s="835"/>
      <c r="X7" s="834"/>
    </row>
    <row r="8" spans="1:29" s="104" customFormat="1" ht="16.5" thickBot="1" x14ac:dyDescent="0.3">
      <c r="A8" s="310">
        <v>1</v>
      </c>
      <c r="B8" s="312">
        <v>2</v>
      </c>
      <c r="C8" s="537">
        <v>3</v>
      </c>
      <c r="D8" s="310">
        <v>4</v>
      </c>
      <c r="E8" s="310">
        <v>5</v>
      </c>
      <c r="F8" s="310">
        <v>6</v>
      </c>
      <c r="G8" s="310">
        <v>7</v>
      </c>
      <c r="H8" s="310">
        <v>8</v>
      </c>
      <c r="I8" s="310">
        <v>9</v>
      </c>
      <c r="J8" s="310">
        <v>10</v>
      </c>
      <c r="K8" s="310">
        <v>11</v>
      </c>
      <c r="L8" s="310">
        <v>12</v>
      </c>
      <c r="M8" s="536">
        <v>13</v>
      </c>
      <c r="N8" s="310">
        <v>14</v>
      </c>
      <c r="O8" s="837">
        <v>15</v>
      </c>
      <c r="P8" s="837">
        <v>16</v>
      </c>
      <c r="Q8" s="837">
        <v>17</v>
      </c>
      <c r="R8" s="837">
        <v>18</v>
      </c>
      <c r="S8" s="837"/>
      <c r="T8" s="837">
        <v>19</v>
      </c>
      <c r="U8" s="837">
        <v>20</v>
      </c>
      <c r="V8" s="837">
        <v>21</v>
      </c>
      <c r="W8" s="837">
        <v>22</v>
      </c>
      <c r="X8" s="311">
        <v>23</v>
      </c>
      <c r="Y8" s="1088">
        <v>25</v>
      </c>
      <c r="Z8" s="1089">
        <v>26</v>
      </c>
      <c r="AA8" s="1090">
        <v>27</v>
      </c>
      <c r="AB8" s="1089">
        <v>28</v>
      </c>
      <c r="AC8" s="1090">
        <v>29</v>
      </c>
    </row>
    <row r="9" spans="1:29" s="104" customFormat="1" ht="16.5" thickBot="1" x14ac:dyDescent="0.3">
      <c r="A9" s="1506" t="s">
        <v>153</v>
      </c>
      <c r="B9" s="1507"/>
      <c r="C9" s="1507"/>
      <c r="D9" s="1507"/>
      <c r="E9" s="1507"/>
      <c r="F9" s="1507"/>
      <c r="G9" s="1507"/>
      <c r="H9" s="1507"/>
      <c r="I9" s="1507"/>
      <c r="J9" s="1507"/>
      <c r="K9" s="1507"/>
      <c r="L9" s="1507"/>
      <c r="M9" s="1507"/>
      <c r="N9" s="1507"/>
      <c r="O9" s="1507"/>
      <c r="P9" s="1507"/>
      <c r="Q9" s="1507"/>
      <c r="R9" s="1507"/>
      <c r="S9" s="1507"/>
      <c r="T9" s="1507"/>
      <c r="U9" s="1507"/>
      <c r="V9" s="1507"/>
      <c r="W9" s="1507"/>
      <c r="X9" s="1508"/>
    </row>
    <row r="10" spans="1:29" s="104" customFormat="1" ht="16.5" thickBot="1" x14ac:dyDescent="0.3">
      <c r="A10" s="1517" t="s">
        <v>154</v>
      </c>
      <c r="B10" s="1518"/>
      <c r="C10" s="1518"/>
      <c r="D10" s="1518"/>
      <c r="E10" s="1518"/>
      <c r="F10" s="1518"/>
      <c r="G10" s="1518"/>
      <c r="H10" s="1518"/>
      <c r="I10" s="1518"/>
      <c r="J10" s="1518"/>
      <c r="K10" s="1518"/>
      <c r="L10" s="1518"/>
      <c r="M10" s="1518"/>
      <c r="N10" s="1518"/>
      <c r="O10" s="1518"/>
      <c r="P10" s="1518"/>
      <c r="Q10" s="1518"/>
      <c r="R10" s="1518"/>
      <c r="S10" s="1518"/>
      <c r="T10" s="1518"/>
      <c r="U10" s="1518"/>
      <c r="V10" s="1518"/>
      <c r="W10" s="1518"/>
      <c r="X10" s="1519"/>
    </row>
    <row r="11" spans="1:29" s="1086" customFormat="1" ht="32.25" customHeight="1" x14ac:dyDescent="0.25">
      <c r="A11" s="560" t="s">
        <v>155</v>
      </c>
      <c r="B11" s="561" t="s">
        <v>459</v>
      </c>
      <c r="C11" s="488"/>
      <c r="D11" s="562"/>
      <c r="E11" s="563"/>
      <c r="F11" s="564"/>
      <c r="G11" s="565">
        <v>12</v>
      </c>
      <c r="H11" s="647">
        <f t="shared" ref="H11:H42" si="0">G11*30</f>
        <v>360</v>
      </c>
      <c r="I11" s="566"/>
      <c r="J11" s="567"/>
      <c r="K11" s="568"/>
      <c r="L11" s="568"/>
      <c r="M11" s="706"/>
      <c r="N11" s="844"/>
      <c r="O11" s="571"/>
      <c r="P11" s="570"/>
      <c r="Q11" s="617"/>
      <c r="R11" s="494"/>
      <c r="S11" s="447"/>
      <c r="T11" s="480"/>
      <c r="U11" s="490"/>
      <c r="V11" s="617"/>
      <c r="W11" s="494"/>
      <c r="X11" s="480"/>
    </row>
    <row r="12" spans="1:29" s="1085" customFormat="1" ht="19.5" customHeight="1" x14ac:dyDescent="0.25">
      <c r="A12" s="255" t="s">
        <v>324</v>
      </c>
      <c r="B12" s="397" t="s">
        <v>478</v>
      </c>
      <c r="C12" s="476"/>
      <c r="D12" s="483" t="s">
        <v>160</v>
      </c>
      <c r="E12" s="572"/>
      <c r="F12" s="257"/>
      <c r="G12" s="258">
        <v>2</v>
      </c>
      <c r="H12" s="259">
        <f t="shared" si="0"/>
        <v>60</v>
      </c>
      <c r="I12" s="476">
        <f>J12+K12+L12</f>
        <v>30</v>
      </c>
      <c r="J12" s="974">
        <v>15</v>
      </c>
      <c r="K12" s="974"/>
      <c r="L12" s="974">
        <v>15</v>
      </c>
      <c r="M12" s="114">
        <f>H12-I12</f>
        <v>30</v>
      </c>
      <c r="N12" s="845" t="s">
        <v>567</v>
      </c>
      <c r="O12" s="803"/>
      <c r="P12" s="802"/>
      <c r="Q12" s="114"/>
      <c r="R12" s="256"/>
      <c r="S12" s="388"/>
      <c r="T12" s="266"/>
      <c r="U12" s="451"/>
      <c r="V12" s="114"/>
      <c r="W12" s="256"/>
      <c r="X12" s="257"/>
    </row>
    <row r="13" spans="1:29" s="1086" customFormat="1" x14ac:dyDescent="0.25">
      <c r="A13" s="255" t="s">
        <v>156</v>
      </c>
      <c r="B13" s="397" t="s">
        <v>601</v>
      </c>
      <c r="C13" s="476"/>
      <c r="D13" s="483" t="s">
        <v>160</v>
      </c>
      <c r="E13" s="572"/>
      <c r="F13" s="257"/>
      <c r="G13" s="258">
        <v>4</v>
      </c>
      <c r="H13" s="259">
        <f t="shared" si="0"/>
        <v>120</v>
      </c>
      <c r="I13" s="476">
        <f>J13+K13+L13</f>
        <v>45</v>
      </c>
      <c r="J13" s="819" t="s">
        <v>568</v>
      </c>
      <c r="K13" s="388"/>
      <c r="L13" s="388">
        <v>15</v>
      </c>
      <c r="M13" s="114">
        <f>H13-I13</f>
        <v>75</v>
      </c>
      <c r="N13" s="845" t="s">
        <v>319</v>
      </c>
      <c r="O13" s="574"/>
      <c r="P13" s="573"/>
      <c r="Q13" s="852"/>
      <c r="R13" s="214"/>
      <c r="S13" s="215"/>
      <c r="T13" s="213"/>
      <c r="U13" s="477"/>
      <c r="V13" s="852"/>
      <c r="W13" s="214"/>
      <c r="X13" s="269"/>
    </row>
    <row r="14" spans="1:29" s="1086" customFormat="1" ht="19.5" customHeight="1" x14ac:dyDescent="0.25">
      <c r="A14" s="255" t="s">
        <v>157</v>
      </c>
      <c r="B14" s="397" t="s">
        <v>52</v>
      </c>
      <c r="C14" s="476"/>
      <c r="D14" s="483"/>
      <c r="E14" s="572"/>
      <c r="F14" s="257"/>
      <c r="G14" s="258">
        <v>6</v>
      </c>
      <c r="H14" s="259">
        <f t="shared" si="0"/>
        <v>180</v>
      </c>
      <c r="I14" s="497"/>
      <c r="J14" s="261"/>
      <c r="K14" s="446"/>
      <c r="L14" s="446"/>
      <c r="M14" s="842"/>
      <c r="N14" s="846"/>
      <c r="O14" s="574"/>
      <c r="P14" s="573"/>
      <c r="Q14" s="852"/>
      <c r="R14" s="214"/>
      <c r="S14" s="215"/>
      <c r="T14" s="213"/>
      <c r="U14" s="477"/>
      <c r="V14" s="852"/>
      <c r="W14" s="214"/>
      <c r="X14" s="269"/>
    </row>
    <row r="15" spans="1:29" s="1086" customFormat="1" ht="31.5" x14ac:dyDescent="0.25">
      <c r="A15" s="482" t="s">
        <v>495</v>
      </c>
      <c r="B15" s="485" t="s">
        <v>461</v>
      </c>
      <c r="C15" s="476"/>
      <c r="D15" s="476"/>
      <c r="E15" s="576"/>
      <c r="F15" s="268"/>
      <c r="G15" s="258">
        <v>3</v>
      </c>
      <c r="H15" s="259">
        <f t="shared" si="0"/>
        <v>90</v>
      </c>
      <c r="I15" s="497"/>
      <c r="J15" s="261"/>
      <c r="K15" s="446"/>
      <c r="L15" s="446"/>
      <c r="M15" s="842"/>
      <c r="N15" s="847"/>
      <c r="O15" s="596"/>
      <c r="P15" s="636"/>
      <c r="Q15" s="842"/>
      <c r="R15" s="264"/>
      <c r="S15" s="446"/>
      <c r="T15" s="263"/>
      <c r="U15" s="261"/>
      <c r="V15" s="842"/>
      <c r="W15" s="264"/>
      <c r="X15" s="263"/>
    </row>
    <row r="16" spans="1:29" s="1086" customFormat="1" ht="18" customHeight="1" x14ac:dyDescent="0.25">
      <c r="A16" s="482" t="s">
        <v>496</v>
      </c>
      <c r="B16" s="485" t="s">
        <v>80</v>
      </c>
      <c r="C16" s="476"/>
      <c r="D16" s="578"/>
      <c r="E16" s="579"/>
      <c r="F16" s="580"/>
      <c r="G16" s="581">
        <v>3</v>
      </c>
      <c r="H16" s="582">
        <f t="shared" si="0"/>
        <v>90</v>
      </c>
      <c r="I16" s="497"/>
      <c r="J16" s="261"/>
      <c r="K16" s="446"/>
      <c r="L16" s="446"/>
      <c r="M16" s="842"/>
      <c r="N16" s="847"/>
      <c r="O16" s="596"/>
      <c r="P16" s="636"/>
      <c r="Q16" s="842"/>
      <c r="R16" s="264"/>
      <c r="S16" s="446"/>
      <c r="T16" s="263"/>
      <c r="U16" s="261"/>
      <c r="V16" s="842"/>
      <c r="W16" s="264"/>
      <c r="X16" s="263"/>
    </row>
    <row r="17" spans="1:32" x14ac:dyDescent="0.25">
      <c r="A17" s="541"/>
      <c r="B17" s="274" t="s">
        <v>460</v>
      </c>
      <c r="C17" s="583"/>
      <c r="D17" s="584"/>
      <c r="E17" s="590"/>
      <c r="F17" s="585"/>
      <c r="G17" s="586">
        <v>1</v>
      </c>
      <c r="H17" s="587">
        <f t="shared" si="0"/>
        <v>30</v>
      </c>
      <c r="I17" s="497"/>
      <c r="J17" s="261"/>
      <c r="K17" s="446"/>
      <c r="L17" s="446"/>
      <c r="M17" s="842"/>
      <c r="N17" s="847"/>
      <c r="O17" s="574"/>
      <c r="P17" s="573"/>
      <c r="Q17" s="852"/>
      <c r="R17" s="214"/>
      <c r="S17" s="215"/>
      <c r="T17" s="402"/>
      <c r="U17" s="466"/>
      <c r="V17" s="752"/>
      <c r="W17" s="403"/>
      <c r="X17" s="402"/>
    </row>
    <row r="18" spans="1:32" x14ac:dyDescent="0.25">
      <c r="A18" s="541"/>
      <c r="B18" s="399" t="s">
        <v>494</v>
      </c>
      <c r="C18" s="583"/>
      <c r="D18" s="588">
        <v>1</v>
      </c>
      <c r="E18" s="590"/>
      <c r="F18" s="585"/>
      <c r="G18" s="586">
        <v>2</v>
      </c>
      <c r="H18" s="587">
        <f t="shared" si="0"/>
        <v>60</v>
      </c>
      <c r="I18" s="497">
        <f>J18+K18+L18</f>
        <v>30</v>
      </c>
      <c r="J18" s="973">
        <v>15</v>
      </c>
      <c r="K18" s="973"/>
      <c r="L18" s="973">
        <v>15</v>
      </c>
      <c r="M18" s="842">
        <f>H18-I18</f>
        <v>30</v>
      </c>
      <c r="N18" s="823" t="s">
        <v>567</v>
      </c>
      <c r="O18" s="574"/>
      <c r="P18" s="573"/>
      <c r="Q18" s="852"/>
      <c r="R18" s="214"/>
      <c r="S18" s="215"/>
      <c r="T18" s="402"/>
      <c r="U18" s="466"/>
      <c r="V18" s="752"/>
      <c r="W18" s="403"/>
      <c r="X18" s="402"/>
    </row>
    <row r="19" spans="1:32" x14ac:dyDescent="0.25">
      <c r="A19" s="255" t="s">
        <v>158</v>
      </c>
      <c r="B19" s="397" t="s">
        <v>19</v>
      </c>
      <c r="C19" s="476"/>
      <c r="D19" s="476"/>
      <c r="E19" s="576"/>
      <c r="F19" s="268"/>
      <c r="G19" s="258">
        <v>6</v>
      </c>
      <c r="H19" s="259">
        <f t="shared" si="0"/>
        <v>180</v>
      </c>
      <c r="I19" s="497"/>
      <c r="J19" s="261"/>
      <c r="K19" s="446"/>
      <c r="L19" s="446"/>
      <c r="M19" s="842"/>
      <c r="N19" s="846"/>
      <c r="O19" s="574"/>
      <c r="P19" s="573"/>
      <c r="Q19" s="852"/>
      <c r="R19" s="214"/>
      <c r="S19" s="215"/>
      <c r="T19" s="402"/>
      <c r="U19" s="466"/>
      <c r="V19" s="752"/>
      <c r="W19" s="403"/>
      <c r="X19" s="402"/>
    </row>
    <row r="20" spans="1:32" x14ac:dyDescent="0.25">
      <c r="A20" s="589"/>
      <c r="B20" s="274" t="s">
        <v>460</v>
      </c>
      <c r="C20" s="583"/>
      <c r="D20" s="584"/>
      <c r="E20" s="590"/>
      <c r="F20" s="585"/>
      <c r="G20" s="586">
        <v>3</v>
      </c>
      <c r="H20" s="587">
        <f t="shared" si="0"/>
        <v>90</v>
      </c>
      <c r="I20" s="497"/>
      <c r="J20" s="261"/>
      <c r="K20" s="446"/>
      <c r="L20" s="446"/>
      <c r="M20" s="842"/>
      <c r="N20" s="846"/>
      <c r="O20" s="574"/>
      <c r="P20" s="573"/>
      <c r="Q20" s="853"/>
      <c r="R20" s="591"/>
      <c r="S20" s="215"/>
      <c r="T20" s="402"/>
      <c r="U20" s="466"/>
      <c r="V20" s="752"/>
      <c r="W20" s="403"/>
      <c r="X20" s="402"/>
    </row>
    <row r="21" spans="1:32" x14ac:dyDescent="0.25">
      <c r="A21" s="589"/>
      <c r="B21" s="399" t="s">
        <v>494</v>
      </c>
      <c r="C21" s="583"/>
      <c r="D21" s="820" t="s">
        <v>160</v>
      </c>
      <c r="E21" s="590"/>
      <c r="F21" s="585"/>
      <c r="G21" s="586">
        <v>3</v>
      </c>
      <c r="H21" s="587">
        <f t="shared" si="0"/>
        <v>90</v>
      </c>
      <c r="I21" s="497">
        <f>J21+K21+L21</f>
        <v>45</v>
      </c>
      <c r="J21" s="973">
        <v>30</v>
      </c>
      <c r="K21" s="973"/>
      <c r="L21" s="973">
        <v>15</v>
      </c>
      <c r="M21" s="842">
        <f>H21-I21</f>
        <v>45</v>
      </c>
      <c r="N21" s="823" t="s">
        <v>319</v>
      </c>
      <c r="O21" s="574"/>
      <c r="P21" s="573"/>
      <c r="Q21" s="852"/>
      <c r="R21" s="214"/>
      <c r="S21" s="215"/>
      <c r="T21" s="593"/>
      <c r="U21" s="856"/>
      <c r="V21" s="858"/>
      <c r="W21" s="592"/>
      <c r="X21" s="402"/>
    </row>
    <row r="22" spans="1:32" s="1086" customFormat="1" ht="18.75" customHeight="1" x14ac:dyDescent="0.25">
      <c r="A22" s="550" t="s">
        <v>198</v>
      </c>
      <c r="B22" s="445" t="s">
        <v>479</v>
      </c>
      <c r="C22" s="594"/>
      <c r="D22" s="476"/>
      <c r="E22" s="451"/>
      <c r="F22" s="266"/>
      <c r="G22" s="595">
        <v>4</v>
      </c>
      <c r="H22" s="259">
        <f t="shared" si="0"/>
        <v>120</v>
      </c>
      <c r="I22" s="497"/>
      <c r="J22" s="261"/>
      <c r="K22" s="446"/>
      <c r="L22" s="446"/>
      <c r="M22" s="842"/>
      <c r="N22" s="847"/>
      <c r="O22" s="596"/>
      <c r="P22" s="577"/>
      <c r="Q22" s="842"/>
      <c r="R22" s="264"/>
      <c r="S22" s="446"/>
      <c r="T22" s="263"/>
      <c r="U22" s="261"/>
      <c r="V22" s="842"/>
      <c r="W22" s="264"/>
      <c r="X22" s="263"/>
      <c r="AF22" s="1086" t="s">
        <v>497</v>
      </c>
    </row>
    <row r="23" spans="1:32" s="1086" customFormat="1" ht="19.5" customHeight="1" x14ac:dyDescent="0.25">
      <c r="A23" s="550"/>
      <c r="B23" s="274" t="s">
        <v>460</v>
      </c>
      <c r="C23" s="594"/>
      <c r="D23" s="476"/>
      <c r="E23" s="451"/>
      <c r="F23" s="266"/>
      <c r="G23" s="597">
        <v>2</v>
      </c>
      <c r="H23" s="575">
        <f t="shared" si="0"/>
        <v>60</v>
      </c>
      <c r="I23" s="497"/>
      <c r="J23" s="261"/>
      <c r="K23" s="446"/>
      <c r="L23" s="446"/>
      <c r="M23" s="842"/>
      <c r="N23" s="847"/>
      <c r="O23" s="596"/>
      <c r="P23" s="577"/>
      <c r="Q23" s="842"/>
      <c r="R23" s="264"/>
      <c r="S23" s="446"/>
      <c r="T23" s="263"/>
      <c r="U23" s="261"/>
      <c r="V23" s="842"/>
      <c r="W23" s="264"/>
      <c r="X23" s="263"/>
    </row>
    <row r="24" spans="1:32" s="1086" customFormat="1" ht="16.5" customHeight="1" x14ac:dyDescent="0.25">
      <c r="A24" s="550"/>
      <c r="B24" s="399" t="s">
        <v>494</v>
      </c>
      <c r="C24" s="594"/>
      <c r="D24" s="476">
        <v>1</v>
      </c>
      <c r="E24" s="451"/>
      <c r="F24" s="266"/>
      <c r="G24" s="597">
        <v>2</v>
      </c>
      <c r="H24" s="575">
        <f t="shared" si="0"/>
        <v>60</v>
      </c>
      <c r="I24" s="497">
        <f>J24+K24+L24</f>
        <v>30</v>
      </c>
      <c r="J24" s="973">
        <v>15</v>
      </c>
      <c r="K24" s="973"/>
      <c r="L24" s="973">
        <v>15</v>
      </c>
      <c r="M24" s="842">
        <f>H24-I24</f>
        <v>30</v>
      </c>
      <c r="N24" s="823" t="s">
        <v>567</v>
      </c>
      <c r="O24" s="596"/>
      <c r="P24" s="577"/>
      <c r="Q24" s="842"/>
      <c r="R24" s="264"/>
      <c r="S24" s="446"/>
      <c r="T24" s="263"/>
      <c r="U24" s="261"/>
      <c r="V24" s="842"/>
      <c r="W24" s="264"/>
      <c r="X24" s="263"/>
    </row>
    <row r="25" spans="1:32" s="1086" customFormat="1" ht="17.25" customHeight="1" x14ac:dyDescent="0.25">
      <c r="A25" s="550" t="s">
        <v>199</v>
      </c>
      <c r="B25" s="445" t="s">
        <v>498</v>
      </c>
      <c r="C25" s="594"/>
      <c r="D25" s="476"/>
      <c r="E25" s="451"/>
      <c r="F25" s="266"/>
      <c r="G25" s="595">
        <v>5</v>
      </c>
      <c r="H25" s="259">
        <f t="shared" si="0"/>
        <v>150</v>
      </c>
      <c r="I25" s="497"/>
      <c r="J25" s="261"/>
      <c r="K25" s="446"/>
      <c r="L25" s="446"/>
      <c r="M25" s="842"/>
      <c r="N25" s="846"/>
      <c r="O25" s="574"/>
      <c r="P25" s="573"/>
      <c r="Q25" s="852"/>
      <c r="R25" s="214"/>
      <c r="S25" s="215"/>
      <c r="T25" s="213"/>
      <c r="U25" s="477"/>
      <c r="V25" s="852"/>
      <c r="W25" s="214"/>
      <c r="X25" s="213"/>
    </row>
    <row r="26" spans="1:32" s="1086" customFormat="1" ht="20.25" customHeight="1" x14ac:dyDescent="0.25">
      <c r="A26" s="550"/>
      <c r="B26" s="274" t="s">
        <v>460</v>
      </c>
      <c r="C26" s="594"/>
      <c r="D26" s="476"/>
      <c r="E26" s="256"/>
      <c r="F26" s="598"/>
      <c r="G26" s="404">
        <v>2</v>
      </c>
      <c r="H26" s="575">
        <f t="shared" si="0"/>
        <v>60</v>
      </c>
      <c r="I26" s="497"/>
      <c r="J26" s="261"/>
      <c r="K26" s="446"/>
      <c r="L26" s="446"/>
      <c r="M26" s="842"/>
      <c r="N26" s="846"/>
      <c r="O26" s="574"/>
      <c r="P26" s="573"/>
      <c r="Q26" s="852"/>
      <c r="R26" s="214"/>
      <c r="S26" s="215"/>
      <c r="T26" s="213"/>
      <c r="U26" s="477"/>
      <c r="V26" s="852"/>
      <c r="W26" s="214"/>
      <c r="X26" s="213"/>
    </row>
    <row r="27" spans="1:32" s="1086" customFormat="1" ht="19.5" customHeight="1" x14ac:dyDescent="0.25">
      <c r="A27" s="550"/>
      <c r="B27" s="399" t="s">
        <v>494</v>
      </c>
      <c r="C27" s="594"/>
      <c r="D27" s="476">
        <v>1</v>
      </c>
      <c r="E27" s="599"/>
      <c r="F27" s="600"/>
      <c r="G27" s="601">
        <v>3</v>
      </c>
      <c r="H27" s="575">
        <f t="shared" si="0"/>
        <v>90</v>
      </c>
      <c r="I27" s="497">
        <f>J27+K27+L27</f>
        <v>60</v>
      </c>
      <c r="J27" s="973">
        <v>30</v>
      </c>
      <c r="K27" s="973"/>
      <c r="L27" s="973">
        <v>30</v>
      </c>
      <c r="M27" s="842">
        <f>H27-I27</f>
        <v>30</v>
      </c>
      <c r="N27" s="823" t="s">
        <v>555</v>
      </c>
      <c r="O27" s="574"/>
      <c r="P27" s="573"/>
      <c r="Q27" s="852"/>
      <c r="R27" s="214"/>
      <c r="S27" s="215"/>
      <c r="T27" s="213"/>
      <c r="U27" s="477"/>
      <c r="V27" s="852"/>
      <c r="W27" s="214"/>
      <c r="X27" s="213"/>
    </row>
    <row r="28" spans="1:32" s="1085" customFormat="1" ht="18" customHeight="1" x14ac:dyDescent="0.25">
      <c r="A28" s="255" t="s">
        <v>200</v>
      </c>
      <c r="B28" s="445" t="s">
        <v>446</v>
      </c>
      <c r="C28" s="583"/>
      <c r="D28" s="588">
        <v>2</v>
      </c>
      <c r="E28" s="590"/>
      <c r="F28" s="585"/>
      <c r="G28" s="602">
        <v>6</v>
      </c>
      <c r="H28" s="603">
        <f t="shared" si="0"/>
        <v>180</v>
      </c>
      <c r="I28" s="476">
        <f>J28+K28+L28</f>
        <v>54</v>
      </c>
      <c r="J28" s="974">
        <v>36</v>
      </c>
      <c r="K28" s="974"/>
      <c r="L28" s="974">
        <v>18</v>
      </c>
      <c r="M28" s="114">
        <f>H28-I28</f>
        <v>126</v>
      </c>
      <c r="N28" s="848"/>
      <c r="O28" s="850" t="s">
        <v>319</v>
      </c>
      <c r="P28" s="802"/>
      <c r="Q28" s="854"/>
      <c r="R28" s="824"/>
      <c r="S28" s="605"/>
      <c r="T28" s="825"/>
      <c r="U28" s="604"/>
      <c r="V28" s="854"/>
      <c r="W28" s="824"/>
      <c r="X28" s="825"/>
    </row>
    <row r="29" spans="1:32" s="1086" customFormat="1" ht="53.25" customHeight="1" x14ac:dyDescent="0.25">
      <c r="A29" s="255" t="s">
        <v>201</v>
      </c>
      <c r="B29" s="397" t="s">
        <v>499</v>
      </c>
      <c r="C29" s="476"/>
      <c r="D29" s="476"/>
      <c r="E29" s="576"/>
      <c r="F29" s="268"/>
      <c r="G29" s="258">
        <v>3</v>
      </c>
      <c r="H29" s="259">
        <f t="shared" si="0"/>
        <v>90</v>
      </c>
      <c r="I29" s="497"/>
      <c r="J29" s="261"/>
      <c r="K29" s="446"/>
      <c r="L29" s="446"/>
      <c r="M29" s="842"/>
      <c r="N29" s="846"/>
      <c r="O29" s="574"/>
      <c r="P29" s="849"/>
      <c r="Q29" s="852"/>
      <c r="R29" s="214"/>
      <c r="S29" s="215"/>
      <c r="T29" s="213"/>
      <c r="U29" s="477"/>
      <c r="V29" s="852"/>
      <c r="W29" s="214"/>
      <c r="X29" s="213"/>
    </row>
    <row r="30" spans="1:32" s="1086" customFormat="1" ht="18.75" customHeight="1" x14ac:dyDescent="0.25">
      <c r="A30" s="255" t="s">
        <v>202</v>
      </c>
      <c r="B30" s="397" t="s">
        <v>30</v>
      </c>
      <c r="C30" s="476"/>
      <c r="D30" s="476"/>
      <c r="E30" s="576"/>
      <c r="F30" s="268"/>
      <c r="G30" s="258">
        <v>3</v>
      </c>
      <c r="H30" s="259">
        <f t="shared" si="0"/>
        <v>90</v>
      </c>
      <c r="I30" s="497"/>
      <c r="J30" s="261"/>
      <c r="K30" s="446"/>
      <c r="L30" s="446"/>
      <c r="M30" s="842"/>
      <c r="N30" s="846"/>
      <c r="O30" s="574"/>
      <c r="P30" s="849"/>
      <c r="Q30" s="852"/>
      <c r="R30" s="214"/>
      <c r="S30" s="215"/>
      <c r="T30" s="213"/>
      <c r="U30" s="477"/>
      <c r="V30" s="852"/>
      <c r="W30" s="214"/>
      <c r="X30" s="213"/>
    </row>
    <row r="31" spans="1:32" s="1086" customFormat="1" ht="18" customHeight="1" x14ac:dyDescent="0.25">
      <c r="A31" s="550"/>
      <c r="B31" s="274" t="s">
        <v>460</v>
      </c>
      <c r="C31" s="476"/>
      <c r="D31" s="476"/>
      <c r="E31" s="576"/>
      <c r="F31" s="268"/>
      <c r="G31" s="597">
        <v>1</v>
      </c>
      <c r="H31" s="575">
        <f t="shared" si="0"/>
        <v>30</v>
      </c>
      <c r="I31" s="497"/>
      <c r="J31" s="261"/>
      <c r="K31" s="446"/>
      <c r="L31" s="446"/>
      <c r="M31" s="842"/>
      <c r="N31" s="847"/>
      <c r="O31" s="574"/>
      <c r="P31" s="849"/>
      <c r="Q31" s="852"/>
      <c r="R31" s="214"/>
      <c r="S31" s="215"/>
      <c r="T31" s="213"/>
      <c r="U31" s="477"/>
      <c r="V31" s="852"/>
      <c r="W31" s="214"/>
      <c r="X31" s="213"/>
    </row>
    <row r="32" spans="1:32" s="1086" customFormat="1" ht="17.25" customHeight="1" x14ac:dyDescent="0.25">
      <c r="A32" s="550"/>
      <c r="B32" s="399" t="s">
        <v>494</v>
      </c>
      <c r="C32" s="476"/>
      <c r="D32" s="476">
        <v>1</v>
      </c>
      <c r="E32" s="576"/>
      <c r="F32" s="268"/>
      <c r="G32" s="597">
        <v>2</v>
      </c>
      <c r="H32" s="575">
        <f t="shared" si="0"/>
        <v>60</v>
      </c>
      <c r="I32" s="497">
        <f>J32+K32+L32</f>
        <v>30</v>
      </c>
      <c r="J32" s="973">
        <v>15</v>
      </c>
      <c r="K32" s="973"/>
      <c r="L32" s="973">
        <v>15</v>
      </c>
      <c r="M32" s="842">
        <f>H32-I32</f>
        <v>30</v>
      </c>
      <c r="N32" s="823" t="s">
        <v>567</v>
      </c>
      <c r="O32" s="574"/>
      <c r="P32" s="849"/>
      <c r="Q32" s="852"/>
      <c r="R32" s="214"/>
      <c r="S32" s="215"/>
      <c r="T32" s="213"/>
      <c r="U32" s="477"/>
      <c r="V32" s="852"/>
      <c r="W32" s="214"/>
      <c r="X32" s="213"/>
    </row>
    <row r="33" spans="1:30" s="1085" customFormat="1" x14ac:dyDescent="0.25">
      <c r="A33" s="550" t="s">
        <v>470</v>
      </c>
      <c r="B33" s="445" t="s">
        <v>62</v>
      </c>
      <c r="C33" s="594"/>
      <c r="D33" s="476"/>
      <c r="E33" s="451"/>
      <c r="F33" s="266"/>
      <c r="G33" s="595">
        <v>6</v>
      </c>
      <c r="H33" s="259">
        <f t="shared" si="0"/>
        <v>180</v>
      </c>
      <c r="I33" s="497"/>
      <c r="J33" s="261"/>
      <c r="K33" s="446"/>
      <c r="L33" s="446"/>
      <c r="M33" s="842"/>
      <c r="N33" s="846"/>
      <c r="O33" s="574"/>
      <c r="P33" s="573"/>
      <c r="Q33" s="852"/>
      <c r="R33" s="214"/>
      <c r="S33" s="215"/>
      <c r="T33" s="213"/>
      <c r="U33" s="477"/>
      <c r="V33" s="852"/>
      <c r="W33" s="214"/>
      <c r="X33" s="213"/>
    </row>
    <row r="34" spans="1:30" s="1085" customFormat="1" x14ac:dyDescent="0.25">
      <c r="A34" s="550"/>
      <c r="B34" s="274" t="s">
        <v>460</v>
      </c>
      <c r="C34" s="476"/>
      <c r="D34" s="476"/>
      <c r="E34" s="576"/>
      <c r="F34" s="268"/>
      <c r="G34" s="597">
        <v>1</v>
      </c>
      <c r="H34" s="575">
        <f t="shared" si="0"/>
        <v>30</v>
      </c>
      <c r="I34" s="497"/>
      <c r="J34" s="261"/>
      <c r="K34" s="446"/>
      <c r="L34" s="446"/>
      <c r="M34" s="842"/>
      <c r="N34" s="847"/>
      <c r="O34" s="574"/>
      <c r="P34" s="573"/>
      <c r="Q34" s="852"/>
      <c r="R34" s="214"/>
      <c r="S34" s="215"/>
      <c r="T34" s="213"/>
      <c r="U34" s="477"/>
      <c r="V34" s="852"/>
      <c r="W34" s="214"/>
      <c r="X34" s="213"/>
    </row>
    <row r="35" spans="1:30" s="1085" customFormat="1" ht="18.75" customHeight="1" x14ac:dyDescent="0.25">
      <c r="A35" s="550"/>
      <c r="B35" s="399" t="s">
        <v>494</v>
      </c>
      <c r="C35" s="476"/>
      <c r="D35" s="476">
        <v>1</v>
      </c>
      <c r="E35" s="576"/>
      <c r="F35" s="268"/>
      <c r="G35" s="597">
        <v>5</v>
      </c>
      <c r="H35" s="575">
        <f t="shared" si="0"/>
        <v>150</v>
      </c>
      <c r="I35" s="497">
        <f>J35+K35+L35</f>
        <v>60</v>
      </c>
      <c r="J35" s="973">
        <v>30</v>
      </c>
      <c r="K35" s="973"/>
      <c r="L35" s="973">
        <v>30</v>
      </c>
      <c r="M35" s="842">
        <f>H35-I35</f>
        <v>90</v>
      </c>
      <c r="N35" s="823" t="s">
        <v>555</v>
      </c>
      <c r="O35" s="574"/>
      <c r="P35" s="573"/>
      <c r="Q35" s="852"/>
      <c r="R35" s="214"/>
      <c r="S35" s="215"/>
      <c r="T35" s="213"/>
      <c r="U35" s="477"/>
      <c r="V35" s="852"/>
      <c r="W35" s="214"/>
      <c r="X35" s="213"/>
    </row>
    <row r="36" spans="1:30" s="1086" customFormat="1" ht="35.450000000000003" customHeight="1" x14ac:dyDescent="0.25">
      <c r="A36" s="255" t="s">
        <v>471</v>
      </c>
      <c r="B36" s="445" t="s">
        <v>355</v>
      </c>
      <c r="C36" s="594"/>
      <c r="D36" s="476"/>
      <c r="E36" s="576"/>
      <c r="F36" s="266"/>
      <c r="G36" s="258">
        <v>6</v>
      </c>
      <c r="H36" s="259">
        <f t="shared" si="0"/>
        <v>180</v>
      </c>
      <c r="I36" s="497"/>
      <c r="J36" s="261"/>
      <c r="K36" s="446"/>
      <c r="L36" s="446"/>
      <c r="M36" s="842"/>
      <c r="N36" s="847"/>
      <c r="O36" s="596"/>
      <c r="P36" s="577"/>
      <c r="Q36" s="842"/>
      <c r="R36" s="264"/>
      <c r="S36" s="446"/>
      <c r="T36" s="263"/>
      <c r="U36" s="261"/>
      <c r="V36" s="842"/>
      <c r="W36" s="264"/>
      <c r="X36" s="263"/>
    </row>
    <row r="37" spans="1:30" s="1086" customFormat="1" ht="18" customHeight="1" x14ac:dyDescent="0.25">
      <c r="A37" s="550"/>
      <c r="B37" s="274" t="s">
        <v>460</v>
      </c>
      <c r="C37" s="476"/>
      <c r="D37" s="476"/>
      <c r="E37" s="576"/>
      <c r="F37" s="268"/>
      <c r="G37" s="597">
        <v>2</v>
      </c>
      <c r="H37" s="606">
        <f>G37*30</f>
        <v>60</v>
      </c>
      <c r="I37" s="497"/>
      <c r="J37" s="261"/>
      <c r="K37" s="446"/>
      <c r="L37" s="446"/>
      <c r="M37" s="842"/>
      <c r="N37" s="847"/>
      <c r="O37" s="596"/>
      <c r="P37" s="577"/>
      <c r="Q37" s="842"/>
      <c r="R37" s="264"/>
      <c r="S37" s="446"/>
      <c r="T37" s="263"/>
      <c r="U37" s="261"/>
      <c r="V37" s="842"/>
      <c r="W37" s="264"/>
      <c r="X37" s="263"/>
    </row>
    <row r="38" spans="1:30" s="1086" customFormat="1" x14ac:dyDescent="0.25">
      <c r="A38" s="550"/>
      <c r="B38" s="399" t="s">
        <v>494</v>
      </c>
      <c r="C38" s="476"/>
      <c r="D38" s="476">
        <v>2</v>
      </c>
      <c r="E38" s="576"/>
      <c r="F38" s="268"/>
      <c r="G38" s="597">
        <v>4</v>
      </c>
      <c r="H38" s="575">
        <f>G38*30</f>
        <v>120</v>
      </c>
      <c r="I38" s="497">
        <f>J38+K38+L38</f>
        <v>72</v>
      </c>
      <c r="J38" s="1217">
        <v>36</v>
      </c>
      <c r="K38" s="1205"/>
      <c r="L38" s="1217">
        <v>36</v>
      </c>
      <c r="M38" s="1206">
        <f>H38-I38</f>
        <v>48</v>
      </c>
      <c r="N38" s="1207"/>
      <c r="O38" s="1219" t="s">
        <v>555</v>
      </c>
      <c r="P38" s="577"/>
      <c r="Q38" s="842"/>
      <c r="R38" s="264"/>
      <c r="S38" s="446"/>
      <c r="T38" s="263"/>
      <c r="U38" s="261"/>
      <c r="V38" s="842"/>
      <c r="W38" s="264"/>
      <c r="X38" s="263"/>
      <c r="AD38" s="1086" t="s">
        <v>664</v>
      </c>
    </row>
    <row r="39" spans="1:30" s="1085" customFormat="1" ht="15.75" customHeight="1" x14ac:dyDescent="0.25">
      <c r="A39" s="550" t="s">
        <v>473</v>
      </c>
      <c r="B39" s="445" t="s">
        <v>482</v>
      </c>
      <c r="C39" s="594"/>
      <c r="D39" s="476">
        <v>3</v>
      </c>
      <c r="E39" s="576"/>
      <c r="F39" s="266"/>
      <c r="G39" s="595">
        <v>4</v>
      </c>
      <c r="H39" s="259">
        <f t="shared" si="0"/>
        <v>120</v>
      </c>
      <c r="I39" s="476">
        <f>J39+K39+L39</f>
        <v>45</v>
      </c>
      <c r="J39" s="974">
        <v>30</v>
      </c>
      <c r="K39" s="974"/>
      <c r="L39" s="1218">
        <v>15</v>
      </c>
      <c r="M39" s="114">
        <f>H39-I39</f>
        <v>75</v>
      </c>
      <c r="N39" s="848"/>
      <c r="O39" s="803"/>
      <c r="P39" s="1220" t="s">
        <v>319</v>
      </c>
      <c r="Q39" s="114"/>
      <c r="R39" s="256"/>
      <c r="S39" s="388"/>
      <c r="T39" s="266"/>
      <c r="U39" s="451"/>
      <c r="V39" s="114"/>
      <c r="W39" s="256"/>
      <c r="X39" s="266"/>
    </row>
    <row r="40" spans="1:30" s="1085" customFormat="1" ht="38.25" customHeight="1" x14ac:dyDescent="0.25">
      <c r="A40" s="550" t="s">
        <v>472</v>
      </c>
      <c r="B40" s="607" t="s">
        <v>500</v>
      </c>
      <c r="C40" s="608"/>
      <c r="D40" s="498"/>
      <c r="E40" s="609"/>
      <c r="F40" s="260"/>
      <c r="G40" s="595">
        <v>4</v>
      </c>
      <c r="H40" s="610">
        <f t="shared" si="0"/>
        <v>120</v>
      </c>
      <c r="I40" s="476"/>
      <c r="J40" s="451"/>
      <c r="K40" s="388"/>
      <c r="L40" s="388"/>
      <c r="M40" s="114"/>
      <c r="N40" s="848"/>
      <c r="O40" s="803"/>
      <c r="P40" s="802"/>
      <c r="Q40" s="114"/>
      <c r="R40" s="256"/>
      <c r="S40" s="388"/>
      <c r="T40" s="266"/>
      <c r="U40" s="451"/>
      <c r="V40" s="114"/>
      <c r="W40" s="256"/>
      <c r="X40" s="266"/>
    </row>
    <row r="41" spans="1:30" s="1085" customFormat="1" ht="39" customHeight="1" x14ac:dyDescent="0.25">
      <c r="A41" s="255" t="s">
        <v>501</v>
      </c>
      <c r="B41" s="445" t="s">
        <v>481</v>
      </c>
      <c r="C41" s="594"/>
      <c r="D41" s="476"/>
      <c r="E41" s="451"/>
      <c r="F41" s="266"/>
      <c r="G41" s="258">
        <v>3</v>
      </c>
      <c r="H41" s="259">
        <f t="shared" si="0"/>
        <v>90</v>
      </c>
      <c r="I41" s="476"/>
      <c r="J41" s="451"/>
      <c r="K41" s="388"/>
      <c r="L41" s="388"/>
      <c r="M41" s="114"/>
      <c r="N41" s="848"/>
      <c r="O41" s="803"/>
      <c r="P41" s="802"/>
      <c r="Q41" s="114"/>
      <c r="R41" s="256"/>
      <c r="S41" s="388"/>
      <c r="T41" s="266"/>
      <c r="U41" s="451"/>
      <c r="V41" s="114"/>
      <c r="W41" s="256"/>
      <c r="X41" s="266"/>
    </row>
    <row r="42" spans="1:30" s="1085" customFormat="1" ht="16.5" customHeight="1" thickBot="1" x14ac:dyDescent="0.3">
      <c r="A42" s="542" t="s">
        <v>502</v>
      </c>
      <c r="B42" s="611" t="s">
        <v>484</v>
      </c>
      <c r="C42" s="612"/>
      <c r="D42" s="578">
        <v>3</v>
      </c>
      <c r="E42" s="613"/>
      <c r="F42" s="539"/>
      <c r="G42" s="581">
        <v>3</v>
      </c>
      <c r="H42" s="582">
        <f t="shared" si="0"/>
        <v>90</v>
      </c>
      <c r="I42" s="498">
        <f>J42+K42+L42</f>
        <v>30</v>
      </c>
      <c r="J42" s="863" t="s">
        <v>569</v>
      </c>
      <c r="K42" s="538"/>
      <c r="L42" s="538">
        <v>15</v>
      </c>
      <c r="M42" s="843">
        <f>H42-I42</f>
        <v>60</v>
      </c>
      <c r="N42" s="861"/>
      <c r="O42" s="826"/>
      <c r="P42" s="864" t="s">
        <v>567</v>
      </c>
      <c r="Q42" s="843"/>
      <c r="R42" s="386"/>
      <c r="S42" s="387"/>
      <c r="T42" s="260"/>
      <c r="U42" s="609"/>
      <c r="V42" s="843"/>
      <c r="W42" s="386"/>
      <c r="X42" s="260"/>
    </row>
    <row r="43" spans="1:30" s="1086" customFormat="1" ht="16.5" customHeight="1" thickBot="1" x14ac:dyDescent="0.3">
      <c r="A43" s="1498" t="s">
        <v>463</v>
      </c>
      <c r="B43" s="1500"/>
      <c r="C43" s="1500"/>
      <c r="D43" s="1500"/>
      <c r="E43" s="1500"/>
      <c r="F43" s="1500"/>
      <c r="G43" s="614">
        <f>G11+G15+G17+G20+G23+G26+G29+G31+G34+G37+G40+G41</f>
        <v>37</v>
      </c>
      <c r="H43" s="614">
        <f>H11+H15+H17+H20+H23+H26+H29+H31+H34+H37+H40+H41</f>
        <v>1110</v>
      </c>
      <c r="I43" s="979"/>
      <c r="J43" s="978"/>
      <c r="K43" s="615"/>
      <c r="L43" s="615"/>
      <c r="M43" s="616"/>
      <c r="N43" s="486"/>
      <c r="O43" s="648"/>
      <c r="P43" s="977"/>
      <c r="Q43" s="480"/>
      <c r="R43" s="976"/>
      <c r="S43" s="447"/>
      <c r="T43" s="480"/>
      <c r="U43" s="490"/>
      <c r="V43" s="617"/>
      <c r="W43" s="494"/>
      <c r="X43" s="480"/>
    </row>
    <row r="44" spans="1:30" s="1086" customFormat="1" ht="16.5" customHeight="1" thickBot="1" x14ac:dyDescent="0.3">
      <c r="A44" s="1498" t="s">
        <v>203</v>
      </c>
      <c r="B44" s="1500"/>
      <c r="C44" s="1500"/>
      <c r="D44" s="1500"/>
      <c r="E44" s="1500"/>
      <c r="F44" s="1500"/>
      <c r="G44" s="614">
        <f>G12+G13+G18+G21+G24+G27+G28+G32+G35++G38+G39+G42</f>
        <v>40</v>
      </c>
      <c r="H44" s="614">
        <f t="shared" ref="H44:X44" si="1">H12+H13+H18+H21+H24+H27+H28+H32+H35++H38+H39+H42</f>
        <v>1200</v>
      </c>
      <c r="I44" s="980">
        <f t="shared" si="1"/>
        <v>531</v>
      </c>
      <c r="J44" s="621">
        <f t="shared" si="1"/>
        <v>297</v>
      </c>
      <c r="K44" s="622">
        <f t="shared" si="1"/>
        <v>0</v>
      </c>
      <c r="L44" s="622">
        <f t="shared" si="1"/>
        <v>234</v>
      </c>
      <c r="M44" s="619">
        <f t="shared" si="1"/>
        <v>669</v>
      </c>
      <c r="N44" s="618">
        <f t="shared" si="1"/>
        <v>22</v>
      </c>
      <c r="O44" s="619">
        <f t="shared" si="1"/>
        <v>7</v>
      </c>
      <c r="P44" s="618">
        <f t="shared" si="1"/>
        <v>5</v>
      </c>
      <c r="Q44" s="620">
        <f t="shared" si="1"/>
        <v>0</v>
      </c>
      <c r="R44" s="621">
        <f t="shared" si="1"/>
        <v>0</v>
      </c>
      <c r="S44" s="622">
        <f t="shared" si="1"/>
        <v>0</v>
      </c>
      <c r="T44" s="620">
        <f t="shared" si="1"/>
        <v>0</v>
      </c>
      <c r="U44" s="621">
        <f t="shared" si="1"/>
        <v>0</v>
      </c>
      <c r="V44" s="619">
        <f t="shared" si="1"/>
        <v>0</v>
      </c>
      <c r="W44" s="618">
        <f t="shared" si="1"/>
        <v>0</v>
      </c>
      <c r="X44" s="620">
        <f t="shared" si="1"/>
        <v>0</v>
      </c>
    </row>
    <row r="45" spans="1:30" s="104" customFormat="1" ht="16.5" customHeight="1" thickBot="1" x14ac:dyDescent="0.3">
      <c r="A45" s="1502" t="s">
        <v>204</v>
      </c>
      <c r="B45" s="1503"/>
      <c r="C45" s="1503"/>
      <c r="D45" s="1503"/>
      <c r="E45" s="1503"/>
      <c r="F45" s="1503"/>
      <c r="G45" s="500">
        <f>G43+G44</f>
        <v>77</v>
      </c>
      <c r="H45" s="500">
        <f t="shared" ref="H45:P45" si="2">H43+H44</f>
        <v>2310</v>
      </c>
      <c r="I45" s="975">
        <f t="shared" si="2"/>
        <v>531</v>
      </c>
      <c r="J45" s="975">
        <f t="shared" si="2"/>
        <v>297</v>
      </c>
      <c r="K45" s="975"/>
      <c r="L45" s="975">
        <f t="shared" si="2"/>
        <v>234</v>
      </c>
      <c r="M45" s="975">
        <f t="shared" si="2"/>
        <v>669</v>
      </c>
      <c r="N45" s="975">
        <f t="shared" si="2"/>
        <v>22</v>
      </c>
      <c r="O45" s="975">
        <f t="shared" si="2"/>
        <v>7</v>
      </c>
      <c r="P45" s="975">
        <f t="shared" si="2"/>
        <v>5</v>
      </c>
      <c r="Q45" s="452"/>
      <c r="R45" s="453"/>
      <c r="S45" s="527"/>
      <c r="T45" s="453"/>
      <c r="U45" s="453"/>
      <c r="V45" s="453"/>
      <c r="W45" s="453"/>
      <c r="X45" s="453"/>
      <c r="Y45" s="271">
        <f>SUM(Y11:Y42)</f>
        <v>0</v>
      </c>
      <c r="Z45" s="254">
        <f>SUM(Z11:Z42)</f>
        <v>0</v>
      </c>
      <c r="AA45" s="254">
        <f>SUM(AA11:AA42)</f>
        <v>0</v>
      </c>
      <c r="AB45" s="254">
        <f>SUM(AB11:AB42)</f>
        <v>0</v>
      </c>
      <c r="AC45" s="254">
        <f>SUM(AC11:AC42)</f>
        <v>0</v>
      </c>
    </row>
    <row r="46" spans="1:30" ht="16.5" customHeight="1" thickBot="1" x14ac:dyDescent="0.3">
      <c r="A46" s="1502" t="s">
        <v>159</v>
      </c>
      <c r="B46" s="1504"/>
      <c r="C46" s="1503"/>
      <c r="D46" s="1503"/>
      <c r="E46" s="1503"/>
      <c r="F46" s="1503"/>
      <c r="G46" s="1503"/>
      <c r="H46" s="1503"/>
      <c r="I46" s="1503"/>
      <c r="J46" s="1503"/>
      <c r="K46" s="1503"/>
      <c r="L46" s="1503"/>
      <c r="M46" s="1503"/>
      <c r="N46" s="1503"/>
      <c r="O46" s="1503"/>
      <c r="P46" s="1503"/>
      <c r="Q46" s="1503"/>
      <c r="R46" s="1503"/>
      <c r="S46" s="1503"/>
      <c r="T46" s="1503"/>
      <c r="U46" s="1503"/>
      <c r="V46" s="1503"/>
      <c r="W46" s="1503"/>
      <c r="X46" s="1505"/>
    </row>
    <row r="47" spans="1:30" x14ac:dyDescent="0.25">
      <c r="A47" s="1072" t="s">
        <v>337</v>
      </c>
      <c r="B47" s="1078" t="s">
        <v>44</v>
      </c>
      <c r="C47" s="1074"/>
      <c r="D47" s="981" t="s">
        <v>160</v>
      </c>
      <c r="E47" s="982"/>
      <c r="F47" s="983"/>
      <c r="G47" s="984">
        <v>3</v>
      </c>
      <c r="H47" s="985">
        <f t="shared" ref="H47:H70" si="3">G47*30</f>
        <v>90</v>
      </c>
      <c r="I47" s="476">
        <f>J47+K47+L47</f>
        <v>45</v>
      </c>
      <c r="J47" s="993" t="s">
        <v>568</v>
      </c>
      <c r="K47" s="988"/>
      <c r="L47" s="993" t="s">
        <v>569</v>
      </c>
      <c r="M47" s="991">
        <f>H47-I47</f>
        <v>45</v>
      </c>
      <c r="N47" s="943" t="s">
        <v>319</v>
      </c>
      <c r="O47" s="986"/>
      <c r="P47" s="987"/>
      <c r="Q47" s="921"/>
      <c r="R47" s="791"/>
      <c r="S47" s="988"/>
      <c r="T47" s="989"/>
      <c r="U47" s="990"/>
      <c r="V47" s="991"/>
      <c r="W47" s="992"/>
      <c r="X47" s="989"/>
    </row>
    <row r="48" spans="1:30" x14ac:dyDescent="0.25">
      <c r="A48" s="255" t="s">
        <v>338</v>
      </c>
      <c r="B48" s="445" t="s">
        <v>38</v>
      </c>
      <c r="C48" s="1075"/>
      <c r="D48" s="476"/>
      <c r="E48" s="576"/>
      <c r="F48" s="266"/>
      <c r="G48" s="461">
        <v>6</v>
      </c>
      <c r="H48" s="476">
        <f t="shared" si="3"/>
        <v>180</v>
      </c>
      <c r="I48" s="624"/>
      <c r="J48" s="451"/>
      <c r="K48" s="388"/>
      <c r="L48" s="388"/>
      <c r="M48" s="866"/>
      <c r="N48" s="847"/>
      <c r="O48" s="596"/>
      <c r="P48" s="577"/>
      <c r="Q48" s="842"/>
      <c r="R48" s="264"/>
      <c r="S48" s="446"/>
      <c r="T48" s="263"/>
      <c r="U48" s="261"/>
      <c r="V48" s="842"/>
      <c r="W48" s="264"/>
      <c r="X48" s="263"/>
    </row>
    <row r="49" spans="1:24" x14ac:dyDescent="0.25">
      <c r="A49" s="1073" t="s">
        <v>642</v>
      </c>
      <c r="B49" s="274" t="s">
        <v>460</v>
      </c>
      <c r="C49" s="598"/>
      <c r="D49" s="476"/>
      <c r="E49" s="576"/>
      <c r="F49" s="268"/>
      <c r="G49" s="597">
        <v>1</v>
      </c>
      <c r="H49" s="606">
        <f>G49*30</f>
        <v>30</v>
      </c>
      <c r="I49" s="497"/>
      <c r="J49" s="261"/>
      <c r="K49" s="446"/>
      <c r="L49" s="446"/>
      <c r="M49" s="842"/>
      <c r="N49" s="847"/>
      <c r="O49" s="596"/>
      <c r="P49" s="577"/>
      <c r="Q49" s="842"/>
      <c r="R49" s="264"/>
      <c r="S49" s="446"/>
      <c r="T49" s="263"/>
      <c r="U49" s="261"/>
      <c r="V49" s="842"/>
      <c r="W49" s="264"/>
      <c r="X49" s="263"/>
    </row>
    <row r="50" spans="1:24" x14ac:dyDescent="0.25">
      <c r="A50" s="1073" t="s">
        <v>643</v>
      </c>
      <c r="B50" s="267" t="s">
        <v>494</v>
      </c>
      <c r="C50" s="598">
        <v>2</v>
      </c>
      <c r="D50" s="476"/>
      <c r="E50" s="576"/>
      <c r="F50" s="268"/>
      <c r="G50" s="597">
        <v>5</v>
      </c>
      <c r="H50" s="575">
        <f>G50*30</f>
        <v>150</v>
      </c>
      <c r="I50" s="497">
        <f>J50+K50+L50</f>
        <v>54</v>
      </c>
      <c r="J50" s="805" t="s">
        <v>585</v>
      </c>
      <c r="K50" s="446"/>
      <c r="L50" s="805" t="s">
        <v>585</v>
      </c>
      <c r="M50" s="842">
        <f>H50-I50</f>
        <v>96</v>
      </c>
      <c r="N50" s="847"/>
      <c r="O50" s="850" t="s">
        <v>319</v>
      </c>
      <c r="P50" s="577"/>
      <c r="Q50" s="842"/>
      <c r="R50" s="264"/>
      <c r="S50" s="446"/>
      <c r="T50" s="263"/>
      <c r="U50" s="261"/>
      <c r="V50" s="842"/>
      <c r="W50" s="264"/>
      <c r="X50" s="263"/>
    </row>
    <row r="51" spans="1:24" ht="16.5" customHeight="1" x14ac:dyDescent="0.25">
      <c r="A51" s="550" t="s">
        <v>161</v>
      </c>
      <c r="B51" s="397" t="s">
        <v>60</v>
      </c>
      <c r="C51" s="1075"/>
      <c r="D51" s="476">
        <v>3</v>
      </c>
      <c r="E51" s="451"/>
      <c r="F51" s="266"/>
      <c r="G51" s="461">
        <v>4</v>
      </c>
      <c r="H51" s="476">
        <f>G51*30</f>
        <v>120</v>
      </c>
      <c r="I51" s="476">
        <f>J51+K51+L51</f>
        <v>30</v>
      </c>
      <c r="J51" s="819" t="s">
        <v>569</v>
      </c>
      <c r="K51" s="388"/>
      <c r="L51" s="388">
        <v>15</v>
      </c>
      <c r="M51" s="866">
        <f>H51-I51</f>
        <v>90</v>
      </c>
      <c r="N51" s="848"/>
      <c r="O51" s="850"/>
      <c r="P51" s="802">
        <v>2</v>
      </c>
      <c r="Q51" s="852"/>
      <c r="R51" s="214"/>
      <c r="S51" s="215"/>
      <c r="T51" s="213"/>
      <c r="U51" s="477"/>
      <c r="V51" s="852"/>
      <c r="W51" s="214"/>
      <c r="X51" s="213"/>
    </row>
    <row r="52" spans="1:24" ht="32.25" customHeight="1" x14ac:dyDescent="0.25">
      <c r="A52" s="255" t="s">
        <v>162</v>
      </c>
      <c r="B52" s="397" t="s">
        <v>447</v>
      </c>
      <c r="C52" s="598"/>
      <c r="D52" s="476">
        <v>3</v>
      </c>
      <c r="E52" s="576"/>
      <c r="F52" s="268"/>
      <c r="G52" s="461">
        <v>4</v>
      </c>
      <c r="H52" s="476">
        <f t="shared" si="3"/>
        <v>120</v>
      </c>
      <c r="I52" s="476">
        <f t="shared" ref="I52:I74" si="4">J52+K52+L52</f>
        <v>45</v>
      </c>
      <c r="J52" s="451">
        <v>30</v>
      </c>
      <c r="K52" s="388"/>
      <c r="L52" s="819" t="s">
        <v>569</v>
      </c>
      <c r="M52" s="114">
        <f>H52-I52</f>
        <v>75</v>
      </c>
      <c r="N52" s="848"/>
      <c r="O52" s="803"/>
      <c r="P52" s="862" t="s">
        <v>319</v>
      </c>
      <c r="Q52" s="842"/>
      <c r="R52" s="264"/>
      <c r="S52" s="446"/>
      <c r="T52" s="263"/>
      <c r="U52" s="261"/>
      <c r="V52" s="842"/>
      <c r="W52" s="264"/>
      <c r="X52" s="263"/>
    </row>
    <row r="53" spans="1:24" x14ac:dyDescent="0.25">
      <c r="A53" s="255" t="s">
        <v>163</v>
      </c>
      <c r="B53" s="397" t="s">
        <v>487</v>
      </c>
      <c r="C53" s="598"/>
      <c r="D53" s="476"/>
      <c r="E53" s="576"/>
      <c r="F53" s="268"/>
      <c r="G53" s="461">
        <v>4</v>
      </c>
      <c r="H53" s="476">
        <f t="shared" si="3"/>
        <v>120</v>
      </c>
      <c r="I53" s="497"/>
      <c r="J53" s="451"/>
      <c r="K53" s="388"/>
      <c r="L53" s="388"/>
      <c r="M53" s="866"/>
      <c r="N53" s="847"/>
      <c r="O53" s="596"/>
      <c r="P53" s="636"/>
      <c r="Q53" s="842"/>
      <c r="R53" s="264"/>
      <c r="S53" s="446"/>
      <c r="T53" s="263"/>
      <c r="U53" s="261"/>
      <c r="V53" s="842"/>
      <c r="W53" s="264"/>
      <c r="X53" s="263"/>
    </row>
    <row r="54" spans="1:24" x14ac:dyDescent="0.25">
      <c r="A54" s="1082" t="s">
        <v>644</v>
      </c>
      <c r="B54" s="274" t="s">
        <v>460</v>
      </c>
      <c r="C54" s="598"/>
      <c r="D54" s="476"/>
      <c r="E54" s="576"/>
      <c r="F54" s="268"/>
      <c r="G54" s="597">
        <v>1</v>
      </c>
      <c r="H54" s="606">
        <f>G54*30</f>
        <v>30</v>
      </c>
      <c r="I54" s="497"/>
      <c r="J54" s="261"/>
      <c r="K54" s="446"/>
      <c r="L54" s="446"/>
      <c r="M54" s="842"/>
      <c r="N54" s="847"/>
      <c r="O54" s="596"/>
      <c r="P54" s="577"/>
      <c r="Q54" s="842"/>
      <c r="R54" s="264"/>
      <c r="S54" s="446"/>
      <c r="T54" s="263"/>
      <c r="U54" s="261"/>
      <c r="V54" s="842"/>
      <c r="W54" s="264"/>
      <c r="X54" s="263"/>
    </row>
    <row r="55" spans="1:24" x14ac:dyDescent="0.25">
      <c r="A55" s="1082" t="s">
        <v>645</v>
      </c>
      <c r="B55" s="267" t="s">
        <v>494</v>
      </c>
      <c r="C55" s="598"/>
      <c r="D55" s="476">
        <v>4</v>
      </c>
      <c r="E55" s="576"/>
      <c r="F55" s="268"/>
      <c r="G55" s="597">
        <v>3</v>
      </c>
      <c r="H55" s="575">
        <f>G55*30</f>
        <v>90</v>
      </c>
      <c r="I55" s="497">
        <f t="shared" si="4"/>
        <v>54</v>
      </c>
      <c r="J55" s="1208" t="s">
        <v>587</v>
      </c>
      <c r="K55" s="446"/>
      <c r="L55" s="446">
        <v>18</v>
      </c>
      <c r="M55" s="842">
        <f t="shared" ref="M55:M60" si="5">H55-I55</f>
        <v>36</v>
      </c>
      <c r="N55" s="847"/>
      <c r="O55" s="596"/>
      <c r="P55" s="577"/>
      <c r="Q55" s="1209" t="s">
        <v>319</v>
      </c>
      <c r="R55" s="264"/>
      <c r="S55" s="446"/>
      <c r="T55" s="263"/>
      <c r="U55" s="261"/>
      <c r="V55" s="842"/>
      <c r="W55" s="264"/>
      <c r="X55" s="263"/>
    </row>
    <row r="56" spans="1:24" x14ac:dyDescent="0.25">
      <c r="A56" s="255" t="s">
        <v>339</v>
      </c>
      <c r="B56" s="445" t="s">
        <v>37</v>
      </c>
      <c r="C56" s="1075">
        <v>1</v>
      </c>
      <c r="D56" s="476"/>
      <c r="E56" s="576"/>
      <c r="F56" s="266"/>
      <c r="G56" s="461">
        <v>5</v>
      </c>
      <c r="H56" s="476">
        <f>G56*30</f>
        <v>150</v>
      </c>
      <c r="I56" s="476">
        <f>J56+K56+L56</f>
        <v>45</v>
      </c>
      <c r="J56" s="819" t="s">
        <v>568</v>
      </c>
      <c r="K56" s="388"/>
      <c r="L56" s="819" t="s">
        <v>569</v>
      </c>
      <c r="M56" s="114">
        <f t="shared" si="5"/>
        <v>105</v>
      </c>
      <c r="N56" s="848">
        <v>3</v>
      </c>
      <c r="O56" s="803"/>
      <c r="P56" s="862"/>
      <c r="Q56" s="842"/>
      <c r="R56" s="264"/>
      <c r="S56" s="446"/>
      <c r="T56" s="263"/>
      <c r="U56" s="261"/>
      <c r="V56" s="842"/>
      <c r="W56" s="264"/>
      <c r="X56" s="263"/>
    </row>
    <row r="57" spans="1:24" x14ac:dyDescent="0.25">
      <c r="A57" s="255" t="s">
        <v>164</v>
      </c>
      <c r="B57" s="397" t="s">
        <v>629</v>
      </c>
      <c r="C57" s="598">
        <v>3</v>
      </c>
      <c r="D57" s="476"/>
      <c r="E57" s="576"/>
      <c r="F57" s="268"/>
      <c r="G57" s="461">
        <v>4</v>
      </c>
      <c r="H57" s="476">
        <f t="shared" si="3"/>
        <v>120</v>
      </c>
      <c r="I57" s="476">
        <f t="shared" si="4"/>
        <v>45</v>
      </c>
      <c r="J57" s="819" t="s">
        <v>568</v>
      </c>
      <c r="K57" s="388"/>
      <c r="L57" s="819" t="s">
        <v>569</v>
      </c>
      <c r="M57" s="114">
        <f t="shared" si="5"/>
        <v>75</v>
      </c>
      <c r="N57" s="848"/>
      <c r="O57" s="803"/>
      <c r="P57" s="862" t="s">
        <v>319</v>
      </c>
      <c r="Q57" s="852"/>
      <c r="R57" s="214"/>
      <c r="S57" s="215"/>
      <c r="T57" s="213"/>
      <c r="U57" s="477"/>
      <c r="V57" s="852"/>
      <c r="W57" s="214"/>
      <c r="X57" s="213"/>
    </row>
    <row r="58" spans="1:24" ht="15.75" customHeight="1" x14ac:dyDescent="0.25">
      <c r="A58" s="255" t="s">
        <v>325</v>
      </c>
      <c r="B58" s="445" t="s">
        <v>625</v>
      </c>
      <c r="C58" s="598">
        <v>3</v>
      </c>
      <c r="D58" s="476"/>
      <c r="E58" s="576"/>
      <c r="F58" s="268"/>
      <c r="G58" s="461">
        <v>4</v>
      </c>
      <c r="H58" s="476">
        <f t="shared" si="3"/>
        <v>120</v>
      </c>
      <c r="I58" s="476">
        <f t="shared" si="4"/>
        <v>45</v>
      </c>
      <c r="J58" s="819" t="s">
        <v>568</v>
      </c>
      <c r="K58" s="388"/>
      <c r="L58" s="819" t="s">
        <v>569</v>
      </c>
      <c r="M58" s="114">
        <f t="shared" si="5"/>
        <v>75</v>
      </c>
      <c r="N58" s="848"/>
      <c r="O58" s="803"/>
      <c r="P58" s="862" t="s">
        <v>319</v>
      </c>
      <c r="Q58" s="852"/>
      <c r="R58" s="214"/>
      <c r="S58" s="215"/>
      <c r="T58" s="213"/>
      <c r="U58" s="477"/>
      <c r="V58" s="852"/>
      <c r="W58" s="214"/>
      <c r="X58" s="213"/>
    </row>
    <row r="59" spans="1:24" ht="18" customHeight="1" x14ac:dyDescent="0.25">
      <c r="A59" s="255" t="s">
        <v>340</v>
      </c>
      <c r="B59" s="445" t="s">
        <v>503</v>
      </c>
      <c r="C59" s="1075"/>
      <c r="D59" s="476">
        <v>2</v>
      </c>
      <c r="E59" s="576"/>
      <c r="F59" s="266"/>
      <c r="G59" s="461">
        <v>5</v>
      </c>
      <c r="H59" s="476">
        <f t="shared" si="3"/>
        <v>150</v>
      </c>
      <c r="I59" s="476">
        <f t="shared" si="4"/>
        <v>54</v>
      </c>
      <c r="J59" s="819" t="s">
        <v>585</v>
      </c>
      <c r="K59" s="388"/>
      <c r="L59" s="819" t="s">
        <v>585</v>
      </c>
      <c r="M59" s="114">
        <f t="shared" si="5"/>
        <v>96</v>
      </c>
      <c r="N59" s="848"/>
      <c r="O59" s="850" t="s">
        <v>319</v>
      </c>
      <c r="P59" s="849"/>
      <c r="Q59" s="842"/>
      <c r="R59" s="264"/>
      <c r="S59" s="446"/>
      <c r="T59" s="263"/>
      <c r="U59" s="261"/>
      <c r="V59" s="842"/>
      <c r="W59" s="264"/>
      <c r="X59" s="263"/>
    </row>
    <row r="60" spans="1:24" ht="18" customHeight="1" x14ac:dyDescent="0.25">
      <c r="A60" s="255" t="s">
        <v>326</v>
      </c>
      <c r="B60" s="397" t="s">
        <v>626</v>
      </c>
      <c r="C60" s="1077"/>
      <c r="D60" s="625" t="s">
        <v>319</v>
      </c>
      <c r="E60" s="626"/>
      <c r="F60" s="627"/>
      <c r="G60" s="496">
        <v>3</v>
      </c>
      <c r="H60" s="476">
        <f>G60*30</f>
        <v>90</v>
      </c>
      <c r="I60" s="476">
        <f>J60+K60+L60</f>
        <v>30</v>
      </c>
      <c r="J60" s="1210" t="s">
        <v>569</v>
      </c>
      <c r="K60" s="388"/>
      <c r="L60" s="819" t="s">
        <v>569</v>
      </c>
      <c r="M60" s="114">
        <f t="shared" si="5"/>
        <v>60</v>
      </c>
      <c r="N60" s="848"/>
      <c r="O60" s="803"/>
      <c r="P60" s="1211">
        <v>2</v>
      </c>
      <c r="Q60" s="926"/>
      <c r="R60" s="845"/>
      <c r="S60" s="212"/>
      <c r="T60" s="481"/>
      <c r="U60" s="493"/>
      <c r="V60" s="926"/>
      <c r="W60" s="391"/>
      <c r="X60" s="481"/>
    </row>
    <row r="61" spans="1:24" ht="31.5" x14ac:dyDescent="0.25">
      <c r="A61" s="255" t="s">
        <v>341</v>
      </c>
      <c r="B61" s="397" t="s">
        <v>627</v>
      </c>
      <c r="C61" s="598"/>
      <c r="D61" s="476"/>
      <c r="E61" s="576"/>
      <c r="F61" s="268"/>
      <c r="G61" s="461">
        <f>G62+G63</f>
        <v>5</v>
      </c>
      <c r="H61" s="482">
        <f>H62+H63</f>
        <v>150</v>
      </c>
      <c r="I61" s="497"/>
      <c r="J61" s="1149"/>
      <c r="K61" s="1150"/>
      <c r="L61" s="1150"/>
      <c r="M61" s="1151"/>
      <c r="N61" s="846"/>
      <c r="O61" s="574"/>
      <c r="P61" s="849"/>
      <c r="Q61" s="852"/>
      <c r="R61" s="214"/>
      <c r="S61" s="215"/>
      <c r="T61" s="213"/>
      <c r="U61" s="477"/>
      <c r="V61" s="852"/>
      <c r="W61" s="214"/>
      <c r="X61" s="213"/>
    </row>
    <row r="62" spans="1:24" ht="31.5" x14ac:dyDescent="0.25">
      <c r="A62" s="1152" t="s">
        <v>475</v>
      </c>
      <c r="B62" s="267" t="s">
        <v>627</v>
      </c>
      <c r="C62" s="1077">
        <v>2</v>
      </c>
      <c r="D62" s="625"/>
      <c r="E62" s="1153"/>
      <c r="F62" s="390"/>
      <c r="G62" s="496">
        <v>4</v>
      </c>
      <c r="H62" s="476">
        <f>G62*30</f>
        <v>120</v>
      </c>
      <c r="I62" s="476">
        <f>J62+K62+L62</f>
        <v>54</v>
      </c>
      <c r="J62" s="819" t="s">
        <v>587</v>
      </c>
      <c r="K62" s="388"/>
      <c r="L62" s="819" t="s">
        <v>586</v>
      </c>
      <c r="M62" s="114">
        <f>H62-I62</f>
        <v>66</v>
      </c>
      <c r="N62" s="845"/>
      <c r="O62" s="803">
        <v>3</v>
      </c>
      <c r="P62" s="849"/>
      <c r="Q62" s="852"/>
      <c r="R62" s="214"/>
      <c r="S62" s="215"/>
      <c r="T62" s="213"/>
      <c r="U62" s="477"/>
      <c r="V62" s="852"/>
      <c r="W62" s="214"/>
      <c r="X62" s="213"/>
    </row>
    <row r="63" spans="1:24" ht="31.5" x14ac:dyDescent="0.25">
      <c r="A63" s="1152" t="s">
        <v>474</v>
      </c>
      <c r="B63" s="337" t="s">
        <v>628</v>
      </c>
      <c r="C63" s="1077"/>
      <c r="D63" s="643"/>
      <c r="E63" s="1154"/>
      <c r="F63" s="627" t="s">
        <v>554</v>
      </c>
      <c r="G63" s="461">
        <v>1</v>
      </c>
      <c r="H63" s="476">
        <f t="shared" si="3"/>
        <v>30</v>
      </c>
      <c r="I63" s="476">
        <f t="shared" si="4"/>
        <v>0</v>
      </c>
      <c r="J63" s="451"/>
      <c r="K63" s="388"/>
      <c r="L63" s="819"/>
      <c r="M63" s="1155">
        <f>H63-I63</f>
        <v>30</v>
      </c>
      <c r="N63" s="848"/>
      <c r="O63" s="850"/>
      <c r="P63" s="577"/>
      <c r="Q63" s="754"/>
      <c r="R63" s="391"/>
      <c r="S63" s="1156"/>
      <c r="T63" s="392"/>
      <c r="U63" s="487"/>
      <c r="V63" s="754"/>
      <c r="W63" s="391"/>
      <c r="X63" s="392"/>
    </row>
    <row r="64" spans="1:24" ht="15.75" customHeight="1" x14ac:dyDescent="0.25">
      <c r="A64" s="255" t="s">
        <v>327</v>
      </c>
      <c r="B64" s="397" t="s">
        <v>624</v>
      </c>
      <c r="C64" s="1077">
        <v>4</v>
      </c>
      <c r="D64" s="625"/>
      <c r="E64" s="626"/>
      <c r="F64" s="1083"/>
      <c r="G64" s="265">
        <v>4</v>
      </c>
      <c r="H64" s="598">
        <f>G64*30</f>
        <v>120</v>
      </c>
      <c r="I64" s="476">
        <f>J64+K64+L64</f>
        <v>54</v>
      </c>
      <c r="J64" s="819" t="s">
        <v>587</v>
      </c>
      <c r="K64" s="388"/>
      <c r="L64" s="819" t="s">
        <v>586</v>
      </c>
      <c r="M64" s="114">
        <f>H64-I64</f>
        <v>66</v>
      </c>
      <c r="N64" s="848"/>
      <c r="O64" s="803"/>
      <c r="P64" s="862"/>
      <c r="Q64" s="926">
        <v>3</v>
      </c>
      <c r="R64" s="391"/>
      <c r="S64" s="116"/>
      <c r="T64" s="392"/>
      <c r="U64" s="487"/>
      <c r="V64" s="754"/>
      <c r="W64" s="391"/>
      <c r="X64" s="392"/>
    </row>
    <row r="65" spans="1:29" ht="35.25" customHeight="1" x14ac:dyDescent="0.25">
      <c r="A65" s="1072" t="s">
        <v>342</v>
      </c>
      <c r="B65" s="397" t="s">
        <v>621</v>
      </c>
      <c r="C65" s="1076"/>
      <c r="D65" s="934"/>
      <c r="E65" s="814"/>
      <c r="F65" s="815"/>
      <c r="G65" s="1084">
        <f>G66+G67</f>
        <v>6</v>
      </c>
      <c r="H65" s="816">
        <f>H66+H67</f>
        <v>180</v>
      </c>
      <c r="I65" s="497"/>
      <c r="J65" s="935"/>
      <c r="K65" s="936"/>
      <c r="L65" s="936"/>
      <c r="M65" s="666"/>
      <c r="N65" s="847"/>
      <c r="O65" s="596"/>
      <c r="P65" s="636"/>
      <c r="Q65" s="842"/>
      <c r="R65" s="264"/>
      <c r="S65" s="446"/>
      <c r="T65" s="263"/>
      <c r="U65" s="261"/>
      <c r="V65" s="842"/>
      <c r="W65" s="264"/>
      <c r="X65" s="263"/>
    </row>
    <row r="66" spans="1:29" ht="35.25" customHeight="1" x14ac:dyDescent="0.25">
      <c r="A66" s="1073" t="s">
        <v>646</v>
      </c>
      <c r="B66" s="267" t="s">
        <v>621</v>
      </c>
      <c r="C66" s="598">
        <v>5</v>
      </c>
      <c r="D66" s="476"/>
      <c r="E66" s="262"/>
      <c r="F66" s="389"/>
      <c r="G66" s="461">
        <v>5</v>
      </c>
      <c r="H66" s="476">
        <f t="shared" si="3"/>
        <v>150</v>
      </c>
      <c r="I66" s="476">
        <f t="shared" si="4"/>
        <v>60</v>
      </c>
      <c r="J66" s="819" t="s">
        <v>568</v>
      </c>
      <c r="K66" s="388"/>
      <c r="L66" s="1210" t="s">
        <v>568</v>
      </c>
      <c r="M66" s="114">
        <f>H66-I66</f>
        <v>90</v>
      </c>
      <c r="N66" s="848"/>
      <c r="O66" s="803"/>
      <c r="P66" s="635"/>
      <c r="Q66" s="998"/>
      <c r="R66" s="1212">
        <v>4</v>
      </c>
      <c r="S66" s="446"/>
      <c r="T66" s="263"/>
      <c r="U66" s="261"/>
      <c r="V66" s="842"/>
      <c r="W66" s="264"/>
      <c r="X66" s="263"/>
    </row>
    <row r="67" spans="1:29" ht="33" customHeight="1" x14ac:dyDescent="0.25">
      <c r="A67" s="1073" t="s">
        <v>647</v>
      </c>
      <c r="B67" s="337" t="s">
        <v>622</v>
      </c>
      <c r="C67" s="598"/>
      <c r="D67" s="476"/>
      <c r="E67" s="262"/>
      <c r="F67" s="389" t="s">
        <v>431</v>
      </c>
      <c r="G67" s="461">
        <v>1</v>
      </c>
      <c r="H67" s="476">
        <f t="shared" si="3"/>
        <v>30</v>
      </c>
      <c r="I67" s="476">
        <f t="shared" si="4"/>
        <v>0</v>
      </c>
      <c r="J67" s="451"/>
      <c r="K67" s="388"/>
      <c r="L67" s="819"/>
      <c r="M67" s="866">
        <v>30</v>
      </c>
      <c r="N67" s="848"/>
      <c r="O67" s="803"/>
      <c r="P67" s="635"/>
      <c r="Q67" s="114"/>
      <c r="R67" s="823"/>
      <c r="S67" s="446"/>
      <c r="T67" s="263"/>
      <c r="U67" s="261"/>
      <c r="V67" s="842"/>
      <c r="W67" s="264"/>
      <c r="X67" s="263"/>
    </row>
    <row r="68" spans="1:29" ht="16.5" customHeight="1" x14ac:dyDescent="0.25">
      <c r="A68" s="255" t="s">
        <v>328</v>
      </c>
      <c r="B68" s="397" t="s">
        <v>623</v>
      </c>
      <c r="C68" s="598"/>
      <c r="D68" s="476">
        <v>4</v>
      </c>
      <c r="E68" s="576"/>
      <c r="F68" s="268"/>
      <c r="G68" s="461">
        <v>4</v>
      </c>
      <c r="H68" s="476">
        <f t="shared" si="3"/>
        <v>120</v>
      </c>
      <c r="I68" s="476">
        <f t="shared" si="4"/>
        <v>54</v>
      </c>
      <c r="J68" s="1210" t="s">
        <v>587</v>
      </c>
      <c r="K68" s="388"/>
      <c r="L68" s="819" t="s">
        <v>586</v>
      </c>
      <c r="M68" s="114">
        <f>H68-I68</f>
        <v>66</v>
      </c>
      <c r="N68" s="848"/>
      <c r="O68" s="803"/>
      <c r="P68" s="635"/>
      <c r="Q68" s="1209" t="s">
        <v>319</v>
      </c>
      <c r="R68" s="264"/>
      <c r="S68" s="446"/>
      <c r="T68" s="263"/>
      <c r="U68" s="261"/>
      <c r="V68" s="842"/>
      <c r="W68" s="264"/>
      <c r="X68" s="263"/>
    </row>
    <row r="69" spans="1:29" ht="16.5" customHeight="1" x14ac:dyDescent="0.25">
      <c r="A69" s="255" t="s">
        <v>504</v>
      </c>
      <c r="B69" s="397" t="s">
        <v>630</v>
      </c>
      <c r="C69" s="598">
        <v>4</v>
      </c>
      <c r="D69" s="476"/>
      <c r="E69" s="576"/>
      <c r="F69" s="268"/>
      <c r="G69" s="461">
        <v>3</v>
      </c>
      <c r="H69" s="476">
        <f t="shared" si="3"/>
        <v>90</v>
      </c>
      <c r="I69" s="476">
        <f t="shared" si="4"/>
        <v>36</v>
      </c>
      <c r="J69" s="819" t="s">
        <v>586</v>
      </c>
      <c r="K69" s="388"/>
      <c r="L69" s="819" t="s">
        <v>586</v>
      </c>
      <c r="M69" s="114">
        <f>H69-I69</f>
        <v>54</v>
      </c>
      <c r="N69" s="848"/>
      <c r="O69" s="803"/>
      <c r="P69" s="635"/>
      <c r="Q69" s="998" t="s">
        <v>567</v>
      </c>
      <c r="R69" s="264"/>
      <c r="S69" s="446"/>
      <c r="T69" s="263"/>
      <c r="U69" s="261"/>
      <c r="V69" s="842"/>
      <c r="W69" s="264"/>
      <c r="X69" s="263"/>
    </row>
    <row r="70" spans="1:29" x14ac:dyDescent="0.25">
      <c r="A70" s="550" t="s">
        <v>505</v>
      </c>
      <c r="B70" s="397" t="s">
        <v>631</v>
      </c>
      <c r="C70" s="598">
        <v>4</v>
      </c>
      <c r="D70" s="476"/>
      <c r="E70" s="576"/>
      <c r="F70" s="268"/>
      <c r="G70" s="496">
        <v>4</v>
      </c>
      <c r="H70" s="476">
        <f t="shared" si="3"/>
        <v>120</v>
      </c>
      <c r="I70" s="476">
        <f t="shared" si="4"/>
        <v>54</v>
      </c>
      <c r="J70" s="1221" t="s">
        <v>587</v>
      </c>
      <c r="K70" s="388"/>
      <c r="L70" s="819" t="s">
        <v>586</v>
      </c>
      <c r="M70" s="114">
        <f>H70-I70</f>
        <v>66</v>
      </c>
      <c r="N70" s="848"/>
      <c r="O70" s="803"/>
      <c r="P70" s="635"/>
      <c r="Q70" s="1222" t="s">
        <v>319</v>
      </c>
      <c r="R70" s="264"/>
      <c r="S70" s="446"/>
      <c r="T70" s="263"/>
      <c r="U70" s="261"/>
      <c r="V70" s="842"/>
      <c r="W70" s="264"/>
      <c r="X70" s="263"/>
    </row>
    <row r="71" spans="1:29" x14ac:dyDescent="0.25">
      <c r="A71" s="550" t="s">
        <v>506</v>
      </c>
      <c r="B71" s="397" t="s">
        <v>603</v>
      </c>
      <c r="C71" s="598"/>
      <c r="D71" s="476"/>
      <c r="E71" s="576"/>
      <c r="F71" s="268"/>
      <c r="G71" s="461">
        <f>G72+G73</f>
        <v>5</v>
      </c>
      <c r="H71" s="634">
        <f>H72+H73</f>
        <v>150</v>
      </c>
      <c r="I71" s="497"/>
      <c r="J71" s="635"/>
      <c r="K71" s="270"/>
      <c r="L71" s="270"/>
      <c r="M71" s="866"/>
      <c r="N71" s="847"/>
      <c r="O71" s="596"/>
      <c r="P71" s="636"/>
      <c r="Q71" s="842"/>
      <c r="R71" s="823"/>
      <c r="S71" s="446"/>
      <c r="T71" s="263"/>
      <c r="U71" s="261"/>
      <c r="V71" s="842"/>
      <c r="W71" s="264"/>
      <c r="X71" s="263"/>
    </row>
    <row r="72" spans="1:29" x14ac:dyDescent="0.25">
      <c r="A72" s="1073" t="s">
        <v>507</v>
      </c>
      <c r="B72" s="267" t="s">
        <v>603</v>
      </c>
      <c r="C72" s="598">
        <v>5</v>
      </c>
      <c r="D72" s="476"/>
      <c r="E72" s="262"/>
      <c r="F72" s="268"/>
      <c r="G72" s="461">
        <v>4</v>
      </c>
      <c r="H72" s="476">
        <f>G72*30</f>
        <v>120</v>
      </c>
      <c r="I72" s="476">
        <f t="shared" si="4"/>
        <v>45</v>
      </c>
      <c r="J72" s="819" t="s">
        <v>568</v>
      </c>
      <c r="K72" s="388"/>
      <c r="L72" s="819" t="s">
        <v>569</v>
      </c>
      <c r="M72" s="114">
        <f>H72-I72</f>
        <v>75</v>
      </c>
      <c r="N72" s="492"/>
      <c r="O72" s="491"/>
      <c r="P72" s="635"/>
      <c r="Q72" s="855"/>
      <c r="R72" s="845" t="s">
        <v>319</v>
      </c>
      <c r="S72" s="265"/>
      <c r="T72" s="639"/>
      <c r="U72" s="857"/>
      <c r="V72" s="855"/>
      <c r="W72" s="640"/>
      <c r="X72" s="867"/>
      <c r="Y72" s="258" t="e">
        <f>#REF!+#REF!</f>
        <v>#REF!</v>
      </c>
      <c r="Z72" s="258" t="e">
        <f>#REF!+#REF!</f>
        <v>#REF!</v>
      </c>
      <c r="AA72" s="258" t="e">
        <f>#REF!+#REF!</f>
        <v>#REF!</v>
      </c>
      <c r="AB72" s="258" t="e">
        <f>#REF!+#REF!</f>
        <v>#REF!</v>
      </c>
      <c r="AC72" s="258" t="e">
        <f>#REF!+#REF!</f>
        <v>#REF!</v>
      </c>
    </row>
    <row r="73" spans="1:29" ht="31.5" x14ac:dyDescent="0.25">
      <c r="A73" s="1073" t="s">
        <v>508</v>
      </c>
      <c r="B73" s="337" t="s">
        <v>604</v>
      </c>
      <c r="C73" s="1077"/>
      <c r="D73" s="643"/>
      <c r="E73" s="642"/>
      <c r="F73" s="627" t="s">
        <v>321</v>
      </c>
      <c r="G73" s="461">
        <v>1</v>
      </c>
      <c r="H73" s="476">
        <f>G73*30</f>
        <v>30</v>
      </c>
      <c r="I73" s="476">
        <f t="shared" si="4"/>
        <v>0</v>
      </c>
      <c r="J73" s="451"/>
      <c r="K73" s="388"/>
      <c r="L73" s="819"/>
      <c r="M73" s="866">
        <f>H73-I73</f>
        <v>30</v>
      </c>
      <c r="N73" s="848"/>
      <c r="O73" s="803"/>
      <c r="P73" s="635"/>
      <c r="Q73" s="926"/>
      <c r="R73" s="638"/>
      <c r="S73" s="265"/>
      <c r="T73" s="851"/>
      <c r="U73" s="857"/>
      <c r="V73" s="855"/>
      <c r="W73" s="640"/>
      <c r="X73" s="867"/>
      <c r="Y73" s="1087"/>
      <c r="Z73" s="1087"/>
      <c r="AA73" s="1087"/>
      <c r="AB73" s="1087"/>
      <c r="AC73" s="1087"/>
    </row>
    <row r="74" spans="1:29" ht="16.5" thickBot="1" x14ac:dyDescent="0.3">
      <c r="A74" s="255" t="s">
        <v>509</v>
      </c>
      <c r="B74" s="1079" t="s">
        <v>602</v>
      </c>
      <c r="C74" s="1077">
        <v>6</v>
      </c>
      <c r="D74" s="643"/>
      <c r="E74" s="644"/>
      <c r="F74" s="627"/>
      <c r="G74" s="595">
        <v>5</v>
      </c>
      <c r="H74" s="259">
        <v>150</v>
      </c>
      <c r="I74" s="498">
        <f t="shared" si="4"/>
        <v>52</v>
      </c>
      <c r="J74" s="863" t="s">
        <v>588</v>
      </c>
      <c r="K74" s="387"/>
      <c r="L74" s="863" t="s">
        <v>588</v>
      </c>
      <c r="M74" s="843">
        <f>H74-I74</f>
        <v>98</v>
      </c>
      <c r="N74" s="861"/>
      <c r="O74" s="826"/>
      <c r="P74" s="903"/>
      <c r="Q74" s="999"/>
      <c r="R74" s="645"/>
      <c r="S74" s="449"/>
      <c r="T74" s="1000" t="s">
        <v>555</v>
      </c>
      <c r="U74" s="860"/>
      <c r="V74" s="859"/>
      <c r="W74" s="646"/>
      <c r="X74" s="929"/>
      <c r="Y74" s="1087"/>
      <c r="Z74" s="1087"/>
      <c r="AA74" s="1087"/>
      <c r="AB74" s="1087"/>
      <c r="AC74" s="1087"/>
    </row>
    <row r="75" spans="1:29" ht="16.5" thickBot="1" x14ac:dyDescent="0.3">
      <c r="A75" s="1498" t="s">
        <v>463</v>
      </c>
      <c r="B75" s="1499"/>
      <c r="C75" s="1500"/>
      <c r="D75" s="1500"/>
      <c r="E75" s="1500"/>
      <c r="F75" s="1500"/>
      <c r="G75" s="454">
        <f>G49+G54</f>
        <v>2</v>
      </c>
      <c r="H75" s="614">
        <f>H49+H54</f>
        <v>60</v>
      </c>
      <c r="I75" s="647"/>
      <c r="J75" s="486"/>
      <c r="K75" s="479"/>
      <c r="L75" s="479"/>
      <c r="M75" s="273"/>
      <c r="N75" s="484"/>
      <c r="O75" s="648"/>
      <c r="P75" s="486"/>
      <c r="Q75" s="273"/>
      <c r="R75" s="484"/>
      <c r="S75" s="479"/>
      <c r="T75" s="273"/>
      <c r="U75" s="1001"/>
      <c r="V75" s="633"/>
      <c r="W75" s="623"/>
      <c r="X75" s="633"/>
      <c r="Y75" s="1087"/>
      <c r="Z75" s="1087"/>
      <c r="AA75" s="1087"/>
      <c r="AB75" s="1087"/>
      <c r="AC75" s="1087"/>
    </row>
    <row r="76" spans="1:29" ht="16.5" thickBot="1" x14ac:dyDescent="0.3">
      <c r="A76" s="1498" t="s">
        <v>203</v>
      </c>
      <c r="B76" s="1500"/>
      <c r="C76" s="1500"/>
      <c r="D76" s="1500"/>
      <c r="E76" s="1500"/>
      <c r="F76" s="1500"/>
      <c r="G76" s="937">
        <f t="shared" ref="G76:T76" si="6">G47+G50+G56+G52+G55+G51+G57+G58+G59+G64+G62+G63+G66+G67+G68+G69+G70+G60+G72+G73+G74</f>
        <v>76</v>
      </c>
      <c r="H76" s="840">
        <f t="shared" si="6"/>
        <v>2280</v>
      </c>
      <c r="I76" s="1002">
        <f t="shared" si="6"/>
        <v>856</v>
      </c>
      <c r="J76" s="618">
        <f t="shared" si="6"/>
        <v>518</v>
      </c>
      <c r="K76" s="622">
        <f t="shared" si="6"/>
        <v>0</v>
      </c>
      <c r="L76" s="622">
        <f t="shared" si="6"/>
        <v>338</v>
      </c>
      <c r="M76" s="620">
        <f t="shared" si="6"/>
        <v>1424</v>
      </c>
      <c r="N76" s="621">
        <f t="shared" si="6"/>
        <v>6</v>
      </c>
      <c r="O76" s="619">
        <f t="shared" si="6"/>
        <v>9</v>
      </c>
      <c r="P76" s="618">
        <f t="shared" si="6"/>
        <v>13</v>
      </c>
      <c r="Q76" s="620">
        <f t="shared" si="6"/>
        <v>14</v>
      </c>
      <c r="R76" s="621">
        <f t="shared" si="6"/>
        <v>7</v>
      </c>
      <c r="S76" s="622">
        <f t="shared" si="6"/>
        <v>0</v>
      </c>
      <c r="T76" s="620">
        <f t="shared" si="6"/>
        <v>4</v>
      </c>
      <c r="U76" s="950"/>
      <c r="V76" s="929"/>
      <c r="W76" s="736"/>
      <c r="X76" s="929"/>
      <c r="Y76" s="1087"/>
      <c r="Z76" s="1087"/>
      <c r="AA76" s="1087"/>
      <c r="AB76" s="1087"/>
      <c r="AC76" s="1087"/>
    </row>
    <row r="77" spans="1:29" ht="15.75" customHeight="1" thickBot="1" x14ac:dyDescent="0.3">
      <c r="A77" s="1523" t="s">
        <v>165</v>
      </c>
      <c r="B77" s="1524"/>
      <c r="C77" s="1524"/>
      <c r="D77" s="1524"/>
      <c r="E77" s="1524"/>
      <c r="F77" s="1524"/>
      <c r="G77" s="500">
        <f>G75+G76</f>
        <v>78</v>
      </c>
      <c r="H77" s="500">
        <f t="shared" ref="H77:T77" si="7">H75+H76</f>
        <v>2340</v>
      </c>
      <c r="I77" s="975">
        <f t="shared" si="7"/>
        <v>856</v>
      </c>
      <c r="J77" s="975">
        <f t="shared" si="7"/>
        <v>518</v>
      </c>
      <c r="K77" s="975"/>
      <c r="L77" s="975">
        <f t="shared" si="7"/>
        <v>338</v>
      </c>
      <c r="M77" s="975">
        <f t="shared" si="7"/>
        <v>1424</v>
      </c>
      <c r="N77" s="975">
        <f t="shared" si="7"/>
        <v>6</v>
      </c>
      <c r="O77" s="975">
        <f t="shared" si="7"/>
        <v>9</v>
      </c>
      <c r="P77" s="975">
        <f t="shared" si="7"/>
        <v>13</v>
      </c>
      <c r="Q77" s="975">
        <f t="shared" si="7"/>
        <v>14</v>
      </c>
      <c r="R77" s="975">
        <f t="shared" si="7"/>
        <v>7</v>
      </c>
      <c r="S77" s="975">
        <f t="shared" si="7"/>
        <v>0</v>
      </c>
      <c r="T77" s="975">
        <f t="shared" si="7"/>
        <v>4</v>
      </c>
      <c r="U77" s="500"/>
      <c r="V77" s="500"/>
      <c r="W77" s="500"/>
      <c r="X77" s="453"/>
      <c r="Y77" s="1091" t="e">
        <f>SUM(Y47:Y74)</f>
        <v>#REF!</v>
      </c>
      <c r="Z77" s="1091" t="e">
        <f>SUM(Z47:Z74)</f>
        <v>#REF!</v>
      </c>
      <c r="AA77" s="1091" t="e">
        <f>SUM(AA47:AA74)</f>
        <v>#REF!</v>
      </c>
      <c r="AB77" s="1091" t="e">
        <f>SUM(AB47:AB74)</f>
        <v>#REF!</v>
      </c>
      <c r="AC77" s="1091" t="e">
        <f>SUM(AC47:AC74)</f>
        <v>#REF!</v>
      </c>
    </row>
    <row r="78" spans="1:29" ht="15.75" customHeight="1" thickBot="1" x14ac:dyDescent="0.3">
      <c r="A78" s="1525" t="s">
        <v>166</v>
      </c>
      <c r="B78" s="1526"/>
      <c r="C78" s="1526"/>
      <c r="D78" s="1526"/>
      <c r="E78" s="1526"/>
      <c r="F78" s="1526"/>
      <c r="G78" s="1526"/>
      <c r="H78" s="1526"/>
      <c r="I78" s="1526"/>
      <c r="J78" s="1526"/>
      <c r="K78" s="1526"/>
      <c r="L78" s="1526"/>
      <c r="M78" s="1526"/>
      <c r="N78" s="1483"/>
      <c r="O78" s="1483"/>
      <c r="P78" s="1483"/>
      <c r="Q78" s="1483"/>
      <c r="R78" s="1483"/>
      <c r="S78" s="1483"/>
      <c r="T78" s="1483"/>
      <c r="U78" s="1483"/>
      <c r="V78" s="1483"/>
      <c r="W78" s="1483"/>
      <c r="X78" s="1484"/>
    </row>
    <row r="79" spans="1:29" s="104" customFormat="1" x14ac:dyDescent="0.25">
      <c r="A79" s="560" t="s">
        <v>476</v>
      </c>
      <c r="B79" s="652" t="s">
        <v>490</v>
      </c>
      <c r="C79" s="653"/>
      <c r="D79" s="654"/>
      <c r="E79" s="81"/>
      <c r="F79" s="655"/>
      <c r="G79" s="656">
        <v>3</v>
      </c>
      <c r="H79" s="657">
        <f>G79*30</f>
        <v>90</v>
      </c>
      <c r="I79" s="488"/>
      <c r="J79" s="484"/>
      <c r="K79" s="479"/>
      <c r="L79" s="479"/>
      <c r="M79" s="648"/>
      <c r="N79" s="898"/>
      <c r="O79" s="658"/>
      <c r="P79" s="691"/>
      <c r="Q79" s="870"/>
      <c r="R79" s="659"/>
      <c r="S79" s="568"/>
      <c r="T79" s="874"/>
      <c r="U79" s="872"/>
      <c r="V79" s="706"/>
      <c r="W79" s="659"/>
      <c r="X79" s="569"/>
    </row>
    <row r="80" spans="1:29" s="104" customFormat="1" ht="31.5" x14ac:dyDescent="0.25">
      <c r="A80" s="255" t="s">
        <v>510</v>
      </c>
      <c r="B80" s="660" t="s">
        <v>491</v>
      </c>
      <c r="C80" s="661"/>
      <c r="D80" s="662"/>
      <c r="E80" s="663"/>
      <c r="F80" s="664"/>
      <c r="G80" s="457">
        <v>3</v>
      </c>
      <c r="H80" s="665">
        <f>G80*30</f>
        <v>90</v>
      </c>
      <c r="I80" s="476"/>
      <c r="J80" s="451"/>
      <c r="K80" s="388"/>
      <c r="L80" s="388"/>
      <c r="M80" s="114"/>
      <c r="N80" s="492"/>
      <c r="O80" s="491"/>
      <c r="P80" s="635"/>
      <c r="Q80" s="871"/>
      <c r="R80" s="875"/>
      <c r="S80" s="270"/>
      <c r="T80" s="876"/>
      <c r="U80" s="873"/>
      <c r="V80" s="877"/>
      <c r="W80" s="875"/>
      <c r="X80" s="491"/>
    </row>
    <row r="81" spans="1:29" s="104" customFormat="1" ht="34.5" customHeight="1" x14ac:dyDescent="0.25">
      <c r="A81" s="255" t="s">
        <v>511</v>
      </c>
      <c r="B81" s="667" t="s">
        <v>492</v>
      </c>
      <c r="C81" s="668"/>
      <c r="D81" s="489"/>
      <c r="E81" s="669"/>
      <c r="F81" s="670"/>
      <c r="G81" s="455">
        <v>3</v>
      </c>
      <c r="H81" s="665">
        <f>G81*30</f>
        <v>90</v>
      </c>
      <c r="I81" s="476"/>
      <c r="J81" s="451"/>
      <c r="K81" s="388"/>
      <c r="L81" s="388"/>
      <c r="M81" s="114"/>
      <c r="N81" s="492"/>
      <c r="O81" s="491"/>
      <c r="P81" s="635"/>
      <c r="Q81" s="871"/>
      <c r="R81" s="875"/>
      <c r="S81" s="270"/>
      <c r="T81" s="876"/>
      <c r="U81" s="873"/>
      <c r="V81" s="877"/>
      <c r="W81" s="875"/>
      <c r="X81" s="491"/>
    </row>
    <row r="82" spans="1:29" s="104" customFormat="1" ht="16.5" customHeight="1" thickBot="1" x14ac:dyDescent="0.3">
      <c r="A82" s="550" t="s">
        <v>512</v>
      </c>
      <c r="B82" s="501" t="s">
        <v>45</v>
      </c>
      <c r="C82" s="899"/>
      <c r="D82" s="967" t="s">
        <v>321</v>
      </c>
      <c r="E82" s="900"/>
      <c r="F82" s="901"/>
      <c r="G82" s="502">
        <v>6</v>
      </c>
      <c r="H82" s="902">
        <f>G82*30</f>
        <v>180</v>
      </c>
      <c r="I82" s="498"/>
      <c r="J82" s="609"/>
      <c r="K82" s="387"/>
      <c r="L82" s="387"/>
      <c r="M82" s="843">
        <f>H82-I82</f>
        <v>180</v>
      </c>
      <c r="N82" s="932"/>
      <c r="O82" s="503"/>
      <c r="P82" s="903"/>
      <c r="Q82" s="904"/>
      <c r="R82" s="504"/>
      <c r="S82" s="905"/>
      <c r="T82" s="906"/>
      <c r="U82" s="907"/>
      <c r="V82" s="908"/>
      <c r="W82" s="504"/>
      <c r="X82" s="503"/>
    </row>
    <row r="83" spans="1:29" s="104" customFormat="1" ht="16.5" customHeight="1" thickBot="1" x14ac:dyDescent="0.3">
      <c r="A83" s="1498" t="s">
        <v>463</v>
      </c>
      <c r="B83" s="1500"/>
      <c r="C83" s="1500"/>
      <c r="D83" s="1500"/>
      <c r="E83" s="1500"/>
      <c r="F83" s="1500"/>
      <c r="G83" s="458">
        <f>G79+G80+G81</f>
        <v>9</v>
      </c>
      <c r="H83" s="459">
        <f>H79+H80+H81</f>
        <v>270</v>
      </c>
      <c r="I83" s="671"/>
      <c r="J83" s="909"/>
      <c r="K83" s="531"/>
      <c r="L83" s="531"/>
      <c r="M83" s="910"/>
      <c r="N83" s="507"/>
      <c r="O83" s="508"/>
      <c r="P83" s="509"/>
      <c r="Q83" s="544"/>
      <c r="R83" s="507"/>
      <c r="S83" s="505"/>
      <c r="T83" s="508"/>
      <c r="U83" s="911"/>
      <c r="V83" s="893"/>
      <c r="W83" s="507"/>
      <c r="X83" s="506"/>
    </row>
    <row r="84" spans="1:29" s="104" customFormat="1" ht="20.25" customHeight="1" thickBot="1" x14ac:dyDescent="0.3">
      <c r="A84" s="1498" t="s">
        <v>203</v>
      </c>
      <c r="B84" s="1500"/>
      <c r="C84" s="1500"/>
      <c r="D84" s="1500"/>
      <c r="E84" s="1500"/>
      <c r="F84" s="1500"/>
      <c r="G84" s="458">
        <f>G82</f>
        <v>6</v>
      </c>
      <c r="H84" s="459">
        <f>H82</f>
        <v>180</v>
      </c>
      <c r="I84" s="458"/>
      <c r="J84" s="458"/>
      <c r="K84" s="458"/>
      <c r="L84" s="458"/>
      <c r="M84" s="458">
        <f>M82</f>
        <v>180</v>
      </c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458">
        <f>Y82</f>
        <v>0</v>
      </c>
      <c r="Z84" s="458">
        <f>Z82</f>
        <v>0</v>
      </c>
      <c r="AA84" s="458">
        <f>AA82</f>
        <v>0</v>
      </c>
      <c r="AB84" s="458">
        <f>AB82</f>
        <v>0</v>
      </c>
      <c r="AC84" s="458">
        <f>AC82</f>
        <v>0</v>
      </c>
    </row>
    <row r="85" spans="1:29" s="104" customFormat="1" ht="16.5" thickBot="1" x14ac:dyDescent="0.3">
      <c r="A85" s="1525" t="s">
        <v>167</v>
      </c>
      <c r="B85" s="1527"/>
      <c r="C85" s="1527"/>
      <c r="D85" s="1527"/>
      <c r="E85" s="1527"/>
      <c r="F85" s="1527"/>
      <c r="G85" s="314">
        <f>G83+G84</f>
        <v>15</v>
      </c>
      <c r="H85" s="313">
        <f>H83+H84</f>
        <v>450</v>
      </c>
      <c r="I85" s="314"/>
      <c r="J85" s="314"/>
      <c r="K85" s="314"/>
      <c r="L85" s="314"/>
      <c r="M85" s="314">
        <f>M83+M84</f>
        <v>180</v>
      </c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</row>
    <row r="86" spans="1:29" ht="16.5" thickBot="1" x14ac:dyDescent="0.3">
      <c r="A86" s="1528" t="s">
        <v>469</v>
      </c>
      <c r="B86" s="1529"/>
      <c r="C86" s="1529"/>
      <c r="D86" s="1529"/>
      <c r="E86" s="1529"/>
      <c r="F86" s="1529"/>
      <c r="G86" s="1529"/>
      <c r="H86" s="1529"/>
      <c r="I86" s="1529"/>
      <c r="J86" s="1529"/>
      <c r="K86" s="1529"/>
      <c r="L86" s="1529"/>
      <c r="M86" s="1529"/>
      <c r="N86" s="1529"/>
      <c r="O86" s="1529"/>
      <c r="P86" s="1529"/>
      <c r="Q86" s="1529"/>
      <c r="R86" s="1529"/>
      <c r="S86" s="1529"/>
      <c r="T86" s="1529"/>
      <c r="U86" s="1529"/>
      <c r="V86" s="1529"/>
      <c r="W86" s="1529"/>
      <c r="X86" s="1530"/>
    </row>
    <row r="87" spans="1:29" s="104" customFormat="1" ht="16.5" thickBot="1" x14ac:dyDescent="0.3">
      <c r="A87" s="456" t="s">
        <v>205</v>
      </c>
      <c r="B87" s="510" t="s">
        <v>455</v>
      </c>
      <c r="C87" s="881"/>
      <c r="D87" s="882"/>
      <c r="E87" s="883"/>
      <c r="F87" s="511"/>
      <c r="G87" s="512">
        <v>6</v>
      </c>
      <c r="H87" s="513">
        <f>G87*30</f>
        <v>180</v>
      </c>
      <c r="I87" s="884"/>
      <c r="J87" s="885"/>
      <c r="K87" s="886"/>
      <c r="L87" s="886"/>
      <c r="M87" s="887">
        <f>H87-I87</f>
        <v>180</v>
      </c>
      <c r="N87" s="889"/>
      <c r="O87" s="888"/>
      <c r="P87" s="889"/>
      <c r="Q87" s="890"/>
      <c r="R87" s="514"/>
      <c r="S87" s="886"/>
      <c r="T87" s="890"/>
      <c r="U87" s="514"/>
      <c r="V87" s="890"/>
      <c r="W87" s="514"/>
      <c r="X87" s="890"/>
    </row>
    <row r="88" spans="1:29" s="104" customFormat="1" ht="16.5" thickBot="1" x14ac:dyDescent="0.3">
      <c r="A88" s="1531" t="s">
        <v>168</v>
      </c>
      <c r="B88" s="1532"/>
      <c r="C88" s="1532"/>
      <c r="D88" s="1532"/>
      <c r="E88" s="1532"/>
      <c r="F88" s="1533"/>
      <c r="G88" s="891">
        <f>SUM(G87:G87)</f>
        <v>6</v>
      </c>
      <c r="H88" s="516">
        <f>H87</f>
        <v>180</v>
      </c>
      <c r="I88" s="459"/>
      <c r="J88" s="460"/>
      <c r="K88" s="892"/>
      <c r="L88" s="892"/>
      <c r="M88" s="516">
        <f>M87</f>
        <v>180</v>
      </c>
      <c r="N88" s="459"/>
      <c r="O88" s="459"/>
      <c r="P88" s="459"/>
      <c r="Q88" s="459"/>
      <c r="R88" s="459"/>
      <c r="S88" s="515"/>
      <c r="T88" s="459"/>
      <c r="U88" s="459"/>
      <c r="V88" s="459"/>
      <c r="W88" s="459"/>
      <c r="X88" s="459"/>
    </row>
    <row r="89" spans="1:29" s="104" customFormat="1" ht="16.5" thickBot="1" x14ac:dyDescent="0.3">
      <c r="A89" s="1534" t="s">
        <v>464</v>
      </c>
      <c r="B89" s="1535"/>
      <c r="C89" s="1535"/>
      <c r="D89" s="1535"/>
      <c r="E89" s="1535"/>
      <c r="F89" s="1535"/>
      <c r="G89" s="458">
        <f>G43+G75+G83</f>
        <v>48</v>
      </c>
      <c r="H89" s="458">
        <f>H43+H75+H83</f>
        <v>1440</v>
      </c>
      <c r="I89" s="459"/>
      <c r="J89" s="459"/>
      <c r="K89" s="459"/>
      <c r="L89" s="459"/>
      <c r="M89" s="516"/>
      <c r="N89" s="880"/>
      <c r="O89" s="879"/>
      <c r="P89" s="880"/>
      <c r="Q89" s="879"/>
      <c r="R89" s="880"/>
      <c r="S89" s="878"/>
      <c r="T89" s="879"/>
      <c r="U89" s="880"/>
      <c r="V89" s="879"/>
      <c r="W89" s="880"/>
      <c r="X89" s="879"/>
    </row>
    <row r="90" spans="1:29" ht="16.5" thickBot="1" x14ac:dyDescent="0.3">
      <c r="A90" s="1534" t="s">
        <v>209</v>
      </c>
      <c r="B90" s="1535"/>
      <c r="C90" s="1535"/>
      <c r="D90" s="1535"/>
      <c r="E90" s="1535"/>
      <c r="F90" s="1535"/>
      <c r="G90" s="458">
        <f>G44+G76+G84+G88</f>
        <v>128</v>
      </c>
      <c r="H90" s="458">
        <f>H44+H76+H84+H88</f>
        <v>3840</v>
      </c>
      <c r="I90" s="458">
        <f>I44+I76+I84+I88</f>
        <v>1387</v>
      </c>
      <c r="J90" s="458">
        <f>J44+J76+J84+J88</f>
        <v>815</v>
      </c>
      <c r="K90" s="458"/>
      <c r="L90" s="458">
        <f t="shared" ref="L90:T90" si="8">L44+L76+L84+L88</f>
        <v>572</v>
      </c>
      <c r="M90" s="458">
        <f t="shared" si="8"/>
        <v>2453</v>
      </c>
      <c r="N90" s="458">
        <f t="shared" si="8"/>
        <v>28</v>
      </c>
      <c r="O90" s="458">
        <f t="shared" si="8"/>
        <v>16</v>
      </c>
      <c r="P90" s="458">
        <f t="shared" si="8"/>
        <v>18</v>
      </c>
      <c r="Q90" s="458">
        <f t="shared" si="8"/>
        <v>14</v>
      </c>
      <c r="R90" s="458">
        <f t="shared" si="8"/>
        <v>7</v>
      </c>
      <c r="S90" s="458">
        <f t="shared" si="8"/>
        <v>0</v>
      </c>
      <c r="T90" s="458">
        <f t="shared" si="8"/>
        <v>4</v>
      </c>
      <c r="U90" s="458"/>
      <c r="V90" s="458"/>
      <c r="W90" s="458"/>
      <c r="X90" s="458"/>
      <c r="Y90" s="104">
        <f>30*G90</f>
        <v>3840</v>
      </c>
    </row>
    <row r="91" spans="1:29" ht="16.5" thickBot="1" x14ac:dyDescent="0.3">
      <c r="A91" s="1536" t="s">
        <v>169</v>
      </c>
      <c r="B91" s="1537"/>
      <c r="C91" s="1537"/>
      <c r="D91" s="1537"/>
      <c r="E91" s="1537"/>
      <c r="F91" s="1537"/>
      <c r="G91" s="452">
        <f>G89+G90</f>
        <v>176</v>
      </c>
      <c r="H91" s="452">
        <f t="shared" ref="H91:T91" si="9">H89+H90</f>
        <v>5280</v>
      </c>
      <c r="I91" s="452">
        <f t="shared" si="9"/>
        <v>1387</v>
      </c>
      <c r="J91" s="452">
        <f t="shared" si="9"/>
        <v>815</v>
      </c>
      <c r="K91" s="452"/>
      <c r="L91" s="452">
        <f t="shared" si="9"/>
        <v>572</v>
      </c>
      <c r="M91" s="452">
        <f t="shared" si="9"/>
        <v>2453</v>
      </c>
      <c r="N91" s="452">
        <f t="shared" si="9"/>
        <v>28</v>
      </c>
      <c r="O91" s="452">
        <f t="shared" si="9"/>
        <v>16</v>
      </c>
      <c r="P91" s="452">
        <f t="shared" si="9"/>
        <v>18</v>
      </c>
      <c r="Q91" s="452">
        <f t="shared" si="9"/>
        <v>14</v>
      </c>
      <c r="R91" s="452">
        <f t="shared" si="9"/>
        <v>7</v>
      </c>
      <c r="S91" s="452">
        <f t="shared" si="9"/>
        <v>0</v>
      </c>
      <c r="T91" s="452">
        <f t="shared" si="9"/>
        <v>4</v>
      </c>
      <c r="U91" s="452"/>
      <c r="V91" s="452"/>
      <c r="W91" s="452"/>
      <c r="X91" s="452"/>
    </row>
    <row r="92" spans="1:29" ht="16.5" thickBot="1" x14ac:dyDescent="0.3">
      <c r="A92" s="1520" t="s">
        <v>170</v>
      </c>
      <c r="B92" s="1521"/>
      <c r="C92" s="1521"/>
      <c r="D92" s="1521"/>
      <c r="E92" s="1521"/>
      <c r="F92" s="1521"/>
      <c r="G92" s="1521"/>
      <c r="H92" s="1521"/>
      <c r="I92" s="1521"/>
      <c r="J92" s="1521"/>
      <c r="K92" s="1521"/>
      <c r="L92" s="1521"/>
      <c r="M92" s="1521"/>
      <c r="N92" s="1521"/>
      <c r="O92" s="1521"/>
      <c r="P92" s="1521"/>
      <c r="Q92" s="1521"/>
      <c r="R92" s="1521"/>
      <c r="S92" s="1521"/>
      <c r="T92" s="1521"/>
      <c r="U92" s="1521"/>
      <c r="V92" s="1521"/>
      <c r="W92" s="1521"/>
      <c r="X92" s="1522"/>
    </row>
    <row r="93" spans="1:29" ht="38.25" customHeight="1" thickBot="1" x14ac:dyDescent="0.3">
      <c r="A93" s="1538" t="s">
        <v>513</v>
      </c>
      <c r="B93" s="1539"/>
      <c r="C93" s="547"/>
      <c r="D93" s="549"/>
      <c r="E93" s="517"/>
      <c r="F93" s="673"/>
      <c r="G93" s="549">
        <f>G98+G100</f>
        <v>8</v>
      </c>
      <c r="H93" s="549">
        <f>H98+H100</f>
        <v>240</v>
      </c>
      <c r="I93" s="313"/>
      <c r="J93" s="674"/>
      <c r="K93" s="675"/>
      <c r="L93" s="675"/>
      <c r="M93" s="893"/>
      <c r="N93" s="674"/>
      <c r="O93" s="506"/>
      <c r="P93" s="509"/>
      <c r="Q93" s="821"/>
      <c r="R93" s="674"/>
      <c r="S93" s="518"/>
      <c r="T93" s="677"/>
      <c r="U93" s="517"/>
      <c r="V93" s="673"/>
      <c r="W93" s="678"/>
      <c r="X93" s="677"/>
    </row>
    <row r="94" spans="1:29" s="1094" customFormat="1" ht="38.25" customHeight="1" thickBot="1" x14ac:dyDescent="0.3">
      <c r="A94" s="1540" t="s">
        <v>557</v>
      </c>
      <c r="B94" s="1541"/>
      <c r="C94" s="551"/>
      <c r="D94" s="551">
        <v>2</v>
      </c>
      <c r="E94" s="742"/>
      <c r="F94" s="535"/>
      <c r="G94" s="551">
        <f>G104</f>
        <v>4</v>
      </c>
      <c r="H94" s="551">
        <f>H104</f>
        <v>120</v>
      </c>
      <c r="I94" s="679">
        <f>I104</f>
        <v>36</v>
      </c>
      <c r="J94" s="939"/>
      <c r="K94" s="680"/>
      <c r="L94" s="940" t="s">
        <v>587</v>
      </c>
      <c r="M94" s="941">
        <f>H94-I94</f>
        <v>84</v>
      </c>
      <c r="N94" s="939"/>
      <c r="O94" s="942" t="s">
        <v>567</v>
      </c>
      <c r="P94" s="915"/>
      <c r="Q94" s="672"/>
      <c r="R94" s="933"/>
      <c r="S94" s="534"/>
      <c r="T94" s="535"/>
      <c r="U94" s="742"/>
      <c r="V94" s="930"/>
      <c r="W94" s="533"/>
      <c r="X94" s="535"/>
      <c r="Y94" s="1092">
        <f>Y100</f>
        <v>0</v>
      </c>
      <c r="Z94" s="1093">
        <f>Z100</f>
        <v>0</v>
      </c>
      <c r="AA94" s="1093">
        <f>AA100</f>
        <v>0</v>
      </c>
      <c r="AB94" s="1093">
        <f>AB100</f>
        <v>0</v>
      </c>
      <c r="AC94" s="1093">
        <f>AC100</f>
        <v>0</v>
      </c>
    </row>
    <row r="95" spans="1:29" ht="34.5" customHeight="1" thickBot="1" x14ac:dyDescent="0.3">
      <c r="A95" s="1538" t="s">
        <v>514</v>
      </c>
      <c r="B95" s="1544"/>
      <c r="C95" s="549"/>
      <c r="D95" s="671">
        <v>4</v>
      </c>
      <c r="E95" s="540"/>
      <c r="F95" s="817"/>
      <c r="G95" s="1010">
        <f>G106</f>
        <v>4</v>
      </c>
      <c r="H95" s="1010">
        <f>H106</f>
        <v>120</v>
      </c>
      <c r="I95" s="775">
        <f>I106</f>
        <v>36</v>
      </c>
      <c r="J95" s="674"/>
      <c r="K95" s="675"/>
      <c r="L95" s="938" t="s">
        <v>587</v>
      </c>
      <c r="M95" s="910">
        <f>H95-I95</f>
        <v>84</v>
      </c>
      <c r="N95" s="674"/>
      <c r="O95" s="506"/>
      <c r="P95" s="509"/>
      <c r="Q95" s="944" t="s">
        <v>567</v>
      </c>
      <c r="R95" s="676"/>
      <c r="S95" s="684"/>
      <c r="T95" s="682"/>
      <c r="U95" s="918"/>
      <c r="V95" s="919"/>
      <c r="W95" s="683"/>
      <c r="X95" s="682"/>
    </row>
    <row r="96" spans="1:29" ht="38.25" customHeight="1" thickBot="1" x14ac:dyDescent="0.3">
      <c r="A96" s="1540" t="s">
        <v>558</v>
      </c>
      <c r="B96" s="1541"/>
      <c r="C96" s="551"/>
      <c r="D96" s="578">
        <v>5</v>
      </c>
      <c r="E96" s="579"/>
      <c r="F96" s="709"/>
      <c r="G96" s="1011">
        <f>G108</f>
        <v>4</v>
      </c>
      <c r="H96" s="1011">
        <f>H108</f>
        <v>120</v>
      </c>
      <c r="I96" s="912">
        <f>I108</f>
        <v>45</v>
      </c>
      <c r="J96" s="933"/>
      <c r="K96" s="913"/>
      <c r="L96" s="945" t="s">
        <v>589</v>
      </c>
      <c r="M96" s="868">
        <f>H96-I96</f>
        <v>75</v>
      </c>
      <c r="N96" s="933"/>
      <c r="O96" s="702"/>
      <c r="P96" s="915"/>
      <c r="Q96" s="672"/>
      <c r="R96" s="946" t="s">
        <v>319</v>
      </c>
      <c r="S96" s="711"/>
      <c r="T96" s="712"/>
      <c r="U96" s="916"/>
      <c r="V96" s="917"/>
      <c r="W96" s="710"/>
      <c r="X96" s="712"/>
    </row>
    <row r="97" spans="1:24" ht="34.5" customHeight="1" thickBot="1" x14ac:dyDescent="0.3">
      <c r="A97" s="1538" t="s">
        <v>559</v>
      </c>
      <c r="B97" s="1544"/>
      <c r="C97" s="549"/>
      <c r="D97" s="671">
        <v>6</v>
      </c>
      <c r="E97" s="540"/>
      <c r="F97" s="817"/>
      <c r="G97" s="1010">
        <f>G111</f>
        <v>4</v>
      </c>
      <c r="H97" s="1010">
        <f>H111</f>
        <v>120</v>
      </c>
      <c r="I97" s="775">
        <f>I112</f>
        <v>39</v>
      </c>
      <c r="J97" s="674"/>
      <c r="K97" s="675"/>
      <c r="L97" s="938" t="s">
        <v>590</v>
      </c>
      <c r="M97" s="910">
        <f>H97-I97</f>
        <v>81</v>
      </c>
      <c r="N97" s="674"/>
      <c r="O97" s="506"/>
      <c r="P97" s="509"/>
      <c r="Q97" s="893"/>
      <c r="R97" s="674"/>
      <c r="S97" s="675"/>
      <c r="T97" s="947" t="s">
        <v>319</v>
      </c>
      <c r="U97" s="918"/>
      <c r="V97" s="919"/>
      <c r="W97" s="683"/>
      <c r="X97" s="682"/>
    </row>
    <row r="98" spans="1:24" ht="31.5" x14ac:dyDescent="0.25">
      <c r="A98" s="713" t="s">
        <v>171</v>
      </c>
      <c r="B98" s="714" t="s">
        <v>605</v>
      </c>
      <c r="C98" s="715"/>
      <c r="D98" s="715"/>
      <c r="E98" s="716"/>
      <c r="F98" s="472"/>
      <c r="G98" s="523">
        <v>4</v>
      </c>
      <c r="H98" s="686">
        <f>G98*30</f>
        <v>120</v>
      </c>
      <c r="I98" s="685"/>
      <c r="J98" s="717"/>
      <c r="K98" s="471"/>
      <c r="L98" s="471"/>
      <c r="M98" s="740"/>
      <c r="N98" s="688"/>
      <c r="O98" s="658"/>
      <c r="P98" s="691"/>
      <c r="Q98" s="690"/>
      <c r="R98" s="688"/>
      <c r="S98" s="470"/>
      <c r="T98" s="472"/>
      <c r="U98" s="716"/>
      <c r="V98" s="744"/>
      <c r="W98" s="473"/>
      <c r="X98" s="472"/>
    </row>
    <row r="99" spans="1:24" ht="32.25" thickBot="1" x14ac:dyDescent="0.3">
      <c r="A99" s="718" t="s">
        <v>206</v>
      </c>
      <c r="B99" s="719" t="s">
        <v>515</v>
      </c>
      <c r="C99" s="720"/>
      <c r="D99" s="720"/>
      <c r="E99" s="721"/>
      <c r="F99" s="722"/>
      <c r="G99" s="520">
        <v>4</v>
      </c>
      <c r="H99" s="695">
        <f>G99*30</f>
        <v>120</v>
      </c>
      <c r="I99" s="693"/>
      <c r="J99" s="694"/>
      <c r="K99" s="701"/>
      <c r="L99" s="701"/>
      <c r="M99" s="894"/>
      <c r="N99" s="696"/>
      <c r="O99" s="707"/>
      <c r="P99" s="708"/>
      <c r="Q99" s="698"/>
      <c r="R99" s="696"/>
      <c r="S99" s="462"/>
      <c r="T99" s="464"/>
      <c r="U99" s="469"/>
      <c r="V99" s="749"/>
      <c r="W99" s="465"/>
      <c r="X99" s="464"/>
    </row>
    <row r="100" spans="1:24" ht="15.75" customHeight="1" x14ac:dyDescent="0.25">
      <c r="A100" s="713" t="s">
        <v>207</v>
      </c>
      <c r="B100" s="725" t="s">
        <v>466</v>
      </c>
      <c r="C100" s="715"/>
      <c r="D100" s="715"/>
      <c r="E100" s="716"/>
      <c r="F100" s="472"/>
      <c r="G100" s="523">
        <v>4</v>
      </c>
      <c r="H100" s="686">
        <f t="shared" ref="H100:H112" si="10">G100*30</f>
        <v>120</v>
      </c>
      <c r="I100" s="686"/>
      <c r="J100" s="691"/>
      <c r="K100" s="689"/>
      <c r="L100" s="689"/>
      <c r="M100" s="690"/>
      <c r="N100" s="688"/>
      <c r="O100" s="658"/>
      <c r="P100" s="691"/>
      <c r="Q100" s="690"/>
      <c r="R100" s="688"/>
      <c r="S100" s="689"/>
      <c r="T100" s="658"/>
      <c r="U100" s="691"/>
      <c r="V100" s="690"/>
      <c r="W100" s="688"/>
      <c r="X100" s="658"/>
    </row>
    <row r="101" spans="1:24" ht="31.5" x14ac:dyDescent="0.25">
      <c r="A101" s="724" t="s">
        <v>208</v>
      </c>
      <c r="B101" s="725" t="s">
        <v>516</v>
      </c>
      <c r="C101" s="526"/>
      <c r="D101" s="526"/>
      <c r="E101" s="726"/>
      <c r="F101" s="400"/>
      <c r="G101" s="519">
        <v>4</v>
      </c>
      <c r="H101" s="727">
        <f t="shared" si="10"/>
        <v>120</v>
      </c>
      <c r="I101" s="727"/>
      <c r="J101" s="728"/>
      <c r="K101" s="729"/>
      <c r="L101" s="729"/>
      <c r="M101" s="895"/>
      <c r="N101" s="640"/>
      <c r="O101" s="733"/>
      <c r="P101" s="636"/>
      <c r="Q101" s="897"/>
      <c r="R101" s="640"/>
      <c r="S101" s="637"/>
      <c r="T101" s="733"/>
      <c r="U101" s="636"/>
      <c r="V101" s="897"/>
      <c r="W101" s="640"/>
      <c r="X101" s="733"/>
    </row>
    <row r="102" spans="1:24" ht="31.5" x14ac:dyDescent="0.25">
      <c r="A102" s="730" t="s">
        <v>320</v>
      </c>
      <c r="B102" s="725" t="s">
        <v>517</v>
      </c>
      <c r="C102" s="526"/>
      <c r="D102" s="526"/>
      <c r="E102" s="726"/>
      <c r="F102" s="400"/>
      <c r="G102" s="519">
        <v>4</v>
      </c>
      <c r="H102" s="727">
        <f t="shared" si="10"/>
        <v>120</v>
      </c>
      <c r="I102" s="727"/>
      <c r="J102" s="728"/>
      <c r="K102" s="729"/>
      <c r="L102" s="729"/>
      <c r="M102" s="895"/>
      <c r="N102" s="640"/>
      <c r="O102" s="733"/>
      <c r="P102" s="636"/>
      <c r="Q102" s="897"/>
      <c r="R102" s="640"/>
      <c r="S102" s="637"/>
      <c r="T102" s="733"/>
      <c r="U102" s="636"/>
      <c r="V102" s="897"/>
      <c r="W102" s="640"/>
      <c r="X102" s="733"/>
    </row>
    <row r="103" spans="1:24" ht="15.75" customHeight="1" thickBot="1" x14ac:dyDescent="0.3">
      <c r="A103" s="718" t="s">
        <v>518</v>
      </c>
      <c r="B103" s="719" t="s">
        <v>465</v>
      </c>
      <c r="C103" s="720"/>
      <c r="D103" s="720"/>
      <c r="E103" s="721"/>
      <c r="F103" s="722"/>
      <c r="G103" s="520">
        <v>4</v>
      </c>
      <c r="H103" s="695">
        <f t="shared" si="10"/>
        <v>120</v>
      </c>
      <c r="I103" s="695"/>
      <c r="J103" s="699"/>
      <c r="K103" s="700"/>
      <c r="L103" s="700"/>
      <c r="M103" s="922"/>
      <c r="N103" s="696"/>
      <c r="O103" s="707"/>
      <c r="P103" s="708"/>
      <c r="Q103" s="698"/>
      <c r="R103" s="696"/>
      <c r="S103" s="697"/>
      <c r="T103" s="707"/>
      <c r="U103" s="708"/>
      <c r="V103" s="698"/>
      <c r="W103" s="696"/>
      <c r="X103" s="707"/>
    </row>
    <row r="104" spans="1:24" ht="31.5" x14ac:dyDescent="0.25">
      <c r="A104" s="713" t="s">
        <v>519</v>
      </c>
      <c r="B104" s="714" t="s">
        <v>520</v>
      </c>
      <c r="C104" s="715"/>
      <c r="D104" s="715">
        <v>2</v>
      </c>
      <c r="E104" s="716"/>
      <c r="F104" s="472"/>
      <c r="G104" s="523">
        <v>4</v>
      </c>
      <c r="H104" s="687">
        <f t="shared" si="10"/>
        <v>120</v>
      </c>
      <c r="I104" s="497">
        <f t="shared" ref="I104:I112" si="11">J104+K104+L104</f>
        <v>36</v>
      </c>
      <c r="J104" s="688"/>
      <c r="K104" s="689"/>
      <c r="L104" s="822" t="s">
        <v>587</v>
      </c>
      <c r="M104" s="896">
        <f t="shared" ref="M104:M112" si="12">H104-I104</f>
        <v>84</v>
      </c>
      <c r="N104" s="688"/>
      <c r="O104" s="923" t="s">
        <v>567</v>
      </c>
      <c r="P104" s="691"/>
      <c r="Q104" s="690"/>
      <c r="R104" s="688"/>
      <c r="S104" s="689"/>
      <c r="T104" s="658"/>
      <c r="U104" s="691"/>
      <c r="V104" s="690"/>
      <c r="W104" s="688"/>
      <c r="X104" s="658"/>
    </row>
    <row r="105" spans="1:24" x14ac:dyDescent="0.25">
      <c r="A105" s="730" t="s">
        <v>521</v>
      </c>
      <c r="B105" s="731" t="s">
        <v>195</v>
      </c>
      <c r="C105" s="526"/>
      <c r="D105" s="526">
        <v>2</v>
      </c>
      <c r="E105" s="726"/>
      <c r="F105" s="400"/>
      <c r="G105" s="519">
        <v>4</v>
      </c>
      <c r="H105" s="813">
        <f t="shared" si="10"/>
        <v>120</v>
      </c>
      <c r="I105" s="497">
        <f t="shared" si="11"/>
        <v>36</v>
      </c>
      <c r="J105" s="823" t="s">
        <v>586</v>
      </c>
      <c r="K105" s="637"/>
      <c r="L105" s="637">
        <v>18</v>
      </c>
      <c r="M105" s="842">
        <f t="shared" si="12"/>
        <v>84</v>
      </c>
      <c r="N105" s="640"/>
      <c r="O105" s="851" t="s">
        <v>567</v>
      </c>
      <c r="P105" s="636"/>
      <c r="Q105" s="897"/>
      <c r="R105" s="640"/>
      <c r="S105" s="637"/>
      <c r="T105" s="733"/>
      <c r="U105" s="636"/>
      <c r="V105" s="897"/>
      <c r="W105" s="640"/>
      <c r="X105" s="733"/>
    </row>
    <row r="106" spans="1:24" ht="31.5" x14ac:dyDescent="0.25">
      <c r="A106" s="730" t="s">
        <v>522</v>
      </c>
      <c r="B106" s="731" t="s">
        <v>523</v>
      </c>
      <c r="C106" s="526"/>
      <c r="D106" s="526">
        <v>4</v>
      </c>
      <c r="E106" s="726"/>
      <c r="F106" s="400"/>
      <c r="G106" s="519">
        <v>4</v>
      </c>
      <c r="H106" s="813">
        <f t="shared" si="10"/>
        <v>120</v>
      </c>
      <c r="I106" s="497">
        <f t="shared" si="11"/>
        <v>36</v>
      </c>
      <c r="J106" s="640"/>
      <c r="K106" s="637"/>
      <c r="L106" s="805" t="s">
        <v>587</v>
      </c>
      <c r="M106" s="842">
        <f t="shared" si="12"/>
        <v>84</v>
      </c>
      <c r="N106" s="640"/>
      <c r="O106" s="733"/>
      <c r="P106" s="636"/>
      <c r="Q106" s="865" t="s">
        <v>567</v>
      </c>
      <c r="R106" s="640"/>
      <c r="S106" s="637"/>
      <c r="T106" s="733"/>
      <c r="U106" s="636"/>
      <c r="V106" s="897"/>
      <c r="W106" s="640"/>
      <c r="X106" s="733"/>
    </row>
    <row r="107" spans="1:24" x14ac:dyDescent="0.25">
      <c r="A107" s="730" t="s">
        <v>524</v>
      </c>
      <c r="B107" s="731" t="s">
        <v>197</v>
      </c>
      <c r="C107" s="526"/>
      <c r="D107" s="526">
        <v>4</v>
      </c>
      <c r="E107" s="726"/>
      <c r="F107" s="400"/>
      <c r="G107" s="519">
        <v>4</v>
      </c>
      <c r="H107" s="813">
        <f t="shared" si="10"/>
        <v>120</v>
      </c>
      <c r="I107" s="497">
        <f t="shared" si="11"/>
        <v>36</v>
      </c>
      <c r="J107" s="823" t="s">
        <v>586</v>
      </c>
      <c r="K107" s="637"/>
      <c r="L107" s="637">
        <v>18</v>
      </c>
      <c r="M107" s="842">
        <f t="shared" si="12"/>
        <v>84</v>
      </c>
      <c r="N107" s="640"/>
      <c r="O107" s="733"/>
      <c r="P107" s="636"/>
      <c r="Q107" s="865" t="s">
        <v>567</v>
      </c>
      <c r="R107" s="640"/>
      <c r="S107" s="637"/>
      <c r="T107" s="733"/>
      <c r="U107" s="636"/>
      <c r="V107" s="897"/>
      <c r="W107" s="640"/>
      <c r="X107" s="733"/>
    </row>
    <row r="108" spans="1:24" ht="32.25" customHeight="1" x14ac:dyDescent="0.25">
      <c r="A108" s="730" t="s">
        <v>525</v>
      </c>
      <c r="B108" s="731" t="s">
        <v>526</v>
      </c>
      <c r="C108" s="526"/>
      <c r="D108" s="526">
        <v>5</v>
      </c>
      <c r="E108" s="726"/>
      <c r="F108" s="400"/>
      <c r="G108" s="519">
        <v>4</v>
      </c>
      <c r="H108" s="813">
        <f t="shared" si="10"/>
        <v>120</v>
      </c>
      <c r="I108" s="497">
        <f t="shared" si="11"/>
        <v>45</v>
      </c>
      <c r="J108" s="640"/>
      <c r="K108" s="637"/>
      <c r="L108" s="805" t="s">
        <v>589</v>
      </c>
      <c r="M108" s="842">
        <f t="shared" si="12"/>
        <v>75</v>
      </c>
      <c r="N108" s="640"/>
      <c r="O108" s="733"/>
      <c r="P108" s="636"/>
      <c r="Q108" s="897"/>
      <c r="R108" s="823" t="s">
        <v>319</v>
      </c>
      <c r="S108" s="637"/>
      <c r="T108" s="733"/>
      <c r="U108" s="636"/>
      <c r="V108" s="897"/>
      <c r="W108" s="640"/>
      <c r="X108" s="733"/>
    </row>
    <row r="109" spans="1:24" x14ac:dyDescent="0.25">
      <c r="A109" s="730" t="s">
        <v>527</v>
      </c>
      <c r="B109" s="732" t="s">
        <v>528</v>
      </c>
      <c r="C109" s="524"/>
      <c r="D109" s="524">
        <v>5</v>
      </c>
      <c r="E109" s="466"/>
      <c r="F109" s="402"/>
      <c r="G109" s="404">
        <v>4</v>
      </c>
      <c r="H109" s="813">
        <f t="shared" si="10"/>
        <v>120</v>
      </c>
      <c r="I109" s="497">
        <f t="shared" si="11"/>
        <v>45</v>
      </c>
      <c r="J109" s="823" t="s">
        <v>569</v>
      </c>
      <c r="K109" s="637"/>
      <c r="L109" s="637">
        <v>30</v>
      </c>
      <c r="M109" s="842">
        <f t="shared" si="12"/>
        <v>75</v>
      </c>
      <c r="N109" s="640"/>
      <c r="O109" s="733"/>
      <c r="P109" s="636"/>
      <c r="Q109" s="897"/>
      <c r="R109" s="823" t="s">
        <v>319</v>
      </c>
      <c r="S109" s="637"/>
      <c r="T109" s="733"/>
      <c r="U109" s="636"/>
      <c r="V109" s="897"/>
      <c r="W109" s="640"/>
      <c r="X109" s="733"/>
    </row>
    <row r="110" spans="1:24" ht="33" customHeight="1" x14ac:dyDescent="0.25">
      <c r="A110" s="730" t="s">
        <v>529</v>
      </c>
      <c r="B110" s="731" t="s">
        <v>39</v>
      </c>
      <c r="C110" s="524"/>
      <c r="D110" s="524">
        <v>5</v>
      </c>
      <c r="E110" s="466"/>
      <c r="F110" s="402"/>
      <c r="G110" s="404">
        <v>4</v>
      </c>
      <c r="H110" s="813">
        <f t="shared" si="10"/>
        <v>120</v>
      </c>
      <c r="I110" s="497">
        <f t="shared" si="11"/>
        <v>45</v>
      </c>
      <c r="J110" s="823" t="s">
        <v>569</v>
      </c>
      <c r="K110" s="637"/>
      <c r="L110" s="637">
        <v>30</v>
      </c>
      <c r="M110" s="842">
        <f t="shared" si="12"/>
        <v>75</v>
      </c>
      <c r="N110" s="640"/>
      <c r="O110" s="733"/>
      <c r="P110" s="636"/>
      <c r="Q110" s="897"/>
      <c r="R110" s="823" t="s">
        <v>319</v>
      </c>
      <c r="S110" s="637"/>
      <c r="T110" s="733"/>
      <c r="U110" s="636"/>
      <c r="V110" s="897"/>
      <c r="W110" s="640"/>
      <c r="X110" s="733"/>
    </row>
    <row r="111" spans="1:24" ht="31.5" customHeight="1" x14ac:dyDescent="0.25">
      <c r="A111" s="724" t="s">
        <v>530</v>
      </c>
      <c r="B111" s="731" t="s">
        <v>531</v>
      </c>
      <c r="C111" s="524"/>
      <c r="D111" s="524">
        <v>6</v>
      </c>
      <c r="E111" s="466"/>
      <c r="F111" s="402"/>
      <c r="G111" s="404">
        <v>4</v>
      </c>
      <c r="H111" s="813">
        <f t="shared" si="10"/>
        <v>120</v>
      </c>
      <c r="I111" s="497">
        <f t="shared" si="11"/>
        <v>39</v>
      </c>
      <c r="J111" s="640"/>
      <c r="K111" s="637"/>
      <c r="L111" s="805" t="s">
        <v>590</v>
      </c>
      <c r="M111" s="842">
        <f t="shared" si="12"/>
        <v>81</v>
      </c>
      <c r="N111" s="640"/>
      <c r="O111" s="733"/>
      <c r="P111" s="636"/>
      <c r="Q111" s="897"/>
      <c r="R111" s="640"/>
      <c r="S111" s="637"/>
      <c r="T111" s="851" t="s">
        <v>319</v>
      </c>
      <c r="U111" s="636"/>
      <c r="V111" s="897"/>
      <c r="W111" s="640"/>
      <c r="X111" s="733"/>
    </row>
    <row r="112" spans="1:24" ht="16.5" thickBot="1" x14ac:dyDescent="0.3">
      <c r="A112" s="718" t="s">
        <v>532</v>
      </c>
      <c r="B112" s="924" t="s">
        <v>533</v>
      </c>
      <c r="C112" s="747"/>
      <c r="D112" s="747">
        <v>6</v>
      </c>
      <c r="E112" s="469"/>
      <c r="F112" s="464"/>
      <c r="G112" s="1003">
        <v>4</v>
      </c>
      <c r="H112" s="1004">
        <f t="shared" si="10"/>
        <v>120</v>
      </c>
      <c r="I112" s="1005">
        <f t="shared" si="11"/>
        <v>39</v>
      </c>
      <c r="J112" s="951" t="s">
        <v>588</v>
      </c>
      <c r="K112" s="952"/>
      <c r="L112" s="952">
        <v>13</v>
      </c>
      <c r="M112" s="927">
        <f t="shared" si="12"/>
        <v>81</v>
      </c>
      <c r="N112" s="646"/>
      <c r="O112" s="735"/>
      <c r="P112" s="948"/>
      <c r="Q112" s="949"/>
      <c r="R112" s="646"/>
      <c r="S112" s="952"/>
      <c r="T112" s="928" t="s">
        <v>319</v>
      </c>
      <c r="U112" s="948"/>
      <c r="V112" s="949"/>
      <c r="W112" s="646"/>
      <c r="X112" s="735"/>
    </row>
    <row r="113" spans="1:29" x14ac:dyDescent="0.25">
      <c r="A113" s="1545" t="s">
        <v>534</v>
      </c>
      <c r="B113" s="1546"/>
      <c r="C113" s="1546"/>
      <c r="D113" s="1546"/>
      <c r="E113" s="1546"/>
      <c r="F113" s="1546"/>
      <c r="G113" s="1006">
        <f>G98+G100</f>
        <v>8</v>
      </c>
      <c r="H113" s="765">
        <f>H98+H100</f>
        <v>240</v>
      </c>
      <c r="I113" s="687"/>
      <c r="J113" s="688"/>
      <c r="K113" s="689"/>
      <c r="L113" s="689"/>
      <c r="M113" s="658"/>
      <c r="N113" s="691"/>
      <c r="O113" s="690"/>
      <c r="P113" s="688"/>
      <c r="Q113" s="658"/>
      <c r="R113" s="691"/>
      <c r="S113" s="689"/>
      <c r="T113" s="658"/>
      <c r="U113" s="691"/>
      <c r="V113" s="690"/>
      <c r="W113" s="688"/>
      <c r="X113" s="658"/>
    </row>
    <row r="114" spans="1:29" ht="16.5" thickBot="1" x14ac:dyDescent="0.3">
      <c r="A114" s="1542" t="s">
        <v>203</v>
      </c>
      <c r="B114" s="1543"/>
      <c r="C114" s="1543"/>
      <c r="D114" s="1543"/>
      <c r="E114" s="1543"/>
      <c r="F114" s="1543"/>
      <c r="G114" s="649">
        <f>G94+G95+G96+G97</f>
        <v>16</v>
      </c>
      <c r="H114" s="772">
        <f t="shared" ref="H114:T114" si="13">H94+H95+H96+H97</f>
        <v>480</v>
      </c>
      <c r="I114" s="772">
        <f t="shared" si="13"/>
        <v>156</v>
      </c>
      <c r="J114" s="649">
        <f t="shared" si="13"/>
        <v>0</v>
      </c>
      <c r="K114" s="650">
        <f t="shared" si="13"/>
        <v>0</v>
      </c>
      <c r="L114" s="650">
        <f t="shared" si="13"/>
        <v>156</v>
      </c>
      <c r="M114" s="651">
        <f t="shared" si="13"/>
        <v>324</v>
      </c>
      <c r="N114" s="1007">
        <f t="shared" si="13"/>
        <v>0</v>
      </c>
      <c r="O114" s="773">
        <f t="shared" si="13"/>
        <v>2</v>
      </c>
      <c r="P114" s="649">
        <f t="shared" si="13"/>
        <v>0</v>
      </c>
      <c r="Q114" s="651">
        <f t="shared" si="13"/>
        <v>2</v>
      </c>
      <c r="R114" s="1007">
        <f t="shared" si="13"/>
        <v>3</v>
      </c>
      <c r="S114" s="650">
        <f t="shared" si="13"/>
        <v>0</v>
      </c>
      <c r="T114" s="651">
        <f t="shared" si="13"/>
        <v>3</v>
      </c>
      <c r="U114" s="708"/>
      <c r="V114" s="698"/>
      <c r="W114" s="696"/>
      <c r="X114" s="707"/>
    </row>
    <row r="115" spans="1:29" s="1094" customFormat="1" ht="15.75" customHeight="1" thickBot="1" x14ac:dyDescent="0.3">
      <c r="A115" s="1549" t="s">
        <v>172</v>
      </c>
      <c r="B115" s="1550"/>
      <c r="C115" s="1550"/>
      <c r="D115" s="1550"/>
      <c r="E115" s="1550"/>
      <c r="F115" s="1551"/>
      <c r="G115" s="737">
        <f>G113+G114</f>
        <v>24</v>
      </c>
      <c r="H115" s="737">
        <f t="shared" ref="H115:T115" si="14">H113+H114</f>
        <v>720</v>
      </c>
      <c r="I115" s="1008">
        <f t="shared" si="14"/>
        <v>156</v>
      </c>
      <c r="J115" s="1008"/>
      <c r="K115" s="1008"/>
      <c r="L115" s="1008">
        <f>L113+L114</f>
        <v>156</v>
      </c>
      <c r="M115" s="1008">
        <f t="shared" si="14"/>
        <v>324</v>
      </c>
      <c r="N115" s="1008"/>
      <c r="O115" s="1008">
        <f t="shared" si="14"/>
        <v>2</v>
      </c>
      <c r="P115" s="1008"/>
      <c r="Q115" s="1008">
        <f t="shared" si="14"/>
        <v>2</v>
      </c>
      <c r="R115" s="1008">
        <f t="shared" si="14"/>
        <v>3</v>
      </c>
      <c r="S115" s="1008">
        <f t="shared" si="14"/>
        <v>0</v>
      </c>
      <c r="T115" s="1008">
        <f t="shared" si="14"/>
        <v>3</v>
      </c>
      <c r="U115" s="738"/>
      <c r="V115" s="738"/>
      <c r="W115" s="738"/>
      <c r="X115" s="254"/>
      <c r="Y115" s="1095">
        <f>SUM(Y100:Y112)</f>
        <v>0</v>
      </c>
      <c r="Z115" s="1091">
        <f>SUM(Z100:Z112)</f>
        <v>0</v>
      </c>
      <c r="AA115" s="1091">
        <f>SUM(AA100:AA112)</f>
        <v>0</v>
      </c>
      <c r="AB115" s="1091">
        <f>SUM(AB100:AB112)</f>
        <v>0</v>
      </c>
      <c r="AC115" s="1091">
        <f>SUM(AC100:AC112)</f>
        <v>0</v>
      </c>
    </row>
    <row r="116" spans="1:29" ht="16.5" thickBot="1" x14ac:dyDescent="0.3">
      <c r="A116" s="1520" t="s">
        <v>173</v>
      </c>
      <c r="B116" s="1521"/>
      <c r="C116" s="1521"/>
      <c r="D116" s="1521"/>
      <c r="E116" s="1521"/>
      <c r="F116" s="1521"/>
      <c r="G116" s="1521"/>
      <c r="H116" s="1521"/>
      <c r="I116" s="1521"/>
      <c r="J116" s="1552"/>
      <c r="K116" s="1552"/>
      <c r="L116" s="1552"/>
      <c r="M116" s="1552"/>
      <c r="N116" s="1552"/>
      <c r="O116" s="1552"/>
      <c r="P116" s="1552"/>
      <c r="Q116" s="1552"/>
      <c r="R116" s="1552"/>
      <c r="S116" s="1552"/>
      <c r="T116" s="1552"/>
      <c r="U116" s="1552"/>
      <c r="V116" s="1552"/>
      <c r="W116" s="1552"/>
      <c r="X116" s="1553"/>
    </row>
    <row r="117" spans="1:29" ht="37.5" customHeight="1" thickBot="1" x14ac:dyDescent="0.3">
      <c r="A117" s="1538" t="s">
        <v>535</v>
      </c>
      <c r="B117" s="1539"/>
      <c r="C117" s="547"/>
      <c r="D117" s="549"/>
      <c r="E117" s="517"/>
      <c r="F117" s="673"/>
      <c r="G117" s="549">
        <f>G122</f>
        <v>4</v>
      </c>
      <c r="H117" s="548">
        <f>H122</f>
        <v>120</v>
      </c>
      <c r="I117" s="775"/>
      <c r="J117" s="939"/>
      <c r="K117" s="680"/>
      <c r="L117" s="680"/>
      <c r="M117" s="681"/>
      <c r="N117" s="509"/>
      <c r="O117" s="893"/>
      <c r="P117" s="674"/>
      <c r="Q117" s="818"/>
      <c r="R117" s="509"/>
      <c r="S117" s="518"/>
      <c r="T117" s="673"/>
      <c r="U117" s="678"/>
      <c r="V117" s="677"/>
      <c r="W117" s="517"/>
      <c r="X117" s="677"/>
    </row>
    <row r="118" spans="1:29" ht="36" customHeight="1" thickBot="1" x14ac:dyDescent="0.3">
      <c r="A118" s="1540" t="s">
        <v>562</v>
      </c>
      <c r="B118" s="1541"/>
      <c r="C118" s="806"/>
      <c r="D118" s="551">
        <v>3</v>
      </c>
      <c r="E118" s="533"/>
      <c r="F118" s="535"/>
      <c r="G118" s="551">
        <f>G125</f>
        <v>4</v>
      </c>
      <c r="H118" s="692">
        <f>H125</f>
        <v>120</v>
      </c>
      <c r="I118" s="547">
        <f>I125</f>
        <v>45</v>
      </c>
      <c r="J118" s="954" t="s">
        <v>568</v>
      </c>
      <c r="K118" s="531"/>
      <c r="L118" s="938" t="s">
        <v>569</v>
      </c>
      <c r="M118" s="532">
        <f>H118-I118</f>
        <v>75</v>
      </c>
      <c r="N118" s="957"/>
      <c r="O118" s="958"/>
      <c r="P118" s="943" t="s">
        <v>319</v>
      </c>
      <c r="Q118" s="535"/>
      <c r="R118" s="916"/>
      <c r="S118" s="711"/>
      <c r="T118" s="917"/>
      <c r="U118" s="710"/>
      <c r="V118" s="712"/>
      <c r="W118" s="916"/>
      <c r="X118" s="712"/>
    </row>
    <row r="119" spans="1:29" s="1094" customFormat="1" ht="33.75" customHeight="1" thickBot="1" x14ac:dyDescent="0.3">
      <c r="A119" s="1538" t="s">
        <v>536</v>
      </c>
      <c r="B119" s="1544"/>
      <c r="C119" s="546"/>
      <c r="D119" s="549" t="s">
        <v>556</v>
      </c>
      <c r="E119" s="678"/>
      <c r="F119" s="677"/>
      <c r="G119" s="549">
        <f>G127+G129</f>
        <v>8</v>
      </c>
      <c r="H119" s="548">
        <f>H127+H129</f>
        <v>240</v>
      </c>
      <c r="I119" s="547">
        <f>I127+I129</f>
        <v>108</v>
      </c>
      <c r="J119" s="954" t="s">
        <v>667</v>
      </c>
      <c r="K119" s="531"/>
      <c r="L119" s="938" t="s">
        <v>587</v>
      </c>
      <c r="M119" s="677">
        <f>M127+M129</f>
        <v>132</v>
      </c>
      <c r="N119" s="517"/>
      <c r="O119" s="673"/>
      <c r="P119" s="678"/>
      <c r="Q119" s="947" t="s">
        <v>596</v>
      </c>
      <c r="R119" s="517"/>
      <c r="S119" s="518"/>
      <c r="T119" s="673"/>
      <c r="U119" s="678"/>
      <c r="V119" s="677"/>
      <c r="W119" s="517"/>
      <c r="X119" s="677"/>
    </row>
    <row r="120" spans="1:29" ht="37.5" customHeight="1" thickBot="1" x14ac:dyDescent="0.3">
      <c r="A120" s="1540" t="s">
        <v>563</v>
      </c>
      <c r="B120" s="1541"/>
      <c r="C120" s="806"/>
      <c r="D120" s="734" t="s">
        <v>561</v>
      </c>
      <c r="E120" s="533"/>
      <c r="F120" s="535"/>
      <c r="G120" s="551">
        <f>G131+G133+G135+G137</f>
        <v>16</v>
      </c>
      <c r="H120" s="692">
        <f>H131+H133+H135+H137</f>
        <v>480</v>
      </c>
      <c r="I120" s="953">
        <f>I131+I133+I135+I137</f>
        <v>180</v>
      </c>
      <c r="J120" s="955" t="s">
        <v>591</v>
      </c>
      <c r="K120" s="956"/>
      <c r="L120" s="940" t="s">
        <v>592</v>
      </c>
      <c r="M120" s="739">
        <f>M131+M133+M135+M137</f>
        <v>300</v>
      </c>
      <c r="N120" s="742"/>
      <c r="O120" s="930"/>
      <c r="P120" s="533"/>
      <c r="Q120" s="535"/>
      <c r="R120" s="864" t="s">
        <v>593</v>
      </c>
      <c r="S120" s="534"/>
      <c r="T120" s="917"/>
      <c r="U120" s="710"/>
      <c r="V120" s="712"/>
      <c r="W120" s="916"/>
      <c r="X120" s="712"/>
    </row>
    <row r="121" spans="1:29" ht="44.25" customHeight="1" thickBot="1" x14ac:dyDescent="0.3">
      <c r="A121" s="1538" t="s">
        <v>565</v>
      </c>
      <c r="B121" s="1544"/>
      <c r="C121" s="546"/>
      <c r="D121" s="549" t="s">
        <v>564</v>
      </c>
      <c r="E121" s="678"/>
      <c r="F121" s="677"/>
      <c r="G121" s="549">
        <f>G139+G141</f>
        <v>8</v>
      </c>
      <c r="H121" s="548">
        <f t="shared" ref="H121:M121" si="15">H139+H141</f>
        <v>240</v>
      </c>
      <c r="I121" s="547">
        <f t="shared" si="15"/>
        <v>78</v>
      </c>
      <c r="J121" s="954" t="s">
        <v>595</v>
      </c>
      <c r="K121" s="531"/>
      <c r="L121" s="938" t="s">
        <v>588</v>
      </c>
      <c r="M121" s="677">
        <f t="shared" si="15"/>
        <v>162</v>
      </c>
      <c r="N121" s="517"/>
      <c r="O121" s="673"/>
      <c r="P121" s="678"/>
      <c r="Q121" s="677"/>
      <c r="R121" s="517"/>
      <c r="S121" s="518"/>
      <c r="T121" s="947" t="s">
        <v>596</v>
      </c>
      <c r="U121" s="683"/>
      <c r="V121" s="919"/>
      <c r="W121" s="683"/>
      <c r="X121" s="682"/>
    </row>
    <row r="122" spans="1:29" ht="39.75" customHeight="1" x14ac:dyDescent="0.25">
      <c r="A122" s="1023" t="s">
        <v>174</v>
      </c>
      <c r="B122" s="743" t="s">
        <v>537</v>
      </c>
      <c r="C122" s="1027"/>
      <c r="D122" s="715"/>
      <c r="E122" s="473"/>
      <c r="F122" s="472"/>
      <c r="G122" s="523">
        <v>4</v>
      </c>
      <c r="H122" s="686">
        <f>G122*30</f>
        <v>120</v>
      </c>
      <c r="I122" s="685"/>
      <c r="J122" s="467"/>
      <c r="K122" s="191"/>
      <c r="L122" s="191"/>
      <c r="M122" s="914"/>
      <c r="N122" s="401"/>
      <c r="O122" s="745"/>
      <c r="P122" s="401"/>
      <c r="Q122" s="400"/>
      <c r="R122" s="726"/>
      <c r="S122" s="189"/>
      <c r="T122" s="745"/>
      <c r="U122" s="473"/>
      <c r="V122" s="472"/>
      <c r="W122" s="726"/>
      <c r="X122" s="400"/>
    </row>
    <row r="123" spans="1:29" ht="38.25" customHeight="1" x14ac:dyDescent="0.25">
      <c r="A123" s="1024" t="s">
        <v>175</v>
      </c>
      <c r="B123" s="337" t="s">
        <v>606</v>
      </c>
      <c r="C123" s="1028"/>
      <c r="D123" s="526"/>
      <c r="E123" s="401"/>
      <c r="F123" s="400"/>
      <c r="G123" s="519">
        <v>4</v>
      </c>
      <c r="H123" s="727">
        <f>G123*30</f>
        <v>120</v>
      </c>
      <c r="I123" s="190"/>
      <c r="J123" s="467"/>
      <c r="K123" s="191"/>
      <c r="L123" s="191"/>
      <c r="M123" s="914"/>
      <c r="N123" s="403"/>
      <c r="O123" s="752"/>
      <c r="P123" s="403"/>
      <c r="Q123" s="402"/>
      <c r="R123" s="466"/>
      <c r="S123" s="105"/>
      <c r="T123" s="752"/>
      <c r="U123" s="403"/>
      <c r="V123" s="402"/>
      <c r="W123" s="466"/>
      <c r="X123" s="402"/>
    </row>
    <row r="124" spans="1:29" ht="31.5" customHeight="1" thickBot="1" x14ac:dyDescent="0.3">
      <c r="A124" s="1025" t="s">
        <v>176</v>
      </c>
      <c r="B124" s="746" t="s">
        <v>607</v>
      </c>
      <c r="C124" s="1029"/>
      <c r="D124" s="747"/>
      <c r="E124" s="465"/>
      <c r="F124" s="464"/>
      <c r="G124" s="525">
        <v>4</v>
      </c>
      <c r="H124" s="748">
        <f>G124*30</f>
        <v>120</v>
      </c>
      <c r="I124" s="522"/>
      <c r="J124" s="468"/>
      <c r="K124" s="463"/>
      <c r="L124" s="463"/>
      <c r="M124" s="741"/>
      <c r="N124" s="465"/>
      <c r="O124" s="749"/>
      <c r="P124" s="465"/>
      <c r="Q124" s="464"/>
      <c r="R124" s="469"/>
      <c r="S124" s="462"/>
      <c r="T124" s="749"/>
      <c r="U124" s="465"/>
      <c r="V124" s="464"/>
      <c r="W124" s="469"/>
      <c r="X124" s="464"/>
    </row>
    <row r="125" spans="1:29" ht="15.75" customHeight="1" x14ac:dyDescent="0.25">
      <c r="A125" s="1026" t="s">
        <v>177</v>
      </c>
      <c r="B125" s="750" t="s">
        <v>608</v>
      </c>
      <c r="C125" s="1028"/>
      <c r="D125" s="526">
        <v>3</v>
      </c>
      <c r="E125" s="401"/>
      <c r="F125" s="400"/>
      <c r="G125" s="519">
        <v>4</v>
      </c>
      <c r="H125" s="751">
        <f>G125*30</f>
        <v>120</v>
      </c>
      <c r="I125" s="1009">
        <f t="shared" ref="I125:I142" si="16">J125+K125+L125</f>
        <v>45</v>
      </c>
      <c r="J125" s="920" t="s">
        <v>568</v>
      </c>
      <c r="K125" s="761"/>
      <c r="L125" s="920" t="s">
        <v>569</v>
      </c>
      <c r="M125" s="921">
        <f t="shared" ref="M125:M138" si="17">H125-I125</f>
        <v>75</v>
      </c>
      <c r="N125" s="401"/>
      <c r="O125" s="745"/>
      <c r="P125" s="931" t="s">
        <v>319</v>
      </c>
      <c r="Q125" s="400"/>
      <c r="R125" s="726"/>
      <c r="S125" s="189"/>
      <c r="T125" s="745"/>
      <c r="U125" s="401"/>
      <c r="V125" s="400"/>
      <c r="W125" s="726"/>
      <c r="X125" s="400"/>
    </row>
    <row r="126" spans="1:29" ht="16.5" customHeight="1" x14ac:dyDescent="0.25">
      <c r="A126" s="1024" t="s">
        <v>178</v>
      </c>
      <c r="B126" s="274" t="s">
        <v>538</v>
      </c>
      <c r="C126" s="1030"/>
      <c r="D126" s="629" t="s">
        <v>319</v>
      </c>
      <c r="E126" s="753"/>
      <c r="F126" s="474"/>
      <c r="G126" s="404">
        <v>4</v>
      </c>
      <c r="H126" s="521">
        <v>120</v>
      </c>
      <c r="I126" s="497">
        <f t="shared" si="16"/>
        <v>45</v>
      </c>
      <c r="J126" s="805" t="s">
        <v>568</v>
      </c>
      <c r="K126" s="446"/>
      <c r="L126" s="805" t="s">
        <v>569</v>
      </c>
      <c r="M126" s="842">
        <f t="shared" si="17"/>
        <v>75</v>
      </c>
      <c r="N126" s="403"/>
      <c r="O126" s="752"/>
      <c r="P126" s="823" t="s">
        <v>319</v>
      </c>
      <c r="Q126" s="402"/>
      <c r="R126" s="466"/>
      <c r="S126" s="105"/>
      <c r="T126" s="752"/>
      <c r="U126" s="403"/>
      <c r="V126" s="402"/>
      <c r="W126" s="466"/>
      <c r="X126" s="402"/>
    </row>
    <row r="127" spans="1:29" x14ac:dyDescent="0.25">
      <c r="A127" s="1024" t="s">
        <v>179</v>
      </c>
      <c r="B127" s="274" t="s">
        <v>539</v>
      </c>
      <c r="C127" s="1030"/>
      <c r="D127" s="629" t="s">
        <v>555</v>
      </c>
      <c r="E127" s="753"/>
      <c r="F127" s="474"/>
      <c r="G127" s="404">
        <v>4</v>
      </c>
      <c r="H127" s="628">
        <f t="shared" ref="H127:H138" si="18">G127*30</f>
        <v>120</v>
      </c>
      <c r="I127" s="497">
        <f t="shared" si="16"/>
        <v>54</v>
      </c>
      <c r="J127" s="1208" t="s">
        <v>587</v>
      </c>
      <c r="K127" s="446"/>
      <c r="L127" s="805" t="s">
        <v>586</v>
      </c>
      <c r="M127" s="842">
        <f t="shared" si="17"/>
        <v>66</v>
      </c>
      <c r="N127" s="391"/>
      <c r="O127" s="754"/>
      <c r="P127" s="391"/>
      <c r="Q127" s="1213" t="s">
        <v>319</v>
      </c>
      <c r="R127" s="487"/>
      <c r="S127" s="116"/>
      <c r="T127" s="754"/>
      <c r="U127" s="391"/>
      <c r="V127" s="392"/>
      <c r="W127" s="487"/>
      <c r="X127" s="402"/>
    </row>
    <row r="128" spans="1:29" x14ac:dyDescent="0.25">
      <c r="A128" s="1024" t="s">
        <v>180</v>
      </c>
      <c r="B128" s="274" t="s">
        <v>353</v>
      </c>
      <c r="C128" s="1030"/>
      <c r="D128" s="629" t="s">
        <v>555</v>
      </c>
      <c r="E128" s="755"/>
      <c r="F128" s="474"/>
      <c r="G128" s="404">
        <v>4</v>
      </c>
      <c r="H128" s="628">
        <f t="shared" si="18"/>
        <v>120</v>
      </c>
      <c r="I128" s="497">
        <f t="shared" si="16"/>
        <v>54</v>
      </c>
      <c r="J128" s="1208" t="s">
        <v>587</v>
      </c>
      <c r="K128" s="446"/>
      <c r="L128" s="805" t="s">
        <v>586</v>
      </c>
      <c r="M128" s="842">
        <f t="shared" si="17"/>
        <v>66</v>
      </c>
      <c r="N128" s="391"/>
      <c r="O128" s="754"/>
      <c r="P128" s="391"/>
      <c r="Q128" s="1213" t="s">
        <v>319</v>
      </c>
      <c r="R128" s="487"/>
      <c r="S128" s="116"/>
      <c r="T128" s="754"/>
      <c r="U128" s="391"/>
      <c r="V128" s="392"/>
      <c r="W128" s="487"/>
      <c r="X128" s="402"/>
    </row>
    <row r="129" spans="1:30" ht="31.5" x14ac:dyDescent="0.25">
      <c r="A129" s="1024" t="s">
        <v>181</v>
      </c>
      <c r="B129" s="337" t="s">
        <v>609</v>
      </c>
      <c r="C129" s="1030"/>
      <c r="D129" s="629" t="s">
        <v>555</v>
      </c>
      <c r="E129" s="755"/>
      <c r="F129" s="474"/>
      <c r="G129" s="404">
        <v>4</v>
      </c>
      <c r="H129" s="628">
        <f>G129*30</f>
        <v>120</v>
      </c>
      <c r="I129" s="497">
        <f t="shared" si="16"/>
        <v>54</v>
      </c>
      <c r="J129" s="1208" t="s">
        <v>587</v>
      </c>
      <c r="K129" s="446"/>
      <c r="L129" s="805" t="s">
        <v>586</v>
      </c>
      <c r="M129" s="842">
        <f t="shared" si="17"/>
        <v>66</v>
      </c>
      <c r="N129" s="391"/>
      <c r="O129" s="754"/>
      <c r="P129" s="391"/>
      <c r="Q129" s="1213" t="s">
        <v>319</v>
      </c>
      <c r="R129" s="487"/>
      <c r="S129" s="116"/>
      <c r="T129" s="754"/>
      <c r="U129" s="391"/>
      <c r="V129" s="392"/>
      <c r="W129" s="487"/>
      <c r="X129" s="402"/>
    </row>
    <row r="130" spans="1:30" x14ac:dyDescent="0.25">
      <c r="A130" s="1024" t="s">
        <v>357</v>
      </c>
      <c r="B130" s="337" t="s">
        <v>610</v>
      </c>
      <c r="C130" s="1030"/>
      <c r="D130" s="629" t="s">
        <v>555</v>
      </c>
      <c r="E130" s="755"/>
      <c r="F130" s="474"/>
      <c r="G130" s="404">
        <v>4</v>
      </c>
      <c r="H130" s="628">
        <f>G130*30</f>
        <v>120</v>
      </c>
      <c r="I130" s="497">
        <f t="shared" si="16"/>
        <v>54</v>
      </c>
      <c r="J130" s="1208" t="s">
        <v>587</v>
      </c>
      <c r="K130" s="446"/>
      <c r="L130" s="805" t="s">
        <v>586</v>
      </c>
      <c r="M130" s="842">
        <f t="shared" si="17"/>
        <v>66</v>
      </c>
      <c r="N130" s="391"/>
      <c r="O130" s="754"/>
      <c r="P130" s="391"/>
      <c r="Q130" s="1213" t="s">
        <v>319</v>
      </c>
      <c r="R130" s="487"/>
      <c r="S130" s="116"/>
      <c r="T130" s="754"/>
      <c r="U130" s="391"/>
      <c r="V130" s="392"/>
      <c r="W130" s="487"/>
      <c r="X130" s="402"/>
    </row>
    <row r="131" spans="1:30" x14ac:dyDescent="0.25">
      <c r="A131" s="1024" t="s">
        <v>540</v>
      </c>
      <c r="B131" s="1022" t="s">
        <v>611</v>
      </c>
      <c r="C131" s="1030"/>
      <c r="D131" s="629" t="s">
        <v>560</v>
      </c>
      <c r="E131" s="755"/>
      <c r="F131" s="474"/>
      <c r="G131" s="404">
        <v>4</v>
      </c>
      <c r="H131" s="628">
        <f t="shared" si="18"/>
        <v>120</v>
      </c>
      <c r="I131" s="497">
        <f t="shared" si="16"/>
        <v>45</v>
      </c>
      <c r="J131" s="805" t="s">
        <v>568</v>
      </c>
      <c r="K131" s="446"/>
      <c r="L131" s="805" t="s">
        <v>569</v>
      </c>
      <c r="M131" s="842">
        <f t="shared" si="17"/>
        <v>75</v>
      </c>
      <c r="N131" s="391"/>
      <c r="O131" s="754"/>
      <c r="P131" s="391"/>
      <c r="Q131" s="392"/>
      <c r="R131" s="925" t="s">
        <v>319</v>
      </c>
      <c r="S131" s="116"/>
      <c r="T131" s="754"/>
      <c r="U131" s="391"/>
      <c r="V131" s="392"/>
      <c r="W131" s="487"/>
      <c r="X131" s="402"/>
    </row>
    <row r="132" spans="1:30" x14ac:dyDescent="0.25">
      <c r="A132" s="1024" t="s">
        <v>541</v>
      </c>
      <c r="B132" s="337" t="s">
        <v>221</v>
      </c>
      <c r="C132" s="1030"/>
      <c r="D132" s="629" t="s">
        <v>560</v>
      </c>
      <c r="E132" s="755"/>
      <c r="F132" s="474"/>
      <c r="G132" s="404">
        <v>4</v>
      </c>
      <c r="H132" s="628">
        <f t="shared" si="18"/>
        <v>120</v>
      </c>
      <c r="I132" s="497">
        <f t="shared" si="16"/>
        <v>45</v>
      </c>
      <c r="J132" s="805" t="s">
        <v>568</v>
      </c>
      <c r="K132" s="446"/>
      <c r="L132" s="805" t="s">
        <v>569</v>
      </c>
      <c r="M132" s="842">
        <f t="shared" si="17"/>
        <v>75</v>
      </c>
      <c r="N132" s="391"/>
      <c r="O132" s="754"/>
      <c r="P132" s="391"/>
      <c r="Q132" s="392"/>
      <c r="R132" s="925" t="s">
        <v>319</v>
      </c>
      <c r="S132" s="116"/>
      <c r="T132" s="754"/>
      <c r="U132" s="391"/>
      <c r="V132" s="392"/>
      <c r="W132" s="487"/>
      <c r="X132" s="402"/>
    </row>
    <row r="133" spans="1:30" x14ac:dyDescent="0.25">
      <c r="A133" s="1024" t="s">
        <v>542</v>
      </c>
      <c r="B133" s="267" t="s">
        <v>612</v>
      </c>
      <c r="C133" s="1030"/>
      <c r="D133" s="629" t="s">
        <v>560</v>
      </c>
      <c r="E133" s="755"/>
      <c r="F133" s="390"/>
      <c r="G133" s="404">
        <v>4</v>
      </c>
      <c r="H133" s="524">
        <f t="shared" si="18"/>
        <v>120</v>
      </c>
      <c r="I133" s="497">
        <f t="shared" si="16"/>
        <v>45</v>
      </c>
      <c r="J133" s="805" t="s">
        <v>568</v>
      </c>
      <c r="K133" s="446"/>
      <c r="L133" s="805" t="s">
        <v>569</v>
      </c>
      <c r="M133" s="842">
        <f t="shared" si="17"/>
        <v>75</v>
      </c>
      <c r="N133" s="391"/>
      <c r="O133" s="754"/>
      <c r="P133" s="391"/>
      <c r="Q133" s="392"/>
      <c r="R133" s="925" t="s">
        <v>319</v>
      </c>
      <c r="S133" s="116"/>
      <c r="T133" s="754"/>
      <c r="U133" s="391"/>
      <c r="V133" s="392"/>
      <c r="W133" s="487"/>
      <c r="X133" s="402"/>
    </row>
    <row r="134" spans="1:30" x14ac:dyDescent="0.25">
      <c r="A134" s="1024" t="s">
        <v>543</v>
      </c>
      <c r="B134" s="337" t="s">
        <v>613</v>
      </c>
      <c r="C134" s="1030"/>
      <c r="D134" s="629" t="s">
        <v>560</v>
      </c>
      <c r="E134" s="755"/>
      <c r="F134" s="390"/>
      <c r="G134" s="404">
        <v>4</v>
      </c>
      <c r="H134" s="524">
        <f t="shared" si="18"/>
        <v>120</v>
      </c>
      <c r="I134" s="497">
        <f t="shared" si="16"/>
        <v>45</v>
      </c>
      <c r="J134" s="805" t="s">
        <v>568</v>
      </c>
      <c r="K134" s="446"/>
      <c r="L134" s="805" t="s">
        <v>569</v>
      </c>
      <c r="M134" s="842">
        <f t="shared" si="17"/>
        <v>75</v>
      </c>
      <c r="N134" s="391"/>
      <c r="O134" s="754"/>
      <c r="P134" s="391"/>
      <c r="Q134" s="392"/>
      <c r="R134" s="925" t="s">
        <v>319</v>
      </c>
      <c r="S134" s="116"/>
      <c r="T134" s="754"/>
      <c r="U134" s="391"/>
      <c r="V134" s="392"/>
      <c r="W134" s="487"/>
      <c r="X134" s="402"/>
    </row>
    <row r="135" spans="1:30" ht="31.5" x14ac:dyDescent="0.25">
      <c r="A135" s="1024" t="s">
        <v>544</v>
      </c>
      <c r="B135" s="274" t="s">
        <v>614</v>
      </c>
      <c r="C135" s="1030"/>
      <c r="D135" s="629" t="s">
        <v>560</v>
      </c>
      <c r="E135" s="755"/>
      <c r="F135" s="474"/>
      <c r="G135" s="404">
        <v>4</v>
      </c>
      <c r="H135" s="524">
        <f t="shared" si="18"/>
        <v>120</v>
      </c>
      <c r="I135" s="497">
        <f t="shared" si="16"/>
        <v>45</v>
      </c>
      <c r="J135" s="805" t="s">
        <v>568</v>
      </c>
      <c r="K135" s="446"/>
      <c r="L135" s="805" t="s">
        <v>569</v>
      </c>
      <c r="M135" s="842">
        <f t="shared" si="17"/>
        <v>75</v>
      </c>
      <c r="N135" s="391"/>
      <c r="O135" s="754"/>
      <c r="P135" s="391"/>
      <c r="Q135" s="392"/>
      <c r="R135" s="925" t="s">
        <v>319</v>
      </c>
      <c r="S135" s="116"/>
      <c r="T135" s="754"/>
      <c r="U135" s="391"/>
      <c r="V135" s="392"/>
      <c r="W135" s="487"/>
      <c r="X135" s="392"/>
    </row>
    <row r="136" spans="1:30" ht="16.5" thickBot="1" x14ac:dyDescent="0.3">
      <c r="A136" s="1024" t="s">
        <v>545</v>
      </c>
      <c r="B136" s="1214" t="s">
        <v>615</v>
      </c>
      <c r="C136" s="1030"/>
      <c r="D136" s="629" t="s">
        <v>560</v>
      </c>
      <c r="E136" s="755"/>
      <c r="F136" s="474"/>
      <c r="G136" s="404">
        <v>4</v>
      </c>
      <c r="H136" s="524">
        <f t="shared" si="18"/>
        <v>120</v>
      </c>
      <c r="I136" s="497">
        <f t="shared" si="16"/>
        <v>45</v>
      </c>
      <c r="J136" s="805" t="s">
        <v>568</v>
      </c>
      <c r="K136" s="446"/>
      <c r="L136" s="805" t="s">
        <v>569</v>
      </c>
      <c r="M136" s="842">
        <f t="shared" si="17"/>
        <v>75</v>
      </c>
      <c r="N136" s="391"/>
      <c r="O136" s="754"/>
      <c r="P136" s="391"/>
      <c r="Q136" s="392"/>
      <c r="R136" s="925" t="s">
        <v>319</v>
      </c>
      <c r="S136" s="116"/>
      <c r="T136" s="754"/>
      <c r="U136" s="391"/>
      <c r="V136" s="392"/>
      <c r="W136" s="487"/>
      <c r="X136" s="392"/>
      <c r="AD136" s="448" t="s">
        <v>665</v>
      </c>
    </row>
    <row r="137" spans="1:30" x14ac:dyDescent="0.25">
      <c r="A137" s="1024" t="s">
        <v>546</v>
      </c>
      <c r="B137" s="337" t="s">
        <v>617</v>
      </c>
      <c r="C137" s="1030"/>
      <c r="D137" s="641">
        <v>5</v>
      </c>
      <c r="E137" s="756"/>
      <c r="F137" s="390"/>
      <c r="G137" s="404">
        <v>4</v>
      </c>
      <c r="H137" s="628">
        <f t="shared" si="18"/>
        <v>120</v>
      </c>
      <c r="I137" s="497">
        <f t="shared" si="16"/>
        <v>45</v>
      </c>
      <c r="J137" s="805" t="s">
        <v>568</v>
      </c>
      <c r="K137" s="446"/>
      <c r="L137" s="805" t="s">
        <v>569</v>
      </c>
      <c r="M137" s="842">
        <f t="shared" si="17"/>
        <v>75</v>
      </c>
      <c r="N137" s="391"/>
      <c r="O137" s="754"/>
      <c r="P137" s="391"/>
      <c r="Q137" s="392"/>
      <c r="R137" s="925" t="s">
        <v>319</v>
      </c>
      <c r="S137" s="116"/>
      <c r="T137" s="754"/>
      <c r="U137" s="391"/>
      <c r="V137" s="392"/>
      <c r="W137" s="487"/>
      <c r="X137" s="392"/>
    </row>
    <row r="138" spans="1:30" x14ac:dyDescent="0.25">
      <c r="A138" s="1024" t="s">
        <v>547</v>
      </c>
      <c r="B138" s="337" t="s">
        <v>354</v>
      </c>
      <c r="C138" s="1030"/>
      <c r="D138" s="641">
        <v>5</v>
      </c>
      <c r="E138" s="756"/>
      <c r="F138" s="390"/>
      <c r="G138" s="404">
        <v>4</v>
      </c>
      <c r="H138" s="628">
        <f t="shared" si="18"/>
        <v>120</v>
      </c>
      <c r="I138" s="497">
        <f t="shared" si="16"/>
        <v>45</v>
      </c>
      <c r="J138" s="805" t="s">
        <v>568</v>
      </c>
      <c r="K138" s="446"/>
      <c r="L138" s="805" t="s">
        <v>569</v>
      </c>
      <c r="M138" s="842">
        <f t="shared" si="17"/>
        <v>75</v>
      </c>
      <c r="N138" s="391"/>
      <c r="O138" s="754"/>
      <c r="P138" s="391"/>
      <c r="Q138" s="392"/>
      <c r="R138" s="925" t="s">
        <v>319</v>
      </c>
      <c r="S138" s="116"/>
      <c r="T138" s="754"/>
      <c r="U138" s="391"/>
      <c r="V138" s="392"/>
      <c r="W138" s="487"/>
      <c r="X138" s="392"/>
    </row>
    <row r="139" spans="1:30" x14ac:dyDescent="0.25">
      <c r="A139" s="1026" t="s">
        <v>548</v>
      </c>
      <c r="B139" s="274" t="s">
        <v>619</v>
      </c>
      <c r="C139" s="1031"/>
      <c r="D139" s="758">
        <v>6</v>
      </c>
      <c r="E139" s="759"/>
      <c r="F139" s="760"/>
      <c r="G139" s="519">
        <v>4</v>
      </c>
      <c r="H139" s="757">
        <f>G139*30</f>
        <v>120</v>
      </c>
      <c r="I139" s="497">
        <f t="shared" si="16"/>
        <v>39</v>
      </c>
      <c r="J139" s="805" t="s">
        <v>588</v>
      </c>
      <c r="K139" s="805"/>
      <c r="L139" s="761">
        <v>13</v>
      </c>
      <c r="M139" s="921">
        <f>H139-I139</f>
        <v>81</v>
      </c>
      <c r="N139" s="495"/>
      <c r="O139" s="897"/>
      <c r="P139" s="391"/>
      <c r="Q139" s="392"/>
      <c r="R139" s="487"/>
      <c r="S139" s="116"/>
      <c r="T139" s="865" t="s">
        <v>319</v>
      </c>
      <c r="U139" s="391"/>
      <c r="V139" s="392"/>
      <c r="W139" s="487"/>
      <c r="X139" s="392"/>
    </row>
    <row r="140" spans="1:30" x14ac:dyDescent="0.25">
      <c r="A140" s="1026" t="s">
        <v>549</v>
      </c>
      <c r="B140" s="750" t="s">
        <v>618</v>
      </c>
      <c r="C140" s="1030"/>
      <c r="D140" s="641">
        <v>6</v>
      </c>
      <c r="E140" s="756"/>
      <c r="F140" s="390"/>
      <c r="G140" s="404">
        <v>4</v>
      </c>
      <c r="H140" s="628">
        <f>G140*30</f>
        <v>120</v>
      </c>
      <c r="I140" s="497">
        <f t="shared" si="16"/>
        <v>39</v>
      </c>
      <c r="J140" s="805" t="s">
        <v>588</v>
      </c>
      <c r="K140" s="805"/>
      <c r="L140" s="446">
        <v>13</v>
      </c>
      <c r="M140" s="842">
        <f>H140-I140</f>
        <v>81</v>
      </c>
      <c r="N140" s="495"/>
      <c r="O140" s="897"/>
      <c r="P140" s="391"/>
      <c r="Q140" s="392"/>
      <c r="R140" s="487"/>
      <c r="S140" s="116"/>
      <c r="T140" s="865" t="s">
        <v>319</v>
      </c>
      <c r="U140" s="391"/>
      <c r="V140" s="392"/>
      <c r="W140" s="487"/>
      <c r="X140" s="392"/>
    </row>
    <row r="141" spans="1:30" x14ac:dyDescent="0.25">
      <c r="A141" s="1024" t="s">
        <v>550</v>
      </c>
      <c r="B141" s="274" t="s">
        <v>356</v>
      </c>
      <c r="C141" s="1030"/>
      <c r="D141" s="641">
        <v>6</v>
      </c>
      <c r="E141" s="756"/>
      <c r="F141" s="390"/>
      <c r="G141" s="404">
        <v>4</v>
      </c>
      <c r="H141" s="524">
        <f>G141*30</f>
        <v>120</v>
      </c>
      <c r="I141" s="497">
        <f t="shared" si="16"/>
        <v>39</v>
      </c>
      <c r="J141" s="805" t="s">
        <v>588</v>
      </c>
      <c r="K141" s="805"/>
      <c r="L141" s="446">
        <v>13</v>
      </c>
      <c r="M141" s="842">
        <f>H141-I141</f>
        <v>81</v>
      </c>
      <c r="N141" s="495"/>
      <c r="O141" s="897"/>
      <c r="P141" s="391"/>
      <c r="Q141" s="392"/>
      <c r="R141" s="487"/>
      <c r="S141" s="116"/>
      <c r="T141" s="865" t="s">
        <v>319</v>
      </c>
      <c r="U141" s="391"/>
      <c r="V141" s="392"/>
      <c r="W141" s="487"/>
      <c r="X141" s="392"/>
    </row>
    <row r="142" spans="1:30" ht="32.25" thickBot="1" x14ac:dyDescent="0.3">
      <c r="A142" s="1025" t="s">
        <v>551</v>
      </c>
      <c r="B142" s="1215" t="s">
        <v>616</v>
      </c>
      <c r="C142" s="1032"/>
      <c r="D142" s="630">
        <v>6</v>
      </c>
      <c r="E142" s="762"/>
      <c r="F142" s="475"/>
      <c r="G142" s="525">
        <v>4</v>
      </c>
      <c r="H142" s="747">
        <f>G142*30</f>
        <v>120</v>
      </c>
      <c r="I142" s="631">
        <f t="shared" si="16"/>
        <v>39</v>
      </c>
      <c r="J142" s="841" t="s">
        <v>588</v>
      </c>
      <c r="K142" s="478"/>
      <c r="L142" s="841" t="s">
        <v>594</v>
      </c>
      <c r="M142" s="927">
        <f>H142-I142</f>
        <v>81</v>
      </c>
      <c r="N142" s="959"/>
      <c r="O142" s="949"/>
      <c r="P142" s="499"/>
      <c r="Q142" s="764"/>
      <c r="R142" s="763"/>
      <c r="S142" s="450"/>
      <c r="T142" s="960" t="s">
        <v>319</v>
      </c>
      <c r="U142" s="499"/>
      <c r="V142" s="764"/>
      <c r="W142" s="763"/>
      <c r="X142" s="764"/>
      <c r="AD142" s="448" t="s">
        <v>665</v>
      </c>
    </row>
    <row r="143" spans="1:30" x14ac:dyDescent="0.25">
      <c r="A143" s="1556" t="s">
        <v>463</v>
      </c>
      <c r="B143" s="1557"/>
      <c r="C143" s="1557"/>
      <c r="D143" s="1557"/>
      <c r="E143" s="1557"/>
      <c r="F143" s="1557"/>
      <c r="G143" s="765">
        <f>G122</f>
        <v>4</v>
      </c>
      <c r="H143" s="765">
        <f>H122</f>
        <v>120</v>
      </c>
      <c r="I143" s="687"/>
      <c r="J143" s="766"/>
      <c r="K143" s="767"/>
      <c r="L143" s="767"/>
      <c r="M143" s="704"/>
      <c r="N143" s="703"/>
      <c r="O143" s="705"/>
      <c r="P143" s="703"/>
      <c r="Q143" s="705"/>
      <c r="R143" s="632"/>
      <c r="S143" s="769"/>
      <c r="T143" s="770"/>
      <c r="U143" s="768"/>
      <c r="V143" s="770"/>
      <c r="W143" s="768"/>
      <c r="X143" s="771"/>
    </row>
    <row r="144" spans="1:30" ht="16.5" thickBot="1" x14ac:dyDescent="0.3">
      <c r="A144" s="1558" t="s">
        <v>203</v>
      </c>
      <c r="B144" s="1559"/>
      <c r="C144" s="1559"/>
      <c r="D144" s="1559"/>
      <c r="E144" s="1559"/>
      <c r="F144" s="1559"/>
      <c r="G144" s="772">
        <f>G118+G119+G120+G121</f>
        <v>36</v>
      </c>
      <c r="H144" s="772">
        <f t="shared" ref="H144:X144" si="19">H118+H119+H120+H121</f>
        <v>1080</v>
      </c>
      <c r="I144" s="772">
        <f>I118+I119+I120+I121</f>
        <v>411</v>
      </c>
      <c r="J144" s="772">
        <f t="shared" si="19"/>
        <v>274</v>
      </c>
      <c r="K144" s="772">
        <f t="shared" si="19"/>
        <v>0</v>
      </c>
      <c r="L144" s="772">
        <f t="shared" si="19"/>
        <v>137</v>
      </c>
      <c r="M144" s="772">
        <f t="shared" si="19"/>
        <v>669</v>
      </c>
      <c r="N144" s="772">
        <f t="shared" si="19"/>
        <v>0</v>
      </c>
      <c r="O144" s="772">
        <f t="shared" si="19"/>
        <v>0</v>
      </c>
      <c r="P144" s="772">
        <f t="shared" si="19"/>
        <v>3</v>
      </c>
      <c r="Q144" s="772">
        <f t="shared" si="19"/>
        <v>6</v>
      </c>
      <c r="R144" s="772">
        <f t="shared" si="19"/>
        <v>12</v>
      </c>
      <c r="S144" s="772">
        <f t="shared" si="19"/>
        <v>0</v>
      </c>
      <c r="T144" s="772">
        <f t="shared" si="19"/>
        <v>6</v>
      </c>
      <c r="U144" s="772">
        <f t="shared" si="19"/>
        <v>0</v>
      </c>
      <c r="V144" s="773">
        <f t="shared" si="19"/>
        <v>0</v>
      </c>
      <c r="W144" s="649">
        <f t="shared" si="19"/>
        <v>0</v>
      </c>
      <c r="X144" s="651">
        <f t="shared" si="19"/>
        <v>0</v>
      </c>
    </row>
    <row r="145" spans="1:40" ht="16.5" thickBot="1" x14ac:dyDescent="0.3">
      <c r="A145" s="1523" t="s">
        <v>182</v>
      </c>
      <c r="B145" s="1524"/>
      <c r="C145" s="1524"/>
      <c r="D145" s="1524"/>
      <c r="E145" s="1524"/>
      <c r="F145" s="1524"/>
      <c r="G145" s="453">
        <f>G143+G144</f>
        <v>40</v>
      </c>
      <c r="H145" s="254">
        <f t="shared" ref="H145:T145" si="20">H143+H144</f>
        <v>1200</v>
      </c>
      <c r="I145" s="254">
        <f t="shared" si="20"/>
        <v>411</v>
      </c>
      <c r="J145" s="254">
        <f t="shared" si="20"/>
        <v>274</v>
      </c>
      <c r="K145" s="254">
        <f t="shared" si="20"/>
        <v>0</v>
      </c>
      <c r="L145" s="254">
        <f t="shared" si="20"/>
        <v>137</v>
      </c>
      <c r="M145" s="254">
        <f t="shared" si="20"/>
        <v>669</v>
      </c>
      <c r="N145" s="254">
        <f t="shared" si="20"/>
        <v>0</v>
      </c>
      <c r="O145" s="254">
        <f t="shared" si="20"/>
        <v>0</v>
      </c>
      <c r="P145" s="254">
        <f t="shared" si="20"/>
        <v>3</v>
      </c>
      <c r="Q145" s="254">
        <f t="shared" si="20"/>
        <v>6</v>
      </c>
      <c r="R145" s="254">
        <f t="shared" si="20"/>
        <v>12</v>
      </c>
      <c r="S145" s="254">
        <f t="shared" si="20"/>
        <v>0</v>
      </c>
      <c r="T145" s="254">
        <f t="shared" si="20"/>
        <v>6</v>
      </c>
      <c r="U145" s="453"/>
      <c r="V145" s="453"/>
      <c r="W145" s="453"/>
      <c r="X145" s="452"/>
      <c r="Y145" s="271">
        <f>SUM(Y125:Y142)</f>
        <v>0</v>
      </c>
      <c r="Z145" s="254">
        <f>SUM(Z125:Z142)</f>
        <v>0</v>
      </c>
      <c r="AA145" s="254">
        <f>SUM(AA125:AA142)</f>
        <v>0</v>
      </c>
      <c r="AB145" s="254">
        <f>SUM(AB125:AB142)</f>
        <v>0</v>
      </c>
      <c r="AC145" s="254">
        <f>SUM(AC125:AC142)</f>
        <v>0</v>
      </c>
    </row>
    <row r="146" spans="1:40" ht="16.5" thickBot="1" x14ac:dyDescent="0.3">
      <c r="A146" s="1554" t="s">
        <v>467</v>
      </c>
      <c r="B146" s="1555"/>
      <c r="C146" s="1555"/>
      <c r="D146" s="1555"/>
      <c r="E146" s="1555"/>
      <c r="F146" s="1555"/>
      <c r="G146" s="961">
        <f>G113+G143</f>
        <v>12</v>
      </c>
      <c r="H146" s="962">
        <f>H113+H143</f>
        <v>360</v>
      </c>
      <c r="I146" s="962"/>
      <c r="J146" s="962"/>
      <c r="K146" s="962"/>
      <c r="L146" s="962"/>
      <c r="M146" s="962"/>
      <c r="N146" s="962"/>
      <c r="O146" s="782"/>
      <c r="P146" s="962"/>
      <c r="Q146" s="962"/>
      <c r="R146" s="782"/>
      <c r="S146" s="963"/>
      <c r="T146" s="961"/>
      <c r="U146" s="961"/>
      <c r="V146" s="961"/>
      <c r="W146" s="961"/>
      <c r="X146" s="961"/>
      <c r="Y146" s="271">
        <f>Y145+Y115</f>
        <v>0</v>
      </c>
      <c r="Z146" s="254">
        <f>Z145+Z115</f>
        <v>0</v>
      </c>
      <c r="AA146" s="254">
        <f>AA145+AA115</f>
        <v>0</v>
      </c>
      <c r="AB146" s="254">
        <f>AB145+AB115</f>
        <v>0</v>
      </c>
      <c r="AC146" s="254">
        <f>AC145+AC115</f>
        <v>0</v>
      </c>
    </row>
    <row r="147" spans="1:40" s="104" customFormat="1" ht="16.5" thickBot="1" x14ac:dyDescent="0.3">
      <c r="A147" s="1520" t="s">
        <v>210</v>
      </c>
      <c r="B147" s="1521"/>
      <c r="C147" s="1521"/>
      <c r="D147" s="1521"/>
      <c r="E147" s="1521"/>
      <c r="F147" s="1521"/>
      <c r="G147" s="500">
        <f>G114+G144</f>
        <v>52</v>
      </c>
      <c r="H147" s="804">
        <f>H114+H144</f>
        <v>1560</v>
      </c>
      <c r="I147" s="804">
        <f>I114+I144</f>
        <v>567</v>
      </c>
      <c r="J147" s="804">
        <f>J114+J144</f>
        <v>274</v>
      </c>
      <c r="K147" s="804">
        <f t="shared" ref="K147:T147" si="21">K114+K144</f>
        <v>0</v>
      </c>
      <c r="L147" s="804">
        <f t="shared" si="21"/>
        <v>293</v>
      </c>
      <c r="M147" s="804">
        <f t="shared" si="21"/>
        <v>993</v>
      </c>
      <c r="N147" s="804">
        <f t="shared" si="21"/>
        <v>0</v>
      </c>
      <c r="O147" s="804">
        <f t="shared" si="21"/>
        <v>2</v>
      </c>
      <c r="P147" s="804">
        <f t="shared" si="21"/>
        <v>3</v>
      </c>
      <c r="Q147" s="804">
        <f t="shared" si="21"/>
        <v>8</v>
      </c>
      <c r="R147" s="804">
        <f t="shared" si="21"/>
        <v>15</v>
      </c>
      <c r="S147" s="804">
        <f t="shared" si="21"/>
        <v>0</v>
      </c>
      <c r="T147" s="804">
        <f t="shared" si="21"/>
        <v>9</v>
      </c>
      <c r="U147" s="500"/>
      <c r="V147" s="500"/>
      <c r="W147" s="500"/>
      <c r="X147" s="453"/>
      <c r="Y147" s="1096">
        <f>Y90+Y146</f>
        <v>3840</v>
      </c>
      <c r="Z147" s="313">
        <f>Z90+Z146</f>
        <v>0</v>
      </c>
      <c r="AA147" s="313">
        <f>AA90+AA146</f>
        <v>0</v>
      </c>
      <c r="AB147" s="313">
        <f>AB90+AB146</f>
        <v>0</v>
      </c>
      <c r="AC147" s="313">
        <f>AC90+AC146</f>
        <v>0</v>
      </c>
    </row>
    <row r="148" spans="1:40" s="104" customFormat="1" ht="16.5" thickBot="1" x14ac:dyDescent="0.3">
      <c r="A148" s="1520" t="s">
        <v>183</v>
      </c>
      <c r="B148" s="1521"/>
      <c r="C148" s="1521"/>
      <c r="D148" s="1521"/>
      <c r="E148" s="1521"/>
      <c r="F148" s="1521"/>
      <c r="G148" s="774">
        <f>G146+G147</f>
        <v>64</v>
      </c>
      <c r="H148" s="775">
        <f t="shared" ref="H148:T148" si="22">H146+H147</f>
        <v>1920</v>
      </c>
      <c r="I148" s="775">
        <f t="shared" si="22"/>
        <v>567</v>
      </c>
      <c r="J148" s="775">
        <f t="shared" si="22"/>
        <v>274</v>
      </c>
      <c r="K148" s="775">
        <f t="shared" si="22"/>
        <v>0</v>
      </c>
      <c r="L148" s="775">
        <f t="shared" si="22"/>
        <v>293</v>
      </c>
      <c r="M148" s="775">
        <f t="shared" si="22"/>
        <v>993</v>
      </c>
      <c r="N148" s="775">
        <f t="shared" si="22"/>
        <v>0</v>
      </c>
      <c r="O148" s="775">
        <f t="shared" si="22"/>
        <v>2</v>
      </c>
      <c r="P148" s="775">
        <f t="shared" si="22"/>
        <v>3</v>
      </c>
      <c r="Q148" s="775">
        <f t="shared" si="22"/>
        <v>8</v>
      </c>
      <c r="R148" s="775">
        <f t="shared" si="22"/>
        <v>15</v>
      </c>
      <c r="S148" s="775">
        <f t="shared" si="22"/>
        <v>0</v>
      </c>
      <c r="T148" s="775">
        <f t="shared" si="22"/>
        <v>9</v>
      </c>
      <c r="U148" s="774"/>
      <c r="V148" s="774"/>
      <c r="W148" s="774"/>
      <c r="X148" s="314"/>
      <c r="Y148" s="271">
        <f>Y147</f>
        <v>3840</v>
      </c>
      <c r="Z148" s="254">
        <f>Z147</f>
        <v>0</v>
      </c>
      <c r="AA148" s="254">
        <f>AA147</f>
        <v>0</v>
      </c>
      <c r="AB148" s="254">
        <f>AB147</f>
        <v>0</v>
      </c>
      <c r="AC148" s="254">
        <f>AC147</f>
        <v>0</v>
      </c>
    </row>
    <row r="149" spans="1:40" s="104" customFormat="1" ht="16.5" thickBot="1" x14ac:dyDescent="0.3">
      <c r="A149" s="1547" t="s">
        <v>468</v>
      </c>
      <c r="B149" s="1547"/>
      <c r="C149" s="1547"/>
      <c r="D149" s="1547"/>
      <c r="E149" s="1547"/>
      <c r="F149" s="1548"/>
      <c r="G149" s="776">
        <f>G89+G146</f>
        <v>60</v>
      </c>
      <c r="H149" s="777">
        <f>H89+H146</f>
        <v>1800</v>
      </c>
      <c r="I149" s="777"/>
      <c r="J149" s="777"/>
      <c r="K149" s="777"/>
      <c r="L149" s="777"/>
      <c r="M149" s="777"/>
      <c r="N149" s="777"/>
      <c r="O149" s="778"/>
      <c r="P149" s="777"/>
      <c r="Q149" s="777"/>
      <c r="R149" s="778"/>
      <c r="S149" s="543"/>
      <c r="T149" s="776"/>
      <c r="U149" s="776"/>
      <c r="V149" s="776"/>
      <c r="W149" s="776"/>
      <c r="X149" s="776"/>
    </row>
    <row r="150" spans="1:40" s="104" customFormat="1" ht="16.5" thickBot="1" x14ac:dyDescent="0.3">
      <c r="A150" s="1547" t="s">
        <v>213</v>
      </c>
      <c r="B150" s="1547"/>
      <c r="C150" s="1547"/>
      <c r="D150" s="1547"/>
      <c r="E150" s="1547"/>
      <c r="F150" s="1548"/>
      <c r="G150" s="776">
        <f>G90+G147</f>
        <v>180</v>
      </c>
      <c r="H150" s="777">
        <f>H90+H147</f>
        <v>5400</v>
      </c>
      <c r="I150" s="777">
        <f>I90+I147</f>
        <v>1954</v>
      </c>
      <c r="J150" s="777">
        <f>J90+J147</f>
        <v>1089</v>
      </c>
      <c r="K150" s="777">
        <f t="shared" ref="K150:T150" si="23">K90+K147</f>
        <v>0</v>
      </c>
      <c r="L150" s="777">
        <f t="shared" si="23"/>
        <v>865</v>
      </c>
      <c r="M150" s="777">
        <f t="shared" si="23"/>
        <v>3446</v>
      </c>
      <c r="N150" s="777">
        <f>N90+N147</f>
        <v>28</v>
      </c>
      <c r="O150" s="777">
        <f t="shared" si="23"/>
        <v>18</v>
      </c>
      <c r="P150" s="777">
        <f t="shared" si="23"/>
        <v>21</v>
      </c>
      <c r="Q150" s="777">
        <f t="shared" si="23"/>
        <v>22</v>
      </c>
      <c r="R150" s="777">
        <f t="shared" si="23"/>
        <v>22</v>
      </c>
      <c r="S150" s="777">
        <f t="shared" si="23"/>
        <v>0</v>
      </c>
      <c r="T150" s="777">
        <f t="shared" si="23"/>
        <v>13</v>
      </c>
      <c r="U150" s="776"/>
      <c r="V150" s="776"/>
      <c r="W150" s="776"/>
      <c r="X150" s="254"/>
    </row>
    <row r="151" spans="1:40" s="104" customFormat="1" ht="16.5" thickBot="1" x14ac:dyDescent="0.3">
      <c r="A151" s="1547" t="s">
        <v>184</v>
      </c>
      <c r="B151" s="1547"/>
      <c r="C151" s="1547"/>
      <c r="D151" s="1547"/>
      <c r="E151" s="1547"/>
      <c r="F151" s="1548"/>
      <c r="G151" s="774">
        <f>G149+G150</f>
        <v>240</v>
      </c>
      <c r="H151" s="775">
        <f t="shared" ref="H151:T151" si="24">H149+H150</f>
        <v>7200</v>
      </c>
      <c r="I151" s="775">
        <f t="shared" si="24"/>
        <v>1954</v>
      </c>
      <c r="J151" s="775">
        <f t="shared" si="24"/>
        <v>1089</v>
      </c>
      <c r="K151" s="775">
        <f t="shared" si="24"/>
        <v>0</v>
      </c>
      <c r="L151" s="775">
        <f t="shared" si="24"/>
        <v>865</v>
      </c>
      <c r="M151" s="775">
        <f t="shared" si="24"/>
        <v>3446</v>
      </c>
      <c r="N151" s="775">
        <f t="shared" si="24"/>
        <v>28</v>
      </c>
      <c r="O151" s="775">
        <f t="shared" si="24"/>
        <v>18</v>
      </c>
      <c r="P151" s="775">
        <f t="shared" si="24"/>
        <v>21</v>
      </c>
      <c r="Q151" s="775">
        <f t="shared" si="24"/>
        <v>22</v>
      </c>
      <c r="R151" s="775">
        <f t="shared" si="24"/>
        <v>22</v>
      </c>
      <c r="S151" s="775">
        <f t="shared" si="24"/>
        <v>0</v>
      </c>
      <c r="T151" s="775">
        <f t="shared" si="24"/>
        <v>13</v>
      </c>
      <c r="U151" s="774"/>
      <c r="V151" s="774"/>
      <c r="W151" s="774"/>
      <c r="X151" s="774"/>
    </row>
    <row r="152" spans="1:40" s="104" customFormat="1" ht="16.5" thickBot="1" x14ac:dyDescent="0.3">
      <c r="A152" s="1569" t="s">
        <v>552</v>
      </c>
      <c r="B152" s="1569"/>
      <c r="C152" s="1569"/>
      <c r="D152" s="1569"/>
      <c r="E152" s="1569"/>
      <c r="F152" s="1569"/>
      <c r="G152" s="1569"/>
      <c r="H152" s="1569"/>
      <c r="I152" s="1569"/>
      <c r="J152" s="1569"/>
      <c r="K152" s="1569"/>
      <c r="L152" s="1569"/>
      <c r="M152" s="1570"/>
      <c r="N152" s="779">
        <f>N150</f>
        <v>28</v>
      </c>
      <c r="O152" s="779">
        <f t="shared" ref="O152:T152" si="25">O150</f>
        <v>18</v>
      </c>
      <c r="P152" s="779">
        <f t="shared" si="25"/>
        <v>21</v>
      </c>
      <c r="Q152" s="779">
        <f t="shared" si="25"/>
        <v>22</v>
      </c>
      <c r="R152" s="779">
        <f t="shared" si="25"/>
        <v>22</v>
      </c>
      <c r="S152" s="779">
        <f t="shared" si="25"/>
        <v>0</v>
      </c>
      <c r="T152" s="779">
        <f t="shared" si="25"/>
        <v>13</v>
      </c>
      <c r="U152" s="779"/>
      <c r="V152" s="779"/>
      <c r="W152" s="779"/>
      <c r="X152" s="779"/>
    </row>
    <row r="153" spans="1:40" s="104" customFormat="1" ht="16.5" thickBot="1" x14ac:dyDescent="0.3">
      <c r="A153" s="1560" t="s">
        <v>185</v>
      </c>
      <c r="B153" s="1560"/>
      <c r="C153" s="1560"/>
      <c r="D153" s="1560"/>
      <c r="E153" s="1560"/>
      <c r="F153" s="1560"/>
      <c r="G153" s="1560"/>
      <c r="H153" s="1560"/>
      <c r="I153" s="1560"/>
      <c r="J153" s="1560"/>
      <c r="K153" s="1560"/>
      <c r="L153" s="1560"/>
      <c r="M153" s="1561"/>
      <c r="N153" s="254">
        <v>1</v>
      </c>
      <c r="O153" s="271">
        <v>2</v>
      </c>
      <c r="P153" s="780">
        <v>2</v>
      </c>
      <c r="Q153" s="781">
        <v>3</v>
      </c>
      <c r="R153" s="444">
        <v>2</v>
      </c>
      <c r="S153" s="964"/>
      <c r="T153" s="444">
        <v>1</v>
      </c>
      <c r="U153" s="780"/>
      <c r="V153" s="780"/>
      <c r="W153" s="780"/>
      <c r="X153" s="780"/>
      <c r="Y153" s="1097">
        <f>SUM(N153:X153)</f>
        <v>11</v>
      </c>
    </row>
    <row r="154" spans="1:40" s="104" customFormat="1" ht="16.5" thickBot="1" x14ac:dyDescent="0.3">
      <c r="A154" s="1560" t="s">
        <v>186</v>
      </c>
      <c r="B154" s="1560"/>
      <c r="C154" s="1560"/>
      <c r="D154" s="1560"/>
      <c r="E154" s="1560"/>
      <c r="F154" s="1560"/>
      <c r="G154" s="1560"/>
      <c r="H154" s="1560"/>
      <c r="I154" s="1560"/>
      <c r="J154" s="1560"/>
      <c r="K154" s="1560"/>
      <c r="L154" s="1560"/>
      <c r="M154" s="1561"/>
      <c r="N154" s="782">
        <v>9</v>
      </c>
      <c r="O154" s="393">
        <v>4</v>
      </c>
      <c r="P154" s="530">
        <v>6</v>
      </c>
      <c r="Q154" s="529">
        <v>5</v>
      </c>
      <c r="R154" s="783">
        <v>5</v>
      </c>
      <c r="S154" s="809"/>
      <c r="T154" s="783">
        <v>4</v>
      </c>
      <c r="U154" s="530"/>
      <c r="V154" s="530"/>
      <c r="W154" s="530"/>
      <c r="X154" s="530"/>
      <c r="Y154" s="1097"/>
    </row>
    <row r="155" spans="1:40" s="104" customFormat="1" ht="16.5" thickBot="1" x14ac:dyDescent="0.3">
      <c r="A155" s="1560" t="s">
        <v>187</v>
      </c>
      <c r="B155" s="1560"/>
      <c r="C155" s="1560"/>
      <c r="D155" s="1560"/>
      <c r="E155" s="1560"/>
      <c r="F155" s="1560"/>
      <c r="G155" s="1560"/>
      <c r="H155" s="1560"/>
      <c r="I155" s="1560"/>
      <c r="J155" s="1560"/>
      <c r="K155" s="1560"/>
      <c r="L155" s="1560"/>
      <c r="M155" s="1561"/>
      <c r="N155" s="394"/>
      <c r="O155" s="395"/>
      <c r="P155" s="395"/>
      <c r="Q155" s="784"/>
      <c r="R155" s="395"/>
      <c r="S155" s="964"/>
      <c r="T155" s="395"/>
      <c r="U155" s="308"/>
      <c r="V155" s="308"/>
      <c r="W155" s="308"/>
      <c r="X155" s="308"/>
      <c r="Y155" s="1097"/>
    </row>
    <row r="156" spans="1:40" s="104" customFormat="1" ht="16.5" thickBot="1" x14ac:dyDescent="0.3">
      <c r="A156" s="1562" t="s">
        <v>188</v>
      </c>
      <c r="B156" s="1562"/>
      <c r="C156" s="1562"/>
      <c r="D156" s="1562"/>
      <c r="E156" s="1562"/>
      <c r="F156" s="1562"/>
      <c r="G156" s="1562"/>
      <c r="H156" s="1562"/>
      <c r="I156" s="1562"/>
      <c r="J156" s="1562"/>
      <c r="K156" s="1562"/>
      <c r="L156" s="1562"/>
      <c r="M156" s="1563"/>
      <c r="N156" s="396"/>
      <c r="O156" s="444">
        <v>1</v>
      </c>
      <c r="P156" s="785"/>
      <c r="Q156" s="309"/>
      <c r="R156" s="309">
        <v>1</v>
      </c>
      <c r="S156" s="965"/>
      <c r="T156" s="966">
        <v>1</v>
      </c>
      <c r="U156" s="786"/>
      <c r="V156" s="309"/>
      <c r="W156" s="309"/>
      <c r="X156" s="309"/>
      <c r="Y156" s="1097"/>
    </row>
    <row r="157" spans="1:40" s="104" customFormat="1" ht="16.5" thickBot="1" x14ac:dyDescent="0.3">
      <c r="A157" s="1564" t="s">
        <v>189</v>
      </c>
      <c r="B157" s="1565"/>
      <c r="C157" s="1565"/>
      <c r="D157" s="1565"/>
      <c r="E157" s="1565"/>
      <c r="F157" s="1565"/>
      <c r="G157" s="1565"/>
      <c r="H157" s="1565"/>
      <c r="I157" s="1565"/>
      <c r="J157" s="1565"/>
      <c r="K157" s="1565"/>
      <c r="L157" s="1565"/>
      <c r="M157" s="1566"/>
      <c r="N157" s="1581" t="s">
        <v>190</v>
      </c>
      <c r="O157" s="1568"/>
      <c r="P157" s="1571"/>
      <c r="Q157" s="1567">
        <f>G91/G151*100</f>
        <v>73.333333333333329</v>
      </c>
      <c r="R157" s="1568"/>
      <c r="S157" s="1568"/>
      <c r="T157" s="1567" t="s">
        <v>42</v>
      </c>
      <c r="U157" s="1568"/>
      <c r="V157" s="1571"/>
      <c r="W157" s="1572">
        <f>G148/G151*100</f>
        <v>26.666666666666668</v>
      </c>
      <c r="X157" s="1573"/>
      <c r="Y157" s="1097"/>
    </row>
    <row r="158" spans="1:40" s="104" customFormat="1" ht="16.5" thickBot="1" x14ac:dyDescent="0.3">
      <c r="A158" s="787"/>
      <c r="B158" s="788"/>
      <c r="C158" s="807"/>
      <c r="D158" s="807"/>
      <c r="E158" s="807"/>
      <c r="F158" s="807"/>
      <c r="G158" s="807"/>
      <c r="H158" s="807"/>
      <c r="I158" s="807"/>
      <c r="J158" s="807"/>
      <c r="K158" s="807"/>
      <c r="L158" s="807"/>
      <c r="M158" s="807"/>
      <c r="N158" s="272"/>
      <c r="O158" s="272"/>
      <c r="P158" s="789"/>
      <c r="Q158" s="272"/>
      <c r="R158" s="272"/>
      <c r="S158" s="789"/>
      <c r="T158" s="272"/>
      <c r="U158" s="272"/>
      <c r="V158" s="789"/>
      <c r="W158" s="272"/>
      <c r="X158" s="790"/>
      <c r="Y158" s="1097"/>
    </row>
    <row r="159" spans="1:40" s="1085" customFormat="1" x14ac:dyDescent="0.25">
      <c r="A159" s="1033">
        <v>1</v>
      </c>
      <c r="B159" s="1034" t="s">
        <v>17</v>
      </c>
      <c r="C159" s="1035"/>
      <c r="D159" s="1036"/>
      <c r="E159" s="1036"/>
      <c r="F159" s="1035"/>
      <c r="G159" s="1035">
        <v>4</v>
      </c>
      <c r="H159" s="1035">
        <v>120</v>
      </c>
      <c r="I159" s="1034">
        <v>66</v>
      </c>
      <c r="J159" s="1034"/>
      <c r="K159" s="1034"/>
      <c r="L159" s="1034">
        <v>66</v>
      </c>
      <c r="M159" s="1034">
        <v>54</v>
      </c>
      <c r="N159" s="1034"/>
      <c r="O159" s="1034"/>
      <c r="P159" s="1034"/>
      <c r="Q159" s="1034"/>
      <c r="R159" s="1034"/>
      <c r="S159" s="1037"/>
      <c r="T159" s="1037"/>
      <c r="U159" s="1037"/>
      <c r="V159" s="1037"/>
      <c r="W159" s="1037"/>
      <c r="X159" s="1038"/>
      <c r="AI159" s="1098"/>
      <c r="AJ159" s="1098"/>
      <c r="AK159" s="1098"/>
      <c r="AL159" s="1098"/>
      <c r="AM159" s="1098"/>
      <c r="AN159" s="1099"/>
    </row>
    <row r="160" spans="1:40" s="104" customFormat="1" x14ac:dyDescent="0.25">
      <c r="A160" s="1039" t="s">
        <v>575</v>
      </c>
      <c r="B160" s="1040" t="s">
        <v>576</v>
      </c>
      <c r="C160" s="1041"/>
      <c r="D160" s="1042">
        <v>1</v>
      </c>
      <c r="E160" s="1042"/>
      <c r="F160" s="1041"/>
      <c r="G160" s="1041">
        <v>2</v>
      </c>
      <c r="H160" s="1041">
        <v>60</v>
      </c>
      <c r="I160" s="1040">
        <v>30</v>
      </c>
      <c r="J160" s="1040"/>
      <c r="K160" s="1040"/>
      <c r="L160" s="1040">
        <v>30</v>
      </c>
      <c r="M160" s="1040">
        <v>30</v>
      </c>
      <c r="N160" s="1040" t="s">
        <v>577</v>
      </c>
      <c r="O160" s="1040"/>
      <c r="P160" s="1040"/>
      <c r="Q160" s="1040"/>
      <c r="R160" s="1040"/>
      <c r="S160" s="1043"/>
      <c r="T160" s="1043"/>
      <c r="U160" s="1043"/>
      <c r="V160" s="1043"/>
      <c r="W160" s="1043"/>
      <c r="X160" s="1044"/>
      <c r="AI160" s="1100"/>
      <c r="AJ160" s="1100"/>
      <c r="AK160" s="1100"/>
      <c r="AL160" s="1100"/>
      <c r="AM160" s="1100"/>
      <c r="AN160" s="1101"/>
    </row>
    <row r="161" spans="1:40" s="104" customFormat="1" x14ac:dyDescent="0.25">
      <c r="A161" s="1039" t="s">
        <v>578</v>
      </c>
      <c r="B161" s="1040" t="s">
        <v>576</v>
      </c>
      <c r="C161" s="1041"/>
      <c r="D161" s="1042" t="s">
        <v>579</v>
      </c>
      <c r="E161" s="1042"/>
      <c r="F161" s="1041"/>
      <c r="G161" s="1041">
        <v>2</v>
      </c>
      <c r="H161" s="1041">
        <v>60</v>
      </c>
      <c r="I161" s="1040">
        <v>36</v>
      </c>
      <c r="J161" s="1040"/>
      <c r="K161" s="1040"/>
      <c r="L161" s="1040">
        <v>36</v>
      </c>
      <c r="M161" s="1040">
        <v>24</v>
      </c>
      <c r="N161" s="1040"/>
      <c r="O161" s="1040" t="s">
        <v>577</v>
      </c>
      <c r="P161" s="1040" t="s">
        <v>577</v>
      </c>
      <c r="Q161" s="1040"/>
      <c r="R161" s="1040"/>
      <c r="S161" s="1043"/>
      <c r="T161" s="1043"/>
      <c r="U161" s="1043"/>
      <c r="V161" s="1043"/>
      <c r="W161" s="1043"/>
      <c r="X161" s="1044"/>
      <c r="AI161" s="1100"/>
      <c r="AJ161" s="1100"/>
      <c r="AK161" s="1100"/>
      <c r="AL161" s="1100"/>
      <c r="AM161" s="1100"/>
      <c r="AN161" s="1101"/>
    </row>
    <row r="162" spans="1:40" s="104" customFormat="1" x14ac:dyDescent="0.25">
      <c r="A162" s="1039" t="s">
        <v>580</v>
      </c>
      <c r="B162" s="1040" t="s">
        <v>17</v>
      </c>
      <c r="C162" s="1041"/>
      <c r="D162" s="1042" t="s">
        <v>581</v>
      </c>
      <c r="E162" s="1042"/>
      <c r="F162" s="1041"/>
      <c r="G162" s="1041"/>
      <c r="H162" s="1041"/>
      <c r="I162" s="1040"/>
      <c r="J162" s="1040"/>
      <c r="K162" s="1040"/>
      <c r="L162" s="1040"/>
      <c r="M162" s="1040">
        <v>0</v>
      </c>
      <c r="N162" s="1040"/>
      <c r="O162" s="1040"/>
      <c r="P162" s="1040"/>
      <c r="Q162" s="1040" t="s">
        <v>582</v>
      </c>
      <c r="R162" s="1040" t="s">
        <v>582</v>
      </c>
      <c r="S162" s="1043"/>
      <c r="T162" s="1043"/>
      <c r="U162" s="1043"/>
      <c r="V162" s="1043"/>
      <c r="W162" s="1043"/>
      <c r="X162" s="1044"/>
      <c r="AI162" s="1100"/>
      <c r="AJ162" s="1100"/>
      <c r="AK162" s="1100"/>
      <c r="AL162" s="1100"/>
      <c r="AM162" s="1100"/>
      <c r="AN162" s="1101"/>
    </row>
    <row r="163" spans="1:40" s="104" customFormat="1" ht="42" customHeight="1" x14ac:dyDescent="0.25">
      <c r="A163" s="1574" t="s">
        <v>583</v>
      </c>
      <c r="B163" s="1575"/>
      <c r="C163" s="1575"/>
      <c r="D163" s="1575"/>
      <c r="E163" s="1575"/>
      <c r="F163" s="1576"/>
      <c r="G163" s="1045"/>
      <c r="H163" s="1045"/>
      <c r="I163" s="1046"/>
      <c r="J163" s="1046"/>
      <c r="K163" s="1046"/>
      <c r="L163" s="1046"/>
      <c r="M163" s="1046"/>
      <c r="N163" s="1046"/>
      <c r="O163" s="1046"/>
      <c r="P163" s="1046"/>
      <c r="Q163" s="1046"/>
      <c r="R163" s="1046"/>
      <c r="S163" s="1043"/>
      <c r="T163" s="1043"/>
      <c r="U163" s="1043"/>
      <c r="V163" s="1043"/>
      <c r="W163" s="1043"/>
      <c r="X163" s="1044"/>
      <c r="AH163" s="1086"/>
      <c r="AI163" s="1100"/>
      <c r="AJ163" s="1100"/>
      <c r="AK163" s="1100"/>
      <c r="AL163" s="1100"/>
      <c r="AM163" s="1100"/>
      <c r="AN163" s="1101"/>
    </row>
    <row r="164" spans="1:40" s="104" customFormat="1" ht="47.25" x14ac:dyDescent="0.25">
      <c r="A164" s="1047" t="s">
        <v>584</v>
      </c>
      <c r="B164" s="1048" t="s">
        <v>457</v>
      </c>
      <c r="C164" s="605"/>
      <c r="D164" s="1049"/>
      <c r="E164" s="1050"/>
      <c r="F164" s="1051"/>
      <c r="G164" s="1052">
        <f t="shared" ref="G164:M164" si="26">SUM(G165:G167)</f>
        <v>18</v>
      </c>
      <c r="H164" s="1052">
        <f t="shared" si="26"/>
        <v>540</v>
      </c>
      <c r="I164" s="1052">
        <f t="shared" si="26"/>
        <v>183</v>
      </c>
      <c r="J164" s="1052">
        <f t="shared" si="26"/>
        <v>0</v>
      </c>
      <c r="K164" s="1052">
        <f t="shared" si="26"/>
        <v>0</v>
      </c>
      <c r="L164" s="1052">
        <f t="shared" si="26"/>
        <v>183</v>
      </c>
      <c r="M164" s="1052">
        <f t="shared" si="26"/>
        <v>357</v>
      </c>
      <c r="N164" s="215"/>
      <c r="O164" s="215"/>
      <c r="P164" s="215"/>
      <c r="Q164" s="215"/>
      <c r="R164" s="215"/>
      <c r="S164" s="215"/>
      <c r="T164" s="1053"/>
      <c r="U164" s="1053"/>
      <c r="V164" s="1053"/>
      <c r="W164" s="1053"/>
      <c r="X164" s="1054"/>
      <c r="AH164" s="1086"/>
      <c r="AI164" s="1100"/>
      <c r="AJ164" s="1100"/>
      <c r="AK164" s="1100"/>
      <c r="AL164" s="1100"/>
      <c r="AM164" s="1100"/>
      <c r="AN164" s="1101"/>
    </row>
    <row r="165" spans="1:40" s="104" customFormat="1" x14ac:dyDescent="0.25">
      <c r="A165" s="1055"/>
      <c r="B165" s="1056" t="s">
        <v>458</v>
      </c>
      <c r="C165" s="1057">
        <v>2</v>
      </c>
      <c r="D165" s="1057" t="s">
        <v>160</v>
      </c>
      <c r="E165" s="1050"/>
      <c r="F165" s="1051"/>
      <c r="G165" s="1058">
        <v>9</v>
      </c>
      <c r="H165" s="1059">
        <f>G165*30</f>
        <v>270</v>
      </c>
      <c r="I165" s="791">
        <f>J165+K165+L165</f>
        <v>99</v>
      </c>
      <c r="J165" s="1059"/>
      <c r="K165" s="1059"/>
      <c r="L165" s="1059">
        <v>99</v>
      </c>
      <c r="M165" s="1060">
        <f>H165-I165</f>
        <v>171</v>
      </c>
      <c r="N165" s="215">
        <v>3</v>
      </c>
      <c r="O165" s="215">
        <v>3</v>
      </c>
      <c r="P165" s="215">
        <v>3</v>
      </c>
      <c r="Q165" s="215"/>
      <c r="R165" s="215"/>
      <c r="S165" s="215"/>
      <c r="T165" s="1053"/>
      <c r="U165" s="1053"/>
      <c r="V165" s="1053"/>
      <c r="W165" s="1053"/>
      <c r="X165" s="1054"/>
      <c r="AH165" s="1086"/>
      <c r="AI165" s="1100"/>
      <c r="AJ165" s="1100"/>
      <c r="AK165" s="1100"/>
      <c r="AL165" s="1100"/>
      <c r="AM165" s="1100"/>
      <c r="AN165" s="1101"/>
    </row>
    <row r="166" spans="1:40" s="104" customFormat="1" ht="16.5" thickBot="1" x14ac:dyDescent="0.3">
      <c r="A166" s="1061"/>
      <c r="B166" s="1062" t="s">
        <v>458</v>
      </c>
      <c r="C166" s="1063">
        <v>4</v>
      </c>
      <c r="D166" s="1063" t="s">
        <v>319</v>
      </c>
      <c r="E166" s="1064"/>
      <c r="F166" s="1065"/>
      <c r="G166" s="1066">
        <v>9</v>
      </c>
      <c r="H166" s="84">
        <f>G166*30</f>
        <v>270</v>
      </c>
      <c r="I166" s="1067">
        <f>J166+K166+L166</f>
        <v>84</v>
      </c>
      <c r="J166" s="84"/>
      <c r="K166" s="84"/>
      <c r="L166" s="84">
        <v>84</v>
      </c>
      <c r="M166" s="1068">
        <f>H166-I166</f>
        <v>186</v>
      </c>
      <c r="N166" s="1069"/>
      <c r="O166" s="1069"/>
      <c r="P166" s="1069"/>
      <c r="Q166" s="1069">
        <v>3</v>
      </c>
      <c r="R166" s="1069">
        <v>3</v>
      </c>
      <c r="S166" s="1069"/>
      <c r="T166" s="1070"/>
      <c r="U166" s="1070"/>
      <c r="V166" s="1070"/>
      <c r="W166" s="1070"/>
      <c r="X166" s="1071"/>
      <c r="AH166" s="1086"/>
      <c r="AI166" s="1100"/>
      <c r="AJ166" s="1100"/>
      <c r="AK166" s="1100"/>
      <c r="AL166" s="1100"/>
      <c r="AM166" s="1100"/>
      <c r="AN166" s="1101"/>
    </row>
    <row r="167" spans="1:40" x14ac:dyDescent="0.25">
      <c r="A167" s="996"/>
      <c r="B167" s="792"/>
      <c r="C167" s="793"/>
      <c r="D167" s="793"/>
      <c r="E167" s="794"/>
      <c r="F167" s="795"/>
      <c r="G167" s="796"/>
      <c r="H167" s="91"/>
      <c r="I167" s="797"/>
      <c r="J167" s="91"/>
      <c r="K167" s="91"/>
      <c r="L167" s="91"/>
      <c r="M167" s="798"/>
      <c r="N167" s="997"/>
      <c r="O167" s="997"/>
      <c r="P167" s="997"/>
      <c r="Q167" s="997"/>
      <c r="S167" s="997"/>
    </row>
    <row r="168" spans="1:40" s="104" customFormat="1" x14ac:dyDescent="0.25">
      <c r="A168" s="799"/>
      <c r="C168" s="809"/>
      <c r="D168" s="809"/>
      <c r="E168" s="809"/>
      <c r="F168" s="809"/>
      <c r="G168" s="809"/>
      <c r="H168" s="809"/>
      <c r="I168" s="809"/>
      <c r="J168" s="809"/>
      <c r="K168" s="809"/>
      <c r="L168" s="809"/>
      <c r="M168" s="809"/>
      <c r="N168" s="809"/>
      <c r="O168" s="809"/>
      <c r="P168" s="809"/>
      <c r="Q168" s="809"/>
      <c r="R168" s="809"/>
      <c r="S168" s="809"/>
      <c r="T168" s="809"/>
      <c r="U168" s="809"/>
      <c r="V168" s="809"/>
      <c r="W168" s="809"/>
      <c r="X168" s="810"/>
    </row>
    <row r="169" spans="1:40" s="104" customFormat="1" x14ac:dyDescent="0.25">
      <c r="A169" s="799"/>
      <c r="B169" s="545" t="s">
        <v>191</v>
      </c>
      <c r="C169" s="811"/>
      <c r="D169" s="1577"/>
      <c r="E169" s="1577"/>
      <c r="F169" s="1578"/>
      <c r="G169" s="1578"/>
      <c r="H169" s="811"/>
      <c r="I169" s="1579" t="s">
        <v>192</v>
      </c>
      <c r="J169" s="1580"/>
      <c r="K169" s="1580"/>
      <c r="L169" s="809"/>
      <c r="M169" s="809"/>
      <c r="N169" s="809"/>
      <c r="O169" s="809"/>
      <c r="P169" s="809"/>
      <c r="Q169" s="809"/>
      <c r="R169" s="809"/>
      <c r="S169" s="809"/>
      <c r="T169" s="809"/>
      <c r="U169" s="809"/>
      <c r="V169" s="809"/>
      <c r="W169" s="809"/>
      <c r="X169" s="810"/>
    </row>
    <row r="170" spans="1:40" s="104" customFormat="1" x14ac:dyDescent="0.25">
      <c r="A170" s="799"/>
      <c r="B170" s="545"/>
      <c r="C170" s="811"/>
      <c r="D170" s="811"/>
      <c r="E170" s="811"/>
      <c r="F170" s="812"/>
      <c r="G170" s="812"/>
      <c r="H170" s="811"/>
      <c r="I170" s="811"/>
      <c r="J170" s="812"/>
      <c r="K170" s="812"/>
      <c r="L170" s="809"/>
      <c r="M170" s="809"/>
      <c r="N170" s="809"/>
      <c r="O170" s="809"/>
      <c r="P170" s="809"/>
      <c r="Q170" s="809"/>
      <c r="R170" s="809"/>
      <c r="S170" s="809"/>
      <c r="T170" s="809"/>
      <c r="U170" s="809"/>
      <c r="V170" s="809"/>
      <c r="W170" s="809"/>
      <c r="X170" s="810"/>
    </row>
    <row r="171" spans="1:40" s="104" customFormat="1" x14ac:dyDescent="0.25">
      <c r="A171" s="799"/>
      <c r="C171" s="809"/>
      <c r="D171" s="809"/>
      <c r="E171" s="809"/>
      <c r="F171" s="809"/>
      <c r="G171" s="809"/>
      <c r="H171" s="809"/>
      <c r="I171" s="809"/>
      <c r="J171" s="809"/>
      <c r="K171" s="809"/>
      <c r="L171" s="809"/>
      <c r="M171" s="809"/>
      <c r="N171" s="809"/>
      <c r="O171" s="809"/>
      <c r="P171" s="809"/>
      <c r="Q171" s="809"/>
      <c r="R171" s="809"/>
      <c r="S171" s="809"/>
      <c r="T171" s="809"/>
      <c r="U171" s="809"/>
      <c r="V171" s="809"/>
      <c r="W171" s="809"/>
      <c r="X171" s="810"/>
    </row>
    <row r="172" spans="1:40" s="104" customFormat="1" x14ac:dyDescent="0.25">
      <c r="A172" s="799"/>
      <c r="B172" s="545" t="s">
        <v>193</v>
      </c>
      <c r="C172" s="811"/>
      <c r="D172" s="1577"/>
      <c r="E172" s="1577"/>
      <c r="F172" s="1578"/>
      <c r="G172" s="1578"/>
      <c r="H172" s="811"/>
      <c r="I172" s="1579" t="s">
        <v>444</v>
      </c>
      <c r="J172" s="1580"/>
      <c r="K172" s="1580"/>
      <c r="L172" s="809"/>
      <c r="M172" s="809"/>
      <c r="N172" s="809"/>
      <c r="O172" s="809"/>
      <c r="P172" s="809"/>
      <c r="Q172" s="809"/>
      <c r="R172" s="809"/>
      <c r="S172" s="809"/>
      <c r="T172" s="809"/>
      <c r="U172" s="809"/>
      <c r="V172" s="809"/>
      <c r="W172" s="809"/>
      <c r="X172" s="810"/>
    </row>
    <row r="173" spans="1:40" s="104" customFormat="1" x14ac:dyDescent="0.25">
      <c r="A173" s="799"/>
      <c r="B173" s="545"/>
      <c r="C173" s="811"/>
      <c r="D173" s="811"/>
      <c r="E173" s="811"/>
      <c r="F173" s="812"/>
      <c r="G173" s="812"/>
      <c r="H173" s="811"/>
      <c r="I173" s="811"/>
      <c r="J173" s="812"/>
      <c r="K173" s="812"/>
      <c r="L173" s="809"/>
      <c r="M173" s="809"/>
      <c r="N173" s="809"/>
      <c r="O173" s="809"/>
      <c r="P173" s="809"/>
      <c r="Q173" s="809"/>
      <c r="R173" s="809"/>
      <c r="S173" s="809"/>
      <c r="T173" s="809"/>
      <c r="U173" s="809"/>
      <c r="V173" s="809"/>
      <c r="W173" s="809"/>
      <c r="X173" s="810"/>
    </row>
    <row r="174" spans="1:40" s="104" customFormat="1" x14ac:dyDescent="0.25">
      <c r="A174" s="799"/>
      <c r="B174" s="545"/>
      <c r="C174" s="811"/>
      <c r="D174" s="811"/>
      <c r="E174" s="811"/>
      <c r="F174" s="812"/>
      <c r="G174" s="812"/>
      <c r="H174" s="811"/>
      <c r="I174" s="811"/>
      <c r="J174" s="812"/>
      <c r="K174" s="812"/>
      <c r="L174" s="809"/>
      <c r="M174" s="809"/>
      <c r="N174" s="809"/>
      <c r="O174" s="809"/>
      <c r="P174" s="809"/>
      <c r="Q174" s="809"/>
      <c r="R174" s="809"/>
      <c r="S174" s="809"/>
      <c r="T174" s="809"/>
      <c r="U174" s="809"/>
      <c r="V174" s="809"/>
      <c r="W174" s="809"/>
      <c r="X174" s="810"/>
    </row>
    <row r="175" spans="1:40" s="104" customFormat="1" x14ac:dyDescent="0.25">
      <c r="A175" s="799"/>
      <c r="B175" s="545" t="s">
        <v>194</v>
      </c>
      <c r="C175" s="811"/>
      <c r="D175" s="1577"/>
      <c r="E175" s="1577"/>
      <c r="F175" s="1578"/>
      <c r="G175" s="1578"/>
      <c r="H175" s="811"/>
      <c r="I175" s="1582" t="s">
        <v>620</v>
      </c>
      <c r="J175" s="1582"/>
      <c r="K175" s="1582"/>
      <c r="L175" s="809"/>
      <c r="M175" s="809"/>
      <c r="N175" s="809"/>
      <c r="O175" s="809"/>
      <c r="P175" s="809"/>
      <c r="Q175" s="809"/>
      <c r="R175" s="809"/>
      <c r="S175" s="809"/>
      <c r="T175" s="809"/>
      <c r="U175" s="809"/>
      <c r="V175" s="809"/>
      <c r="W175" s="809"/>
      <c r="X175" s="810"/>
    </row>
    <row r="176" spans="1:40" s="104" customFormat="1" x14ac:dyDescent="0.25">
      <c r="A176" s="799"/>
      <c r="B176" s="545"/>
      <c r="C176" s="811"/>
      <c r="D176" s="811"/>
      <c r="E176" s="811"/>
      <c r="F176" s="812"/>
      <c r="G176" s="812"/>
      <c r="H176" s="811"/>
      <c r="I176" s="811"/>
      <c r="J176" s="812"/>
      <c r="K176" s="812"/>
      <c r="L176" s="809"/>
      <c r="M176" s="809"/>
      <c r="N176" s="809"/>
      <c r="O176" s="809"/>
      <c r="P176" s="809"/>
      <c r="Q176" s="809"/>
      <c r="R176" s="809"/>
      <c r="S176" s="809"/>
      <c r="T176" s="809"/>
      <c r="U176" s="809"/>
      <c r="V176" s="809"/>
      <c r="W176" s="809"/>
      <c r="X176" s="810"/>
    </row>
    <row r="177" spans="1:24" s="104" customFormat="1" x14ac:dyDescent="0.25">
      <c r="A177" s="799"/>
      <c r="B177" s="545"/>
      <c r="C177" s="811"/>
      <c r="D177" s="811"/>
      <c r="E177" s="811"/>
      <c r="F177" s="812"/>
      <c r="G177" s="812"/>
      <c r="H177" s="811"/>
      <c r="I177" s="811"/>
      <c r="J177" s="812"/>
      <c r="K177" s="812"/>
      <c r="L177" s="809"/>
      <c r="M177" s="809"/>
      <c r="N177" s="809"/>
      <c r="O177" s="809"/>
      <c r="P177" s="809"/>
      <c r="Q177" s="809"/>
      <c r="R177" s="809"/>
      <c r="S177" s="809"/>
      <c r="T177" s="809"/>
      <c r="U177" s="809"/>
      <c r="V177" s="809"/>
      <c r="W177" s="809"/>
      <c r="X177" s="810"/>
    </row>
    <row r="178" spans="1:24" x14ac:dyDescent="0.25">
      <c r="B178" s="788"/>
      <c r="C178" s="801"/>
      <c r="D178" s="1577"/>
      <c r="E178" s="1577"/>
      <c r="F178" s="1578"/>
      <c r="G178" s="1578"/>
      <c r="H178" s="801"/>
      <c r="I178" s="1579"/>
      <c r="J178" s="1580"/>
      <c r="K178" s="1580"/>
      <c r="L178" s="807"/>
    </row>
  </sheetData>
  <mergeCells count="85">
    <mergeCell ref="D178:G178"/>
    <mergeCell ref="I178:K178"/>
    <mergeCell ref="D172:G172"/>
    <mergeCell ref="I172:K172"/>
    <mergeCell ref="D175:G175"/>
    <mergeCell ref="I175:K175"/>
    <mergeCell ref="T157:V157"/>
    <mergeCell ref="W157:X157"/>
    <mergeCell ref="A163:F163"/>
    <mergeCell ref="D169:G169"/>
    <mergeCell ref="I169:K169"/>
    <mergeCell ref="N157:P157"/>
    <mergeCell ref="A155:M155"/>
    <mergeCell ref="A156:M156"/>
    <mergeCell ref="A157:M157"/>
    <mergeCell ref="Q157:S157"/>
    <mergeCell ref="A150:F150"/>
    <mergeCell ref="A151:F151"/>
    <mergeCell ref="A153:M153"/>
    <mergeCell ref="A154:M154"/>
    <mergeCell ref="A152:M152"/>
    <mergeCell ref="A149:F149"/>
    <mergeCell ref="A115:F115"/>
    <mergeCell ref="A116:X116"/>
    <mergeCell ref="A117:B117"/>
    <mergeCell ref="A118:B118"/>
    <mergeCell ref="A145:F145"/>
    <mergeCell ref="A146:F146"/>
    <mergeCell ref="A147:F147"/>
    <mergeCell ref="A148:F148"/>
    <mergeCell ref="A120:B120"/>
    <mergeCell ref="A121:B121"/>
    <mergeCell ref="A143:F143"/>
    <mergeCell ref="A144:F144"/>
    <mergeCell ref="A119:B119"/>
    <mergeCell ref="A93:B93"/>
    <mergeCell ref="A94:B94"/>
    <mergeCell ref="A114:F114"/>
    <mergeCell ref="A95:B95"/>
    <mergeCell ref="A96:B96"/>
    <mergeCell ref="A97:B97"/>
    <mergeCell ref="A113:F113"/>
    <mergeCell ref="A92:X92"/>
    <mergeCell ref="A76:F76"/>
    <mergeCell ref="A77:F77"/>
    <mergeCell ref="A78:X78"/>
    <mergeCell ref="A83:F83"/>
    <mergeCell ref="A84:F84"/>
    <mergeCell ref="A85:F85"/>
    <mergeCell ref="A86:X86"/>
    <mergeCell ref="A88:F88"/>
    <mergeCell ref="A89:F89"/>
    <mergeCell ref="A90:F90"/>
    <mergeCell ref="A91:F91"/>
    <mergeCell ref="A75:F75"/>
    <mergeCell ref="N4:O4"/>
    <mergeCell ref="P4:Q4"/>
    <mergeCell ref="A45:F45"/>
    <mergeCell ref="A46:X46"/>
    <mergeCell ref="A9:X9"/>
    <mergeCell ref="H3:H7"/>
    <mergeCell ref="I3:L3"/>
    <mergeCell ref="M3:M7"/>
    <mergeCell ref="E3:F3"/>
    <mergeCell ref="K4:K7"/>
    <mergeCell ref="R4:T4"/>
    <mergeCell ref="A10:X10"/>
    <mergeCell ref="A43:F43"/>
    <mergeCell ref="A44:F44"/>
    <mergeCell ref="I4:I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4:E7"/>
    <mergeCell ref="F4:F7"/>
    <mergeCell ref="W4:X4"/>
    <mergeCell ref="U4:V4"/>
    <mergeCell ref="L4:L7"/>
    <mergeCell ref="J4:J7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view="pageBreakPreview" zoomScaleNormal="85" zoomScaleSheetLayoutView="100" workbookViewId="0">
      <selection activeCell="D8" sqref="D1:U1048576"/>
    </sheetView>
  </sheetViews>
  <sheetFormatPr defaultRowHeight="15.75" x14ac:dyDescent="0.25"/>
  <cols>
    <col min="1" max="1" width="11.28515625" style="315" customWidth="1"/>
    <col min="2" max="2" width="45.85546875" style="448" customWidth="1"/>
    <col min="3" max="3" width="6.7109375" style="1102" customWidth="1"/>
    <col min="4" max="4" width="12" style="1103" customWidth="1"/>
    <col min="5" max="5" width="7.28515625" style="1103" customWidth="1"/>
    <col min="6" max="6" width="6.42578125" style="1102" customWidth="1"/>
    <col min="7" max="7" width="7.42578125" style="1102" customWidth="1"/>
    <col min="8" max="8" width="9.85546875" style="1102" customWidth="1"/>
    <col min="9" max="9" width="8.7109375" style="808" customWidth="1"/>
    <col min="10" max="10" width="8" style="808" customWidth="1"/>
    <col min="11" max="11" width="5.85546875" style="808" customWidth="1"/>
    <col min="12" max="12" width="7.85546875" style="808" customWidth="1"/>
    <col min="13" max="13" width="8.85546875" style="808" customWidth="1"/>
    <col min="14" max="14" width="6.42578125" style="808" customWidth="1"/>
    <col min="15" max="15" width="5.85546875" style="808" customWidth="1"/>
    <col min="16" max="16" width="7.140625" style="808" customWidth="1"/>
    <col min="17" max="18" width="5.85546875" style="808" customWidth="1"/>
    <col min="19" max="19" width="5.85546875" style="808" hidden="1" customWidth="1"/>
    <col min="20" max="20" width="5" style="808" customWidth="1"/>
    <col min="21" max="21" width="5.140625" style="808" customWidth="1"/>
    <col min="22" max="22" width="5" style="808" customWidth="1"/>
    <col min="23" max="23" width="4.42578125" style="808" customWidth="1"/>
    <col min="24" max="24" width="4.7109375" style="808" customWidth="1"/>
    <col min="25" max="29" width="0" style="448" hidden="1" customWidth="1"/>
    <col min="30" max="30" width="9.140625" style="448"/>
    <col min="31" max="31" width="43.7109375" style="448" customWidth="1"/>
    <col min="32" max="16384" width="9.140625" style="448"/>
  </cols>
  <sheetData>
    <row r="1" spans="1:30" s="104" customFormat="1" ht="18.75" customHeight="1" thickBot="1" x14ac:dyDescent="0.3">
      <c r="A1" s="1467" t="s">
        <v>456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468"/>
      <c r="P1" s="1468"/>
      <c r="Q1" s="1468"/>
      <c r="R1" s="1468"/>
      <c r="S1" s="1468"/>
      <c r="T1" s="1468"/>
      <c r="U1" s="1468"/>
      <c r="V1" s="1468"/>
      <c r="W1" s="1468"/>
      <c r="X1" s="1469"/>
    </row>
    <row r="2" spans="1:30" s="104" customFormat="1" ht="15.75" customHeight="1" x14ac:dyDescent="0.25">
      <c r="A2" s="1470" t="s">
        <v>137</v>
      </c>
      <c r="B2" s="1472" t="s">
        <v>138</v>
      </c>
      <c r="C2" s="1474" t="s">
        <v>139</v>
      </c>
      <c r="D2" s="1475"/>
      <c r="E2" s="1475"/>
      <c r="F2" s="1476"/>
      <c r="G2" s="1477" t="s">
        <v>140</v>
      </c>
      <c r="H2" s="1479" t="s">
        <v>141</v>
      </c>
      <c r="I2" s="1480"/>
      <c r="J2" s="1480"/>
      <c r="K2" s="1480"/>
      <c r="L2" s="1480"/>
      <c r="M2" s="1481"/>
      <c r="N2" s="1482" t="s">
        <v>323</v>
      </c>
      <c r="O2" s="1483"/>
      <c r="P2" s="1483"/>
      <c r="Q2" s="1483"/>
      <c r="R2" s="1483"/>
      <c r="S2" s="1483"/>
      <c r="T2" s="1483"/>
      <c r="U2" s="1483"/>
      <c r="V2" s="1483"/>
      <c r="W2" s="1483"/>
      <c r="X2" s="1484"/>
    </row>
    <row r="3" spans="1:30" s="104" customFormat="1" ht="16.5" customHeight="1" thickBot="1" x14ac:dyDescent="0.3">
      <c r="A3" s="1471"/>
      <c r="B3" s="1473"/>
      <c r="C3" s="1488" t="s">
        <v>142</v>
      </c>
      <c r="D3" s="1490" t="s">
        <v>143</v>
      </c>
      <c r="E3" s="1514" t="s">
        <v>144</v>
      </c>
      <c r="F3" s="1515"/>
      <c r="G3" s="1478"/>
      <c r="H3" s="1489" t="s">
        <v>6</v>
      </c>
      <c r="I3" s="1510" t="s">
        <v>145</v>
      </c>
      <c r="J3" s="1511"/>
      <c r="K3" s="1511"/>
      <c r="L3" s="1512"/>
      <c r="M3" s="1493" t="s">
        <v>146</v>
      </c>
      <c r="N3" s="1485"/>
      <c r="O3" s="1486"/>
      <c r="P3" s="1486"/>
      <c r="Q3" s="1486"/>
      <c r="R3" s="1486"/>
      <c r="S3" s="1486"/>
      <c r="T3" s="1486"/>
      <c r="U3" s="1486"/>
      <c r="V3" s="1486"/>
      <c r="W3" s="1486"/>
      <c r="X3" s="1487"/>
    </row>
    <row r="4" spans="1:30" s="104" customFormat="1" ht="16.5" customHeight="1" thickBot="1" x14ac:dyDescent="0.3">
      <c r="A4" s="1471"/>
      <c r="B4" s="1473"/>
      <c r="C4" s="1488"/>
      <c r="D4" s="1490"/>
      <c r="E4" s="1490" t="s">
        <v>147</v>
      </c>
      <c r="F4" s="1492" t="s">
        <v>148</v>
      </c>
      <c r="G4" s="1478"/>
      <c r="H4" s="1509"/>
      <c r="I4" s="1491" t="s">
        <v>22</v>
      </c>
      <c r="J4" s="1491" t="s">
        <v>26</v>
      </c>
      <c r="K4" s="1491" t="s">
        <v>149</v>
      </c>
      <c r="L4" s="1491" t="s">
        <v>150</v>
      </c>
      <c r="M4" s="1513"/>
      <c r="N4" s="1501" t="s">
        <v>151</v>
      </c>
      <c r="O4" s="1496"/>
      <c r="P4" s="1494" t="s">
        <v>152</v>
      </c>
      <c r="Q4" s="1496"/>
      <c r="R4" s="1494" t="s">
        <v>322</v>
      </c>
      <c r="S4" s="1516"/>
      <c r="T4" s="1496"/>
      <c r="U4" s="1494" t="s">
        <v>493</v>
      </c>
      <c r="V4" s="1496"/>
      <c r="W4" s="1494" t="s">
        <v>566</v>
      </c>
      <c r="X4" s="1495"/>
    </row>
    <row r="5" spans="1:30" s="104" customFormat="1" ht="16.5" thickBot="1" x14ac:dyDescent="0.3">
      <c r="A5" s="1471"/>
      <c r="B5" s="1473"/>
      <c r="C5" s="1488"/>
      <c r="D5" s="1490"/>
      <c r="E5" s="1490"/>
      <c r="F5" s="1492"/>
      <c r="G5" s="1478"/>
      <c r="H5" s="1509"/>
      <c r="I5" s="1497"/>
      <c r="J5" s="1497"/>
      <c r="K5" s="1497"/>
      <c r="L5" s="1497"/>
      <c r="M5" s="1513"/>
      <c r="N5" s="800">
        <v>1</v>
      </c>
      <c r="O5" s="312">
        <v>2</v>
      </c>
      <c r="P5" s="312">
        <v>3</v>
      </c>
      <c r="Q5" s="312">
        <v>4</v>
      </c>
      <c r="R5" s="312">
        <v>5</v>
      </c>
      <c r="S5" s="723"/>
      <c r="T5" s="312">
        <v>6</v>
      </c>
      <c r="U5" s="312">
        <v>7</v>
      </c>
      <c r="V5" s="312">
        <v>8</v>
      </c>
      <c r="W5" s="312"/>
      <c r="X5" s="312"/>
    </row>
    <row r="6" spans="1:30" s="104" customFormat="1" x14ac:dyDescent="0.25">
      <c r="A6" s="1471"/>
      <c r="B6" s="1473"/>
      <c r="C6" s="1488"/>
      <c r="D6" s="1490"/>
      <c r="E6" s="1490"/>
      <c r="F6" s="1492"/>
      <c r="G6" s="1478"/>
      <c r="H6" s="1509"/>
      <c r="I6" s="1497"/>
      <c r="J6" s="1497"/>
      <c r="K6" s="1497"/>
      <c r="L6" s="1497"/>
      <c r="M6" s="1513"/>
      <c r="N6" s="827"/>
      <c r="O6" s="829"/>
      <c r="P6" s="827"/>
      <c r="Q6" s="829"/>
      <c r="R6" s="830"/>
      <c r="S6" s="828"/>
      <c r="T6" s="838"/>
      <c r="U6" s="827"/>
      <c r="V6" s="829"/>
      <c r="W6" s="830"/>
      <c r="X6" s="829"/>
    </row>
    <row r="7" spans="1:30" s="104" customFormat="1" ht="20.25" customHeight="1" thickBot="1" x14ac:dyDescent="0.3">
      <c r="A7" s="1471"/>
      <c r="B7" s="1473"/>
      <c r="C7" s="1489"/>
      <c r="D7" s="1491"/>
      <c r="E7" s="1491"/>
      <c r="F7" s="1493"/>
      <c r="G7" s="1478"/>
      <c r="H7" s="1509"/>
      <c r="I7" s="1497"/>
      <c r="J7" s="1497"/>
      <c r="K7" s="1497"/>
      <c r="L7" s="1497"/>
      <c r="M7" s="1513"/>
      <c r="N7" s="833"/>
      <c r="O7" s="834"/>
      <c r="P7" s="831"/>
      <c r="Q7" s="832"/>
      <c r="R7" s="835"/>
      <c r="S7" s="836"/>
      <c r="T7" s="839"/>
      <c r="U7" s="831"/>
      <c r="V7" s="832"/>
      <c r="W7" s="835"/>
      <c r="X7" s="834"/>
    </row>
    <row r="8" spans="1:30" s="104" customFormat="1" ht="16.5" thickBot="1" x14ac:dyDescent="0.3">
      <c r="A8" s="310">
        <v>1</v>
      </c>
      <c r="B8" s="312">
        <v>2</v>
      </c>
      <c r="C8" s="1228">
        <v>3</v>
      </c>
      <c r="D8" s="310">
        <v>4</v>
      </c>
      <c r="E8" s="310">
        <v>5</v>
      </c>
      <c r="F8" s="310">
        <v>6</v>
      </c>
      <c r="G8" s="310">
        <v>7</v>
      </c>
      <c r="H8" s="310">
        <v>8</v>
      </c>
      <c r="I8" s="310">
        <v>9</v>
      </c>
      <c r="J8" s="310">
        <v>10</v>
      </c>
      <c r="K8" s="310">
        <v>11</v>
      </c>
      <c r="L8" s="310">
        <v>12</v>
      </c>
      <c r="M8" s="1247">
        <v>13</v>
      </c>
      <c r="N8" s="310">
        <v>14</v>
      </c>
      <c r="O8" s="837">
        <v>15</v>
      </c>
      <c r="P8" s="837">
        <v>16</v>
      </c>
      <c r="Q8" s="837">
        <v>17</v>
      </c>
      <c r="R8" s="837">
        <v>18</v>
      </c>
      <c r="S8" s="837"/>
      <c r="T8" s="837">
        <v>19</v>
      </c>
      <c r="U8" s="837">
        <v>20</v>
      </c>
      <c r="V8" s="837">
        <v>21</v>
      </c>
      <c r="W8" s="837">
        <v>22</v>
      </c>
      <c r="X8" s="311">
        <v>23</v>
      </c>
      <c r="Y8" s="1088">
        <v>25</v>
      </c>
      <c r="Z8" s="1089">
        <v>26</v>
      </c>
      <c r="AA8" s="1090">
        <v>27</v>
      </c>
      <c r="AB8" s="1089">
        <v>28</v>
      </c>
      <c r="AC8" s="1090">
        <v>29</v>
      </c>
      <c r="AD8" s="1088"/>
    </row>
    <row r="9" spans="1:30" s="104" customFormat="1" ht="16.5" thickBot="1" x14ac:dyDescent="0.3">
      <c r="A9" s="1506" t="s">
        <v>153</v>
      </c>
      <c r="B9" s="1507"/>
      <c r="C9" s="1507"/>
      <c r="D9" s="1507"/>
      <c r="E9" s="1507"/>
      <c r="F9" s="1507"/>
      <c r="G9" s="1507"/>
      <c r="H9" s="1507"/>
      <c r="I9" s="1507"/>
      <c r="J9" s="1507"/>
      <c r="K9" s="1507"/>
      <c r="L9" s="1507"/>
      <c r="M9" s="1507"/>
      <c r="N9" s="1507"/>
      <c r="O9" s="1507"/>
      <c r="P9" s="1507"/>
      <c r="Q9" s="1507"/>
      <c r="R9" s="1507"/>
      <c r="S9" s="1507"/>
      <c r="T9" s="1507"/>
      <c r="U9" s="1507"/>
      <c r="V9" s="1507"/>
      <c r="W9" s="1507"/>
      <c r="X9" s="1508"/>
    </row>
    <row r="10" spans="1:30" s="104" customFormat="1" ht="16.5" thickBot="1" x14ac:dyDescent="0.3">
      <c r="A10" s="1517" t="s">
        <v>154</v>
      </c>
      <c r="B10" s="1518"/>
      <c r="C10" s="1518"/>
      <c r="D10" s="1518"/>
      <c r="E10" s="1518"/>
      <c r="F10" s="1518"/>
      <c r="G10" s="1518"/>
      <c r="H10" s="1518"/>
      <c r="I10" s="1518"/>
      <c r="J10" s="1518"/>
      <c r="K10" s="1518"/>
      <c r="L10" s="1518"/>
      <c r="M10" s="1518"/>
      <c r="N10" s="1518"/>
      <c r="O10" s="1518"/>
      <c r="P10" s="1518"/>
      <c r="Q10" s="1518"/>
      <c r="R10" s="1518"/>
      <c r="S10" s="1518"/>
      <c r="T10" s="1518"/>
      <c r="U10" s="1518"/>
      <c r="V10" s="1518"/>
      <c r="W10" s="1518"/>
      <c r="X10" s="1519"/>
    </row>
    <row r="11" spans="1:30" s="1086" customFormat="1" ht="32.25" customHeight="1" x14ac:dyDescent="0.25">
      <c r="A11" s="560" t="s">
        <v>155</v>
      </c>
      <c r="B11" s="561" t="s">
        <v>459</v>
      </c>
      <c r="C11" s="488"/>
      <c r="D11" s="562"/>
      <c r="E11" s="563"/>
      <c r="F11" s="564"/>
      <c r="G11" s="565">
        <v>12</v>
      </c>
      <c r="H11" s="647">
        <f t="shared" ref="H11:H42" si="0">G11*30</f>
        <v>360</v>
      </c>
      <c r="I11" s="566"/>
      <c r="J11" s="567"/>
      <c r="K11" s="568"/>
      <c r="L11" s="568"/>
      <c r="M11" s="706"/>
      <c r="N11" s="844"/>
      <c r="O11" s="571"/>
      <c r="P11" s="570"/>
      <c r="Q11" s="617"/>
      <c r="R11" s="494"/>
      <c r="S11" s="447"/>
      <c r="T11" s="480"/>
      <c r="U11" s="490"/>
      <c r="V11" s="617"/>
      <c r="W11" s="494"/>
      <c r="X11" s="480"/>
    </row>
    <row r="12" spans="1:30" s="1085" customFormat="1" ht="19.5" customHeight="1" x14ac:dyDescent="0.25">
      <c r="A12" s="255" t="s">
        <v>324</v>
      </c>
      <c r="B12" s="397" t="s">
        <v>478</v>
      </c>
      <c r="C12" s="476"/>
      <c r="D12" s="483" t="s">
        <v>160</v>
      </c>
      <c r="E12" s="572"/>
      <c r="F12" s="257"/>
      <c r="G12" s="258">
        <v>2</v>
      </c>
      <c r="H12" s="259">
        <f t="shared" si="0"/>
        <v>60</v>
      </c>
      <c r="I12" s="476">
        <f>J12+K12+L12</f>
        <v>30</v>
      </c>
      <c r="J12" s="974">
        <v>15</v>
      </c>
      <c r="K12" s="974"/>
      <c r="L12" s="974">
        <v>15</v>
      </c>
      <c r="M12" s="114">
        <f>H12-I12</f>
        <v>30</v>
      </c>
      <c r="N12" s="845" t="s">
        <v>567</v>
      </c>
      <c r="O12" s="803"/>
      <c r="P12" s="802"/>
      <c r="Q12" s="114"/>
      <c r="R12" s="256"/>
      <c r="S12" s="388"/>
      <c r="T12" s="266"/>
      <c r="U12" s="451"/>
      <c r="V12" s="114"/>
      <c r="W12" s="256"/>
      <c r="X12" s="257"/>
      <c r="AD12" s="1234">
        <f>I12/H12*100</f>
        <v>50</v>
      </c>
    </row>
    <row r="13" spans="1:30" s="1086" customFormat="1" x14ac:dyDescent="0.25">
      <c r="A13" s="255" t="s">
        <v>156</v>
      </c>
      <c r="B13" s="397" t="s">
        <v>601</v>
      </c>
      <c r="C13" s="476"/>
      <c r="D13" s="483" t="s">
        <v>160</v>
      </c>
      <c r="E13" s="572"/>
      <c r="F13" s="257"/>
      <c r="G13" s="258">
        <v>4</v>
      </c>
      <c r="H13" s="259">
        <f t="shared" si="0"/>
        <v>120</v>
      </c>
      <c r="I13" s="476">
        <f>J13+K13+L13</f>
        <v>45</v>
      </c>
      <c r="J13" s="1210" t="s">
        <v>568</v>
      </c>
      <c r="K13" s="388"/>
      <c r="L13" s="388">
        <v>15</v>
      </c>
      <c r="M13" s="114">
        <f>H13-I13</f>
        <v>75</v>
      </c>
      <c r="N13" s="845" t="s">
        <v>319</v>
      </c>
      <c r="O13" s="574"/>
      <c r="P13" s="573"/>
      <c r="Q13" s="852"/>
      <c r="R13" s="214"/>
      <c r="S13" s="215"/>
      <c r="T13" s="213"/>
      <c r="U13" s="477"/>
      <c r="V13" s="852"/>
      <c r="W13" s="214"/>
      <c r="X13" s="269"/>
      <c r="AD13" s="1234">
        <f t="shared" ref="AD13:AD76" si="1">I13/H13*100</f>
        <v>37.5</v>
      </c>
    </row>
    <row r="14" spans="1:30" s="1086" customFormat="1" ht="19.5" customHeight="1" x14ac:dyDescent="0.25">
      <c r="A14" s="255" t="s">
        <v>157</v>
      </c>
      <c r="B14" s="397" t="s">
        <v>52</v>
      </c>
      <c r="C14" s="476"/>
      <c r="D14" s="483"/>
      <c r="E14" s="572"/>
      <c r="F14" s="257"/>
      <c r="G14" s="258">
        <v>6</v>
      </c>
      <c r="H14" s="259">
        <f t="shared" si="0"/>
        <v>180</v>
      </c>
      <c r="I14" s="497"/>
      <c r="J14" s="261"/>
      <c r="K14" s="446"/>
      <c r="L14" s="446"/>
      <c r="M14" s="1206"/>
      <c r="N14" s="846"/>
      <c r="O14" s="574"/>
      <c r="P14" s="573"/>
      <c r="Q14" s="852"/>
      <c r="R14" s="214"/>
      <c r="S14" s="215"/>
      <c r="T14" s="213"/>
      <c r="U14" s="477"/>
      <c r="V14" s="852"/>
      <c r="W14" s="214"/>
      <c r="X14" s="269"/>
      <c r="AD14" s="1234">
        <f t="shared" si="1"/>
        <v>0</v>
      </c>
    </row>
    <row r="15" spans="1:30" s="1086" customFormat="1" ht="31.5" x14ac:dyDescent="0.25">
      <c r="A15" s="482" t="s">
        <v>495</v>
      </c>
      <c r="B15" s="485" t="s">
        <v>461</v>
      </c>
      <c r="C15" s="476"/>
      <c r="D15" s="476"/>
      <c r="E15" s="576"/>
      <c r="F15" s="268"/>
      <c r="G15" s="258">
        <v>3</v>
      </c>
      <c r="H15" s="259">
        <f t="shared" si="0"/>
        <v>90</v>
      </c>
      <c r="I15" s="497"/>
      <c r="J15" s="261"/>
      <c r="K15" s="446"/>
      <c r="L15" s="446"/>
      <c r="M15" s="1206"/>
      <c r="N15" s="1207"/>
      <c r="O15" s="596"/>
      <c r="P15" s="636"/>
      <c r="Q15" s="1206"/>
      <c r="R15" s="1212"/>
      <c r="S15" s="446"/>
      <c r="T15" s="263"/>
      <c r="U15" s="261"/>
      <c r="V15" s="1206"/>
      <c r="W15" s="1212"/>
      <c r="X15" s="263"/>
      <c r="AD15" s="1234">
        <f t="shared" si="1"/>
        <v>0</v>
      </c>
    </row>
    <row r="16" spans="1:30" s="1086" customFormat="1" ht="18" customHeight="1" x14ac:dyDescent="0.25">
      <c r="A16" s="482" t="s">
        <v>496</v>
      </c>
      <c r="B16" s="485" t="s">
        <v>80</v>
      </c>
      <c r="C16" s="476"/>
      <c r="D16" s="578"/>
      <c r="E16" s="579"/>
      <c r="F16" s="580"/>
      <c r="G16" s="581">
        <v>3</v>
      </c>
      <c r="H16" s="582">
        <f t="shared" si="0"/>
        <v>90</v>
      </c>
      <c r="I16" s="497"/>
      <c r="J16" s="261"/>
      <c r="K16" s="446"/>
      <c r="L16" s="446"/>
      <c r="M16" s="1206"/>
      <c r="N16" s="1207"/>
      <c r="O16" s="596"/>
      <c r="P16" s="636"/>
      <c r="Q16" s="1206"/>
      <c r="R16" s="1212"/>
      <c r="S16" s="446"/>
      <c r="T16" s="263"/>
      <c r="U16" s="261"/>
      <c r="V16" s="1206"/>
      <c r="W16" s="1212"/>
      <c r="X16" s="263"/>
      <c r="AD16" s="1234">
        <f t="shared" si="1"/>
        <v>0</v>
      </c>
    </row>
    <row r="17" spans="1:33" x14ac:dyDescent="0.25">
      <c r="A17" s="541"/>
      <c r="B17" s="274" t="s">
        <v>460</v>
      </c>
      <c r="C17" s="583"/>
      <c r="D17" s="584"/>
      <c r="E17" s="590"/>
      <c r="F17" s="585"/>
      <c r="G17" s="586">
        <v>1</v>
      </c>
      <c r="H17" s="587">
        <f t="shared" si="0"/>
        <v>30</v>
      </c>
      <c r="I17" s="497"/>
      <c r="J17" s="261"/>
      <c r="K17" s="446"/>
      <c r="L17" s="446"/>
      <c r="M17" s="1206"/>
      <c r="N17" s="1207"/>
      <c r="O17" s="574"/>
      <c r="P17" s="573"/>
      <c r="Q17" s="852"/>
      <c r="R17" s="214"/>
      <c r="S17" s="215"/>
      <c r="T17" s="402"/>
      <c r="U17" s="466"/>
      <c r="V17" s="752"/>
      <c r="W17" s="403"/>
      <c r="X17" s="402"/>
      <c r="AD17" s="1234">
        <f t="shared" si="1"/>
        <v>0</v>
      </c>
    </row>
    <row r="18" spans="1:33" x14ac:dyDescent="0.25">
      <c r="A18" s="541"/>
      <c r="B18" s="399" t="s">
        <v>494</v>
      </c>
      <c r="C18" s="583"/>
      <c r="D18" s="588">
        <v>1</v>
      </c>
      <c r="E18" s="590"/>
      <c r="F18" s="585"/>
      <c r="G18" s="586">
        <v>2</v>
      </c>
      <c r="H18" s="587">
        <f t="shared" si="0"/>
        <v>60</v>
      </c>
      <c r="I18" s="497">
        <f>J18+K18+L18</f>
        <v>30</v>
      </c>
      <c r="J18" s="1205">
        <v>15</v>
      </c>
      <c r="K18" s="1205"/>
      <c r="L18" s="1205">
        <v>15</v>
      </c>
      <c r="M18" s="1206">
        <f>H18-I18</f>
        <v>30</v>
      </c>
      <c r="N18" s="823" t="s">
        <v>567</v>
      </c>
      <c r="O18" s="574"/>
      <c r="P18" s="573"/>
      <c r="Q18" s="852"/>
      <c r="R18" s="214"/>
      <c r="S18" s="215"/>
      <c r="T18" s="402"/>
      <c r="U18" s="466"/>
      <c r="V18" s="752"/>
      <c r="W18" s="403"/>
      <c r="X18" s="402"/>
      <c r="AD18" s="1234">
        <f t="shared" si="1"/>
        <v>50</v>
      </c>
    </row>
    <row r="19" spans="1:33" x14ac:dyDescent="0.25">
      <c r="A19" s="255" t="s">
        <v>158</v>
      </c>
      <c r="B19" s="397" t="s">
        <v>19</v>
      </c>
      <c r="C19" s="476"/>
      <c r="D19" s="476"/>
      <c r="E19" s="576"/>
      <c r="F19" s="268"/>
      <c r="G19" s="258">
        <v>6</v>
      </c>
      <c r="H19" s="259">
        <f t="shared" si="0"/>
        <v>180</v>
      </c>
      <c r="I19" s="497"/>
      <c r="J19" s="261"/>
      <c r="K19" s="446"/>
      <c r="L19" s="446"/>
      <c r="M19" s="1206"/>
      <c r="N19" s="846"/>
      <c r="O19" s="574"/>
      <c r="P19" s="573"/>
      <c r="Q19" s="852"/>
      <c r="R19" s="214"/>
      <c r="S19" s="215"/>
      <c r="T19" s="402"/>
      <c r="U19" s="466"/>
      <c r="V19" s="752"/>
      <c r="W19" s="403"/>
      <c r="X19" s="402"/>
      <c r="AD19" s="1234">
        <f t="shared" si="1"/>
        <v>0</v>
      </c>
    </row>
    <row r="20" spans="1:33" x14ac:dyDescent="0.25">
      <c r="A20" s="589"/>
      <c r="B20" s="274" t="s">
        <v>460</v>
      </c>
      <c r="C20" s="583"/>
      <c r="D20" s="584"/>
      <c r="E20" s="590"/>
      <c r="F20" s="585"/>
      <c r="G20" s="586">
        <v>3</v>
      </c>
      <c r="H20" s="587">
        <f t="shared" si="0"/>
        <v>90</v>
      </c>
      <c r="I20" s="497"/>
      <c r="J20" s="261"/>
      <c r="K20" s="446"/>
      <c r="L20" s="446"/>
      <c r="M20" s="1206"/>
      <c r="N20" s="846"/>
      <c r="O20" s="574"/>
      <c r="P20" s="573"/>
      <c r="Q20" s="853"/>
      <c r="R20" s="591"/>
      <c r="S20" s="215"/>
      <c r="T20" s="402"/>
      <c r="U20" s="466"/>
      <c r="V20" s="752"/>
      <c r="W20" s="403"/>
      <c r="X20" s="402"/>
      <c r="AD20" s="1234">
        <f t="shared" si="1"/>
        <v>0</v>
      </c>
    </row>
    <row r="21" spans="1:33" x14ac:dyDescent="0.25">
      <c r="A21" s="589"/>
      <c r="B21" s="399" t="s">
        <v>494</v>
      </c>
      <c r="C21" s="583"/>
      <c r="D21" s="820" t="s">
        <v>160</v>
      </c>
      <c r="E21" s="590"/>
      <c r="F21" s="585"/>
      <c r="G21" s="586">
        <v>3</v>
      </c>
      <c r="H21" s="587">
        <f t="shared" si="0"/>
        <v>90</v>
      </c>
      <c r="I21" s="497">
        <f>J21+K21+L21</f>
        <v>45</v>
      </c>
      <c r="J21" s="1205">
        <v>30</v>
      </c>
      <c r="K21" s="1205"/>
      <c r="L21" s="1205">
        <v>15</v>
      </c>
      <c r="M21" s="1206">
        <f>H21-I21</f>
        <v>45</v>
      </c>
      <c r="N21" s="823" t="s">
        <v>319</v>
      </c>
      <c r="O21" s="574"/>
      <c r="P21" s="573"/>
      <c r="Q21" s="852"/>
      <c r="R21" s="214"/>
      <c r="S21" s="215"/>
      <c r="T21" s="593"/>
      <c r="U21" s="856"/>
      <c r="V21" s="858"/>
      <c r="W21" s="592"/>
      <c r="X21" s="402"/>
      <c r="AD21" s="1234">
        <f t="shared" si="1"/>
        <v>50</v>
      </c>
    </row>
    <row r="22" spans="1:33" s="1086" customFormat="1" ht="18.75" customHeight="1" x14ac:dyDescent="0.25">
      <c r="A22" s="550" t="s">
        <v>198</v>
      </c>
      <c r="B22" s="445" t="s">
        <v>479</v>
      </c>
      <c r="C22" s="594"/>
      <c r="D22" s="476"/>
      <c r="E22" s="451"/>
      <c r="F22" s="266"/>
      <c r="G22" s="595">
        <v>4</v>
      </c>
      <c r="H22" s="259">
        <f t="shared" si="0"/>
        <v>120</v>
      </c>
      <c r="I22" s="497"/>
      <c r="J22" s="261"/>
      <c r="K22" s="446"/>
      <c r="L22" s="446"/>
      <c r="M22" s="1206"/>
      <c r="N22" s="1207"/>
      <c r="O22" s="596"/>
      <c r="P22" s="577"/>
      <c r="Q22" s="1206"/>
      <c r="R22" s="1212"/>
      <c r="S22" s="446"/>
      <c r="T22" s="263"/>
      <c r="U22" s="261"/>
      <c r="V22" s="1206"/>
      <c r="W22" s="1212"/>
      <c r="X22" s="263"/>
      <c r="AD22" s="1234">
        <f t="shared" si="1"/>
        <v>0</v>
      </c>
      <c r="AG22" s="1086" t="s">
        <v>497</v>
      </c>
    </row>
    <row r="23" spans="1:33" s="1086" customFormat="1" ht="19.5" customHeight="1" x14ac:dyDescent="0.25">
      <c r="A23" s="550"/>
      <c r="B23" s="274" t="s">
        <v>460</v>
      </c>
      <c r="C23" s="594"/>
      <c r="D23" s="476"/>
      <c r="E23" s="451"/>
      <c r="F23" s="266"/>
      <c r="G23" s="597">
        <v>1</v>
      </c>
      <c r="H23" s="575">
        <f t="shared" si="0"/>
        <v>30</v>
      </c>
      <c r="I23" s="497"/>
      <c r="J23" s="261"/>
      <c r="K23" s="446"/>
      <c r="L23" s="446"/>
      <c r="M23" s="1206"/>
      <c r="N23" s="1207"/>
      <c r="O23" s="596"/>
      <c r="P23" s="577"/>
      <c r="Q23" s="1206"/>
      <c r="R23" s="1212"/>
      <c r="S23" s="446"/>
      <c r="T23" s="263"/>
      <c r="U23" s="261"/>
      <c r="V23" s="1206"/>
      <c r="W23" s="1212"/>
      <c r="X23" s="263"/>
      <c r="AD23" s="1234">
        <f t="shared" si="1"/>
        <v>0</v>
      </c>
    </row>
    <row r="24" spans="1:33" s="1086" customFormat="1" ht="16.5" customHeight="1" x14ac:dyDescent="0.25">
      <c r="A24" s="550"/>
      <c r="B24" s="399" t="s">
        <v>494</v>
      </c>
      <c r="C24" s="594"/>
      <c r="D24" s="476">
        <v>1</v>
      </c>
      <c r="E24" s="451"/>
      <c r="F24" s="266"/>
      <c r="G24" s="597">
        <v>3</v>
      </c>
      <c r="H24" s="575">
        <f t="shared" si="0"/>
        <v>90</v>
      </c>
      <c r="I24" s="497">
        <f>J24+K24+L24</f>
        <v>30</v>
      </c>
      <c r="J24" s="1205">
        <v>15</v>
      </c>
      <c r="K24" s="1205"/>
      <c r="L24" s="1205">
        <v>15</v>
      </c>
      <c r="M24" s="1206">
        <f>H24-I24</f>
        <v>60</v>
      </c>
      <c r="N24" s="823" t="s">
        <v>567</v>
      </c>
      <c r="O24" s="596"/>
      <c r="P24" s="577"/>
      <c r="Q24" s="1206"/>
      <c r="R24" s="1212"/>
      <c r="S24" s="446"/>
      <c r="T24" s="263"/>
      <c r="U24" s="261"/>
      <c r="V24" s="1206"/>
      <c r="W24" s="1212"/>
      <c r="X24" s="263"/>
      <c r="AD24" s="1234">
        <f t="shared" si="1"/>
        <v>33.333333333333329</v>
      </c>
      <c r="AE24" s="1086" t="s">
        <v>672</v>
      </c>
    </row>
    <row r="25" spans="1:33" s="1086" customFormat="1" ht="17.25" customHeight="1" x14ac:dyDescent="0.25">
      <c r="A25" s="550" t="s">
        <v>199</v>
      </c>
      <c r="B25" s="445" t="s">
        <v>498</v>
      </c>
      <c r="C25" s="594"/>
      <c r="D25" s="476"/>
      <c r="E25" s="451"/>
      <c r="F25" s="266"/>
      <c r="G25" s="595">
        <v>5</v>
      </c>
      <c r="H25" s="259">
        <f t="shared" si="0"/>
        <v>150</v>
      </c>
      <c r="I25" s="497"/>
      <c r="J25" s="261"/>
      <c r="K25" s="446"/>
      <c r="L25" s="446"/>
      <c r="M25" s="1206"/>
      <c r="N25" s="846"/>
      <c r="O25" s="574"/>
      <c r="P25" s="573"/>
      <c r="Q25" s="852"/>
      <c r="R25" s="214"/>
      <c r="S25" s="215"/>
      <c r="T25" s="213"/>
      <c r="U25" s="477"/>
      <c r="V25" s="852"/>
      <c r="W25" s="214"/>
      <c r="X25" s="213"/>
      <c r="AD25" s="1234">
        <f t="shared" si="1"/>
        <v>0</v>
      </c>
    </row>
    <row r="26" spans="1:33" s="1086" customFormat="1" ht="20.25" customHeight="1" x14ac:dyDescent="0.25">
      <c r="A26" s="550"/>
      <c r="B26" s="274" t="s">
        <v>460</v>
      </c>
      <c r="C26" s="594"/>
      <c r="D26" s="476"/>
      <c r="E26" s="256"/>
      <c r="F26" s="598"/>
      <c r="G26" s="404">
        <v>2</v>
      </c>
      <c r="H26" s="575">
        <f t="shared" si="0"/>
        <v>60</v>
      </c>
      <c r="I26" s="497"/>
      <c r="J26" s="261"/>
      <c r="K26" s="446"/>
      <c r="L26" s="446"/>
      <c r="M26" s="1206"/>
      <c r="N26" s="846"/>
      <c r="O26" s="574"/>
      <c r="P26" s="573"/>
      <c r="Q26" s="852"/>
      <c r="R26" s="214"/>
      <c r="S26" s="215"/>
      <c r="T26" s="213"/>
      <c r="U26" s="477"/>
      <c r="V26" s="852"/>
      <c r="W26" s="214"/>
      <c r="X26" s="213"/>
      <c r="AD26" s="1234">
        <f t="shared" si="1"/>
        <v>0</v>
      </c>
    </row>
    <row r="27" spans="1:33" s="1086" customFormat="1" ht="19.5" customHeight="1" x14ac:dyDescent="0.25">
      <c r="A27" s="550"/>
      <c r="B27" s="399" t="s">
        <v>494</v>
      </c>
      <c r="C27" s="594"/>
      <c r="D27" s="476">
        <v>1</v>
      </c>
      <c r="E27" s="599"/>
      <c r="F27" s="600"/>
      <c r="G27" s="601">
        <v>3</v>
      </c>
      <c r="H27" s="575">
        <f t="shared" si="0"/>
        <v>90</v>
      </c>
      <c r="I27" s="497">
        <f>J27+K27+L27</f>
        <v>60</v>
      </c>
      <c r="J27" s="1205">
        <v>30</v>
      </c>
      <c r="K27" s="1205"/>
      <c r="L27" s="1205">
        <v>30</v>
      </c>
      <c r="M27" s="1206">
        <f>H27-I27</f>
        <v>30</v>
      </c>
      <c r="N27" s="823" t="s">
        <v>555</v>
      </c>
      <c r="O27" s="574"/>
      <c r="P27" s="573"/>
      <c r="Q27" s="852"/>
      <c r="R27" s="214"/>
      <c r="S27" s="215"/>
      <c r="T27" s="213"/>
      <c r="U27" s="477"/>
      <c r="V27" s="852"/>
      <c r="W27" s="214"/>
      <c r="X27" s="213"/>
      <c r="AD27" s="1234">
        <f t="shared" si="1"/>
        <v>66.666666666666657</v>
      </c>
    </row>
    <row r="28" spans="1:33" s="1085" customFormat="1" ht="18" customHeight="1" x14ac:dyDescent="0.25">
      <c r="A28" s="255" t="s">
        <v>200</v>
      </c>
      <c r="B28" s="445" t="s">
        <v>446</v>
      </c>
      <c r="C28" s="583"/>
      <c r="D28" s="588">
        <v>2</v>
      </c>
      <c r="E28" s="590"/>
      <c r="F28" s="585"/>
      <c r="G28" s="602">
        <v>6</v>
      </c>
      <c r="H28" s="603">
        <f t="shared" si="0"/>
        <v>180</v>
      </c>
      <c r="I28" s="476">
        <f>J28+K28+L28</f>
        <v>72</v>
      </c>
      <c r="J28" s="974">
        <v>36</v>
      </c>
      <c r="K28" s="974"/>
      <c r="L28" s="974">
        <v>36</v>
      </c>
      <c r="M28" s="114">
        <f>H28-I28</f>
        <v>108</v>
      </c>
      <c r="N28" s="848"/>
      <c r="O28" s="850" t="s">
        <v>555</v>
      </c>
      <c r="P28" s="802"/>
      <c r="Q28" s="854"/>
      <c r="R28" s="824"/>
      <c r="S28" s="605"/>
      <c r="T28" s="825"/>
      <c r="U28" s="604"/>
      <c r="V28" s="854"/>
      <c r="W28" s="824"/>
      <c r="X28" s="825"/>
      <c r="AD28" s="1234">
        <f t="shared" si="1"/>
        <v>40</v>
      </c>
    </row>
    <row r="29" spans="1:33" s="1086" customFormat="1" ht="53.25" customHeight="1" x14ac:dyDescent="0.25">
      <c r="A29" s="255" t="s">
        <v>201</v>
      </c>
      <c r="B29" s="397" t="s">
        <v>499</v>
      </c>
      <c r="C29" s="476"/>
      <c r="D29" s="476"/>
      <c r="E29" s="576"/>
      <c r="F29" s="268"/>
      <c r="G29" s="258">
        <v>3</v>
      </c>
      <c r="H29" s="259">
        <f t="shared" si="0"/>
        <v>90</v>
      </c>
      <c r="I29" s="497"/>
      <c r="J29" s="261"/>
      <c r="K29" s="446"/>
      <c r="L29" s="446"/>
      <c r="M29" s="1206"/>
      <c r="N29" s="846"/>
      <c r="O29" s="574"/>
      <c r="P29" s="849"/>
      <c r="Q29" s="852"/>
      <c r="R29" s="214"/>
      <c r="S29" s="215"/>
      <c r="T29" s="213"/>
      <c r="U29" s="477"/>
      <c r="V29" s="852"/>
      <c r="W29" s="214"/>
      <c r="X29" s="213"/>
      <c r="AD29" s="1234">
        <f t="shared" si="1"/>
        <v>0</v>
      </c>
    </row>
    <row r="30" spans="1:33" s="1086" customFormat="1" ht="18.75" customHeight="1" x14ac:dyDescent="0.25">
      <c r="A30" s="255" t="s">
        <v>202</v>
      </c>
      <c r="B30" s="397" t="s">
        <v>30</v>
      </c>
      <c r="C30" s="476"/>
      <c r="D30" s="476"/>
      <c r="E30" s="576"/>
      <c r="F30" s="268"/>
      <c r="G30" s="258">
        <v>3</v>
      </c>
      <c r="H30" s="259">
        <f t="shared" si="0"/>
        <v>90</v>
      </c>
      <c r="I30" s="497"/>
      <c r="J30" s="261"/>
      <c r="K30" s="446"/>
      <c r="L30" s="446"/>
      <c r="M30" s="1206"/>
      <c r="N30" s="846"/>
      <c r="O30" s="574"/>
      <c r="P30" s="849"/>
      <c r="Q30" s="852"/>
      <c r="R30" s="214"/>
      <c r="S30" s="215"/>
      <c r="T30" s="213"/>
      <c r="U30" s="477"/>
      <c r="V30" s="852"/>
      <c r="W30" s="214"/>
      <c r="X30" s="213"/>
      <c r="AD30" s="1234">
        <f t="shared" si="1"/>
        <v>0</v>
      </c>
    </row>
    <row r="31" spans="1:33" s="1086" customFormat="1" ht="18" customHeight="1" x14ac:dyDescent="0.25">
      <c r="A31" s="550"/>
      <c r="B31" s="274" t="s">
        <v>460</v>
      </c>
      <c r="C31" s="476"/>
      <c r="D31" s="476"/>
      <c r="E31" s="576"/>
      <c r="F31" s="268"/>
      <c r="G31" s="597">
        <v>1</v>
      </c>
      <c r="H31" s="575">
        <f t="shared" si="0"/>
        <v>30</v>
      </c>
      <c r="I31" s="497"/>
      <c r="J31" s="261"/>
      <c r="K31" s="446"/>
      <c r="L31" s="446"/>
      <c r="M31" s="1206"/>
      <c r="N31" s="1207"/>
      <c r="O31" s="574"/>
      <c r="P31" s="849"/>
      <c r="Q31" s="852"/>
      <c r="R31" s="214"/>
      <c r="S31" s="215"/>
      <c r="T31" s="213"/>
      <c r="U31" s="477"/>
      <c r="V31" s="852"/>
      <c r="W31" s="214"/>
      <c r="X31" s="213"/>
      <c r="AD31" s="1234">
        <f t="shared" si="1"/>
        <v>0</v>
      </c>
    </row>
    <row r="32" spans="1:33" s="1086" customFormat="1" ht="17.25" customHeight="1" x14ac:dyDescent="0.25">
      <c r="A32" s="550"/>
      <c r="B32" s="399" t="s">
        <v>494</v>
      </c>
      <c r="C32" s="476"/>
      <c r="D32" s="476">
        <v>1</v>
      </c>
      <c r="E32" s="576"/>
      <c r="F32" s="268"/>
      <c r="G32" s="597">
        <v>2</v>
      </c>
      <c r="H32" s="575">
        <f t="shared" si="0"/>
        <v>60</v>
      </c>
      <c r="I32" s="497">
        <f>J32+K32+L32</f>
        <v>30</v>
      </c>
      <c r="J32" s="1205">
        <v>15</v>
      </c>
      <c r="K32" s="1205"/>
      <c r="L32" s="1205">
        <v>15</v>
      </c>
      <c r="M32" s="1206">
        <f>H32-I32</f>
        <v>30</v>
      </c>
      <c r="N32" s="823" t="s">
        <v>567</v>
      </c>
      <c r="O32" s="574"/>
      <c r="P32" s="849"/>
      <c r="Q32" s="852"/>
      <c r="R32" s="214"/>
      <c r="S32" s="215"/>
      <c r="T32" s="213"/>
      <c r="U32" s="477"/>
      <c r="V32" s="852"/>
      <c r="W32" s="214"/>
      <c r="X32" s="213"/>
      <c r="AD32" s="1234">
        <f t="shared" si="1"/>
        <v>50</v>
      </c>
    </row>
    <row r="33" spans="1:31" s="1085" customFormat="1" x14ac:dyDescent="0.25">
      <c r="A33" s="550" t="s">
        <v>470</v>
      </c>
      <c r="B33" s="445" t="s">
        <v>62</v>
      </c>
      <c r="C33" s="594"/>
      <c r="D33" s="476"/>
      <c r="E33" s="451"/>
      <c r="F33" s="266"/>
      <c r="G33" s="595">
        <v>6</v>
      </c>
      <c r="H33" s="259">
        <f t="shared" si="0"/>
        <v>180</v>
      </c>
      <c r="I33" s="497"/>
      <c r="J33" s="261"/>
      <c r="K33" s="446"/>
      <c r="L33" s="446"/>
      <c r="M33" s="1206"/>
      <c r="N33" s="846"/>
      <c r="O33" s="574"/>
      <c r="P33" s="573"/>
      <c r="Q33" s="852"/>
      <c r="R33" s="214"/>
      <c r="S33" s="215"/>
      <c r="T33" s="213"/>
      <c r="U33" s="477"/>
      <c r="V33" s="852"/>
      <c r="W33" s="214"/>
      <c r="X33" s="213"/>
      <c r="AD33" s="1234">
        <f t="shared" si="1"/>
        <v>0</v>
      </c>
    </row>
    <row r="34" spans="1:31" s="1085" customFormat="1" x14ac:dyDescent="0.25">
      <c r="A34" s="550"/>
      <c r="B34" s="274" t="s">
        <v>460</v>
      </c>
      <c r="C34" s="476"/>
      <c r="D34" s="476"/>
      <c r="E34" s="576"/>
      <c r="F34" s="268"/>
      <c r="G34" s="597">
        <v>1</v>
      </c>
      <c r="H34" s="575">
        <f t="shared" si="0"/>
        <v>30</v>
      </c>
      <c r="I34" s="497"/>
      <c r="J34" s="261"/>
      <c r="K34" s="446"/>
      <c r="L34" s="446"/>
      <c r="M34" s="1206"/>
      <c r="N34" s="1207"/>
      <c r="O34" s="574"/>
      <c r="P34" s="573"/>
      <c r="Q34" s="852"/>
      <c r="R34" s="214"/>
      <c r="S34" s="215"/>
      <c r="T34" s="213"/>
      <c r="U34" s="477"/>
      <c r="V34" s="852"/>
      <c r="W34" s="214"/>
      <c r="X34" s="213"/>
      <c r="AD34" s="1234">
        <f t="shared" si="1"/>
        <v>0</v>
      </c>
    </row>
    <row r="35" spans="1:31" s="1085" customFormat="1" ht="18.75" customHeight="1" x14ac:dyDescent="0.25">
      <c r="A35" s="550"/>
      <c r="B35" s="399" t="s">
        <v>494</v>
      </c>
      <c r="C35" s="476"/>
      <c r="D35" s="476">
        <v>1</v>
      </c>
      <c r="E35" s="576"/>
      <c r="F35" s="268"/>
      <c r="G35" s="597">
        <v>5</v>
      </c>
      <c r="H35" s="575">
        <f t="shared" si="0"/>
        <v>150</v>
      </c>
      <c r="I35" s="497">
        <f>J35+K35+L35</f>
        <v>60</v>
      </c>
      <c r="J35" s="1205">
        <v>30</v>
      </c>
      <c r="K35" s="1205"/>
      <c r="L35" s="1205">
        <v>30</v>
      </c>
      <c r="M35" s="1206">
        <f>H35-I35</f>
        <v>90</v>
      </c>
      <c r="N35" s="823" t="s">
        <v>555</v>
      </c>
      <c r="O35" s="574"/>
      <c r="P35" s="573"/>
      <c r="Q35" s="852"/>
      <c r="R35" s="214"/>
      <c r="S35" s="215"/>
      <c r="T35" s="213"/>
      <c r="U35" s="477"/>
      <c r="V35" s="852"/>
      <c r="W35" s="214"/>
      <c r="X35" s="213"/>
      <c r="AD35" s="1234">
        <f t="shared" si="1"/>
        <v>40</v>
      </c>
    </row>
    <row r="36" spans="1:31" s="1086" customFormat="1" ht="35.450000000000003" customHeight="1" x14ac:dyDescent="0.25">
      <c r="A36" s="255" t="s">
        <v>471</v>
      </c>
      <c r="B36" s="445" t="s">
        <v>355</v>
      </c>
      <c r="C36" s="594"/>
      <c r="D36" s="476"/>
      <c r="E36" s="576"/>
      <c r="F36" s="266"/>
      <c r="G36" s="258">
        <v>6</v>
      </c>
      <c r="H36" s="259">
        <f t="shared" si="0"/>
        <v>180</v>
      </c>
      <c r="I36" s="497"/>
      <c r="J36" s="261"/>
      <c r="K36" s="446"/>
      <c r="L36" s="446"/>
      <c r="M36" s="1206"/>
      <c r="N36" s="1207"/>
      <c r="O36" s="596"/>
      <c r="P36" s="577"/>
      <c r="Q36" s="1206"/>
      <c r="R36" s="1212"/>
      <c r="S36" s="446"/>
      <c r="T36" s="263"/>
      <c r="U36" s="261"/>
      <c r="V36" s="1206"/>
      <c r="W36" s="1212"/>
      <c r="X36" s="263"/>
      <c r="AD36" s="1234">
        <f t="shared" si="1"/>
        <v>0</v>
      </c>
    </row>
    <row r="37" spans="1:31" s="1086" customFormat="1" ht="18" customHeight="1" x14ac:dyDescent="0.25">
      <c r="A37" s="550"/>
      <c r="B37" s="274" t="s">
        <v>460</v>
      </c>
      <c r="C37" s="476"/>
      <c r="D37" s="476"/>
      <c r="E37" s="576"/>
      <c r="F37" s="268"/>
      <c r="G37" s="597">
        <v>2</v>
      </c>
      <c r="H37" s="606">
        <f>G37*30</f>
        <v>60</v>
      </c>
      <c r="I37" s="497"/>
      <c r="J37" s="261"/>
      <c r="K37" s="446"/>
      <c r="L37" s="446"/>
      <c r="M37" s="1206"/>
      <c r="N37" s="1207"/>
      <c r="O37" s="596"/>
      <c r="P37" s="577"/>
      <c r="Q37" s="1206"/>
      <c r="R37" s="1212"/>
      <c r="S37" s="446"/>
      <c r="T37" s="263"/>
      <c r="U37" s="261"/>
      <c r="V37" s="1206"/>
      <c r="W37" s="1212"/>
      <c r="X37" s="263"/>
      <c r="AD37" s="1234">
        <f t="shared" si="1"/>
        <v>0</v>
      </c>
    </row>
    <row r="38" spans="1:31" s="1086" customFormat="1" x14ac:dyDescent="0.25">
      <c r="A38" s="550"/>
      <c r="B38" s="399" t="s">
        <v>494</v>
      </c>
      <c r="C38" s="476"/>
      <c r="D38" s="476">
        <v>2</v>
      </c>
      <c r="E38" s="576"/>
      <c r="F38" s="268"/>
      <c r="G38" s="597">
        <v>4</v>
      </c>
      <c r="H38" s="575">
        <f>G38*30</f>
        <v>120</v>
      </c>
      <c r="I38" s="497">
        <f>J38+K38+L38</f>
        <v>72</v>
      </c>
      <c r="J38" s="1205">
        <v>36</v>
      </c>
      <c r="K38" s="1205"/>
      <c r="L38" s="1205">
        <v>36</v>
      </c>
      <c r="M38" s="1206">
        <f>H38-I38</f>
        <v>48</v>
      </c>
      <c r="N38" s="1207"/>
      <c r="O38" s="850" t="s">
        <v>555</v>
      </c>
      <c r="P38" s="577"/>
      <c r="Q38" s="1206"/>
      <c r="R38" s="1212"/>
      <c r="S38" s="446"/>
      <c r="T38" s="263"/>
      <c r="U38" s="261"/>
      <c r="V38" s="1206"/>
      <c r="W38" s="1212"/>
      <c r="X38" s="263"/>
      <c r="AD38" s="1234">
        <f t="shared" si="1"/>
        <v>60</v>
      </c>
      <c r="AE38" s="1086" t="s">
        <v>664</v>
      </c>
    </row>
    <row r="39" spans="1:31" s="1085" customFormat="1" ht="15.75" customHeight="1" x14ac:dyDescent="0.25">
      <c r="A39" s="550" t="s">
        <v>473</v>
      </c>
      <c r="B39" s="445" t="s">
        <v>482</v>
      </c>
      <c r="C39" s="594"/>
      <c r="D39" s="476">
        <v>3</v>
      </c>
      <c r="E39" s="576"/>
      <c r="F39" s="266"/>
      <c r="G39" s="595">
        <v>4</v>
      </c>
      <c r="H39" s="259">
        <f t="shared" si="0"/>
        <v>120</v>
      </c>
      <c r="I39" s="476">
        <f>J39+K39+L39</f>
        <v>45</v>
      </c>
      <c r="J39" s="974">
        <v>30</v>
      </c>
      <c r="K39" s="974"/>
      <c r="L39" s="974">
        <v>15</v>
      </c>
      <c r="M39" s="114">
        <f>H39-I39</f>
        <v>75</v>
      </c>
      <c r="N39" s="848"/>
      <c r="O39" s="803"/>
      <c r="P39" s="862" t="s">
        <v>319</v>
      </c>
      <c r="Q39" s="114"/>
      <c r="R39" s="256"/>
      <c r="S39" s="388"/>
      <c r="T39" s="266"/>
      <c r="U39" s="451"/>
      <c r="V39" s="114"/>
      <c r="W39" s="256"/>
      <c r="X39" s="266"/>
      <c r="AD39" s="1234">
        <f t="shared" si="1"/>
        <v>37.5</v>
      </c>
    </row>
    <row r="40" spans="1:31" s="1085" customFormat="1" ht="38.25" customHeight="1" x14ac:dyDescent="0.25">
      <c r="A40" s="550" t="s">
        <v>472</v>
      </c>
      <c r="B40" s="607" t="s">
        <v>500</v>
      </c>
      <c r="C40" s="608"/>
      <c r="D40" s="498"/>
      <c r="E40" s="609"/>
      <c r="F40" s="260"/>
      <c r="G40" s="595">
        <v>4</v>
      </c>
      <c r="H40" s="610">
        <f t="shared" si="0"/>
        <v>120</v>
      </c>
      <c r="I40" s="476"/>
      <c r="J40" s="451"/>
      <c r="K40" s="388"/>
      <c r="L40" s="388"/>
      <c r="M40" s="114"/>
      <c r="N40" s="848"/>
      <c r="O40" s="803"/>
      <c r="P40" s="802"/>
      <c r="Q40" s="114"/>
      <c r="R40" s="256"/>
      <c r="S40" s="388"/>
      <c r="T40" s="266"/>
      <c r="U40" s="451"/>
      <c r="V40" s="114"/>
      <c r="W40" s="256"/>
      <c r="X40" s="266"/>
      <c r="AD40" s="1234">
        <f t="shared" si="1"/>
        <v>0</v>
      </c>
    </row>
    <row r="41" spans="1:31" s="1085" customFormat="1" ht="39" customHeight="1" x14ac:dyDescent="0.25">
      <c r="A41" s="255" t="s">
        <v>501</v>
      </c>
      <c r="B41" s="445" t="s">
        <v>481</v>
      </c>
      <c r="C41" s="594"/>
      <c r="D41" s="476"/>
      <c r="E41" s="451"/>
      <c r="F41" s="266"/>
      <c r="G41" s="258">
        <v>3</v>
      </c>
      <c r="H41" s="259">
        <f t="shared" si="0"/>
        <v>90</v>
      </c>
      <c r="I41" s="476"/>
      <c r="J41" s="451"/>
      <c r="K41" s="388"/>
      <c r="L41" s="388"/>
      <c r="M41" s="114"/>
      <c r="N41" s="848"/>
      <c r="O41" s="803"/>
      <c r="P41" s="802"/>
      <c r="Q41" s="114"/>
      <c r="R41" s="256"/>
      <c r="S41" s="388"/>
      <c r="T41" s="266"/>
      <c r="U41" s="451"/>
      <c r="V41" s="114"/>
      <c r="W41" s="256"/>
      <c r="X41" s="266"/>
      <c r="AD41" s="1234">
        <f t="shared" si="1"/>
        <v>0</v>
      </c>
    </row>
    <row r="42" spans="1:31" s="1085" customFormat="1" ht="16.5" customHeight="1" thickBot="1" x14ac:dyDescent="0.3">
      <c r="A42" s="542" t="s">
        <v>502</v>
      </c>
      <c r="B42" s="611" t="s">
        <v>484</v>
      </c>
      <c r="C42" s="612"/>
      <c r="D42" s="578">
        <v>3</v>
      </c>
      <c r="E42" s="613"/>
      <c r="F42" s="539"/>
      <c r="G42" s="581">
        <v>3</v>
      </c>
      <c r="H42" s="582">
        <f t="shared" si="0"/>
        <v>90</v>
      </c>
      <c r="I42" s="498">
        <f>J42+K42+L42</f>
        <v>30</v>
      </c>
      <c r="J42" s="863" t="s">
        <v>569</v>
      </c>
      <c r="K42" s="538"/>
      <c r="L42" s="538">
        <v>15</v>
      </c>
      <c r="M42" s="843">
        <f>H42-I42</f>
        <v>60</v>
      </c>
      <c r="N42" s="861"/>
      <c r="O42" s="826"/>
      <c r="P42" s="864" t="s">
        <v>567</v>
      </c>
      <c r="Q42" s="843"/>
      <c r="R42" s="386"/>
      <c r="S42" s="387"/>
      <c r="T42" s="260"/>
      <c r="U42" s="609"/>
      <c r="V42" s="843"/>
      <c r="W42" s="386"/>
      <c r="X42" s="260"/>
      <c r="AD42" s="1234">
        <f t="shared" si="1"/>
        <v>33.333333333333329</v>
      </c>
    </row>
    <row r="43" spans="1:31" s="1086" customFormat="1" ht="16.5" customHeight="1" thickBot="1" x14ac:dyDescent="0.3">
      <c r="A43" s="1498" t="s">
        <v>463</v>
      </c>
      <c r="B43" s="1500"/>
      <c r="C43" s="1500"/>
      <c r="D43" s="1500"/>
      <c r="E43" s="1500"/>
      <c r="F43" s="1500"/>
      <c r="G43" s="614">
        <f>G11+G15+G17+G20+G23+G26+G29+G31+G34+G37+G40+G41</f>
        <v>36</v>
      </c>
      <c r="H43" s="614">
        <f>H11+H15+H17+H20+H23+H26+H29+H31+H34+H37+H40+H41</f>
        <v>1080</v>
      </c>
      <c r="I43" s="979"/>
      <c r="J43" s="978"/>
      <c r="K43" s="615"/>
      <c r="L43" s="615"/>
      <c r="M43" s="616"/>
      <c r="N43" s="486"/>
      <c r="O43" s="648"/>
      <c r="P43" s="977"/>
      <c r="Q43" s="480"/>
      <c r="R43" s="976"/>
      <c r="S43" s="447"/>
      <c r="T43" s="480"/>
      <c r="U43" s="490"/>
      <c r="V43" s="617"/>
      <c r="W43" s="494"/>
      <c r="X43" s="480"/>
      <c r="AD43" s="1234">
        <f t="shared" si="1"/>
        <v>0</v>
      </c>
    </row>
    <row r="44" spans="1:31" s="1086" customFormat="1" ht="16.5" customHeight="1" thickBot="1" x14ac:dyDescent="0.3">
      <c r="A44" s="1498" t="s">
        <v>203</v>
      </c>
      <c r="B44" s="1500"/>
      <c r="C44" s="1500"/>
      <c r="D44" s="1500"/>
      <c r="E44" s="1500"/>
      <c r="F44" s="1500"/>
      <c r="G44" s="614">
        <f>G12+G13+G18+G21+G24+G27+G28+G32+G35++G38+G39+G42</f>
        <v>41</v>
      </c>
      <c r="H44" s="614">
        <f t="shared" ref="H44:X44" si="2">H12+H13+H18+H21+H24+H27+H28+H32+H35++H38+H39+H42</f>
        <v>1230</v>
      </c>
      <c r="I44" s="980">
        <f t="shared" si="2"/>
        <v>549</v>
      </c>
      <c r="J44" s="621">
        <f t="shared" si="2"/>
        <v>297</v>
      </c>
      <c r="K44" s="622">
        <f t="shared" si="2"/>
        <v>0</v>
      </c>
      <c r="L44" s="622">
        <f t="shared" si="2"/>
        <v>252</v>
      </c>
      <c r="M44" s="619">
        <f t="shared" si="2"/>
        <v>681</v>
      </c>
      <c r="N44" s="618">
        <f t="shared" si="2"/>
        <v>22</v>
      </c>
      <c r="O44" s="619">
        <f t="shared" si="2"/>
        <v>8</v>
      </c>
      <c r="P44" s="618">
        <f t="shared" si="2"/>
        <v>5</v>
      </c>
      <c r="Q44" s="620">
        <f t="shared" si="2"/>
        <v>0</v>
      </c>
      <c r="R44" s="621">
        <f t="shared" si="2"/>
        <v>0</v>
      </c>
      <c r="S44" s="622">
        <f t="shared" si="2"/>
        <v>0</v>
      </c>
      <c r="T44" s="620">
        <f t="shared" si="2"/>
        <v>0</v>
      </c>
      <c r="U44" s="621">
        <f t="shared" si="2"/>
        <v>0</v>
      </c>
      <c r="V44" s="619">
        <f t="shared" si="2"/>
        <v>0</v>
      </c>
      <c r="W44" s="618">
        <f t="shared" si="2"/>
        <v>0</v>
      </c>
      <c r="X44" s="620">
        <f t="shared" si="2"/>
        <v>0</v>
      </c>
      <c r="AD44" s="1234">
        <f t="shared" si="1"/>
        <v>44.634146341463413</v>
      </c>
    </row>
    <row r="45" spans="1:31" s="104" customFormat="1" ht="16.5" customHeight="1" thickBot="1" x14ac:dyDescent="0.3">
      <c r="A45" s="1502" t="s">
        <v>204</v>
      </c>
      <c r="B45" s="1503"/>
      <c r="C45" s="1503"/>
      <c r="D45" s="1503"/>
      <c r="E45" s="1503"/>
      <c r="F45" s="1503"/>
      <c r="G45" s="500">
        <f>G43+G44</f>
        <v>77</v>
      </c>
      <c r="H45" s="500">
        <f t="shared" ref="H45:P45" si="3">H43+H44</f>
        <v>2310</v>
      </c>
      <c r="I45" s="975">
        <f t="shared" si="3"/>
        <v>549</v>
      </c>
      <c r="J45" s="975">
        <f t="shared" si="3"/>
        <v>297</v>
      </c>
      <c r="K45" s="975"/>
      <c r="L45" s="975">
        <f t="shared" si="3"/>
        <v>252</v>
      </c>
      <c r="M45" s="975">
        <f t="shared" si="3"/>
        <v>681</v>
      </c>
      <c r="N45" s="975">
        <f t="shared" si="3"/>
        <v>22</v>
      </c>
      <c r="O45" s="975">
        <f t="shared" si="3"/>
        <v>8</v>
      </c>
      <c r="P45" s="975">
        <f t="shared" si="3"/>
        <v>5</v>
      </c>
      <c r="Q45" s="452"/>
      <c r="R45" s="453"/>
      <c r="S45" s="527"/>
      <c r="T45" s="453"/>
      <c r="U45" s="453"/>
      <c r="V45" s="453"/>
      <c r="W45" s="453"/>
      <c r="X45" s="453"/>
      <c r="Y45" s="271">
        <f>SUM(Y11:Y42)</f>
        <v>0</v>
      </c>
      <c r="Z45" s="254">
        <f>SUM(Z11:Z42)</f>
        <v>0</v>
      </c>
      <c r="AA45" s="254">
        <f>SUM(AA11:AA42)</f>
        <v>0</v>
      </c>
      <c r="AB45" s="254">
        <f>SUM(AB11:AB42)</f>
        <v>0</v>
      </c>
      <c r="AC45" s="254">
        <f>SUM(AC11:AC42)</f>
        <v>0</v>
      </c>
      <c r="AD45" s="1234">
        <f t="shared" si="1"/>
        <v>23.766233766233764</v>
      </c>
    </row>
    <row r="46" spans="1:31" ht="16.5" customHeight="1" thickBot="1" x14ac:dyDescent="0.3">
      <c r="A46" s="1502" t="s">
        <v>159</v>
      </c>
      <c r="B46" s="1504"/>
      <c r="C46" s="1503"/>
      <c r="D46" s="1503"/>
      <c r="E46" s="1503"/>
      <c r="F46" s="1503"/>
      <c r="G46" s="1503"/>
      <c r="H46" s="1503"/>
      <c r="I46" s="1503"/>
      <c r="J46" s="1503"/>
      <c r="K46" s="1503"/>
      <c r="L46" s="1503"/>
      <c r="M46" s="1503"/>
      <c r="N46" s="1503"/>
      <c r="O46" s="1503"/>
      <c r="P46" s="1503"/>
      <c r="Q46" s="1503"/>
      <c r="R46" s="1503"/>
      <c r="S46" s="1503"/>
      <c r="T46" s="1503"/>
      <c r="U46" s="1503"/>
      <c r="V46" s="1503"/>
      <c r="W46" s="1503"/>
      <c r="X46" s="1505"/>
      <c r="AD46" s="1234" t="e">
        <f t="shared" si="1"/>
        <v>#DIV/0!</v>
      </c>
    </row>
    <row r="47" spans="1:31" x14ac:dyDescent="0.25">
      <c r="A47" s="1072" t="s">
        <v>337</v>
      </c>
      <c r="B47" s="1078" t="s">
        <v>44</v>
      </c>
      <c r="C47" s="1074"/>
      <c r="D47" s="981" t="s">
        <v>160</v>
      </c>
      <c r="E47" s="982"/>
      <c r="F47" s="983"/>
      <c r="G47" s="984">
        <v>3</v>
      </c>
      <c r="H47" s="985">
        <f t="shared" ref="H47:H72" si="4">G47*30</f>
        <v>90</v>
      </c>
      <c r="I47" s="476">
        <f>J47+K47+L47</f>
        <v>45</v>
      </c>
      <c r="J47" s="993" t="s">
        <v>568</v>
      </c>
      <c r="K47" s="988"/>
      <c r="L47" s="993" t="s">
        <v>569</v>
      </c>
      <c r="M47" s="991">
        <f>H47-I47</f>
        <v>45</v>
      </c>
      <c r="N47" s="943" t="s">
        <v>319</v>
      </c>
      <c r="O47" s="986"/>
      <c r="P47" s="987"/>
      <c r="Q47" s="921"/>
      <c r="R47" s="791"/>
      <c r="S47" s="988"/>
      <c r="T47" s="989"/>
      <c r="U47" s="990"/>
      <c r="V47" s="991"/>
      <c r="W47" s="992"/>
      <c r="X47" s="989"/>
      <c r="AD47" s="1234">
        <f t="shared" si="1"/>
        <v>50</v>
      </c>
    </row>
    <row r="48" spans="1:31" x14ac:dyDescent="0.25">
      <c r="A48" s="255" t="s">
        <v>338</v>
      </c>
      <c r="B48" s="445" t="s">
        <v>38</v>
      </c>
      <c r="C48" s="1075"/>
      <c r="D48" s="476"/>
      <c r="E48" s="576"/>
      <c r="F48" s="266"/>
      <c r="G48" s="461">
        <v>6</v>
      </c>
      <c r="H48" s="476">
        <f t="shared" si="4"/>
        <v>180</v>
      </c>
      <c r="I48" s="624"/>
      <c r="J48" s="451"/>
      <c r="K48" s="388"/>
      <c r="L48" s="388"/>
      <c r="M48" s="866"/>
      <c r="N48" s="1207"/>
      <c r="O48" s="596"/>
      <c r="P48" s="577"/>
      <c r="Q48" s="1206"/>
      <c r="R48" s="1212"/>
      <c r="S48" s="446"/>
      <c r="T48" s="263"/>
      <c r="U48" s="261"/>
      <c r="V48" s="1206"/>
      <c r="W48" s="1212"/>
      <c r="X48" s="263"/>
      <c r="AD48" s="1234">
        <f t="shared" si="1"/>
        <v>0</v>
      </c>
    </row>
    <row r="49" spans="1:31" x14ac:dyDescent="0.25">
      <c r="A49" s="1073" t="s">
        <v>642</v>
      </c>
      <c r="B49" s="274" t="s">
        <v>460</v>
      </c>
      <c r="C49" s="598"/>
      <c r="D49" s="476"/>
      <c r="E49" s="576"/>
      <c r="F49" s="268"/>
      <c r="G49" s="597">
        <v>1</v>
      </c>
      <c r="H49" s="606">
        <f>G49*30</f>
        <v>30</v>
      </c>
      <c r="I49" s="497"/>
      <c r="J49" s="261"/>
      <c r="K49" s="446"/>
      <c r="L49" s="446"/>
      <c r="M49" s="1206"/>
      <c r="N49" s="1207"/>
      <c r="O49" s="596"/>
      <c r="P49" s="577"/>
      <c r="Q49" s="1206"/>
      <c r="R49" s="1212"/>
      <c r="S49" s="446"/>
      <c r="T49" s="263"/>
      <c r="U49" s="261"/>
      <c r="V49" s="1206"/>
      <c r="W49" s="1212"/>
      <c r="X49" s="263"/>
      <c r="AD49" s="1234">
        <f t="shared" si="1"/>
        <v>0</v>
      </c>
    </row>
    <row r="50" spans="1:31" x14ac:dyDescent="0.25">
      <c r="A50" s="1073" t="s">
        <v>643</v>
      </c>
      <c r="B50" s="267" t="s">
        <v>494</v>
      </c>
      <c r="C50" s="598">
        <v>2</v>
      </c>
      <c r="D50" s="476"/>
      <c r="E50" s="576"/>
      <c r="F50" s="268"/>
      <c r="G50" s="597">
        <v>5</v>
      </c>
      <c r="H50" s="575">
        <f>G50*30</f>
        <v>150</v>
      </c>
      <c r="I50" s="497">
        <f>J50+K50+L50</f>
        <v>54</v>
      </c>
      <c r="J50" s="1208" t="s">
        <v>585</v>
      </c>
      <c r="K50" s="446"/>
      <c r="L50" s="1208" t="s">
        <v>585</v>
      </c>
      <c r="M50" s="1206">
        <f>H50-I50</f>
        <v>96</v>
      </c>
      <c r="N50" s="1207"/>
      <c r="O50" s="850" t="s">
        <v>319</v>
      </c>
      <c r="P50" s="577"/>
      <c r="Q50" s="1206"/>
      <c r="R50" s="1212"/>
      <c r="S50" s="446"/>
      <c r="T50" s="263"/>
      <c r="U50" s="261"/>
      <c r="V50" s="1206"/>
      <c r="W50" s="1212"/>
      <c r="X50" s="263"/>
      <c r="AD50" s="1234">
        <f t="shared" si="1"/>
        <v>36</v>
      </c>
    </row>
    <row r="51" spans="1:31" ht="16.5" customHeight="1" x14ac:dyDescent="0.25">
      <c r="A51" s="550" t="s">
        <v>161</v>
      </c>
      <c r="B51" s="397" t="s">
        <v>60</v>
      </c>
      <c r="C51" s="1075"/>
      <c r="D51" s="476">
        <v>3</v>
      </c>
      <c r="E51" s="451"/>
      <c r="F51" s="266"/>
      <c r="G51" s="461">
        <v>4</v>
      </c>
      <c r="H51" s="476">
        <f>G51*30</f>
        <v>120</v>
      </c>
      <c r="I51" s="476">
        <f>J51+K51+L51</f>
        <v>45</v>
      </c>
      <c r="J51" s="1210" t="s">
        <v>568</v>
      </c>
      <c r="K51" s="388"/>
      <c r="L51" s="388">
        <v>15</v>
      </c>
      <c r="M51" s="866">
        <f>H51-I51</f>
        <v>75</v>
      </c>
      <c r="N51" s="848"/>
      <c r="O51" s="850"/>
      <c r="P51" s="802">
        <v>3</v>
      </c>
      <c r="Q51" s="852"/>
      <c r="R51" s="214"/>
      <c r="S51" s="215"/>
      <c r="T51" s="213"/>
      <c r="U51" s="477"/>
      <c r="V51" s="852"/>
      <c r="W51" s="214"/>
      <c r="X51" s="213"/>
      <c r="AD51" s="1234">
        <f t="shared" si="1"/>
        <v>37.5</v>
      </c>
    </row>
    <row r="52" spans="1:31" ht="32.25" customHeight="1" x14ac:dyDescent="0.25">
      <c r="A52" s="255" t="s">
        <v>162</v>
      </c>
      <c r="B52" s="397" t="s">
        <v>447</v>
      </c>
      <c r="C52" s="598"/>
      <c r="D52" s="476">
        <v>3</v>
      </c>
      <c r="E52" s="576"/>
      <c r="F52" s="268"/>
      <c r="G52" s="461">
        <v>4</v>
      </c>
      <c r="H52" s="476">
        <f t="shared" si="4"/>
        <v>120</v>
      </c>
      <c r="I52" s="476">
        <f t="shared" ref="I52:I76" si="5">J52+K52+L52</f>
        <v>45</v>
      </c>
      <c r="J52" s="451">
        <v>30</v>
      </c>
      <c r="K52" s="388"/>
      <c r="L52" s="1210" t="s">
        <v>569</v>
      </c>
      <c r="M52" s="114">
        <f>H52-I52</f>
        <v>75</v>
      </c>
      <c r="N52" s="848"/>
      <c r="O52" s="803"/>
      <c r="P52" s="862" t="s">
        <v>319</v>
      </c>
      <c r="Q52" s="1206"/>
      <c r="R52" s="1212"/>
      <c r="S52" s="446"/>
      <c r="T52" s="263"/>
      <c r="U52" s="261"/>
      <c r="V52" s="1206"/>
      <c r="W52" s="1212"/>
      <c r="X52" s="263"/>
      <c r="AD52" s="1234">
        <f t="shared" si="1"/>
        <v>37.5</v>
      </c>
    </row>
    <row r="53" spans="1:31" x14ac:dyDescent="0.25">
      <c r="A53" s="255" t="s">
        <v>163</v>
      </c>
      <c r="B53" s="397" t="s">
        <v>487</v>
      </c>
      <c r="C53" s="598"/>
      <c r="D53" s="476"/>
      <c r="E53" s="576"/>
      <c r="F53" s="268"/>
      <c r="G53" s="461">
        <v>4</v>
      </c>
      <c r="H53" s="476">
        <f t="shared" si="4"/>
        <v>120</v>
      </c>
      <c r="I53" s="497"/>
      <c r="J53" s="451"/>
      <c r="K53" s="388"/>
      <c r="L53" s="388"/>
      <c r="M53" s="866"/>
      <c r="N53" s="1207"/>
      <c r="O53" s="596"/>
      <c r="P53" s="636"/>
      <c r="Q53" s="1206"/>
      <c r="R53" s="1212"/>
      <c r="S53" s="446"/>
      <c r="T53" s="263"/>
      <c r="U53" s="261"/>
      <c r="V53" s="1206"/>
      <c r="W53" s="1212"/>
      <c r="X53" s="263"/>
      <c r="AD53" s="1234">
        <f t="shared" si="1"/>
        <v>0</v>
      </c>
    </row>
    <row r="54" spans="1:31" x14ac:dyDescent="0.25">
      <c r="A54" s="1082" t="s">
        <v>644</v>
      </c>
      <c r="B54" s="274" t="s">
        <v>460</v>
      </c>
      <c r="C54" s="598"/>
      <c r="D54" s="476"/>
      <c r="E54" s="576"/>
      <c r="F54" s="268"/>
      <c r="G54" s="597">
        <v>1</v>
      </c>
      <c r="H54" s="606">
        <f>G54*30</f>
        <v>30</v>
      </c>
      <c r="I54" s="497"/>
      <c r="J54" s="261"/>
      <c r="K54" s="446"/>
      <c r="L54" s="446"/>
      <c r="M54" s="1206"/>
      <c r="N54" s="1207"/>
      <c r="O54" s="596"/>
      <c r="P54" s="577"/>
      <c r="Q54" s="1206"/>
      <c r="R54" s="1212"/>
      <c r="S54" s="446"/>
      <c r="T54" s="263"/>
      <c r="U54" s="261"/>
      <c r="V54" s="1206"/>
      <c r="W54" s="1212"/>
      <c r="X54" s="263"/>
      <c r="AD54" s="1234">
        <f t="shared" si="1"/>
        <v>0</v>
      </c>
    </row>
    <row r="55" spans="1:31" x14ac:dyDescent="0.25">
      <c r="A55" s="1082" t="s">
        <v>645</v>
      </c>
      <c r="B55" s="267" t="s">
        <v>494</v>
      </c>
      <c r="C55" s="598"/>
      <c r="D55" s="476">
        <v>4</v>
      </c>
      <c r="E55" s="576"/>
      <c r="F55" s="268"/>
      <c r="G55" s="597">
        <v>3</v>
      </c>
      <c r="H55" s="575">
        <f>G55*30</f>
        <v>90</v>
      </c>
      <c r="I55" s="497">
        <f t="shared" si="5"/>
        <v>54</v>
      </c>
      <c r="J55" s="1208" t="s">
        <v>587</v>
      </c>
      <c r="K55" s="446"/>
      <c r="L55" s="446">
        <v>18</v>
      </c>
      <c r="M55" s="1206">
        <f t="shared" ref="M55:M62" si="6">H55-I55</f>
        <v>36</v>
      </c>
      <c r="N55" s="1207"/>
      <c r="O55" s="596"/>
      <c r="P55" s="577"/>
      <c r="Q55" s="1209" t="s">
        <v>319</v>
      </c>
      <c r="R55" s="1212"/>
      <c r="S55" s="446"/>
      <c r="T55" s="263"/>
      <c r="U55" s="261"/>
      <c r="V55" s="1206"/>
      <c r="W55" s="1212"/>
      <c r="X55" s="263"/>
      <c r="AD55" s="1234">
        <f t="shared" si="1"/>
        <v>60</v>
      </c>
    </row>
    <row r="56" spans="1:31" x14ac:dyDescent="0.25">
      <c r="A56" s="255" t="s">
        <v>339</v>
      </c>
      <c r="B56" s="445" t="s">
        <v>37</v>
      </c>
      <c r="C56" s="1075"/>
      <c r="D56" s="476"/>
      <c r="E56" s="576"/>
      <c r="F56" s="266"/>
      <c r="G56" s="461">
        <v>5</v>
      </c>
      <c r="H56" s="476">
        <f>G56*30</f>
        <v>150</v>
      </c>
      <c r="I56" s="476"/>
      <c r="J56" s="1210"/>
      <c r="K56" s="388"/>
      <c r="L56" s="1210"/>
      <c r="M56" s="114"/>
      <c r="N56" s="848"/>
      <c r="O56" s="803"/>
      <c r="P56" s="862"/>
      <c r="Q56" s="1206"/>
      <c r="R56" s="1212"/>
      <c r="S56" s="446"/>
      <c r="T56" s="263"/>
      <c r="U56" s="261"/>
      <c r="V56" s="1206"/>
      <c r="W56" s="1212"/>
      <c r="X56" s="263"/>
      <c r="AD56" s="1234">
        <f t="shared" si="1"/>
        <v>0</v>
      </c>
    </row>
    <row r="57" spans="1:31" x14ac:dyDescent="0.25">
      <c r="A57" s="255" t="s">
        <v>669</v>
      </c>
      <c r="B57" s="274" t="s">
        <v>460</v>
      </c>
      <c r="C57" s="1075"/>
      <c r="D57" s="476"/>
      <c r="E57" s="576"/>
      <c r="F57" s="266"/>
      <c r="G57" s="461">
        <v>1</v>
      </c>
      <c r="H57" s="476">
        <f>G57*30</f>
        <v>30</v>
      </c>
      <c r="I57" s="476"/>
      <c r="J57" s="1210"/>
      <c r="K57" s="388"/>
      <c r="L57" s="1210"/>
      <c r="M57" s="114"/>
      <c r="N57" s="848"/>
      <c r="O57" s="803"/>
      <c r="P57" s="862"/>
      <c r="Q57" s="1206"/>
      <c r="R57" s="1212"/>
      <c r="S57" s="446"/>
      <c r="T57" s="263"/>
      <c r="U57" s="261"/>
      <c r="V57" s="1206"/>
      <c r="W57" s="1212"/>
      <c r="X57" s="263"/>
      <c r="AD57" s="1234"/>
    </row>
    <row r="58" spans="1:31" x14ac:dyDescent="0.25">
      <c r="A58" s="255" t="s">
        <v>670</v>
      </c>
      <c r="B58" s="267" t="s">
        <v>494</v>
      </c>
      <c r="C58" s="1075">
        <v>1</v>
      </c>
      <c r="D58" s="476"/>
      <c r="E58" s="576"/>
      <c r="F58" s="266"/>
      <c r="G58" s="461">
        <v>4</v>
      </c>
      <c r="H58" s="476">
        <f>G58*30</f>
        <v>120</v>
      </c>
      <c r="I58" s="476">
        <f t="shared" ref="I58" si="7">J58+K58+L58</f>
        <v>45</v>
      </c>
      <c r="J58" s="1210" t="s">
        <v>568</v>
      </c>
      <c r="K58" s="388"/>
      <c r="L58" s="1210" t="s">
        <v>569</v>
      </c>
      <c r="M58" s="114">
        <f t="shared" si="6"/>
        <v>75</v>
      </c>
      <c r="N58" s="848">
        <v>3</v>
      </c>
      <c r="O58" s="803"/>
      <c r="P58" s="862"/>
      <c r="Q58" s="1206"/>
      <c r="R58" s="1212"/>
      <c r="S58" s="446"/>
      <c r="T58" s="263"/>
      <c r="U58" s="261"/>
      <c r="V58" s="1206"/>
      <c r="W58" s="1212"/>
      <c r="X58" s="263"/>
      <c r="AD58" s="1234"/>
      <c r="AE58" s="448" t="s">
        <v>671</v>
      </c>
    </row>
    <row r="59" spans="1:31" x14ac:dyDescent="0.25">
      <c r="A59" s="255" t="s">
        <v>164</v>
      </c>
      <c r="B59" s="397" t="s">
        <v>629</v>
      </c>
      <c r="C59" s="598">
        <v>3</v>
      </c>
      <c r="D59" s="476"/>
      <c r="E59" s="576"/>
      <c r="F59" s="268"/>
      <c r="G59" s="461">
        <v>4</v>
      </c>
      <c r="H59" s="476">
        <f t="shared" si="4"/>
        <v>120</v>
      </c>
      <c r="I59" s="476">
        <f t="shared" si="5"/>
        <v>45</v>
      </c>
      <c r="J59" s="1210" t="s">
        <v>568</v>
      </c>
      <c r="K59" s="388"/>
      <c r="L59" s="1210" t="s">
        <v>569</v>
      </c>
      <c r="M59" s="114">
        <f t="shared" si="6"/>
        <v>75</v>
      </c>
      <c r="N59" s="848"/>
      <c r="O59" s="803"/>
      <c r="P59" s="862" t="s">
        <v>319</v>
      </c>
      <c r="Q59" s="852"/>
      <c r="R59" s="214"/>
      <c r="S59" s="215"/>
      <c r="T59" s="213"/>
      <c r="U59" s="477"/>
      <c r="V59" s="852"/>
      <c r="W59" s="214"/>
      <c r="X59" s="213"/>
      <c r="AD59" s="1234">
        <f t="shared" si="1"/>
        <v>37.5</v>
      </c>
    </row>
    <row r="60" spans="1:31" ht="15.75" customHeight="1" x14ac:dyDescent="0.25">
      <c r="A60" s="255" t="s">
        <v>325</v>
      </c>
      <c r="B60" s="445" t="s">
        <v>625</v>
      </c>
      <c r="C60" s="598">
        <v>3</v>
      </c>
      <c r="D60" s="476"/>
      <c r="E60" s="576"/>
      <c r="F60" s="268"/>
      <c r="G60" s="461">
        <v>4</v>
      </c>
      <c r="H60" s="476">
        <f t="shared" si="4"/>
        <v>120</v>
      </c>
      <c r="I60" s="476">
        <f t="shared" si="5"/>
        <v>45</v>
      </c>
      <c r="J60" s="1210" t="s">
        <v>568</v>
      </c>
      <c r="K60" s="388"/>
      <c r="L60" s="1210" t="s">
        <v>569</v>
      </c>
      <c r="M60" s="114">
        <f t="shared" si="6"/>
        <v>75</v>
      </c>
      <c r="N60" s="848"/>
      <c r="O60" s="803"/>
      <c r="P60" s="862" t="s">
        <v>319</v>
      </c>
      <c r="Q60" s="852"/>
      <c r="R60" s="214"/>
      <c r="S60" s="215"/>
      <c r="T60" s="213"/>
      <c r="U60" s="477"/>
      <c r="V60" s="852"/>
      <c r="W60" s="214"/>
      <c r="X60" s="213"/>
      <c r="AD60" s="1234">
        <f t="shared" si="1"/>
        <v>37.5</v>
      </c>
    </row>
    <row r="61" spans="1:31" ht="18" customHeight="1" x14ac:dyDescent="0.25">
      <c r="A61" s="255" t="s">
        <v>340</v>
      </c>
      <c r="B61" s="445" t="s">
        <v>503</v>
      </c>
      <c r="C61" s="1075"/>
      <c r="D61" s="476">
        <v>2</v>
      </c>
      <c r="E61" s="576"/>
      <c r="F61" s="266"/>
      <c r="G61" s="461">
        <v>5</v>
      </c>
      <c r="H61" s="476">
        <f t="shared" si="4"/>
        <v>150</v>
      </c>
      <c r="I61" s="476">
        <f t="shared" si="5"/>
        <v>54</v>
      </c>
      <c r="J61" s="1210" t="s">
        <v>585</v>
      </c>
      <c r="K61" s="388"/>
      <c r="L61" s="1210" t="s">
        <v>585</v>
      </c>
      <c r="M61" s="114">
        <f t="shared" si="6"/>
        <v>96</v>
      </c>
      <c r="N61" s="848"/>
      <c r="O61" s="850" t="s">
        <v>319</v>
      </c>
      <c r="P61" s="849"/>
      <c r="Q61" s="1206"/>
      <c r="R61" s="1212"/>
      <c r="S61" s="446"/>
      <c r="T61" s="263"/>
      <c r="U61" s="261"/>
      <c r="V61" s="1206"/>
      <c r="W61" s="1212"/>
      <c r="X61" s="263"/>
      <c r="AD61" s="1234">
        <f t="shared" si="1"/>
        <v>36</v>
      </c>
    </row>
    <row r="62" spans="1:31" ht="18" customHeight="1" x14ac:dyDescent="0.25">
      <c r="A62" s="255" t="s">
        <v>326</v>
      </c>
      <c r="B62" s="397" t="s">
        <v>626</v>
      </c>
      <c r="C62" s="1077"/>
      <c r="D62" s="625" t="s">
        <v>319</v>
      </c>
      <c r="E62" s="626"/>
      <c r="F62" s="627"/>
      <c r="G62" s="496">
        <v>3</v>
      </c>
      <c r="H62" s="476">
        <f>G62*30</f>
        <v>90</v>
      </c>
      <c r="I62" s="476">
        <f>J62+K62+L62</f>
        <v>30</v>
      </c>
      <c r="J62" s="1210" t="s">
        <v>569</v>
      </c>
      <c r="K62" s="388"/>
      <c r="L62" s="1210" t="s">
        <v>569</v>
      </c>
      <c r="M62" s="114">
        <f t="shared" si="6"/>
        <v>60</v>
      </c>
      <c r="N62" s="848"/>
      <c r="O62" s="803"/>
      <c r="P62" s="1211">
        <v>2</v>
      </c>
      <c r="Q62" s="926"/>
      <c r="R62" s="845"/>
      <c r="S62" s="212"/>
      <c r="T62" s="481"/>
      <c r="U62" s="493"/>
      <c r="V62" s="926"/>
      <c r="W62" s="391"/>
      <c r="X62" s="481"/>
      <c r="AD62" s="1234">
        <f t="shared" si="1"/>
        <v>33.333333333333329</v>
      </c>
    </row>
    <row r="63" spans="1:31" ht="31.5" x14ac:dyDescent="0.25">
      <c r="A63" s="255" t="s">
        <v>341</v>
      </c>
      <c r="B63" s="397" t="s">
        <v>627</v>
      </c>
      <c r="C63" s="598"/>
      <c r="D63" s="476"/>
      <c r="E63" s="576"/>
      <c r="F63" s="268"/>
      <c r="G63" s="461">
        <f>G64+G65</f>
        <v>5</v>
      </c>
      <c r="H63" s="482">
        <f>H64+H65</f>
        <v>150</v>
      </c>
      <c r="I63" s="497"/>
      <c r="J63" s="1149"/>
      <c r="K63" s="1150"/>
      <c r="L63" s="1150"/>
      <c r="M63" s="1151"/>
      <c r="N63" s="846"/>
      <c r="O63" s="574"/>
      <c r="P63" s="849"/>
      <c r="Q63" s="852"/>
      <c r="R63" s="214"/>
      <c r="S63" s="215"/>
      <c r="T63" s="213"/>
      <c r="U63" s="477"/>
      <c r="V63" s="852"/>
      <c r="W63" s="214"/>
      <c r="X63" s="213"/>
      <c r="AD63" s="1234">
        <f t="shared" si="1"/>
        <v>0</v>
      </c>
    </row>
    <row r="64" spans="1:31" ht="31.5" x14ac:dyDescent="0.25">
      <c r="A64" s="1152" t="s">
        <v>475</v>
      </c>
      <c r="B64" s="267" t="s">
        <v>627</v>
      </c>
      <c r="C64" s="1077">
        <v>2</v>
      </c>
      <c r="D64" s="625"/>
      <c r="E64" s="1153"/>
      <c r="F64" s="390"/>
      <c r="G64" s="496">
        <v>4</v>
      </c>
      <c r="H64" s="476">
        <f>G64*30</f>
        <v>120</v>
      </c>
      <c r="I64" s="476">
        <f>J64+K64+L64</f>
        <v>54</v>
      </c>
      <c r="J64" s="1210" t="s">
        <v>587</v>
      </c>
      <c r="K64" s="388"/>
      <c r="L64" s="1210" t="s">
        <v>586</v>
      </c>
      <c r="M64" s="114">
        <f>H64-I64</f>
        <v>66</v>
      </c>
      <c r="N64" s="845"/>
      <c r="O64" s="803">
        <v>3</v>
      </c>
      <c r="P64" s="849"/>
      <c r="Q64" s="852"/>
      <c r="R64" s="214"/>
      <c r="S64" s="215"/>
      <c r="T64" s="213"/>
      <c r="U64" s="477"/>
      <c r="V64" s="852"/>
      <c r="W64" s="214"/>
      <c r="X64" s="213"/>
      <c r="AD64" s="1234">
        <f t="shared" si="1"/>
        <v>45</v>
      </c>
    </row>
    <row r="65" spans="1:30" ht="31.5" x14ac:dyDescent="0.25">
      <c r="A65" s="1152" t="s">
        <v>474</v>
      </c>
      <c r="B65" s="1215" t="s">
        <v>628</v>
      </c>
      <c r="C65" s="1077"/>
      <c r="D65" s="643"/>
      <c r="E65" s="1154"/>
      <c r="F65" s="627" t="s">
        <v>554</v>
      </c>
      <c r="G65" s="461">
        <v>1</v>
      </c>
      <c r="H65" s="476">
        <f t="shared" si="4"/>
        <v>30</v>
      </c>
      <c r="I65" s="476">
        <f t="shared" si="5"/>
        <v>0</v>
      </c>
      <c r="J65" s="451"/>
      <c r="K65" s="388"/>
      <c r="L65" s="1210"/>
      <c r="M65" s="1155">
        <f>H65-I65</f>
        <v>30</v>
      </c>
      <c r="N65" s="848"/>
      <c r="O65" s="850"/>
      <c r="P65" s="577"/>
      <c r="Q65" s="754"/>
      <c r="R65" s="391"/>
      <c r="S65" s="1156"/>
      <c r="T65" s="392"/>
      <c r="U65" s="487"/>
      <c r="V65" s="754"/>
      <c r="W65" s="391"/>
      <c r="X65" s="392"/>
      <c r="AD65" s="1234">
        <f t="shared" si="1"/>
        <v>0</v>
      </c>
    </row>
    <row r="66" spans="1:30" ht="15.75" customHeight="1" x14ac:dyDescent="0.25">
      <c r="A66" s="255" t="s">
        <v>327</v>
      </c>
      <c r="B66" s="397" t="s">
        <v>624</v>
      </c>
      <c r="C66" s="1077">
        <v>4</v>
      </c>
      <c r="D66" s="625"/>
      <c r="E66" s="626"/>
      <c r="F66" s="1083"/>
      <c r="G66" s="265">
        <v>4</v>
      </c>
      <c r="H66" s="598">
        <f>G66*30</f>
        <v>120</v>
      </c>
      <c r="I66" s="476">
        <f>J66+K66+L66</f>
        <v>54</v>
      </c>
      <c r="J66" s="1210" t="s">
        <v>587</v>
      </c>
      <c r="K66" s="388"/>
      <c r="L66" s="1210" t="s">
        <v>586</v>
      </c>
      <c r="M66" s="114">
        <f>H66-I66</f>
        <v>66</v>
      </c>
      <c r="N66" s="848"/>
      <c r="O66" s="803"/>
      <c r="P66" s="862"/>
      <c r="Q66" s="926">
        <v>3</v>
      </c>
      <c r="R66" s="391"/>
      <c r="S66" s="116"/>
      <c r="T66" s="392"/>
      <c r="U66" s="487"/>
      <c r="V66" s="754"/>
      <c r="W66" s="391"/>
      <c r="X66" s="392"/>
      <c r="AD66" s="1234">
        <f t="shared" si="1"/>
        <v>45</v>
      </c>
    </row>
    <row r="67" spans="1:30" ht="35.25" customHeight="1" x14ac:dyDescent="0.25">
      <c r="A67" s="1072" t="s">
        <v>342</v>
      </c>
      <c r="B67" s="397" t="s">
        <v>621</v>
      </c>
      <c r="C67" s="1076"/>
      <c r="D67" s="934"/>
      <c r="E67" s="814"/>
      <c r="F67" s="815"/>
      <c r="G67" s="1084">
        <f>G68+G69</f>
        <v>6</v>
      </c>
      <c r="H67" s="816">
        <f>H68+H69</f>
        <v>180</v>
      </c>
      <c r="I67" s="497"/>
      <c r="J67" s="935"/>
      <c r="K67" s="936"/>
      <c r="L67" s="936"/>
      <c r="M67" s="666"/>
      <c r="N67" s="1207"/>
      <c r="O67" s="596"/>
      <c r="P67" s="636"/>
      <c r="Q67" s="1206"/>
      <c r="R67" s="1212"/>
      <c r="S67" s="446"/>
      <c r="T67" s="263"/>
      <c r="U67" s="261"/>
      <c r="V67" s="1206"/>
      <c r="W67" s="1212"/>
      <c r="X67" s="263"/>
      <c r="AD67" s="1234">
        <f t="shared" si="1"/>
        <v>0</v>
      </c>
    </row>
    <row r="68" spans="1:30" ht="35.25" customHeight="1" x14ac:dyDescent="0.25">
      <c r="A68" s="1073" t="s">
        <v>646</v>
      </c>
      <c r="B68" s="267" t="s">
        <v>621</v>
      </c>
      <c r="C68" s="598">
        <v>5</v>
      </c>
      <c r="D68" s="476"/>
      <c r="E68" s="262"/>
      <c r="F68" s="389"/>
      <c r="G68" s="461">
        <v>5</v>
      </c>
      <c r="H68" s="476">
        <f t="shared" si="4"/>
        <v>150</v>
      </c>
      <c r="I68" s="476">
        <f t="shared" si="5"/>
        <v>60</v>
      </c>
      <c r="J68" s="1210" t="s">
        <v>568</v>
      </c>
      <c r="K68" s="388"/>
      <c r="L68" s="1210" t="s">
        <v>568</v>
      </c>
      <c r="M68" s="114">
        <f>H68-I68</f>
        <v>90</v>
      </c>
      <c r="N68" s="848"/>
      <c r="O68" s="803"/>
      <c r="P68" s="1211"/>
      <c r="Q68" s="1209"/>
      <c r="R68" s="1212">
        <v>4</v>
      </c>
      <c r="S68" s="446"/>
      <c r="T68" s="263"/>
      <c r="U68" s="261"/>
      <c r="V68" s="1206"/>
      <c r="W68" s="1212"/>
      <c r="X68" s="263"/>
      <c r="AD68" s="1234">
        <f t="shared" si="1"/>
        <v>40</v>
      </c>
    </row>
    <row r="69" spans="1:30" ht="33" customHeight="1" x14ac:dyDescent="0.25">
      <c r="A69" s="1073" t="s">
        <v>647</v>
      </c>
      <c r="B69" s="1215" t="s">
        <v>622</v>
      </c>
      <c r="C69" s="598"/>
      <c r="D69" s="476"/>
      <c r="E69" s="262"/>
      <c r="F69" s="389" t="s">
        <v>431</v>
      </c>
      <c r="G69" s="461">
        <v>1</v>
      </c>
      <c r="H69" s="476">
        <f t="shared" si="4"/>
        <v>30</v>
      </c>
      <c r="I69" s="476">
        <f t="shared" si="5"/>
        <v>0</v>
      </c>
      <c r="J69" s="451"/>
      <c r="K69" s="388"/>
      <c r="L69" s="1210"/>
      <c r="M69" s="866">
        <v>30</v>
      </c>
      <c r="N69" s="848"/>
      <c r="O69" s="803"/>
      <c r="P69" s="1211"/>
      <c r="Q69" s="114"/>
      <c r="R69" s="823"/>
      <c r="S69" s="446"/>
      <c r="T69" s="263"/>
      <c r="U69" s="261"/>
      <c r="V69" s="1206"/>
      <c r="W69" s="1212"/>
      <c r="X69" s="263"/>
      <c r="AD69" s="1234">
        <f t="shared" si="1"/>
        <v>0</v>
      </c>
    </row>
    <row r="70" spans="1:30" ht="16.5" customHeight="1" x14ac:dyDescent="0.25">
      <c r="A70" s="255" t="s">
        <v>328</v>
      </c>
      <c r="B70" s="397" t="s">
        <v>623</v>
      </c>
      <c r="C70" s="598"/>
      <c r="D70" s="476">
        <v>4</v>
      </c>
      <c r="E70" s="576"/>
      <c r="F70" s="268"/>
      <c r="G70" s="461">
        <v>4</v>
      </c>
      <c r="H70" s="476">
        <f t="shared" si="4"/>
        <v>120</v>
      </c>
      <c r="I70" s="476">
        <f t="shared" si="5"/>
        <v>54</v>
      </c>
      <c r="J70" s="1210" t="s">
        <v>587</v>
      </c>
      <c r="K70" s="388"/>
      <c r="L70" s="1210" t="s">
        <v>586</v>
      </c>
      <c r="M70" s="114">
        <f>H70-I70</f>
        <v>66</v>
      </c>
      <c r="N70" s="848"/>
      <c r="O70" s="803"/>
      <c r="P70" s="1211"/>
      <c r="Q70" s="1209" t="s">
        <v>319</v>
      </c>
      <c r="R70" s="1212"/>
      <c r="S70" s="446"/>
      <c r="T70" s="263"/>
      <c r="U70" s="261"/>
      <c r="V70" s="1206"/>
      <c r="W70" s="1212"/>
      <c r="X70" s="263"/>
      <c r="AD70" s="1234">
        <f t="shared" si="1"/>
        <v>45</v>
      </c>
    </row>
    <row r="71" spans="1:30" ht="16.5" customHeight="1" x14ac:dyDescent="0.25">
      <c r="A71" s="255" t="s">
        <v>504</v>
      </c>
      <c r="B71" s="397" t="s">
        <v>630</v>
      </c>
      <c r="C71" s="598">
        <v>4</v>
      </c>
      <c r="D71" s="476"/>
      <c r="E71" s="576"/>
      <c r="F71" s="268"/>
      <c r="G71" s="461">
        <v>3</v>
      </c>
      <c r="H71" s="476">
        <f t="shared" si="4"/>
        <v>90</v>
      </c>
      <c r="I71" s="476">
        <f t="shared" si="5"/>
        <v>36</v>
      </c>
      <c r="J71" s="1210" t="s">
        <v>586</v>
      </c>
      <c r="K71" s="388"/>
      <c r="L71" s="1210" t="s">
        <v>586</v>
      </c>
      <c r="M71" s="114">
        <f>H71-I71</f>
        <v>54</v>
      </c>
      <c r="N71" s="848"/>
      <c r="O71" s="803"/>
      <c r="P71" s="1211"/>
      <c r="Q71" s="1209" t="s">
        <v>567</v>
      </c>
      <c r="R71" s="1212"/>
      <c r="S71" s="446"/>
      <c r="T71" s="263"/>
      <c r="U71" s="261"/>
      <c r="V71" s="1206"/>
      <c r="W71" s="1212"/>
      <c r="X71" s="263"/>
      <c r="AD71" s="1234">
        <f t="shared" si="1"/>
        <v>40</v>
      </c>
    </row>
    <row r="72" spans="1:30" x14ac:dyDescent="0.25">
      <c r="A72" s="550" t="s">
        <v>505</v>
      </c>
      <c r="B72" s="397" t="s">
        <v>631</v>
      </c>
      <c r="C72" s="598">
        <v>4</v>
      </c>
      <c r="D72" s="476"/>
      <c r="E72" s="576"/>
      <c r="F72" s="268"/>
      <c r="G72" s="496">
        <v>4</v>
      </c>
      <c r="H72" s="476">
        <f t="shared" si="4"/>
        <v>120</v>
      </c>
      <c r="I72" s="476">
        <f t="shared" si="5"/>
        <v>54</v>
      </c>
      <c r="J72" s="1210" t="s">
        <v>587</v>
      </c>
      <c r="K72" s="388"/>
      <c r="L72" s="1210" t="s">
        <v>586</v>
      </c>
      <c r="M72" s="114">
        <f>H72-I72</f>
        <v>66</v>
      </c>
      <c r="N72" s="848"/>
      <c r="O72" s="803"/>
      <c r="P72" s="1211"/>
      <c r="Q72" s="1209" t="s">
        <v>319</v>
      </c>
      <c r="R72" s="1212"/>
      <c r="S72" s="446"/>
      <c r="T72" s="263"/>
      <c r="U72" s="261"/>
      <c r="V72" s="1206"/>
      <c r="W72" s="1212"/>
      <c r="X72" s="263"/>
      <c r="AD72" s="1234">
        <f t="shared" si="1"/>
        <v>45</v>
      </c>
    </row>
    <row r="73" spans="1:30" x14ac:dyDescent="0.25">
      <c r="A73" s="550" t="s">
        <v>506</v>
      </c>
      <c r="B73" s="397" t="s">
        <v>603</v>
      </c>
      <c r="C73" s="598"/>
      <c r="D73" s="476"/>
      <c r="E73" s="576"/>
      <c r="F73" s="268"/>
      <c r="G73" s="461">
        <f>G74+G75</f>
        <v>5</v>
      </c>
      <c r="H73" s="634">
        <f>H74+H75</f>
        <v>150</v>
      </c>
      <c r="I73" s="497"/>
      <c r="J73" s="1211"/>
      <c r="K73" s="270"/>
      <c r="L73" s="270"/>
      <c r="M73" s="866"/>
      <c r="N73" s="1207"/>
      <c r="O73" s="596"/>
      <c r="P73" s="636"/>
      <c r="Q73" s="1206"/>
      <c r="R73" s="823"/>
      <c r="S73" s="446"/>
      <c r="T73" s="263"/>
      <c r="U73" s="261"/>
      <c r="V73" s="1206"/>
      <c r="W73" s="1212"/>
      <c r="X73" s="263"/>
      <c r="AD73" s="1234">
        <f t="shared" si="1"/>
        <v>0</v>
      </c>
    </row>
    <row r="74" spans="1:30" x14ac:dyDescent="0.25">
      <c r="A74" s="1073" t="s">
        <v>507</v>
      </c>
      <c r="B74" s="267" t="s">
        <v>603</v>
      </c>
      <c r="C74" s="598">
        <v>5</v>
      </c>
      <c r="D74" s="476"/>
      <c r="E74" s="262"/>
      <c r="F74" s="268"/>
      <c r="G74" s="461">
        <v>4</v>
      </c>
      <c r="H74" s="476">
        <f>G74*30</f>
        <v>120</v>
      </c>
      <c r="I74" s="476">
        <f t="shared" si="5"/>
        <v>45</v>
      </c>
      <c r="J74" s="1210" t="s">
        <v>568</v>
      </c>
      <c r="K74" s="388"/>
      <c r="L74" s="1210" t="s">
        <v>569</v>
      </c>
      <c r="M74" s="114">
        <f>H74-I74</f>
        <v>75</v>
      </c>
      <c r="N74" s="492"/>
      <c r="O74" s="491"/>
      <c r="P74" s="1211"/>
      <c r="Q74" s="855"/>
      <c r="R74" s="845" t="s">
        <v>319</v>
      </c>
      <c r="S74" s="265"/>
      <c r="T74" s="639"/>
      <c r="U74" s="857"/>
      <c r="V74" s="855"/>
      <c r="W74" s="640"/>
      <c r="X74" s="867"/>
      <c r="Y74" s="258" t="e">
        <f>#REF!+#REF!</f>
        <v>#REF!</v>
      </c>
      <c r="Z74" s="258" t="e">
        <f>#REF!+#REF!</f>
        <v>#REF!</v>
      </c>
      <c r="AA74" s="258" t="e">
        <f>#REF!+#REF!</f>
        <v>#REF!</v>
      </c>
      <c r="AB74" s="258" t="e">
        <f>#REF!+#REF!</f>
        <v>#REF!</v>
      </c>
      <c r="AC74" s="258" t="e">
        <f>#REF!+#REF!</f>
        <v>#REF!</v>
      </c>
      <c r="AD74" s="1234">
        <f t="shared" si="1"/>
        <v>37.5</v>
      </c>
    </row>
    <row r="75" spans="1:30" ht="31.5" x14ac:dyDescent="0.25">
      <c r="A75" s="1073" t="s">
        <v>508</v>
      </c>
      <c r="B75" s="1215" t="s">
        <v>604</v>
      </c>
      <c r="C75" s="1077"/>
      <c r="D75" s="643"/>
      <c r="E75" s="642"/>
      <c r="F75" s="627" t="s">
        <v>321</v>
      </c>
      <c r="G75" s="461">
        <v>1</v>
      </c>
      <c r="H75" s="476">
        <f>G75*30</f>
        <v>30</v>
      </c>
      <c r="I75" s="476">
        <f t="shared" si="5"/>
        <v>0</v>
      </c>
      <c r="J75" s="451"/>
      <c r="K75" s="388"/>
      <c r="L75" s="1210"/>
      <c r="M75" s="866">
        <f>H75-I75</f>
        <v>30</v>
      </c>
      <c r="N75" s="848"/>
      <c r="O75" s="803"/>
      <c r="P75" s="1211"/>
      <c r="Q75" s="926"/>
      <c r="R75" s="638"/>
      <c r="S75" s="265"/>
      <c r="T75" s="1213"/>
      <c r="U75" s="857"/>
      <c r="V75" s="855"/>
      <c r="W75" s="640"/>
      <c r="X75" s="867"/>
      <c r="Y75" s="1087"/>
      <c r="Z75" s="1087"/>
      <c r="AA75" s="1087"/>
      <c r="AB75" s="1087"/>
      <c r="AC75" s="1087"/>
      <c r="AD75" s="1234">
        <f t="shared" si="1"/>
        <v>0</v>
      </c>
    </row>
    <row r="76" spans="1:30" ht="16.5" thickBot="1" x14ac:dyDescent="0.3">
      <c r="A76" s="255" t="s">
        <v>509</v>
      </c>
      <c r="B76" s="1079" t="s">
        <v>602</v>
      </c>
      <c r="C76" s="1077">
        <v>6</v>
      </c>
      <c r="D76" s="643"/>
      <c r="E76" s="644"/>
      <c r="F76" s="627"/>
      <c r="G76" s="595">
        <v>5</v>
      </c>
      <c r="H76" s="259">
        <v>150</v>
      </c>
      <c r="I76" s="498">
        <f t="shared" si="5"/>
        <v>52</v>
      </c>
      <c r="J76" s="863" t="s">
        <v>588</v>
      </c>
      <c r="K76" s="387"/>
      <c r="L76" s="863" t="s">
        <v>588</v>
      </c>
      <c r="M76" s="843">
        <f>H76-I76</f>
        <v>98</v>
      </c>
      <c r="N76" s="861"/>
      <c r="O76" s="826"/>
      <c r="P76" s="903"/>
      <c r="Q76" s="999"/>
      <c r="R76" s="645"/>
      <c r="S76" s="449"/>
      <c r="T76" s="1000" t="s">
        <v>555</v>
      </c>
      <c r="U76" s="860"/>
      <c r="V76" s="859"/>
      <c r="W76" s="646"/>
      <c r="X76" s="929"/>
      <c r="Y76" s="1087"/>
      <c r="Z76" s="1087"/>
      <c r="AA76" s="1087"/>
      <c r="AB76" s="1087"/>
      <c r="AC76" s="1087"/>
      <c r="AD76" s="1234">
        <f t="shared" si="1"/>
        <v>34.666666666666671</v>
      </c>
    </row>
    <row r="77" spans="1:30" ht="16.5" thickBot="1" x14ac:dyDescent="0.3">
      <c r="A77" s="1498" t="s">
        <v>463</v>
      </c>
      <c r="B77" s="1499"/>
      <c r="C77" s="1500"/>
      <c r="D77" s="1500"/>
      <c r="E77" s="1500"/>
      <c r="F77" s="1500"/>
      <c r="G77" s="454">
        <f>G49+G54+G57</f>
        <v>3</v>
      </c>
      <c r="H77" s="614">
        <f>H49+H54</f>
        <v>60</v>
      </c>
      <c r="I77" s="647"/>
      <c r="J77" s="486"/>
      <c r="K77" s="479"/>
      <c r="L77" s="479"/>
      <c r="M77" s="273"/>
      <c r="N77" s="484"/>
      <c r="O77" s="648"/>
      <c r="P77" s="486"/>
      <c r="Q77" s="273"/>
      <c r="R77" s="484"/>
      <c r="S77" s="479"/>
      <c r="T77" s="273"/>
      <c r="U77" s="1001"/>
      <c r="V77" s="633"/>
      <c r="W77" s="623"/>
      <c r="X77" s="633"/>
      <c r="Y77" s="1087"/>
      <c r="Z77" s="1087"/>
      <c r="AA77" s="1087"/>
      <c r="AB77" s="1087"/>
      <c r="AC77" s="1087"/>
      <c r="AD77" s="1087"/>
    </row>
    <row r="78" spans="1:30" ht="16.5" thickBot="1" x14ac:dyDescent="0.3">
      <c r="A78" s="1498" t="s">
        <v>203</v>
      </c>
      <c r="B78" s="1500"/>
      <c r="C78" s="1500"/>
      <c r="D78" s="1500"/>
      <c r="E78" s="1500"/>
      <c r="F78" s="1500"/>
      <c r="G78" s="937">
        <f>G47+G50+G58+G52+G55+G51+G59+G60+G61+G66+G64+G65+G68+G69+G70+G71+G72+G62+G74+G75+G76</f>
        <v>75</v>
      </c>
      <c r="H78" s="840">
        <f t="shared" ref="H78:T78" si="8">H47+H50+H56+H52+H55+H51+H59+H60+H61+H66+H64+H65+H68+H69+H70+H71+H72+H62+H74+H75+H76</f>
        <v>2280</v>
      </c>
      <c r="I78" s="1002">
        <f t="shared" si="8"/>
        <v>826</v>
      </c>
      <c r="J78" s="618">
        <f t="shared" si="8"/>
        <v>503</v>
      </c>
      <c r="K78" s="622">
        <f t="shared" si="8"/>
        <v>0</v>
      </c>
      <c r="L78" s="622">
        <f t="shared" si="8"/>
        <v>323</v>
      </c>
      <c r="M78" s="620">
        <f t="shared" si="8"/>
        <v>1304</v>
      </c>
      <c r="N78" s="621">
        <f t="shared" si="8"/>
        <v>3</v>
      </c>
      <c r="O78" s="619">
        <f t="shared" si="8"/>
        <v>9</v>
      </c>
      <c r="P78" s="618">
        <f t="shared" si="8"/>
        <v>14</v>
      </c>
      <c r="Q78" s="620">
        <f t="shared" si="8"/>
        <v>14</v>
      </c>
      <c r="R78" s="621">
        <f t="shared" si="8"/>
        <v>7</v>
      </c>
      <c r="S78" s="622">
        <f t="shared" si="8"/>
        <v>0</v>
      </c>
      <c r="T78" s="620">
        <f t="shared" si="8"/>
        <v>4</v>
      </c>
      <c r="U78" s="950"/>
      <c r="V78" s="929"/>
      <c r="W78" s="736"/>
      <c r="X78" s="929"/>
      <c r="Y78" s="1087"/>
      <c r="Z78" s="1087"/>
      <c r="AA78" s="1087"/>
      <c r="AB78" s="1087"/>
      <c r="AC78" s="1087"/>
      <c r="AD78" s="1087"/>
    </row>
    <row r="79" spans="1:30" ht="15.75" customHeight="1" thickBot="1" x14ac:dyDescent="0.3">
      <c r="A79" s="1523" t="s">
        <v>165</v>
      </c>
      <c r="B79" s="1524"/>
      <c r="C79" s="1524"/>
      <c r="D79" s="1524"/>
      <c r="E79" s="1524"/>
      <c r="F79" s="1524"/>
      <c r="G79" s="500">
        <f>G77+G78</f>
        <v>78</v>
      </c>
      <c r="H79" s="500">
        <f t="shared" ref="H79:T79" si="9">H77+H78</f>
        <v>2340</v>
      </c>
      <c r="I79" s="975">
        <f t="shared" si="9"/>
        <v>826</v>
      </c>
      <c r="J79" s="975">
        <f t="shared" si="9"/>
        <v>503</v>
      </c>
      <c r="K79" s="975"/>
      <c r="L79" s="975">
        <f t="shared" si="9"/>
        <v>323</v>
      </c>
      <c r="M79" s="975">
        <f t="shared" si="9"/>
        <v>1304</v>
      </c>
      <c r="N79" s="975">
        <f t="shared" si="9"/>
        <v>3</v>
      </c>
      <c r="O79" s="975">
        <f t="shared" si="9"/>
        <v>9</v>
      </c>
      <c r="P79" s="975">
        <f t="shared" si="9"/>
        <v>14</v>
      </c>
      <c r="Q79" s="975">
        <f t="shared" si="9"/>
        <v>14</v>
      </c>
      <c r="R79" s="975">
        <f t="shared" si="9"/>
        <v>7</v>
      </c>
      <c r="S79" s="975">
        <f t="shared" si="9"/>
        <v>0</v>
      </c>
      <c r="T79" s="975">
        <f t="shared" si="9"/>
        <v>4</v>
      </c>
      <c r="U79" s="500"/>
      <c r="V79" s="500"/>
      <c r="W79" s="500"/>
      <c r="X79" s="453"/>
      <c r="Y79" s="1091" t="e">
        <f>SUM(Y47:Y76)</f>
        <v>#REF!</v>
      </c>
      <c r="Z79" s="1091" t="e">
        <f>SUM(Z47:Z76)</f>
        <v>#REF!</v>
      </c>
      <c r="AA79" s="1091" t="e">
        <f>SUM(AA47:AA76)</f>
        <v>#REF!</v>
      </c>
      <c r="AB79" s="1091" t="e">
        <f>SUM(AB47:AB76)</f>
        <v>#REF!</v>
      </c>
      <c r="AC79" s="1091" t="e">
        <f>SUM(AC47:AC76)</f>
        <v>#REF!</v>
      </c>
      <c r="AD79" s="1231"/>
    </row>
    <row r="80" spans="1:30" ht="15.75" customHeight="1" thickBot="1" x14ac:dyDescent="0.3">
      <c r="A80" s="1525" t="s">
        <v>166</v>
      </c>
      <c r="B80" s="1526"/>
      <c r="C80" s="1526"/>
      <c r="D80" s="1526"/>
      <c r="E80" s="1526"/>
      <c r="F80" s="1526"/>
      <c r="G80" s="1526"/>
      <c r="H80" s="1526"/>
      <c r="I80" s="1526"/>
      <c r="J80" s="1526"/>
      <c r="K80" s="1526"/>
      <c r="L80" s="1526"/>
      <c r="M80" s="1526"/>
      <c r="N80" s="1483"/>
      <c r="O80" s="1483"/>
      <c r="P80" s="1483"/>
      <c r="Q80" s="1483"/>
      <c r="R80" s="1483"/>
      <c r="S80" s="1483"/>
      <c r="T80" s="1483"/>
      <c r="U80" s="1483"/>
      <c r="V80" s="1483"/>
      <c r="W80" s="1483"/>
      <c r="X80" s="1484"/>
    </row>
    <row r="81" spans="1:30" s="104" customFormat="1" x14ac:dyDescent="0.25">
      <c r="A81" s="560" t="s">
        <v>476</v>
      </c>
      <c r="B81" s="652" t="s">
        <v>490</v>
      </c>
      <c r="C81" s="1223"/>
      <c r="D81" s="654"/>
      <c r="E81" s="81"/>
      <c r="F81" s="655"/>
      <c r="G81" s="656">
        <v>3</v>
      </c>
      <c r="H81" s="657">
        <f>G81*30</f>
        <v>90</v>
      </c>
      <c r="I81" s="488"/>
      <c r="J81" s="484"/>
      <c r="K81" s="479"/>
      <c r="L81" s="479"/>
      <c r="M81" s="648"/>
      <c r="N81" s="898"/>
      <c r="O81" s="658"/>
      <c r="P81" s="691"/>
      <c r="Q81" s="870"/>
      <c r="R81" s="659"/>
      <c r="S81" s="568"/>
      <c r="T81" s="874"/>
      <c r="U81" s="872"/>
      <c r="V81" s="706"/>
      <c r="W81" s="659"/>
      <c r="X81" s="569"/>
    </row>
    <row r="82" spans="1:30" s="104" customFormat="1" ht="31.5" x14ac:dyDescent="0.25">
      <c r="A82" s="255" t="s">
        <v>510</v>
      </c>
      <c r="B82" s="660" t="s">
        <v>491</v>
      </c>
      <c r="C82" s="661"/>
      <c r="D82" s="662"/>
      <c r="E82" s="663"/>
      <c r="F82" s="664"/>
      <c r="G82" s="457">
        <v>3</v>
      </c>
      <c r="H82" s="665">
        <f>G82*30</f>
        <v>90</v>
      </c>
      <c r="I82" s="476"/>
      <c r="J82" s="451"/>
      <c r="K82" s="388"/>
      <c r="L82" s="388"/>
      <c r="M82" s="114"/>
      <c r="N82" s="492"/>
      <c r="O82" s="491"/>
      <c r="P82" s="1211"/>
      <c r="Q82" s="871"/>
      <c r="R82" s="875"/>
      <c r="S82" s="270"/>
      <c r="T82" s="876"/>
      <c r="U82" s="873"/>
      <c r="V82" s="877"/>
      <c r="W82" s="875"/>
      <c r="X82" s="491"/>
    </row>
    <row r="83" spans="1:30" s="104" customFormat="1" ht="34.5" customHeight="1" x14ac:dyDescent="0.25">
      <c r="A83" s="255" t="s">
        <v>511</v>
      </c>
      <c r="B83" s="667" t="s">
        <v>492</v>
      </c>
      <c r="C83" s="668"/>
      <c r="D83" s="489"/>
      <c r="E83" s="669"/>
      <c r="F83" s="670"/>
      <c r="G83" s="455">
        <v>3</v>
      </c>
      <c r="H83" s="665">
        <f>G83*30</f>
        <v>90</v>
      </c>
      <c r="I83" s="476"/>
      <c r="J83" s="451"/>
      <c r="K83" s="388"/>
      <c r="L83" s="388"/>
      <c r="M83" s="114"/>
      <c r="N83" s="492"/>
      <c r="O83" s="491"/>
      <c r="P83" s="1211"/>
      <c r="Q83" s="871"/>
      <c r="R83" s="875"/>
      <c r="S83" s="270"/>
      <c r="T83" s="876"/>
      <c r="U83" s="873"/>
      <c r="V83" s="877"/>
      <c r="W83" s="875"/>
      <c r="X83" s="491"/>
    </row>
    <row r="84" spans="1:30" s="104" customFormat="1" ht="16.5" customHeight="1" thickBot="1" x14ac:dyDescent="0.3">
      <c r="A84" s="550" t="s">
        <v>512</v>
      </c>
      <c r="B84" s="501" t="s">
        <v>45</v>
      </c>
      <c r="C84" s="899"/>
      <c r="D84" s="967" t="s">
        <v>321</v>
      </c>
      <c r="E84" s="900"/>
      <c r="F84" s="901"/>
      <c r="G84" s="502">
        <v>6</v>
      </c>
      <c r="H84" s="902">
        <f>G84*30</f>
        <v>180</v>
      </c>
      <c r="I84" s="498"/>
      <c r="J84" s="609"/>
      <c r="K84" s="387"/>
      <c r="L84" s="387"/>
      <c r="M84" s="843">
        <f>H84-I84</f>
        <v>180</v>
      </c>
      <c r="N84" s="932"/>
      <c r="O84" s="503"/>
      <c r="P84" s="903"/>
      <c r="Q84" s="904"/>
      <c r="R84" s="504"/>
      <c r="S84" s="905"/>
      <c r="T84" s="906"/>
      <c r="U84" s="907"/>
      <c r="V84" s="908"/>
      <c r="W84" s="504"/>
      <c r="X84" s="503"/>
    </row>
    <row r="85" spans="1:30" s="104" customFormat="1" ht="16.5" customHeight="1" thickBot="1" x14ac:dyDescent="0.3">
      <c r="A85" s="1498" t="s">
        <v>463</v>
      </c>
      <c r="B85" s="1500"/>
      <c r="C85" s="1500"/>
      <c r="D85" s="1500"/>
      <c r="E85" s="1500"/>
      <c r="F85" s="1500"/>
      <c r="G85" s="458">
        <f>G81+G82+G83</f>
        <v>9</v>
      </c>
      <c r="H85" s="459">
        <f>H81+H82+H83</f>
        <v>270</v>
      </c>
      <c r="I85" s="671"/>
      <c r="J85" s="909"/>
      <c r="K85" s="1240"/>
      <c r="L85" s="1240"/>
      <c r="M85" s="1241"/>
      <c r="N85" s="507"/>
      <c r="O85" s="508"/>
      <c r="P85" s="509"/>
      <c r="Q85" s="544"/>
      <c r="R85" s="507"/>
      <c r="S85" s="505"/>
      <c r="T85" s="508"/>
      <c r="U85" s="911"/>
      <c r="V85" s="893"/>
      <c r="W85" s="507"/>
      <c r="X85" s="506"/>
    </row>
    <row r="86" spans="1:30" s="104" customFormat="1" ht="20.25" customHeight="1" thickBot="1" x14ac:dyDescent="0.3">
      <c r="A86" s="1498" t="s">
        <v>203</v>
      </c>
      <c r="B86" s="1500"/>
      <c r="C86" s="1500"/>
      <c r="D86" s="1500"/>
      <c r="E86" s="1500"/>
      <c r="F86" s="1500"/>
      <c r="G86" s="458">
        <f>G84</f>
        <v>6</v>
      </c>
      <c r="H86" s="459">
        <f>H84</f>
        <v>180</v>
      </c>
      <c r="I86" s="458"/>
      <c r="J86" s="458"/>
      <c r="K86" s="458"/>
      <c r="L86" s="458"/>
      <c r="M86" s="458">
        <f>M84</f>
        <v>180</v>
      </c>
      <c r="N86" s="869"/>
      <c r="O86" s="869"/>
      <c r="P86" s="869"/>
      <c r="Q86" s="869"/>
      <c r="R86" s="869"/>
      <c r="S86" s="869"/>
      <c r="T86" s="869"/>
      <c r="U86" s="869"/>
      <c r="V86" s="869"/>
      <c r="W86" s="869"/>
      <c r="X86" s="869"/>
      <c r="Y86" s="458">
        <f>Y84</f>
        <v>0</v>
      </c>
      <c r="Z86" s="458">
        <f>Z84</f>
        <v>0</v>
      </c>
      <c r="AA86" s="458">
        <f>AA84</f>
        <v>0</v>
      </c>
      <c r="AB86" s="458">
        <f>AB84</f>
        <v>0</v>
      </c>
      <c r="AC86" s="458">
        <f>AC84</f>
        <v>0</v>
      </c>
      <c r="AD86" s="1232"/>
    </row>
    <row r="87" spans="1:30" s="104" customFormat="1" ht="16.5" thickBot="1" x14ac:dyDescent="0.3">
      <c r="A87" s="1525" t="s">
        <v>167</v>
      </c>
      <c r="B87" s="1527"/>
      <c r="C87" s="1527"/>
      <c r="D87" s="1527"/>
      <c r="E87" s="1527"/>
      <c r="F87" s="1527"/>
      <c r="G87" s="314">
        <f>G85+G86</f>
        <v>15</v>
      </c>
      <c r="H87" s="313">
        <f>H85+H86</f>
        <v>450</v>
      </c>
      <c r="I87" s="314"/>
      <c r="J87" s="314"/>
      <c r="K87" s="314"/>
      <c r="L87" s="314"/>
      <c r="M87" s="314">
        <f>M85+M86</f>
        <v>180</v>
      </c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</row>
    <row r="88" spans="1:30" ht="16.5" thickBot="1" x14ac:dyDescent="0.3">
      <c r="A88" s="1528" t="s">
        <v>469</v>
      </c>
      <c r="B88" s="1529"/>
      <c r="C88" s="1529"/>
      <c r="D88" s="1529"/>
      <c r="E88" s="1529"/>
      <c r="F88" s="1529"/>
      <c r="G88" s="1529"/>
      <c r="H88" s="1529"/>
      <c r="I88" s="1529"/>
      <c r="J88" s="1529"/>
      <c r="K88" s="1529"/>
      <c r="L88" s="1529"/>
      <c r="M88" s="1529"/>
      <c r="N88" s="1529"/>
      <c r="O88" s="1529"/>
      <c r="P88" s="1529"/>
      <c r="Q88" s="1529"/>
      <c r="R88" s="1529"/>
      <c r="S88" s="1529"/>
      <c r="T88" s="1529"/>
      <c r="U88" s="1529"/>
      <c r="V88" s="1529"/>
      <c r="W88" s="1529"/>
      <c r="X88" s="1530"/>
    </row>
    <row r="89" spans="1:30" s="104" customFormat="1" ht="16.5" thickBot="1" x14ac:dyDescent="0.3">
      <c r="A89" s="456" t="s">
        <v>205</v>
      </c>
      <c r="B89" s="510" t="s">
        <v>455</v>
      </c>
      <c r="C89" s="881"/>
      <c r="D89" s="882"/>
      <c r="E89" s="883"/>
      <c r="F89" s="511"/>
      <c r="G89" s="512">
        <v>6</v>
      </c>
      <c r="H89" s="513">
        <f>G89*30</f>
        <v>180</v>
      </c>
      <c r="I89" s="884"/>
      <c r="J89" s="885"/>
      <c r="K89" s="886"/>
      <c r="L89" s="886"/>
      <c r="M89" s="887">
        <f>H89-I89</f>
        <v>180</v>
      </c>
      <c r="N89" s="889"/>
      <c r="O89" s="888"/>
      <c r="P89" s="889"/>
      <c r="Q89" s="890"/>
      <c r="R89" s="514"/>
      <c r="S89" s="886"/>
      <c r="T89" s="890"/>
      <c r="U89" s="514"/>
      <c r="V89" s="890"/>
      <c r="W89" s="514"/>
      <c r="X89" s="890"/>
    </row>
    <row r="90" spans="1:30" s="104" customFormat="1" ht="16.5" thickBot="1" x14ac:dyDescent="0.3">
      <c r="A90" s="1531" t="s">
        <v>168</v>
      </c>
      <c r="B90" s="1532"/>
      <c r="C90" s="1532"/>
      <c r="D90" s="1532"/>
      <c r="E90" s="1532"/>
      <c r="F90" s="1533"/>
      <c r="G90" s="891">
        <f>SUM(G89:G89)</f>
        <v>6</v>
      </c>
      <c r="H90" s="516">
        <f>H89</f>
        <v>180</v>
      </c>
      <c r="I90" s="459"/>
      <c r="J90" s="460"/>
      <c r="K90" s="892"/>
      <c r="L90" s="892"/>
      <c r="M90" s="516">
        <f>M89</f>
        <v>180</v>
      </c>
      <c r="N90" s="459"/>
      <c r="O90" s="459"/>
      <c r="P90" s="459"/>
      <c r="Q90" s="459"/>
      <c r="R90" s="459"/>
      <c r="S90" s="515"/>
      <c r="T90" s="459"/>
      <c r="U90" s="459"/>
      <c r="V90" s="459"/>
      <c r="W90" s="459"/>
      <c r="X90" s="459"/>
    </row>
    <row r="91" spans="1:30" s="104" customFormat="1" ht="16.5" thickBot="1" x14ac:dyDescent="0.3">
      <c r="A91" s="1534" t="s">
        <v>464</v>
      </c>
      <c r="B91" s="1535"/>
      <c r="C91" s="1535"/>
      <c r="D91" s="1535"/>
      <c r="E91" s="1535"/>
      <c r="F91" s="1535"/>
      <c r="G91" s="458">
        <f>G43+G77+G85</f>
        <v>48</v>
      </c>
      <c r="H91" s="458">
        <f>H43+H77+H85</f>
        <v>1410</v>
      </c>
      <c r="I91" s="459"/>
      <c r="J91" s="459"/>
      <c r="K91" s="459"/>
      <c r="L91" s="459"/>
      <c r="M91" s="516"/>
      <c r="N91" s="880"/>
      <c r="O91" s="879"/>
      <c r="P91" s="880"/>
      <c r="Q91" s="879"/>
      <c r="R91" s="880"/>
      <c r="S91" s="878"/>
      <c r="T91" s="879"/>
      <c r="U91" s="880"/>
      <c r="V91" s="879"/>
      <c r="W91" s="880"/>
      <c r="X91" s="879"/>
    </row>
    <row r="92" spans="1:30" ht="16.5" thickBot="1" x14ac:dyDescent="0.3">
      <c r="A92" s="1534" t="s">
        <v>209</v>
      </c>
      <c r="B92" s="1535"/>
      <c r="C92" s="1535"/>
      <c r="D92" s="1535"/>
      <c r="E92" s="1535"/>
      <c r="F92" s="1535"/>
      <c r="G92" s="458">
        <f>G44+G78+G86+G90</f>
        <v>128</v>
      </c>
      <c r="H92" s="458">
        <f>H44+H78+H86+H90</f>
        <v>3870</v>
      </c>
      <c r="I92" s="458">
        <f>I44+I78+I86+I90</f>
        <v>1375</v>
      </c>
      <c r="J92" s="458">
        <f>J44+J78+J86+J90</f>
        <v>800</v>
      </c>
      <c r="K92" s="458"/>
      <c r="L92" s="458">
        <f t="shared" ref="L92:T92" si="10">L44+L78+L86+L90</f>
        <v>575</v>
      </c>
      <c r="M92" s="458">
        <f t="shared" si="10"/>
        <v>2345</v>
      </c>
      <c r="N92" s="458">
        <f t="shared" si="10"/>
        <v>25</v>
      </c>
      <c r="O92" s="458">
        <f t="shared" si="10"/>
        <v>17</v>
      </c>
      <c r="P92" s="458">
        <f t="shared" si="10"/>
        <v>19</v>
      </c>
      <c r="Q92" s="458">
        <f t="shared" si="10"/>
        <v>14</v>
      </c>
      <c r="R92" s="458">
        <f t="shared" si="10"/>
        <v>7</v>
      </c>
      <c r="S92" s="458">
        <f t="shared" si="10"/>
        <v>0</v>
      </c>
      <c r="T92" s="458">
        <f t="shared" si="10"/>
        <v>4</v>
      </c>
      <c r="U92" s="458"/>
      <c r="V92" s="458"/>
      <c r="W92" s="458"/>
      <c r="X92" s="458"/>
      <c r="Y92" s="104">
        <f>30*G92</f>
        <v>3840</v>
      </c>
    </row>
    <row r="93" spans="1:30" ht="16.5" thickBot="1" x14ac:dyDescent="0.3">
      <c r="A93" s="1536" t="s">
        <v>169</v>
      </c>
      <c r="B93" s="1537"/>
      <c r="C93" s="1537"/>
      <c r="D93" s="1537"/>
      <c r="E93" s="1537"/>
      <c r="F93" s="1537"/>
      <c r="G93" s="452">
        <f>G91+G92</f>
        <v>176</v>
      </c>
      <c r="H93" s="452">
        <f t="shared" ref="H93:T93" si="11">H91+H92</f>
        <v>5280</v>
      </c>
      <c r="I93" s="452">
        <f t="shared" si="11"/>
        <v>1375</v>
      </c>
      <c r="J93" s="452">
        <f t="shared" si="11"/>
        <v>800</v>
      </c>
      <c r="K93" s="452"/>
      <c r="L93" s="452">
        <f t="shared" si="11"/>
        <v>575</v>
      </c>
      <c r="M93" s="452">
        <f t="shared" si="11"/>
        <v>2345</v>
      </c>
      <c r="N93" s="452">
        <f t="shared" si="11"/>
        <v>25</v>
      </c>
      <c r="O93" s="452">
        <f t="shared" si="11"/>
        <v>17</v>
      </c>
      <c r="P93" s="452">
        <f t="shared" si="11"/>
        <v>19</v>
      </c>
      <c r="Q93" s="452">
        <f t="shared" si="11"/>
        <v>14</v>
      </c>
      <c r="R93" s="452">
        <f t="shared" si="11"/>
        <v>7</v>
      </c>
      <c r="S93" s="452">
        <f t="shared" si="11"/>
        <v>0</v>
      </c>
      <c r="T93" s="452">
        <f t="shared" si="11"/>
        <v>4</v>
      </c>
      <c r="U93" s="452"/>
      <c r="V93" s="452"/>
      <c r="W93" s="452"/>
      <c r="X93" s="452"/>
    </row>
    <row r="94" spans="1:30" ht="16.5" thickBot="1" x14ac:dyDescent="0.3">
      <c r="A94" s="1520" t="s">
        <v>170</v>
      </c>
      <c r="B94" s="1521"/>
      <c r="C94" s="1521"/>
      <c r="D94" s="1521"/>
      <c r="E94" s="1521"/>
      <c r="F94" s="1521"/>
      <c r="G94" s="1521"/>
      <c r="H94" s="1521"/>
      <c r="I94" s="1521"/>
      <c r="J94" s="1521"/>
      <c r="K94" s="1521"/>
      <c r="L94" s="1521"/>
      <c r="M94" s="1521"/>
      <c r="N94" s="1521"/>
      <c r="O94" s="1521"/>
      <c r="P94" s="1521"/>
      <c r="Q94" s="1521"/>
      <c r="R94" s="1521"/>
      <c r="S94" s="1521"/>
      <c r="T94" s="1521"/>
      <c r="U94" s="1521"/>
      <c r="V94" s="1521"/>
      <c r="W94" s="1521"/>
      <c r="X94" s="1522"/>
    </row>
    <row r="95" spans="1:30" ht="38.25" customHeight="1" thickBot="1" x14ac:dyDescent="0.3">
      <c r="A95" s="1538" t="s">
        <v>513</v>
      </c>
      <c r="B95" s="1539"/>
      <c r="C95" s="1227"/>
      <c r="D95" s="549"/>
      <c r="E95" s="517"/>
      <c r="F95" s="673"/>
      <c r="G95" s="549">
        <f>G100+G102</f>
        <v>8</v>
      </c>
      <c r="H95" s="549">
        <f>H100+H102</f>
        <v>240</v>
      </c>
      <c r="I95" s="313"/>
      <c r="J95" s="674"/>
      <c r="K95" s="675"/>
      <c r="L95" s="675"/>
      <c r="M95" s="893"/>
      <c r="N95" s="674"/>
      <c r="O95" s="506"/>
      <c r="P95" s="509"/>
      <c r="Q95" s="821"/>
      <c r="R95" s="674"/>
      <c r="S95" s="518"/>
      <c r="T95" s="677"/>
      <c r="U95" s="517"/>
      <c r="V95" s="673"/>
      <c r="W95" s="678"/>
      <c r="X95" s="677"/>
    </row>
    <row r="96" spans="1:30" s="1094" customFormat="1" ht="38.25" customHeight="1" thickBot="1" x14ac:dyDescent="0.3">
      <c r="A96" s="1540" t="s">
        <v>557</v>
      </c>
      <c r="B96" s="1541"/>
      <c r="C96" s="551"/>
      <c r="D96" s="551">
        <v>2</v>
      </c>
      <c r="E96" s="742"/>
      <c r="F96" s="535"/>
      <c r="G96" s="551">
        <f>G106</f>
        <v>4</v>
      </c>
      <c r="H96" s="551">
        <f>H106</f>
        <v>120</v>
      </c>
      <c r="I96" s="679">
        <f>I106</f>
        <v>54</v>
      </c>
      <c r="J96" s="939"/>
      <c r="K96" s="680"/>
      <c r="L96" s="940" t="s">
        <v>587</v>
      </c>
      <c r="M96" s="941">
        <f>H96-I96</f>
        <v>66</v>
      </c>
      <c r="N96" s="939"/>
      <c r="O96" s="942" t="s">
        <v>567</v>
      </c>
      <c r="P96" s="915"/>
      <c r="Q96" s="672"/>
      <c r="R96" s="933"/>
      <c r="S96" s="534"/>
      <c r="T96" s="535"/>
      <c r="U96" s="742"/>
      <c r="V96" s="930"/>
      <c r="W96" s="533"/>
      <c r="X96" s="535"/>
      <c r="Y96" s="1092">
        <f>Y102</f>
        <v>0</v>
      </c>
      <c r="Z96" s="1093">
        <f>Z102</f>
        <v>0</v>
      </c>
      <c r="AA96" s="1093">
        <f>AA102</f>
        <v>0</v>
      </c>
      <c r="AB96" s="1093">
        <f>AB102</f>
        <v>0</v>
      </c>
      <c r="AC96" s="1093">
        <f>AC102</f>
        <v>0</v>
      </c>
      <c r="AD96" s="1230"/>
    </row>
    <row r="97" spans="1:24" ht="34.5" customHeight="1" thickBot="1" x14ac:dyDescent="0.3">
      <c r="A97" s="1538" t="s">
        <v>514</v>
      </c>
      <c r="B97" s="1544"/>
      <c r="C97" s="549"/>
      <c r="D97" s="671">
        <v>4</v>
      </c>
      <c r="E97" s="1248"/>
      <c r="F97" s="817"/>
      <c r="G97" s="1010">
        <f>G108</f>
        <v>4</v>
      </c>
      <c r="H97" s="1010">
        <f>H108</f>
        <v>120</v>
      </c>
      <c r="I97" s="775">
        <f>I108</f>
        <v>54</v>
      </c>
      <c r="J97" s="674"/>
      <c r="K97" s="675"/>
      <c r="L97" s="938" t="s">
        <v>587</v>
      </c>
      <c r="M97" s="1241">
        <f>H97-I97</f>
        <v>66</v>
      </c>
      <c r="N97" s="674"/>
      <c r="O97" s="506"/>
      <c r="P97" s="509"/>
      <c r="Q97" s="944" t="s">
        <v>567</v>
      </c>
      <c r="R97" s="676"/>
      <c r="S97" s="684"/>
      <c r="T97" s="682"/>
      <c r="U97" s="918"/>
      <c r="V97" s="919"/>
      <c r="W97" s="683"/>
      <c r="X97" s="682"/>
    </row>
    <row r="98" spans="1:24" ht="38.25" customHeight="1" thickBot="1" x14ac:dyDescent="0.3">
      <c r="A98" s="1540" t="s">
        <v>558</v>
      </c>
      <c r="B98" s="1541"/>
      <c r="C98" s="551"/>
      <c r="D98" s="578">
        <v>5</v>
      </c>
      <c r="E98" s="579"/>
      <c r="F98" s="709"/>
      <c r="G98" s="1011">
        <f>G110</f>
        <v>4</v>
      </c>
      <c r="H98" s="1011">
        <f>H110</f>
        <v>120</v>
      </c>
      <c r="I98" s="912">
        <f>I110</f>
        <v>45</v>
      </c>
      <c r="J98" s="933"/>
      <c r="K98" s="913"/>
      <c r="L98" s="945" t="s">
        <v>589</v>
      </c>
      <c r="M98" s="868">
        <f>H98-I98</f>
        <v>75</v>
      </c>
      <c r="N98" s="933"/>
      <c r="O98" s="702"/>
      <c r="P98" s="915"/>
      <c r="Q98" s="672"/>
      <c r="R98" s="946" t="s">
        <v>319</v>
      </c>
      <c r="S98" s="711"/>
      <c r="T98" s="712"/>
      <c r="U98" s="916"/>
      <c r="V98" s="917"/>
      <c r="W98" s="710"/>
      <c r="X98" s="712"/>
    </row>
    <row r="99" spans="1:24" ht="34.5" customHeight="1" thickBot="1" x14ac:dyDescent="0.3">
      <c r="A99" s="1538" t="s">
        <v>559</v>
      </c>
      <c r="B99" s="1544"/>
      <c r="C99" s="549"/>
      <c r="D99" s="671">
        <v>6</v>
      </c>
      <c r="E99" s="1248"/>
      <c r="F99" s="817"/>
      <c r="G99" s="1010">
        <f>G113</f>
        <v>4</v>
      </c>
      <c r="H99" s="1010">
        <f>H113</f>
        <v>120</v>
      </c>
      <c r="I99" s="775">
        <f>I114</f>
        <v>39</v>
      </c>
      <c r="J99" s="674"/>
      <c r="K99" s="675"/>
      <c r="L99" s="938" t="s">
        <v>590</v>
      </c>
      <c r="M99" s="1241">
        <f>H99-I99</f>
        <v>81</v>
      </c>
      <c r="N99" s="674"/>
      <c r="O99" s="506"/>
      <c r="P99" s="509"/>
      <c r="Q99" s="893"/>
      <c r="R99" s="674"/>
      <c r="S99" s="675"/>
      <c r="T99" s="947" t="s">
        <v>319</v>
      </c>
      <c r="U99" s="918"/>
      <c r="V99" s="919"/>
      <c r="W99" s="683"/>
      <c r="X99" s="682"/>
    </row>
    <row r="100" spans="1:24" ht="31.5" x14ac:dyDescent="0.25">
      <c r="A100" s="713" t="s">
        <v>171</v>
      </c>
      <c r="B100" s="714" t="s">
        <v>605</v>
      </c>
      <c r="C100" s="715"/>
      <c r="D100" s="715"/>
      <c r="E100" s="716"/>
      <c r="F100" s="472"/>
      <c r="G100" s="523">
        <v>4</v>
      </c>
      <c r="H100" s="686">
        <f>G100*30</f>
        <v>120</v>
      </c>
      <c r="I100" s="685"/>
      <c r="J100" s="717"/>
      <c r="K100" s="471"/>
      <c r="L100" s="471"/>
      <c r="M100" s="740"/>
      <c r="N100" s="688"/>
      <c r="O100" s="658"/>
      <c r="P100" s="691"/>
      <c r="Q100" s="690"/>
      <c r="R100" s="688"/>
      <c r="S100" s="470"/>
      <c r="T100" s="472"/>
      <c r="U100" s="716"/>
      <c r="V100" s="744"/>
      <c r="W100" s="473"/>
      <c r="X100" s="472"/>
    </row>
    <row r="101" spans="1:24" ht="32.25" thickBot="1" x14ac:dyDescent="0.3">
      <c r="A101" s="718" t="s">
        <v>206</v>
      </c>
      <c r="B101" s="719" t="s">
        <v>515</v>
      </c>
      <c r="C101" s="720"/>
      <c r="D101" s="720"/>
      <c r="E101" s="721"/>
      <c r="F101" s="722"/>
      <c r="G101" s="520">
        <v>4</v>
      </c>
      <c r="H101" s="695">
        <f>G101*30</f>
        <v>120</v>
      </c>
      <c r="I101" s="693"/>
      <c r="J101" s="694"/>
      <c r="K101" s="701"/>
      <c r="L101" s="701"/>
      <c r="M101" s="894"/>
      <c r="N101" s="696"/>
      <c r="O101" s="707"/>
      <c r="P101" s="708"/>
      <c r="Q101" s="698"/>
      <c r="R101" s="696"/>
      <c r="S101" s="462"/>
      <c r="T101" s="464"/>
      <c r="U101" s="469"/>
      <c r="V101" s="749"/>
      <c r="W101" s="465"/>
      <c r="X101" s="464"/>
    </row>
    <row r="102" spans="1:24" ht="15.75" customHeight="1" x14ac:dyDescent="0.25">
      <c r="A102" s="713" t="s">
        <v>207</v>
      </c>
      <c r="B102" s="725" t="s">
        <v>466</v>
      </c>
      <c r="C102" s="715"/>
      <c r="D102" s="715"/>
      <c r="E102" s="716"/>
      <c r="F102" s="472"/>
      <c r="G102" s="523">
        <v>4</v>
      </c>
      <c r="H102" s="686">
        <f t="shared" ref="H102:H114" si="12">G102*30</f>
        <v>120</v>
      </c>
      <c r="I102" s="686"/>
      <c r="J102" s="691"/>
      <c r="K102" s="689"/>
      <c r="L102" s="689"/>
      <c r="M102" s="690"/>
      <c r="N102" s="688"/>
      <c r="O102" s="658"/>
      <c r="P102" s="691"/>
      <c r="Q102" s="690"/>
      <c r="R102" s="688"/>
      <c r="S102" s="689"/>
      <c r="T102" s="658"/>
      <c r="U102" s="691"/>
      <c r="V102" s="690"/>
      <c r="W102" s="688"/>
      <c r="X102" s="658"/>
    </row>
    <row r="103" spans="1:24" ht="31.5" x14ac:dyDescent="0.25">
      <c r="A103" s="724" t="s">
        <v>208</v>
      </c>
      <c r="B103" s="725" t="s">
        <v>516</v>
      </c>
      <c r="C103" s="526"/>
      <c r="D103" s="526"/>
      <c r="E103" s="726"/>
      <c r="F103" s="400"/>
      <c r="G103" s="519">
        <v>4</v>
      </c>
      <c r="H103" s="727">
        <f t="shared" si="12"/>
        <v>120</v>
      </c>
      <c r="I103" s="727"/>
      <c r="J103" s="728"/>
      <c r="K103" s="729"/>
      <c r="L103" s="729"/>
      <c r="M103" s="895"/>
      <c r="N103" s="640"/>
      <c r="O103" s="733"/>
      <c r="P103" s="636"/>
      <c r="Q103" s="897"/>
      <c r="R103" s="640"/>
      <c r="S103" s="637"/>
      <c r="T103" s="733"/>
      <c r="U103" s="636"/>
      <c r="V103" s="897"/>
      <c r="W103" s="640"/>
      <c r="X103" s="733"/>
    </row>
    <row r="104" spans="1:24" ht="31.5" x14ac:dyDescent="0.25">
      <c r="A104" s="730" t="s">
        <v>320</v>
      </c>
      <c r="B104" s="725" t="s">
        <v>517</v>
      </c>
      <c r="C104" s="526"/>
      <c r="D104" s="526"/>
      <c r="E104" s="726"/>
      <c r="F104" s="400"/>
      <c r="G104" s="519">
        <v>4</v>
      </c>
      <c r="H104" s="727">
        <f t="shared" si="12"/>
        <v>120</v>
      </c>
      <c r="I104" s="727"/>
      <c r="J104" s="728"/>
      <c r="K104" s="729"/>
      <c r="L104" s="729"/>
      <c r="M104" s="895"/>
      <c r="N104" s="640"/>
      <c r="O104" s="733"/>
      <c r="P104" s="636"/>
      <c r="Q104" s="897"/>
      <c r="R104" s="640"/>
      <c r="S104" s="637"/>
      <c r="T104" s="733"/>
      <c r="U104" s="636"/>
      <c r="V104" s="897"/>
      <c r="W104" s="640"/>
      <c r="X104" s="733"/>
    </row>
    <row r="105" spans="1:24" ht="15.75" customHeight="1" thickBot="1" x14ac:dyDescent="0.3">
      <c r="A105" s="718" t="s">
        <v>518</v>
      </c>
      <c r="B105" s="719" t="s">
        <v>465</v>
      </c>
      <c r="C105" s="720"/>
      <c r="D105" s="720"/>
      <c r="E105" s="721"/>
      <c r="F105" s="722"/>
      <c r="G105" s="520">
        <v>4</v>
      </c>
      <c r="H105" s="695">
        <f t="shared" si="12"/>
        <v>120</v>
      </c>
      <c r="I105" s="695"/>
      <c r="J105" s="699"/>
      <c r="K105" s="700"/>
      <c r="L105" s="700"/>
      <c r="M105" s="922"/>
      <c r="N105" s="696"/>
      <c r="O105" s="707"/>
      <c r="P105" s="708"/>
      <c r="Q105" s="698"/>
      <c r="R105" s="696"/>
      <c r="S105" s="697"/>
      <c r="T105" s="707"/>
      <c r="U105" s="708"/>
      <c r="V105" s="698"/>
      <c r="W105" s="696"/>
      <c r="X105" s="707"/>
    </row>
    <row r="106" spans="1:24" ht="31.5" x14ac:dyDescent="0.25">
      <c r="A106" s="713" t="s">
        <v>519</v>
      </c>
      <c r="B106" s="714" t="s">
        <v>520</v>
      </c>
      <c r="C106" s="715"/>
      <c r="D106" s="715">
        <v>2</v>
      </c>
      <c r="E106" s="716"/>
      <c r="F106" s="472"/>
      <c r="G106" s="523">
        <v>4</v>
      </c>
      <c r="H106" s="687">
        <f t="shared" si="12"/>
        <v>120</v>
      </c>
      <c r="I106" s="497">
        <f t="shared" ref="I106:I114" si="13">J106+K106+L106</f>
        <v>54</v>
      </c>
      <c r="J106" s="688"/>
      <c r="K106" s="689"/>
      <c r="L106" s="822" t="s">
        <v>668</v>
      </c>
      <c r="M106" s="896">
        <f t="shared" ref="M106:M114" si="14">H106-I106</f>
        <v>66</v>
      </c>
      <c r="N106" s="688"/>
      <c r="O106" s="923" t="s">
        <v>319</v>
      </c>
      <c r="P106" s="691"/>
      <c r="Q106" s="690"/>
      <c r="R106" s="688"/>
      <c r="S106" s="689"/>
      <c r="T106" s="658"/>
      <c r="U106" s="691"/>
      <c r="V106" s="690"/>
      <c r="W106" s="688"/>
      <c r="X106" s="658"/>
    </row>
    <row r="107" spans="1:24" x14ac:dyDescent="0.25">
      <c r="A107" s="730" t="s">
        <v>521</v>
      </c>
      <c r="B107" s="731" t="s">
        <v>195</v>
      </c>
      <c r="C107" s="526"/>
      <c r="D107" s="526">
        <v>2</v>
      </c>
      <c r="E107" s="726"/>
      <c r="F107" s="400"/>
      <c r="G107" s="519">
        <v>4</v>
      </c>
      <c r="H107" s="813">
        <f t="shared" si="12"/>
        <v>120</v>
      </c>
      <c r="I107" s="497">
        <f t="shared" si="13"/>
        <v>54</v>
      </c>
      <c r="J107" s="823" t="s">
        <v>587</v>
      </c>
      <c r="K107" s="637"/>
      <c r="L107" s="637">
        <v>18</v>
      </c>
      <c r="M107" s="1206">
        <f t="shared" si="14"/>
        <v>66</v>
      </c>
      <c r="N107" s="640"/>
      <c r="O107" s="1213" t="s">
        <v>319</v>
      </c>
      <c r="P107" s="636"/>
      <c r="Q107" s="897"/>
      <c r="R107" s="640"/>
      <c r="S107" s="637"/>
      <c r="T107" s="733"/>
      <c r="U107" s="636"/>
      <c r="V107" s="897"/>
      <c r="W107" s="640"/>
      <c r="X107" s="733"/>
    </row>
    <row r="108" spans="1:24" ht="31.5" x14ac:dyDescent="0.25">
      <c r="A108" s="730" t="s">
        <v>522</v>
      </c>
      <c r="B108" s="731" t="s">
        <v>523</v>
      </c>
      <c r="C108" s="526"/>
      <c r="D108" s="526">
        <v>4</v>
      </c>
      <c r="E108" s="726"/>
      <c r="F108" s="400"/>
      <c r="G108" s="519">
        <v>4</v>
      </c>
      <c r="H108" s="813">
        <f t="shared" si="12"/>
        <v>120</v>
      </c>
      <c r="I108" s="497">
        <f t="shared" si="13"/>
        <v>54</v>
      </c>
      <c r="J108" s="640"/>
      <c r="K108" s="637"/>
      <c r="L108" s="1208" t="s">
        <v>668</v>
      </c>
      <c r="M108" s="1206">
        <f t="shared" si="14"/>
        <v>66</v>
      </c>
      <c r="N108" s="640"/>
      <c r="O108" s="733"/>
      <c r="P108" s="636"/>
      <c r="Q108" s="865" t="s">
        <v>319</v>
      </c>
      <c r="R108" s="640"/>
      <c r="S108" s="637"/>
      <c r="T108" s="733"/>
      <c r="U108" s="636"/>
      <c r="V108" s="897"/>
      <c r="W108" s="640"/>
      <c r="X108" s="733"/>
    </row>
    <row r="109" spans="1:24" x14ac:dyDescent="0.25">
      <c r="A109" s="730" t="s">
        <v>524</v>
      </c>
      <c r="B109" s="731" t="s">
        <v>197</v>
      </c>
      <c r="C109" s="526"/>
      <c r="D109" s="526">
        <v>4</v>
      </c>
      <c r="E109" s="726"/>
      <c r="F109" s="400"/>
      <c r="G109" s="519">
        <v>4</v>
      </c>
      <c r="H109" s="813">
        <f t="shared" si="12"/>
        <v>120</v>
      </c>
      <c r="I109" s="497">
        <f t="shared" si="13"/>
        <v>54</v>
      </c>
      <c r="J109" s="823" t="s">
        <v>587</v>
      </c>
      <c r="K109" s="637"/>
      <c r="L109" s="637">
        <v>18</v>
      </c>
      <c r="M109" s="1206">
        <f t="shared" si="14"/>
        <v>66</v>
      </c>
      <c r="N109" s="640"/>
      <c r="O109" s="733"/>
      <c r="P109" s="636"/>
      <c r="Q109" s="865" t="s">
        <v>319</v>
      </c>
      <c r="R109" s="640"/>
      <c r="S109" s="637"/>
      <c r="T109" s="733"/>
      <c r="U109" s="636"/>
      <c r="V109" s="897"/>
      <c r="W109" s="640"/>
      <c r="X109" s="733"/>
    </row>
    <row r="110" spans="1:24" ht="32.25" customHeight="1" x14ac:dyDescent="0.25">
      <c r="A110" s="730" t="s">
        <v>525</v>
      </c>
      <c r="B110" s="731" t="s">
        <v>526</v>
      </c>
      <c r="C110" s="526"/>
      <c r="D110" s="526">
        <v>5</v>
      </c>
      <c r="E110" s="726"/>
      <c r="F110" s="400"/>
      <c r="G110" s="519">
        <v>4</v>
      </c>
      <c r="H110" s="813">
        <f t="shared" si="12"/>
        <v>120</v>
      </c>
      <c r="I110" s="497">
        <f t="shared" si="13"/>
        <v>45</v>
      </c>
      <c r="J110" s="640"/>
      <c r="K110" s="637"/>
      <c r="L110" s="1208" t="s">
        <v>589</v>
      </c>
      <c r="M110" s="1206">
        <f t="shared" si="14"/>
        <v>75</v>
      </c>
      <c r="N110" s="640"/>
      <c r="O110" s="733"/>
      <c r="P110" s="636"/>
      <c r="Q110" s="897"/>
      <c r="R110" s="823" t="s">
        <v>319</v>
      </c>
      <c r="S110" s="637"/>
      <c r="T110" s="733"/>
      <c r="U110" s="636"/>
      <c r="V110" s="897"/>
      <c r="W110" s="640"/>
      <c r="X110" s="733"/>
    </row>
    <row r="111" spans="1:24" x14ac:dyDescent="0.25">
      <c r="A111" s="730" t="s">
        <v>527</v>
      </c>
      <c r="B111" s="732" t="s">
        <v>528</v>
      </c>
      <c r="C111" s="524"/>
      <c r="D111" s="524">
        <v>5</v>
      </c>
      <c r="E111" s="466"/>
      <c r="F111" s="402"/>
      <c r="G111" s="404">
        <v>4</v>
      </c>
      <c r="H111" s="813">
        <f t="shared" si="12"/>
        <v>120</v>
      </c>
      <c r="I111" s="497">
        <f t="shared" si="13"/>
        <v>45</v>
      </c>
      <c r="J111" s="823" t="s">
        <v>569</v>
      </c>
      <c r="K111" s="637"/>
      <c r="L111" s="637">
        <v>30</v>
      </c>
      <c r="M111" s="1206">
        <f t="shared" si="14"/>
        <v>75</v>
      </c>
      <c r="N111" s="640"/>
      <c r="O111" s="733"/>
      <c r="P111" s="636"/>
      <c r="Q111" s="897"/>
      <c r="R111" s="823" t="s">
        <v>319</v>
      </c>
      <c r="S111" s="637"/>
      <c r="T111" s="733"/>
      <c r="U111" s="636"/>
      <c r="V111" s="897"/>
      <c r="W111" s="640"/>
      <c r="X111" s="733"/>
    </row>
    <row r="112" spans="1:24" ht="33" customHeight="1" x14ac:dyDescent="0.25">
      <c r="A112" s="730" t="s">
        <v>529</v>
      </c>
      <c r="B112" s="731" t="s">
        <v>39</v>
      </c>
      <c r="C112" s="524"/>
      <c r="D112" s="524">
        <v>5</v>
      </c>
      <c r="E112" s="466"/>
      <c r="F112" s="402"/>
      <c r="G112" s="404">
        <v>4</v>
      </c>
      <c r="H112" s="813">
        <f t="shared" si="12"/>
        <v>120</v>
      </c>
      <c r="I112" s="497">
        <f t="shared" si="13"/>
        <v>45</v>
      </c>
      <c r="J112" s="823" t="s">
        <v>569</v>
      </c>
      <c r="K112" s="637"/>
      <c r="L112" s="637">
        <v>30</v>
      </c>
      <c r="M112" s="1206">
        <f t="shared" si="14"/>
        <v>75</v>
      </c>
      <c r="N112" s="640"/>
      <c r="O112" s="733"/>
      <c r="P112" s="636"/>
      <c r="Q112" s="897"/>
      <c r="R112" s="823" t="s">
        <v>319</v>
      </c>
      <c r="S112" s="637"/>
      <c r="T112" s="733"/>
      <c r="U112" s="636"/>
      <c r="V112" s="897"/>
      <c r="W112" s="640"/>
      <c r="X112" s="733"/>
    </row>
    <row r="113" spans="1:30" ht="31.5" customHeight="1" x14ac:dyDescent="0.25">
      <c r="A113" s="724" t="s">
        <v>530</v>
      </c>
      <c r="B113" s="731" t="s">
        <v>531</v>
      </c>
      <c r="C113" s="524"/>
      <c r="D113" s="524">
        <v>6</v>
      </c>
      <c r="E113" s="466"/>
      <c r="F113" s="402"/>
      <c r="G113" s="404">
        <v>4</v>
      </c>
      <c r="H113" s="813">
        <f t="shared" si="12"/>
        <v>120</v>
      </c>
      <c r="I113" s="497">
        <f t="shared" si="13"/>
        <v>39</v>
      </c>
      <c r="J113" s="640"/>
      <c r="K113" s="637"/>
      <c r="L113" s="1208" t="s">
        <v>590</v>
      </c>
      <c r="M113" s="1206">
        <f t="shared" si="14"/>
        <v>81</v>
      </c>
      <c r="N113" s="640"/>
      <c r="O113" s="733"/>
      <c r="P113" s="636"/>
      <c r="Q113" s="897"/>
      <c r="R113" s="640"/>
      <c r="S113" s="637"/>
      <c r="T113" s="1213" t="s">
        <v>319</v>
      </c>
      <c r="U113" s="636"/>
      <c r="V113" s="897"/>
      <c r="W113" s="640"/>
      <c r="X113" s="733"/>
    </row>
    <row r="114" spans="1:30" ht="16.5" thickBot="1" x14ac:dyDescent="0.3">
      <c r="A114" s="718" t="s">
        <v>532</v>
      </c>
      <c r="B114" s="924" t="s">
        <v>533</v>
      </c>
      <c r="C114" s="747"/>
      <c r="D114" s="747">
        <v>6</v>
      </c>
      <c r="E114" s="469"/>
      <c r="F114" s="464"/>
      <c r="G114" s="1003">
        <v>4</v>
      </c>
      <c r="H114" s="1004">
        <f t="shared" si="12"/>
        <v>120</v>
      </c>
      <c r="I114" s="1005">
        <f t="shared" si="13"/>
        <v>39</v>
      </c>
      <c r="J114" s="951" t="s">
        <v>588</v>
      </c>
      <c r="K114" s="952"/>
      <c r="L114" s="952">
        <v>13</v>
      </c>
      <c r="M114" s="927">
        <f t="shared" si="14"/>
        <v>81</v>
      </c>
      <c r="N114" s="646"/>
      <c r="O114" s="735"/>
      <c r="P114" s="948"/>
      <c r="Q114" s="949"/>
      <c r="R114" s="646"/>
      <c r="S114" s="952"/>
      <c r="T114" s="928" t="s">
        <v>319</v>
      </c>
      <c r="U114" s="948"/>
      <c r="V114" s="949"/>
      <c r="W114" s="646"/>
      <c r="X114" s="735"/>
    </row>
    <row r="115" spans="1:30" x14ac:dyDescent="0.25">
      <c r="A115" s="1545" t="s">
        <v>534</v>
      </c>
      <c r="B115" s="1546"/>
      <c r="C115" s="1546"/>
      <c r="D115" s="1546"/>
      <c r="E115" s="1546"/>
      <c r="F115" s="1546"/>
      <c r="G115" s="1006">
        <f>G100+G102</f>
        <v>8</v>
      </c>
      <c r="H115" s="765">
        <f>H100+H102</f>
        <v>240</v>
      </c>
      <c r="I115" s="687"/>
      <c r="J115" s="688"/>
      <c r="K115" s="689"/>
      <c r="L115" s="689"/>
      <c r="M115" s="658"/>
      <c r="N115" s="691"/>
      <c r="O115" s="690"/>
      <c r="P115" s="688"/>
      <c r="Q115" s="658"/>
      <c r="R115" s="691"/>
      <c r="S115" s="689"/>
      <c r="T115" s="658"/>
      <c r="U115" s="691"/>
      <c r="V115" s="690"/>
      <c r="W115" s="688"/>
      <c r="X115" s="658"/>
    </row>
    <row r="116" spans="1:30" ht="16.5" thickBot="1" x14ac:dyDescent="0.3">
      <c r="A116" s="1542" t="s">
        <v>203</v>
      </c>
      <c r="B116" s="1543"/>
      <c r="C116" s="1543"/>
      <c r="D116" s="1543"/>
      <c r="E116" s="1543"/>
      <c r="F116" s="1543"/>
      <c r="G116" s="649">
        <f>G96+G97+G98+G99</f>
        <v>16</v>
      </c>
      <c r="H116" s="772">
        <f t="shared" ref="H116:T116" si="15">H96+H97+H98+H99</f>
        <v>480</v>
      </c>
      <c r="I116" s="772">
        <f t="shared" si="15"/>
        <v>192</v>
      </c>
      <c r="J116" s="649">
        <f t="shared" si="15"/>
        <v>0</v>
      </c>
      <c r="K116" s="650">
        <f t="shared" si="15"/>
        <v>0</v>
      </c>
      <c r="L116" s="650">
        <f t="shared" si="15"/>
        <v>156</v>
      </c>
      <c r="M116" s="651">
        <f t="shared" si="15"/>
        <v>288</v>
      </c>
      <c r="N116" s="1007">
        <f t="shared" si="15"/>
        <v>0</v>
      </c>
      <c r="O116" s="773">
        <f t="shared" si="15"/>
        <v>2</v>
      </c>
      <c r="P116" s="649">
        <f t="shared" si="15"/>
        <v>0</v>
      </c>
      <c r="Q116" s="651">
        <f t="shared" si="15"/>
        <v>2</v>
      </c>
      <c r="R116" s="1007">
        <f t="shared" si="15"/>
        <v>3</v>
      </c>
      <c r="S116" s="650">
        <f t="shared" si="15"/>
        <v>0</v>
      </c>
      <c r="T116" s="651">
        <f t="shared" si="15"/>
        <v>3</v>
      </c>
      <c r="U116" s="708"/>
      <c r="V116" s="698"/>
      <c r="W116" s="696"/>
      <c r="X116" s="707"/>
    </row>
    <row r="117" spans="1:30" s="1094" customFormat="1" ht="15.75" customHeight="1" thickBot="1" x14ac:dyDescent="0.3">
      <c r="A117" s="1549" t="s">
        <v>172</v>
      </c>
      <c r="B117" s="1550"/>
      <c r="C117" s="1550"/>
      <c r="D117" s="1550"/>
      <c r="E117" s="1550"/>
      <c r="F117" s="1551"/>
      <c r="G117" s="737">
        <f>G115+G116</f>
        <v>24</v>
      </c>
      <c r="H117" s="737">
        <f t="shared" ref="H117:T117" si="16">H115+H116</f>
        <v>720</v>
      </c>
      <c r="I117" s="1008">
        <f t="shared" si="16"/>
        <v>192</v>
      </c>
      <c r="J117" s="1008"/>
      <c r="K117" s="1008"/>
      <c r="L117" s="1008">
        <f>L115+L116</f>
        <v>156</v>
      </c>
      <c r="M117" s="1008">
        <f t="shared" si="16"/>
        <v>288</v>
      </c>
      <c r="N117" s="1008"/>
      <c r="O117" s="1008">
        <f t="shared" si="16"/>
        <v>2</v>
      </c>
      <c r="P117" s="1008"/>
      <c r="Q117" s="1008">
        <f t="shared" si="16"/>
        <v>2</v>
      </c>
      <c r="R117" s="1008">
        <f t="shared" si="16"/>
        <v>3</v>
      </c>
      <c r="S117" s="1008">
        <f t="shared" si="16"/>
        <v>0</v>
      </c>
      <c r="T117" s="1008">
        <f t="shared" si="16"/>
        <v>3</v>
      </c>
      <c r="U117" s="738"/>
      <c r="V117" s="738"/>
      <c r="W117" s="738"/>
      <c r="X117" s="254"/>
      <c r="Y117" s="1095">
        <f>SUM(Y102:Y114)</f>
        <v>0</v>
      </c>
      <c r="Z117" s="1091">
        <f>SUM(Z102:Z114)</f>
        <v>0</v>
      </c>
      <c r="AA117" s="1091">
        <f>SUM(AA102:AA114)</f>
        <v>0</v>
      </c>
      <c r="AB117" s="1091">
        <f>SUM(AB102:AB114)</f>
        <v>0</v>
      </c>
      <c r="AC117" s="1091">
        <f>SUM(AC102:AC114)</f>
        <v>0</v>
      </c>
      <c r="AD117" s="1231"/>
    </row>
    <row r="118" spans="1:30" ht="16.5" thickBot="1" x14ac:dyDescent="0.3">
      <c r="A118" s="1520" t="s">
        <v>173</v>
      </c>
      <c r="B118" s="1521"/>
      <c r="C118" s="1521"/>
      <c r="D118" s="1521"/>
      <c r="E118" s="1521"/>
      <c r="F118" s="1521"/>
      <c r="G118" s="1521"/>
      <c r="H118" s="1521"/>
      <c r="I118" s="1521"/>
      <c r="J118" s="1552"/>
      <c r="K118" s="1552"/>
      <c r="L118" s="1552"/>
      <c r="M118" s="1552"/>
      <c r="N118" s="1552"/>
      <c r="O118" s="1552"/>
      <c r="P118" s="1552"/>
      <c r="Q118" s="1552"/>
      <c r="R118" s="1552"/>
      <c r="S118" s="1552"/>
      <c r="T118" s="1552"/>
      <c r="U118" s="1552"/>
      <c r="V118" s="1552"/>
      <c r="W118" s="1552"/>
      <c r="X118" s="1553"/>
    </row>
    <row r="119" spans="1:30" ht="37.5" customHeight="1" thickBot="1" x14ac:dyDescent="0.3">
      <c r="A119" s="1538" t="s">
        <v>535</v>
      </c>
      <c r="B119" s="1539"/>
      <c r="C119" s="1227"/>
      <c r="D119" s="549"/>
      <c r="E119" s="517"/>
      <c r="F119" s="673"/>
      <c r="G119" s="549">
        <f>G124</f>
        <v>4</v>
      </c>
      <c r="H119" s="1243">
        <f>H124</f>
        <v>120</v>
      </c>
      <c r="I119" s="775"/>
      <c r="J119" s="939"/>
      <c r="K119" s="680"/>
      <c r="L119" s="680"/>
      <c r="M119" s="681"/>
      <c r="N119" s="509"/>
      <c r="O119" s="893"/>
      <c r="P119" s="674"/>
      <c r="Q119" s="818"/>
      <c r="R119" s="509"/>
      <c r="S119" s="518"/>
      <c r="T119" s="673"/>
      <c r="U119" s="678"/>
      <c r="V119" s="677"/>
      <c r="W119" s="517"/>
      <c r="X119" s="677"/>
    </row>
    <row r="120" spans="1:30" ht="36" customHeight="1" thickBot="1" x14ac:dyDescent="0.3">
      <c r="A120" s="1540" t="s">
        <v>562</v>
      </c>
      <c r="B120" s="1541"/>
      <c r="C120" s="806"/>
      <c r="D120" s="551">
        <v>3</v>
      </c>
      <c r="E120" s="533"/>
      <c r="F120" s="535"/>
      <c r="G120" s="551">
        <f>G127</f>
        <v>4</v>
      </c>
      <c r="H120" s="1245">
        <f>H127</f>
        <v>120</v>
      </c>
      <c r="I120" s="1242">
        <f>I127</f>
        <v>45</v>
      </c>
      <c r="J120" s="954" t="s">
        <v>568</v>
      </c>
      <c r="K120" s="1240"/>
      <c r="L120" s="938" t="s">
        <v>569</v>
      </c>
      <c r="M120" s="532">
        <f>H120-I120</f>
        <v>75</v>
      </c>
      <c r="N120" s="957"/>
      <c r="O120" s="958"/>
      <c r="P120" s="943" t="s">
        <v>319</v>
      </c>
      <c r="Q120" s="535"/>
      <c r="R120" s="916"/>
      <c r="S120" s="711"/>
      <c r="T120" s="917"/>
      <c r="U120" s="710"/>
      <c r="V120" s="712"/>
      <c r="W120" s="916"/>
      <c r="X120" s="712"/>
    </row>
    <row r="121" spans="1:30" s="1094" customFormat="1" ht="33.75" customHeight="1" thickBot="1" x14ac:dyDescent="0.3">
      <c r="A121" s="1538" t="s">
        <v>536</v>
      </c>
      <c r="B121" s="1544"/>
      <c r="C121" s="546"/>
      <c r="D121" s="549" t="s">
        <v>556</v>
      </c>
      <c r="E121" s="678"/>
      <c r="F121" s="677"/>
      <c r="G121" s="549">
        <f>G129+G131</f>
        <v>8</v>
      </c>
      <c r="H121" s="1243">
        <f>H129+H131</f>
        <v>240</v>
      </c>
      <c r="I121" s="1242">
        <f>I129+I131</f>
        <v>108</v>
      </c>
      <c r="J121" s="954" t="s">
        <v>667</v>
      </c>
      <c r="K121" s="1240"/>
      <c r="L121" s="938" t="s">
        <v>587</v>
      </c>
      <c r="M121" s="677">
        <f>M129+M131</f>
        <v>132</v>
      </c>
      <c r="N121" s="517"/>
      <c r="O121" s="673"/>
      <c r="P121" s="678"/>
      <c r="Q121" s="947" t="s">
        <v>596</v>
      </c>
      <c r="R121" s="517"/>
      <c r="S121" s="518"/>
      <c r="T121" s="673"/>
      <c r="U121" s="678"/>
      <c r="V121" s="677"/>
      <c r="W121" s="517"/>
      <c r="X121" s="677"/>
    </row>
    <row r="122" spans="1:30" ht="37.5" customHeight="1" thickBot="1" x14ac:dyDescent="0.3">
      <c r="A122" s="1540" t="s">
        <v>563</v>
      </c>
      <c r="B122" s="1541"/>
      <c r="C122" s="806"/>
      <c r="D122" s="734" t="s">
        <v>561</v>
      </c>
      <c r="E122" s="533"/>
      <c r="F122" s="535"/>
      <c r="G122" s="551">
        <f>G133+G135+G137+G139</f>
        <v>16</v>
      </c>
      <c r="H122" s="1245">
        <f>H133+H135+H137+H139</f>
        <v>480</v>
      </c>
      <c r="I122" s="1244">
        <f>I133+I135+I137+I139</f>
        <v>180</v>
      </c>
      <c r="J122" s="955" t="s">
        <v>591</v>
      </c>
      <c r="K122" s="956"/>
      <c r="L122" s="940" t="s">
        <v>592</v>
      </c>
      <c r="M122" s="739">
        <f>M133+M135+M137+M139</f>
        <v>300</v>
      </c>
      <c r="N122" s="742"/>
      <c r="O122" s="930"/>
      <c r="P122" s="533"/>
      <c r="Q122" s="535"/>
      <c r="R122" s="864" t="s">
        <v>593</v>
      </c>
      <c r="S122" s="534"/>
      <c r="T122" s="917"/>
      <c r="U122" s="710"/>
      <c r="V122" s="712"/>
      <c r="W122" s="916"/>
      <c r="X122" s="712"/>
    </row>
    <row r="123" spans="1:30" ht="44.25" customHeight="1" thickBot="1" x14ac:dyDescent="0.3">
      <c r="A123" s="1538" t="s">
        <v>565</v>
      </c>
      <c r="B123" s="1544"/>
      <c r="C123" s="546"/>
      <c r="D123" s="549" t="s">
        <v>564</v>
      </c>
      <c r="E123" s="678"/>
      <c r="F123" s="677"/>
      <c r="G123" s="549">
        <f>G141+G143</f>
        <v>8</v>
      </c>
      <c r="H123" s="1243">
        <f t="shared" ref="H123:M123" si="17">H141+H143</f>
        <v>240</v>
      </c>
      <c r="I123" s="1242">
        <f t="shared" si="17"/>
        <v>80</v>
      </c>
      <c r="J123" s="954" t="s">
        <v>595</v>
      </c>
      <c r="K123" s="1240"/>
      <c r="L123" s="938" t="s">
        <v>588</v>
      </c>
      <c r="M123" s="677">
        <f t="shared" si="17"/>
        <v>160</v>
      </c>
      <c r="N123" s="517"/>
      <c r="O123" s="673"/>
      <c r="P123" s="678"/>
      <c r="Q123" s="677"/>
      <c r="R123" s="517"/>
      <c r="S123" s="518"/>
      <c r="T123" s="947" t="s">
        <v>596</v>
      </c>
      <c r="U123" s="683"/>
      <c r="V123" s="919"/>
      <c r="W123" s="683"/>
      <c r="X123" s="682"/>
    </row>
    <row r="124" spans="1:30" ht="39.75" customHeight="1" x14ac:dyDescent="0.25">
      <c r="A124" s="1023" t="s">
        <v>174</v>
      </c>
      <c r="B124" s="743" t="s">
        <v>537</v>
      </c>
      <c r="C124" s="1027"/>
      <c r="D124" s="715"/>
      <c r="E124" s="473"/>
      <c r="F124" s="472"/>
      <c r="G124" s="523">
        <v>4</v>
      </c>
      <c r="H124" s="686">
        <f>G124*30</f>
        <v>120</v>
      </c>
      <c r="I124" s="685"/>
      <c r="J124" s="467"/>
      <c r="K124" s="191"/>
      <c r="L124" s="191"/>
      <c r="M124" s="914"/>
      <c r="N124" s="401"/>
      <c r="O124" s="745"/>
      <c r="P124" s="401"/>
      <c r="Q124" s="400"/>
      <c r="R124" s="726"/>
      <c r="S124" s="189"/>
      <c r="T124" s="745"/>
      <c r="U124" s="473"/>
      <c r="V124" s="472"/>
      <c r="W124" s="726"/>
      <c r="X124" s="400"/>
    </row>
    <row r="125" spans="1:30" ht="38.25" customHeight="1" x14ac:dyDescent="0.25">
      <c r="A125" s="1024" t="s">
        <v>175</v>
      </c>
      <c r="B125" s="1215" t="s">
        <v>606</v>
      </c>
      <c r="C125" s="1028"/>
      <c r="D125" s="526"/>
      <c r="E125" s="401"/>
      <c r="F125" s="400"/>
      <c r="G125" s="519">
        <v>4</v>
      </c>
      <c r="H125" s="727">
        <f>G125*30</f>
        <v>120</v>
      </c>
      <c r="I125" s="190"/>
      <c r="J125" s="467"/>
      <c r="K125" s="191"/>
      <c r="L125" s="191"/>
      <c r="M125" s="914"/>
      <c r="N125" s="403"/>
      <c r="O125" s="752"/>
      <c r="P125" s="403"/>
      <c r="Q125" s="402"/>
      <c r="R125" s="466"/>
      <c r="S125" s="105"/>
      <c r="T125" s="752"/>
      <c r="U125" s="403"/>
      <c r="V125" s="402"/>
      <c r="W125" s="466"/>
      <c r="X125" s="402"/>
    </row>
    <row r="126" spans="1:30" ht="31.5" customHeight="1" thickBot="1" x14ac:dyDescent="0.3">
      <c r="A126" s="1025" t="s">
        <v>176</v>
      </c>
      <c r="B126" s="746" t="s">
        <v>607</v>
      </c>
      <c r="C126" s="1029"/>
      <c r="D126" s="747"/>
      <c r="E126" s="465"/>
      <c r="F126" s="464"/>
      <c r="G126" s="525">
        <v>4</v>
      </c>
      <c r="H126" s="748">
        <f>G126*30</f>
        <v>120</v>
      </c>
      <c r="I126" s="522"/>
      <c r="J126" s="468"/>
      <c r="K126" s="463"/>
      <c r="L126" s="463"/>
      <c r="M126" s="741"/>
      <c r="N126" s="465"/>
      <c r="O126" s="749"/>
      <c r="P126" s="465"/>
      <c r="Q126" s="464"/>
      <c r="R126" s="469"/>
      <c r="S126" s="462"/>
      <c r="T126" s="749"/>
      <c r="U126" s="465"/>
      <c r="V126" s="464"/>
      <c r="W126" s="469"/>
      <c r="X126" s="464"/>
    </row>
    <row r="127" spans="1:30" ht="15.75" customHeight="1" x14ac:dyDescent="0.25">
      <c r="A127" s="1026" t="s">
        <v>177</v>
      </c>
      <c r="B127" s="750" t="s">
        <v>608</v>
      </c>
      <c r="C127" s="1028"/>
      <c r="D127" s="526">
        <v>3</v>
      </c>
      <c r="E127" s="401"/>
      <c r="F127" s="400"/>
      <c r="G127" s="519">
        <v>4</v>
      </c>
      <c r="H127" s="751">
        <f>G127*30</f>
        <v>120</v>
      </c>
      <c r="I127" s="1009">
        <f t="shared" ref="I127:I144" si="18">J127+K127+L127</f>
        <v>45</v>
      </c>
      <c r="J127" s="920" t="s">
        <v>568</v>
      </c>
      <c r="K127" s="761"/>
      <c r="L127" s="920" t="s">
        <v>569</v>
      </c>
      <c r="M127" s="921">
        <f t="shared" ref="M127:M140" si="19">H127-I127</f>
        <v>75</v>
      </c>
      <c r="N127" s="401"/>
      <c r="O127" s="745"/>
      <c r="P127" s="931" t="s">
        <v>319</v>
      </c>
      <c r="Q127" s="400"/>
      <c r="R127" s="726"/>
      <c r="S127" s="189"/>
      <c r="T127" s="745"/>
      <c r="U127" s="401"/>
      <c r="V127" s="400"/>
      <c r="W127" s="726"/>
      <c r="X127" s="400"/>
    </row>
    <row r="128" spans="1:30" ht="16.5" customHeight="1" x14ac:dyDescent="0.25">
      <c r="A128" s="1024" t="s">
        <v>178</v>
      </c>
      <c r="B128" s="274" t="s">
        <v>538</v>
      </c>
      <c r="C128" s="1030"/>
      <c r="D128" s="629" t="s">
        <v>319</v>
      </c>
      <c r="E128" s="753"/>
      <c r="F128" s="474"/>
      <c r="G128" s="404">
        <v>4</v>
      </c>
      <c r="H128" s="521">
        <v>120</v>
      </c>
      <c r="I128" s="497">
        <f t="shared" si="18"/>
        <v>45</v>
      </c>
      <c r="J128" s="1208" t="s">
        <v>568</v>
      </c>
      <c r="K128" s="446"/>
      <c r="L128" s="1208" t="s">
        <v>569</v>
      </c>
      <c r="M128" s="1206">
        <f t="shared" si="19"/>
        <v>75</v>
      </c>
      <c r="N128" s="403"/>
      <c r="O128" s="752"/>
      <c r="P128" s="823" t="s">
        <v>319</v>
      </c>
      <c r="Q128" s="402"/>
      <c r="R128" s="466"/>
      <c r="S128" s="105"/>
      <c r="T128" s="752"/>
      <c r="U128" s="403"/>
      <c r="V128" s="402"/>
      <c r="W128" s="466"/>
      <c r="X128" s="402"/>
    </row>
    <row r="129" spans="1:31" x14ac:dyDescent="0.25">
      <c r="A129" s="1024" t="s">
        <v>179</v>
      </c>
      <c r="B129" s="274" t="s">
        <v>539</v>
      </c>
      <c r="C129" s="1030"/>
      <c r="D129" s="629" t="s">
        <v>555</v>
      </c>
      <c r="E129" s="753"/>
      <c r="F129" s="474"/>
      <c r="G129" s="404">
        <v>4</v>
      </c>
      <c r="H129" s="628">
        <f t="shared" ref="H129:H140" si="20">G129*30</f>
        <v>120</v>
      </c>
      <c r="I129" s="497">
        <f t="shared" si="18"/>
        <v>54</v>
      </c>
      <c r="J129" s="1208" t="s">
        <v>587</v>
      </c>
      <c r="K129" s="446"/>
      <c r="L129" s="1208" t="s">
        <v>586</v>
      </c>
      <c r="M129" s="1206">
        <f t="shared" si="19"/>
        <v>66</v>
      </c>
      <c r="N129" s="391"/>
      <c r="O129" s="754"/>
      <c r="P129" s="391"/>
      <c r="Q129" s="1213" t="s">
        <v>319</v>
      </c>
      <c r="R129" s="487"/>
      <c r="S129" s="116"/>
      <c r="T129" s="754"/>
      <c r="U129" s="391"/>
      <c r="V129" s="392"/>
      <c r="W129" s="487"/>
      <c r="X129" s="402"/>
    </row>
    <row r="130" spans="1:31" x14ac:dyDescent="0.25">
      <c r="A130" s="1024" t="s">
        <v>180</v>
      </c>
      <c r="B130" s="274" t="s">
        <v>353</v>
      </c>
      <c r="C130" s="1030"/>
      <c r="D130" s="629" t="s">
        <v>555</v>
      </c>
      <c r="E130" s="755"/>
      <c r="F130" s="474"/>
      <c r="G130" s="404">
        <v>4</v>
      </c>
      <c r="H130" s="628">
        <f t="shared" si="20"/>
        <v>120</v>
      </c>
      <c r="I130" s="497">
        <f t="shared" si="18"/>
        <v>54</v>
      </c>
      <c r="J130" s="1208" t="s">
        <v>587</v>
      </c>
      <c r="K130" s="446"/>
      <c r="L130" s="1208" t="s">
        <v>586</v>
      </c>
      <c r="M130" s="1206">
        <f t="shared" si="19"/>
        <v>66</v>
      </c>
      <c r="N130" s="391"/>
      <c r="O130" s="754"/>
      <c r="P130" s="391"/>
      <c r="Q130" s="1213" t="s">
        <v>319</v>
      </c>
      <c r="R130" s="487"/>
      <c r="S130" s="116"/>
      <c r="T130" s="754"/>
      <c r="U130" s="391"/>
      <c r="V130" s="392"/>
      <c r="W130" s="487"/>
      <c r="X130" s="402"/>
    </row>
    <row r="131" spans="1:31" ht="31.5" x14ac:dyDescent="0.25">
      <c r="A131" s="1024" t="s">
        <v>181</v>
      </c>
      <c r="B131" s="1215" t="s">
        <v>609</v>
      </c>
      <c r="C131" s="1030"/>
      <c r="D131" s="629" t="s">
        <v>555</v>
      </c>
      <c r="E131" s="755"/>
      <c r="F131" s="474"/>
      <c r="G131" s="404">
        <v>4</v>
      </c>
      <c r="H131" s="628">
        <f>G131*30</f>
        <v>120</v>
      </c>
      <c r="I131" s="497">
        <f t="shared" si="18"/>
        <v>54</v>
      </c>
      <c r="J131" s="1208" t="s">
        <v>587</v>
      </c>
      <c r="K131" s="446"/>
      <c r="L131" s="1208" t="s">
        <v>586</v>
      </c>
      <c r="M131" s="1206">
        <f t="shared" si="19"/>
        <v>66</v>
      </c>
      <c r="N131" s="391"/>
      <c r="O131" s="754"/>
      <c r="P131" s="391"/>
      <c r="Q131" s="1213" t="s">
        <v>319</v>
      </c>
      <c r="R131" s="487"/>
      <c r="S131" s="116"/>
      <c r="T131" s="754"/>
      <c r="U131" s="391"/>
      <c r="V131" s="392"/>
      <c r="W131" s="487"/>
      <c r="X131" s="402"/>
    </row>
    <row r="132" spans="1:31" x14ac:dyDescent="0.25">
      <c r="A132" s="1024" t="s">
        <v>357</v>
      </c>
      <c r="B132" s="1215" t="s">
        <v>610</v>
      </c>
      <c r="C132" s="1030"/>
      <c r="D132" s="629" t="s">
        <v>555</v>
      </c>
      <c r="E132" s="755"/>
      <c r="F132" s="474"/>
      <c r="G132" s="404">
        <v>4</v>
      </c>
      <c r="H132" s="628">
        <f>G132*30</f>
        <v>120</v>
      </c>
      <c r="I132" s="497">
        <f t="shared" si="18"/>
        <v>54</v>
      </c>
      <c r="J132" s="1208" t="s">
        <v>587</v>
      </c>
      <c r="K132" s="446"/>
      <c r="L132" s="1208" t="s">
        <v>586</v>
      </c>
      <c r="M132" s="1206">
        <f t="shared" si="19"/>
        <v>66</v>
      </c>
      <c r="N132" s="391"/>
      <c r="O132" s="754"/>
      <c r="P132" s="391"/>
      <c r="Q132" s="1213" t="s">
        <v>319</v>
      </c>
      <c r="R132" s="487"/>
      <c r="S132" s="116"/>
      <c r="T132" s="754"/>
      <c r="U132" s="391"/>
      <c r="V132" s="392"/>
      <c r="W132" s="487"/>
      <c r="X132" s="402"/>
    </row>
    <row r="133" spans="1:31" x14ac:dyDescent="0.25">
      <c r="A133" s="1024" t="s">
        <v>540</v>
      </c>
      <c r="B133" s="1022" t="s">
        <v>611</v>
      </c>
      <c r="C133" s="1030"/>
      <c r="D133" s="629" t="s">
        <v>560</v>
      </c>
      <c r="E133" s="755"/>
      <c r="F133" s="474"/>
      <c r="G133" s="404">
        <v>4</v>
      </c>
      <c r="H133" s="628">
        <f t="shared" si="20"/>
        <v>120</v>
      </c>
      <c r="I133" s="497">
        <f t="shared" si="18"/>
        <v>45</v>
      </c>
      <c r="J133" s="1208" t="s">
        <v>568</v>
      </c>
      <c r="K133" s="446"/>
      <c r="L133" s="1208" t="s">
        <v>569</v>
      </c>
      <c r="M133" s="1206">
        <f t="shared" si="19"/>
        <v>75</v>
      </c>
      <c r="N133" s="391"/>
      <c r="O133" s="754"/>
      <c r="P133" s="391"/>
      <c r="Q133" s="392"/>
      <c r="R133" s="925" t="s">
        <v>319</v>
      </c>
      <c r="S133" s="116"/>
      <c r="T133" s="754"/>
      <c r="U133" s="391"/>
      <c r="V133" s="392"/>
      <c r="W133" s="487"/>
      <c r="X133" s="402"/>
    </row>
    <row r="134" spans="1:31" x14ac:dyDescent="0.25">
      <c r="A134" s="1024" t="s">
        <v>541</v>
      </c>
      <c r="B134" s="1215" t="s">
        <v>221</v>
      </c>
      <c r="C134" s="1030"/>
      <c r="D134" s="629" t="s">
        <v>560</v>
      </c>
      <c r="E134" s="755"/>
      <c r="F134" s="474"/>
      <c r="G134" s="404">
        <v>4</v>
      </c>
      <c r="H134" s="628">
        <f t="shared" si="20"/>
        <v>120</v>
      </c>
      <c r="I134" s="497">
        <f t="shared" si="18"/>
        <v>45</v>
      </c>
      <c r="J134" s="1208" t="s">
        <v>568</v>
      </c>
      <c r="K134" s="446"/>
      <c r="L134" s="1208" t="s">
        <v>569</v>
      </c>
      <c r="M134" s="1206">
        <f t="shared" si="19"/>
        <v>75</v>
      </c>
      <c r="N134" s="391"/>
      <c r="O134" s="754"/>
      <c r="P134" s="391"/>
      <c r="Q134" s="392"/>
      <c r="R134" s="925" t="s">
        <v>319</v>
      </c>
      <c r="S134" s="116"/>
      <c r="T134" s="754"/>
      <c r="U134" s="391"/>
      <c r="V134" s="392"/>
      <c r="W134" s="487"/>
      <c r="X134" s="402"/>
    </row>
    <row r="135" spans="1:31" x14ac:dyDescent="0.25">
      <c r="A135" s="1024" t="s">
        <v>542</v>
      </c>
      <c r="B135" s="267" t="s">
        <v>612</v>
      </c>
      <c r="C135" s="1030"/>
      <c r="D135" s="629" t="s">
        <v>560</v>
      </c>
      <c r="E135" s="755"/>
      <c r="F135" s="390"/>
      <c r="G135" s="404">
        <v>4</v>
      </c>
      <c r="H135" s="524">
        <f t="shared" si="20"/>
        <v>120</v>
      </c>
      <c r="I135" s="497">
        <f t="shared" si="18"/>
        <v>45</v>
      </c>
      <c r="J135" s="1208" t="s">
        <v>568</v>
      </c>
      <c r="K135" s="446"/>
      <c r="L135" s="1208" t="s">
        <v>569</v>
      </c>
      <c r="M135" s="1206">
        <f t="shared" si="19"/>
        <v>75</v>
      </c>
      <c r="N135" s="391"/>
      <c r="O135" s="754"/>
      <c r="P135" s="391"/>
      <c r="Q135" s="392"/>
      <c r="R135" s="925" t="s">
        <v>319</v>
      </c>
      <c r="S135" s="116"/>
      <c r="T135" s="754"/>
      <c r="U135" s="391"/>
      <c r="V135" s="392"/>
      <c r="W135" s="487"/>
      <c r="X135" s="402"/>
    </row>
    <row r="136" spans="1:31" x14ac:dyDescent="0.25">
      <c r="A136" s="1024" t="s">
        <v>543</v>
      </c>
      <c r="B136" s="1215" t="s">
        <v>613</v>
      </c>
      <c r="C136" s="1030"/>
      <c r="D136" s="629" t="s">
        <v>560</v>
      </c>
      <c r="E136" s="755"/>
      <c r="F136" s="390"/>
      <c r="G136" s="404">
        <v>4</v>
      </c>
      <c r="H136" s="524">
        <f t="shared" si="20"/>
        <v>120</v>
      </c>
      <c r="I136" s="497">
        <f t="shared" si="18"/>
        <v>45</v>
      </c>
      <c r="J136" s="1208" t="s">
        <v>568</v>
      </c>
      <c r="K136" s="446"/>
      <c r="L136" s="1208" t="s">
        <v>569</v>
      </c>
      <c r="M136" s="1206">
        <f t="shared" si="19"/>
        <v>75</v>
      </c>
      <c r="N136" s="391"/>
      <c r="O136" s="754"/>
      <c r="P136" s="391"/>
      <c r="Q136" s="392"/>
      <c r="R136" s="925" t="s">
        <v>319</v>
      </c>
      <c r="S136" s="116"/>
      <c r="T136" s="754"/>
      <c r="U136" s="391"/>
      <c r="V136" s="392"/>
      <c r="W136" s="487"/>
      <c r="X136" s="402"/>
    </row>
    <row r="137" spans="1:31" ht="31.5" x14ac:dyDescent="0.25">
      <c r="A137" s="1024" t="s">
        <v>544</v>
      </c>
      <c r="B137" s="274" t="s">
        <v>614</v>
      </c>
      <c r="C137" s="1030"/>
      <c r="D137" s="629" t="s">
        <v>560</v>
      </c>
      <c r="E137" s="755"/>
      <c r="F137" s="474"/>
      <c r="G137" s="404">
        <v>4</v>
      </c>
      <c r="H137" s="524">
        <f t="shared" si="20"/>
        <v>120</v>
      </c>
      <c r="I137" s="497">
        <f t="shared" si="18"/>
        <v>45</v>
      </c>
      <c r="J137" s="1208" t="s">
        <v>568</v>
      </c>
      <c r="K137" s="446"/>
      <c r="L137" s="1208" t="s">
        <v>569</v>
      </c>
      <c r="M137" s="1206">
        <f t="shared" si="19"/>
        <v>75</v>
      </c>
      <c r="N137" s="391"/>
      <c r="O137" s="754"/>
      <c r="P137" s="391"/>
      <c r="Q137" s="392"/>
      <c r="R137" s="925" t="s">
        <v>319</v>
      </c>
      <c r="S137" s="116"/>
      <c r="T137" s="754"/>
      <c r="U137" s="391"/>
      <c r="V137" s="392"/>
      <c r="W137" s="487"/>
      <c r="X137" s="392"/>
    </row>
    <row r="138" spans="1:31" ht="16.5" thickBot="1" x14ac:dyDescent="0.3">
      <c r="A138" s="1024" t="s">
        <v>545</v>
      </c>
      <c r="B138" s="1214" t="s">
        <v>615</v>
      </c>
      <c r="C138" s="1030"/>
      <c r="D138" s="629" t="s">
        <v>560</v>
      </c>
      <c r="E138" s="755"/>
      <c r="F138" s="474"/>
      <c r="G138" s="404">
        <v>4</v>
      </c>
      <c r="H138" s="524">
        <f t="shared" si="20"/>
        <v>120</v>
      </c>
      <c r="I138" s="497">
        <f t="shared" si="18"/>
        <v>45</v>
      </c>
      <c r="J138" s="1208" t="s">
        <v>568</v>
      </c>
      <c r="K138" s="446"/>
      <c r="L138" s="1208" t="s">
        <v>569</v>
      </c>
      <c r="M138" s="1206">
        <f t="shared" si="19"/>
        <v>75</v>
      </c>
      <c r="N138" s="391"/>
      <c r="O138" s="754"/>
      <c r="P138" s="391"/>
      <c r="Q138" s="392"/>
      <c r="R138" s="925" t="s">
        <v>319</v>
      </c>
      <c r="S138" s="116"/>
      <c r="T138" s="754"/>
      <c r="U138" s="391"/>
      <c r="V138" s="392"/>
      <c r="W138" s="487"/>
      <c r="X138" s="392"/>
      <c r="AE138" s="448" t="s">
        <v>665</v>
      </c>
    </row>
    <row r="139" spans="1:31" x14ac:dyDescent="0.25">
      <c r="A139" s="1024" t="s">
        <v>546</v>
      </c>
      <c r="B139" s="1215" t="s">
        <v>617</v>
      </c>
      <c r="C139" s="1030"/>
      <c r="D139" s="641">
        <v>5</v>
      </c>
      <c r="E139" s="756"/>
      <c r="F139" s="390"/>
      <c r="G139" s="404">
        <v>4</v>
      </c>
      <c r="H139" s="628">
        <f t="shared" si="20"/>
        <v>120</v>
      </c>
      <c r="I139" s="497">
        <f t="shared" si="18"/>
        <v>45</v>
      </c>
      <c r="J139" s="1208" t="s">
        <v>568</v>
      </c>
      <c r="K139" s="446"/>
      <c r="L139" s="1208" t="s">
        <v>569</v>
      </c>
      <c r="M139" s="1206">
        <f t="shared" si="19"/>
        <v>75</v>
      </c>
      <c r="N139" s="391"/>
      <c r="O139" s="754"/>
      <c r="P139" s="391"/>
      <c r="Q139" s="392"/>
      <c r="R139" s="925" t="s">
        <v>319</v>
      </c>
      <c r="S139" s="116"/>
      <c r="T139" s="754"/>
      <c r="U139" s="391"/>
      <c r="V139" s="392"/>
      <c r="W139" s="487"/>
      <c r="X139" s="392"/>
    </row>
    <row r="140" spans="1:31" x14ac:dyDescent="0.25">
      <c r="A140" s="1024" t="s">
        <v>547</v>
      </c>
      <c r="B140" s="1215" t="s">
        <v>354</v>
      </c>
      <c r="C140" s="1030"/>
      <c r="D140" s="641">
        <v>5</v>
      </c>
      <c r="E140" s="756"/>
      <c r="F140" s="390"/>
      <c r="G140" s="404">
        <v>4</v>
      </c>
      <c r="H140" s="628">
        <f t="shared" si="20"/>
        <v>120</v>
      </c>
      <c r="I140" s="497">
        <f t="shared" si="18"/>
        <v>45</v>
      </c>
      <c r="J140" s="1208" t="s">
        <v>568</v>
      </c>
      <c r="K140" s="446"/>
      <c r="L140" s="1208" t="s">
        <v>569</v>
      </c>
      <c r="M140" s="1206">
        <f t="shared" si="19"/>
        <v>75</v>
      </c>
      <c r="N140" s="391"/>
      <c r="O140" s="754"/>
      <c r="P140" s="391"/>
      <c r="Q140" s="392"/>
      <c r="R140" s="925" t="s">
        <v>319</v>
      </c>
      <c r="S140" s="116"/>
      <c r="T140" s="754"/>
      <c r="U140" s="391"/>
      <c r="V140" s="392"/>
      <c r="W140" s="487"/>
      <c r="X140" s="392"/>
    </row>
    <row r="141" spans="1:31" x14ac:dyDescent="0.25">
      <c r="A141" s="1026" t="s">
        <v>548</v>
      </c>
      <c r="B141" s="274" t="s">
        <v>619</v>
      </c>
      <c r="C141" s="1031"/>
      <c r="D141" s="758">
        <v>6</v>
      </c>
      <c r="E141" s="759"/>
      <c r="F141" s="760"/>
      <c r="G141" s="519">
        <v>4</v>
      </c>
      <c r="H141" s="757">
        <f>G141*30</f>
        <v>120</v>
      </c>
      <c r="I141" s="497">
        <f t="shared" si="18"/>
        <v>40</v>
      </c>
      <c r="J141" s="1208" t="s">
        <v>588</v>
      </c>
      <c r="K141" s="1208"/>
      <c r="L141" s="761">
        <v>14</v>
      </c>
      <c r="M141" s="921">
        <f>H141-I141</f>
        <v>80</v>
      </c>
      <c r="N141" s="495"/>
      <c r="O141" s="897"/>
      <c r="P141" s="391"/>
      <c r="Q141" s="392"/>
      <c r="R141" s="487"/>
      <c r="S141" s="116"/>
      <c r="T141" s="865" t="s">
        <v>319</v>
      </c>
      <c r="U141" s="391"/>
      <c r="V141" s="392"/>
      <c r="W141" s="487"/>
      <c r="X141" s="392"/>
    </row>
    <row r="142" spans="1:31" x14ac:dyDescent="0.25">
      <c r="A142" s="1026" t="s">
        <v>549</v>
      </c>
      <c r="B142" s="750" t="s">
        <v>618</v>
      </c>
      <c r="C142" s="1030"/>
      <c r="D142" s="641">
        <v>6</v>
      </c>
      <c r="E142" s="756"/>
      <c r="F142" s="390"/>
      <c r="G142" s="404">
        <v>4</v>
      </c>
      <c r="H142" s="628">
        <f>G142*30</f>
        <v>120</v>
      </c>
      <c r="I142" s="497">
        <f t="shared" si="18"/>
        <v>40</v>
      </c>
      <c r="J142" s="1208" t="s">
        <v>588</v>
      </c>
      <c r="K142" s="1208"/>
      <c r="L142" s="761">
        <v>14</v>
      </c>
      <c r="M142" s="1206">
        <f>H142-I142</f>
        <v>80</v>
      </c>
      <c r="N142" s="495"/>
      <c r="O142" s="897"/>
      <c r="P142" s="391"/>
      <c r="Q142" s="392"/>
      <c r="R142" s="487"/>
      <c r="S142" s="116"/>
      <c r="T142" s="865" t="s">
        <v>319</v>
      </c>
      <c r="U142" s="391"/>
      <c r="V142" s="392"/>
      <c r="W142" s="487"/>
      <c r="X142" s="392"/>
    </row>
    <row r="143" spans="1:31" x14ac:dyDescent="0.25">
      <c r="A143" s="1024" t="s">
        <v>550</v>
      </c>
      <c r="B143" s="274" t="s">
        <v>356</v>
      </c>
      <c r="C143" s="1030"/>
      <c r="D143" s="641">
        <v>6</v>
      </c>
      <c r="E143" s="756"/>
      <c r="F143" s="390"/>
      <c r="G143" s="404">
        <v>4</v>
      </c>
      <c r="H143" s="524">
        <f>G143*30</f>
        <v>120</v>
      </c>
      <c r="I143" s="497">
        <f t="shared" si="18"/>
        <v>40</v>
      </c>
      <c r="J143" s="1208" t="s">
        <v>588</v>
      </c>
      <c r="K143" s="1208"/>
      <c r="L143" s="761">
        <v>14</v>
      </c>
      <c r="M143" s="1206">
        <f>H143-I143</f>
        <v>80</v>
      </c>
      <c r="N143" s="495"/>
      <c r="O143" s="897"/>
      <c r="P143" s="391"/>
      <c r="Q143" s="392"/>
      <c r="R143" s="487"/>
      <c r="S143" s="116"/>
      <c r="T143" s="865" t="s">
        <v>319</v>
      </c>
      <c r="U143" s="391"/>
      <c r="V143" s="392"/>
      <c r="W143" s="487"/>
      <c r="X143" s="392"/>
    </row>
    <row r="144" spans="1:31" ht="32.25" thickBot="1" x14ac:dyDescent="0.3">
      <c r="A144" s="1025" t="s">
        <v>551</v>
      </c>
      <c r="B144" s="1215" t="s">
        <v>616</v>
      </c>
      <c r="C144" s="1032"/>
      <c r="D144" s="630">
        <v>6</v>
      </c>
      <c r="E144" s="762"/>
      <c r="F144" s="475"/>
      <c r="G144" s="525">
        <v>4</v>
      </c>
      <c r="H144" s="747">
        <f>G144*30</f>
        <v>120</v>
      </c>
      <c r="I144" s="631">
        <f t="shared" si="18"/>
        <v>40</v>
      </c>
      <c r="J144" s="841" t="s">
        <v>588</v>
      </c>
      <c r="K144" s="478"/>
      <c r="L144" s="761">
        <v>14</v>
      </c>
      <c r="M144" s="927">
        <f>H144-I144</f>
        <v>80</v>
      </c>
      <c r="N144" s="959"/>
      <c r="O144" s="949"/>
      <c r="P144" s="499"/>
      <c r="Q144" s="764"/>
      <c r="R144" s="763"/>
      <c r="S144" s="450"/>
      <c r="T144" s="960" t="s">
        <v>319</v>
      </c>
      <c r="U144" s="499"/>
      <c r="V144" s="764"/>
      <c r="W144" s="763"/>
      <c r="X144" s="764"/>
      <c r="AE144" s="448" t="s">
        <v>665</v>
      </c>
    </row>
    <row r="145" spans="1:30" x14ac:dyDescent="0.25">
      <c r="A145" s="1556" t="s">
        <v>463</v>
      </c>
      <c r="B145" s="1557"/>
      <c r="C145" s="1557"/>
      <c r="D145" s="1557"/>
      <c r="E145" s="1557"/>
      <c r="F145" s="1557"/>
      <c r="G145" s="765">
        <f>G124</f>
        <v>4</v>
      </c>
      <c r="H145" s="765">
        <f>H124</f>
        <v>120</v>
      </c>
      <c r="I145" s="687"/>
      <c r="J145" s="766"/>
      <c r="K145" s="767"/>
      <c r="L145" s="767"/>
      <c r="M145" s="704"/>
      <c r="N145" s="703"/>
      <c r="O145" s="705"/>
      <c r="P145" s="703"/>
      <c r="Q145" s="705"/>
      <c r="R145" s="632"/>
      <c r="S145" s="769"/>
      <c r="T145" s="770"/>
      <c r="U145" s="768"/>
      <c r="V145" s="770"/>
      <c r="W145" s="768"/>
      <c r="X145" s="771"/>
    </row>
    <row r="146" spans="1:30" ht="16.5" thickBot="1" x14ac:dyDescent="0.3">
      <c r="A146" s="1558" t="s">
        <v>203</v>
      </c>
      <c r="B146" s="1559"/>
      <c r="C146" s="1559"/>
      <c r="D146" s="1559"/>
      <c r="E146" s="1559"/>
      <c r="F146" s="1559"/>
      <c r="G146" s="772">
        <f>G120+G121+G122+G123</f>
        <v>36</v>
      </c>
      <c r="H146" s="772">
        <f t="shared" ref="H146:X146" si="21">H120+H121+H122+H123</f>
        <v>1080</v>
      </c>
      <c r="I146" s="772">
        <f>I120+I121+I122+I123</f>
        <v>413</v>
      </c>
      <c r="J146" s="772">
        <f t="shared" si="21"/>
        <v>274</v>
      </c>
      <c r="K146" s="772">
        <f t="shared" si="21"/>
        <v>0</v>
      </c>
      <c r="L146" s="772">
        <f t="shared" si="21"/>
        <v>137</v>
      </c>
      <c r="M146" s="772">
        <f t="shared" si="21"/>
        <v>667</v>
      </c>
      <c r="N146" s="772">
        <f t="shared" si="21"/>
        <v>0</v>
      </c>
      <c r="O146" s="772">
        <f t="shared" si="21"/>
        <v>0</v>
      </c>
      <c r="P146" s="772">
        <f t="shared" si="21"/>
        <v>3</v>
      </c>
      <c r="Q146" s="772">
        <f t="shared" si="21"/>
        <v>6</v>
      </c>
      <c r="R146" s="772">
        <f t="shared" si="21"/>
        <v>12</v>
      </c>
      <c r="S146" s="772">
        <f t="shared" si="21"/>
        <v>0</v>
      </c>
      <c r="T146" s="772">
        <f t="shared" si="21"/>
        <v>6</v>
      </c>
      <c r="U146" s="772">
        <f t="shared" si="21"/>
        <v>0</v>
      </c>
      <c r="V146" s="773">
        <f t="shared" si="21"/>
        <v>0</v>
      </c>
      <c r="W146" s="649">
        <f t="shared" si="21"/>
        <v>0</v>
      </c>
      <c r="X146" s="651">
        <f t="shared" si="21"/>
        <v>0</v>
      </c>
    </row>
    <row r="147" spans="1:30" ht="16.5" thickBot="1" x14ac:dyDescent="0.3">
      <c r="A147" s="1523" t="s">
        <v>182</v>
      </c>
      <c r="B147" s="1524"/>
      <c r="C147" s="1524"/>
      <c r="D147" s="1524"/>
      <c r="E147" s="1524"/>
      <c r="F147" s="1524"/>
      <c r="G147" s="453">
        <f>G145+G146</f>
        <v>40</v>
      </c>
      <c r="H147" s="254">
        <f t="shared" ref="H147:T147" si="22">H145+H146</f>
        <v>1200</v>
      </c>
      <c r="I147" s="254">
        <f t="shared" si="22"/>
        <v>413</v>
      </c>
      <c r="J147" s="254">
        <f t="shared" si="22"/>
        <v>274</v>
      </c>
      <c r="K147" s="254">
        <f t="shared" si="22"/>
        <v>0</v>
      </c>
      <c r="L147" s="254">
        <f t="shared" si="22"/>
        <v>137</v>
      </c>
      <c r="M147" s="254">
        <f t="shared" si="22"/>
        <v>667</v>
      </c>
      <c r="N147" s="254">
        <f t="shared" si="22"/>
        <v>0</v>
      </c>
      <c r="O147" s="254">
        <f t="shared" si="22"/>
        <v>0</v>
      </c>
      <c r="P147" s="254">
        <f t="shared" si="22"/>
        <v>3</v>
      </c>
      <c r="Q147" s="254">
        <f t="shared" si="22"/>
        <v>6</v>
      </c>
      <c r="R147" s="254">
        <f t="shared" si="22"/>
        <v>12</v>
      </c>
      <c r="S147" s="254">
        <f t="shared" si="22"/>
        <v>0</v>
      </c>
      <c r="T147" s="254">
        <f t="shared" si="22"/>
        <v>6</v>
      </c>
      <c r="U147" s="453"/>
      <c r="V147" s="453"/>
      <c r="W147" s="453"/>
      <c r="X147" s="452"/>
      <c r="Y147" s="271">
        <f>SUM(Y127:Y144)</f>
        <v>0</v>
      </c>
      <c r="Z147" s="254">
        <f>SUM(Z127:Z144)</f>
        <v>0</v>
      </c>
      <c r="AA147" s="254">
        <f>SUM(AA127:AA144)</f>
        <v>0</v>
      </c>
      <c r="AB147" s="254">
        <f>SUM(AB127:AB144)</f>
        <v>0</v>
      </c>
      <c r="AC147" s="254">
        <f>SUM(AC127:AC144)</f>
        <v>0</v>
      </c>
      <c r="AD147" s="1231"/>
    </row>
    <row r="148" spans="1:30" ht="16.5" thickBot="1" x14ac:dyDescent="0.3">
      <c r="A148" s="1554" t="s">
        <v>467</v>
      </c>
      <c r="B148" s="1555"/>
      <c r="C148" s="1555"/>
      <c r="D148" s="1555"/>
      <c r="E148" s="1555"/>
      <c r="F148" s="1555"/>
      <c r="G148" s="961">
        <f>G115+G145</f>
        <v>12</v>
      </c>
      <c r="H148" s="962">
        <f>H115+H145</f>
        <v>360</v>
      </c>
      <c r="I148" s="962"/>
      <c r="J148" s="962"/>
      <c r="K148" s="962"/>
      <c r="L148" s="962"/>
      <c r="M148" s="962"/>
      <c r="N148" s="962"/>
      <c r="O148" s="782"/>
      <c r="P148" s="962"/>
      <c r="Q148" s="962"/>
      <c r="R148" s="782"/>
      <c r="S148" s="963"/>
      <c r="T148" s="961"/>
      <c r="U148" s="961"/>
      <c r="V148" s="961"/>
      <c r="W148" s="961"/>
      <c r="X148" s="961"/>
      <c r="Y148" s="271">
        <f>Y147+Y117</f>
        <v>0</v>
      </c>
      <c r="Z148" s="254">
        <f>Z147+Z117</f>
        <v>0</v>
      </c>
      <c r="AA148" s="254">
        <f>AA147+AA117</f>
        <v>0</v>
      </c>
      <c r="AB148" s="254">
        <f>AB147+AB117</f>
        <v>0</v>
      </c>
      <c r="AC148" s="254">
        <f>AC147+AC117</f>
        <v>0</v>
      </c>
      <c r="AD148" s="1231"/>
    </row>
    <row r="149" spans="1:30" s="104" customFormat="1" ht="16.5" thickBot="1" x14ac:dyDescent="0.3">
      <c r="A149" s="1520" t="s">
        <v>210</v>
      </c>
      <c r="B149" s="1521"/>
      <c r="C149" s="1521"/>
      <c r="D149" s="1521"/>
      <c r="E149" s="1521"/>
      <c r="F149" s="1521"/>
      <c r="G149" s="500">
        <f>G116+G146</f>
        <v>52</v>
      </c>
      <c r="H149" s="804">
        <f>H116+H146</f>
        <v>1560</v>
      </c>
      <c r="I149" s="804">
        <f>I116+I146</f>
        <v>605</v>
      </c>
      <c r="J149" s="804">
        <f>J116+J146</f>
        <v>274</v>
      </c>
      <c r="K149" s="804">
        <f t="shared" ref="K149:T149" si="23">K116+K146</f>
        <v>0</v>
      </c>
      <c r="L149" s="804">
        <f t="shared" si="23"/>
        <v>293</v>
      </c>
      <c r="M149" s="804">
        <f t="shared" si="23"/>
        <v>955</v>
      </c>
      <c r="N149" s="804">
        <f t="shared" si="23"/>
        <v>0</v>
      </c>
      <c r="O149" s="804">
        <f t="shared" si="23"/>
        <v>2</v>
      </c>
      <c r="P149" s="804">
        <f t="shared" si="23"/>
        <v>3</v>
      </c>
      <c r="Q149" s="804">
        <f t="shared" si="23"/>
        <v>8</v>
      </c>
      <c r="R149" s="804">
        <f t="shared" si="23"/>
        <v>15</v>
      </c>
      <c r="S149" s="804">
        <f t="shared" si="23"/>
        <v>0</v>
      </c>
      <c r="T149" s="804">
        <f t="shared" si="23"/>
        <v>9</v>
      </c>
      <c r="U149" s="500"/>
      <c r="V149" s="500"/>
      <c r="W149" s="500"/>
      <c r="X149" s="453"/>
      <c r="Y149" s="1096">
        <f>Y92+Y148</f>
        <v>3840</v>
      </c>
      <c r="Z149" s="313">
        <f>Z92+Z148</f>
        <v>0</v>
      </c>
      <c r="AA149" s="313">
        <f>AA92+AA148</f>
        <v>0</v>
      </c>
      <c r="AB149" s="313">
        <f>AB92+AB148</f>
        <v>0</v>
      </c>
      <c r="AC149" s="313">
        <f>AC92+AC148</f>
        <v>0</v>
      </c>
      <c r="AD149" s="1233"/>
    </row>
    <row r="150" spans="1:30" s="104" customFormat="1" ht="16.5" thickBot="1" x14ac:dyDescent="0.3">
      <c r="A150" s="1520" t="s">
        <v>183</v>
      </c>
      <c r="B150" s="1521"/>
      <c r="C150" s="1521"/>
      <c r="D150" s="1521"/>
      <c r="E150" s="1521"/>
      <c r="F150" s="1521"/>
      <c r="G150" s="1238">
        <f>G148+G149</f>
        <v>64</v>
      </c>
      <c r="H150" s="775">
        <f t="shared" ref="H150:T150" si="24">H148+H149</f>
        <v>1920</v>
      </c>
      <c r="I150" s="775">
        <f t="shared" si="24"/>
        <v>605</v>
      </c>
      <c r="J150" s="775">
        <f t="shared" si="24"/>
        <v>274</v>
      </c>
      <c r="K150" s="775">
        <f t="shared" si="24"/>
        <v>0</v>
      </c>
      <c r="L150" s="775">
        <f t="shared" si="24"/>
        <v>293</v>
      </c>
      <c r="M150" s="775">
        <f t="shared" si="24"/>
        <v>955</v>
      </c>
      <c r="N150" s="775">
        <f t="shared" si="24"/>
        <v>0</v>
      </c>
      <c r="O150" s="775">
        <f t="shared" si="24"/>
        <v>2</v>
      </c>
      <c r="P150" s="775">
        <f t="shared" si="24"/>
        <v>3</v>
      </c>
      <c r="Q150" s="775">
        <f t="shared" si="24"/>
        <v>8</v>
      </c>
      <c r="R150" s="775">
        <f t="shared" si="24"/>
        <v>15</v>
      </c>
      <c r="S150" s="775">
        <f t="shared" si="24"/>
        <v>0</v>
      </c>
      <c r="T150" s="775">
        <f t="shared" si="24"/>
        <v>9</v>
      </c>
      <c r="U150" s="1238"/>
      <c r="V150" s="1225"/>
      <c r="W150" s="1225"/>
      <c r="X150" s="314"/>
      <c r="Y150" s="271">
        <f>Y149</f>
        <v>3840</v>
      </c>
      <c r="Z150" s="254">
        <f>Z149</f>
        <v>0</v>
      </c>
      <c r="AA150" s="254">
        <f>AA149</f>
        <v>0</v>
      </c>
      <c r="AB150" s="254">
        <f>AB149</f>
        <v>0</v>
      </c>
      <c r="AC150" s="254">
        <f>AC149</f>
        <v>0</v>
      </c>
      <c r="AD150" s="1231"/>
    </row>
    <row r="151" spans="1:30" s="104" customFormat="1" ht="16.5" thickBot="1" x14ac:dyDescent="0.3">
      <c r="A151" s="1547" t="s">
        <v>468</v>
      </c>
      <c r="B151" s="1547"/>
      <c r="C151" s="1547"/>
      <c r="D151" s="1547"/>
      <c r="E151" s="1547"/>
      <c r="F151" s="1548"/>
      <c r="G151" s="1239">
        <f>G91+G148</f>
        <v>60</v>
      </c>
      <c r="H151" s="777">
        <f>H91+H148</f>
        <v>1770</v>
      </c>
      <c r="I151" s="777"/>
      <c r="J151" s="777"/>
      <c r="K151" s="777"/>
      <c r="L151" s="777"/>
      <c r="M151" s="777"/>
      <c r="N151" s="777"/>
      <c r="O151" s="778"/>
      <c r="P151" s="777"/>
      <c r="Q151" s="777"/>
      <c r="R151" s="778"/>
      <c r="S151" s="1237"/>
      <c r="T151" s="1239"/>
      <c r="U151" s="1239"/>
      <c r="V151" s="1226"/>
      <c r="W151" s="1226"/>
      <c r="X151" s="1226"/>
    </row>
    <row r="152" spans="1:30" s="104" customFormat="1" ht="16.5" thickBot="1" x14ac:dyDescent="0.3">
      <c r="A152" s="1547" t="s">
        <v>213</v>
      </c>
      <c r="B152" s="1547"/>
      <c r="C152" s="1547"/>
      <c r="D152" s="1547"/>
      <c r="E152" s="1547"/>
      <c r="F152" s="1548"/>
      <c r="G152" s="1239">
        <f>G92+G149</f>
        <v>180</v>
      </c>
      <c r="H152" s="777">
        <f>H92+H149</f>
        <v>5430</v>
      </c>
      <c r="I152" s="777">
        <f>I92+I149</f>
        <v>1980</v>
      </c>
      <c r="J152" s="777">
        <f>J92+J149</f>
        <v>1074</v>
      </c>
      <c r="K152" s="777">
        <f t="shared" ref="K152:T152" si="25">K92+K149</f>
        <v>0</v>
      </c>
      <c r="L152" s="777">
        <f t="shared" si="25"/>
        <v>868</v>
      </c>
      <c r="M152" s="777">
        <f t="shared" si="25"/>
        <v>3300</v>
      </c>
      <c r="N152" s="777">
        <f>N92+N149</f>
        <v>25</v>
      </c>
      <c r="O152" s="777">
        <f t="shared" si="25"/>
        <v>19</v>
      </c>
      <c r="P152" s="777">
        <f t="shared" si="25"/>
        <v>22</v>
      </c>
      <c r="Q152" s="777">
        <f t="shared" si="25"/>
        <v>22</v>
      </c>
      <c r="R152" s="777">
        <f t="shared" si="25"/>
        <v>22</v>
      </c>
      <c r="S152" s="777">
        <f t="shared" si="25"/>
        <v>0</v>
      </c>
      <c r="T152" s="777">
        <f t="shared" si="25"/>
        <v>13</v>
      </c>
      <c r="U152" s="1239"/>
      <c r="V152" s="1226"/>
      <c r="W152" s="1226"/>
      <c r="X152" s="254"/>
    </row>
    <row r="153" spans="1:30" s="104" customFormat="1" ht="16.5" thickBot="1" x14ac:dyDescent="0.3">
      <c r="A153" s="1547" t="s">
        <v>184</v>
      </c>
      <c r="B153" s="1547"/>
      <c r="C153" s="1547"/>
      <c r="D153" s="1547"/>
      <c r="E153" s="1547"/>
      <c r="F153" s="1548"/>
      <c r="G153" s="1238">
        <f>G151+G152</f>
        <v>240</v>
      </c>
      <c r="H153" s="775">
        <f t="shared" ref="H153:T153" si="26">H151+H152</f>
        <v>7200</v>
      </c>
      <c r="I153" s="775">
        <f t="shared" si="26"/>
        <v>1980</v>
      </c>
      <c r="J153" s="775">
        <f t="shared" si="26"/>
        <v>1074</v>
      </c>
      <c r="K153" s="775">
        <f t="shared" si="26"/>
        <v>0</v>
      </c>
      <c r="L153" s="775">
        <f t="shared" si="26"/>
        <v>868</v>
      </c>
      <c r="M153" s="775">
        <f t="shared" si="26"/>
        <v>3300</v>
      </c>
      <c r="N153" s="775">
        <f t="shared" si="26"/>
        <v>25</v>
      </c>
      <c r="O153" s="775">
        <f t="shared" si="26"/>
        <v>19</v>
      </c>
      <c r="P153" s="775">
        <f t="shared" si="26"/>
        <v>22</v>
      </c>
      <c r="Q153" s="775">
        <f t="shared" si="26"/>
        <v>22</v>
      </c>
      <c r="R153" s="775">
        <f t="shared" si="26"/>
        <v>22</v>
      </c>
      <c r="S153" s="775">
        <f t="shared" si="26"/>
        <v>0</v>
      </c>
      <c r="T153" s="775">
        <f t="shared" si="26"/>
        <v>13</v>
      </c>
      <c r="U153" s="1238"/>
      <c r="V153" s="1225"/>
      <c r="W153" s="1225"/>
      <c r="X153" s="1225"/>
    </row>
    <row r="154" spans="1:30" s="104" customFormat="1" ht="16.5" thickBot="1" x14ac:dyDescent="0.3">
      <c r="A154" s="1569" t="s">
        <v>552</v>
      </c>
      <c r="B154" s="1569"/>
      <c r="C154" s="1569"/>
      <c r="D154" s="1569"/>
      <c r="E154" s="1569"/>
      <c r="F154" s="1569"/>
      <c r="G154" s="1569"/>
      <c r="H154" s="1569"/>
      <c r="I154" s="1569"/>
      <c r="J154" s="1569"/>
      <c r="K154" s="1569"/>
      <c r="L154" s="1569"/>
      <c r="M154" s="1570"/>
      <c r="N154" s="779">
        <f>N152</f>
        <v>25</v>
      </c>
      <c r="O154" s="779">
        <f t="shared" ref="O154:T154" si="27">O152</f>
        <v>19</v>
      </c>
      <c r="P154" s="779">
        <f t="shared" si="27"/>
        <v>22</v>
      </c>
      <c r="Q154" s="779">
        <f t="shared" si="27"/>
        <v>22</v>
      </c>
      <c r="R154" s="779">
        <f t="shared" si="27"/>
        <v>22</v>
      </c>
      <c r="S154" s="779">
        <f t="shared" si="27"/>
        <v>0</v>
      </c>
      <c r="T154" s="779">
        <f t="shared" si="27"/>
        <v>13</v>
      </c>
      <c r="U154" s="779"/>
      <c r="V154" s="779"/>
      <c r="W154" s="779"/>
      <c r="X154" s="779"/>
    </row>
    <row r="155" spans="1:30" s="104" customFormat="1" ht="16.5" thickBot="1" x14ac:dyDescent="0.3">
      <c r="A155" s="1560" t="s">
        <v>185</v>
      </c>
      <c r="B155" s="1560"/>
      <c r="C155" s="1560"/>
      <c r="D155" s="1560"/>
      <c r="E155" s="1560"/>
      <c r="F155" s="1560"/>
      <c r="G155" s="1560"/>
      <c r="H155" s="1560"/>
      <c r="I155" s="1560"/>
      <c r="J155" s="1560"/>
      <c r="K155" s="1560"/>
      <c r="L155" s="1560"/>
      <c r="M155" s="1561"/>
      <c r="N155" s="254">
        <v>1</v>
      </c>
      <c r="O155" s="271">
        <v>2</v>
      </c>
      <c r="P155" s="780">
        <v>2</v>
      </c>
      <c r="Q155" s="1246">
        <v>3</v>
      </c>
      <c r="R155" s="444">
        <v>2</v>
      </c>
      <c r="S155" s="964"/>
      <c r="T155" s="444">
        <v>1</v>
      </c>
      <c r="U155" s="780"/>
      <c r="V155" s="780"/>
      <c r="W155" s="780"/>
      <c r="X155" s="780"/>
      <c r="Y155" s="1097">
        <f>SUM(N155:X155)</f>
        <v>11</v>
      </c>
    </row>
    <row r="156" spans="1:30" s="104" customFormat="1" ht="16.5" thickBot="1" x14ac:dyDescent="0.3">
      <c r="A156" s="1560" t="s">
        <v>186</v>
      </c>
      <c r="B156" s="1560"/>
      <c r="C156" s="1560"/>
      <c r="D156" s="1560"/>
      <c r="E156" s="1560"/>
      <c r="F156" s="1560"/>
      <c r="G156" s="1560"/>
      <c r="H156" s="1560"/>
      <c r="I156" s="1560"/>
      <c r="J156" s="1560"/>
      <c r="K156" s="1560"/>
      <c r="L156" s="1560"/>
      <c r="M156" s="1561"/>
      <c r="N156" s="782">
        <v>9</v>
      </c>
      <c r="O156" s="393">
        <v>4</v>
      </c>
      <c r="P156" s="530">
        <v>6</v>
      </c>
      <c r="Q156" s="529">
        <v>5</v>
      </c>
      <c r="R156" s="783">
        <v>5</v>
      </c>
      <c r="S156" s="809"/>
      <c r="T156" s="783">
        <v>4</v>
      </c>
      <c r="U156" s="530"/>
      <c r="V156" s="530"/>
      <c r="W156" s="530"/>
      <c r="X156" s="530"/>
      <c r="Y156" s="1097"/>
    </row>
    <row r="157" spans="1:30" s="104" customFormat="1" ht="16.5" thickBot="1" x14ac:dyDescent="0.3">
      <c r="A157" s="1560" t="s">
        <v>187</v>
      </c>
      <c r="B157" s="1560"/>
      <c r="C157" s="1560"/>
      <c r="D157" s="1560"/>
      <c r="E157" s="1560"/>
      <c r="F157" s="1560"/>
      <c r="G157" s="1560"/>
      <c r="H157" s="1560"/>
      <c r="I157" s="1560"/>
      <c r="J157" s="1560"/>
      <c r="K157" s="1560"/>
      <c r="L157" s="1560"/>
      <c r="M157" s="1561"/>
      <c r="N157" s="394"/>
      <c r="O157" s="395"/>
      <c r="P157" s="395"/>
      <c r="Q157" s="784"/>
      <c r="R157" s="395"/>
      <c r="S157" s="964"/>
      <c r="T157" s="395"/>
      <c r="U157" s="308"/>
      <c r="V157" s="308"/>
      <c r="W157" s="308"/>
      <c r="X157" s="308"/>
      <c r="Y157" s="1097"/>
    </row>
    <row r="158" spans="1:30" s="104" customFormat="1" ht="16.5" thickBot="1" x14ac:dyDescent="0.3">
      <c r="A158" s="1562" t="s">
        <v>188</v>
      </c>
      <c r="B158" s="1562"/>
      <c r="C158" s="1562"/>
      <c r="D158" s="1562"/>
      <c r="E158" s="1562"/>
      <c r="F158" s="1562"/>
      <c r="G158" s="1562"/>
      <c r="H158" s="1562"/>
      <c r="I158" s="1562"/>
      <c r="J158" s="1562"/>
      <c r="K158" s="1562"/>
      <c r="L158" s="1562"/>
      <c r="M158" s="1563"/>
      <c r="N158" s="396"/>
      <c r="O158" s="444">
        <v>1</v>
      </c>
      <c r="P158" s="785"/>
      <c r="Q158" s="309"/>
      <c r="R158" s="309">
        <v>1</v>
      </c>
      <c r="S158" s="965"/>
      <c r="T158" s="966">
        <v>1</v>
      </c>
      <c r="U158" s="786"/>
      <c r="V158" s="309"/>
      <c r="W158" s="309"/>
      <c r="X158" s="309"/>
      <c r="Y158" s="1097"/>
    </row>
    <row r="159" spans="1:30" s="104" customFormat="1" ht="16.5" thickBot="1" x14ac:dyDescent="0.3">
      <c r="A159" s="1564" t="s">
        <v>189</v>
      </c>
      <c r="B159" s="1565"/>
      <c r="C159" s="1565"/>
      <c r="D159" s="1565"/>
      <c r="E159" s="1565"/>
      <c r="F159" s="1565"/>
      <c r="G159" s="1565"/>
      <c r="H159" s="1565"/>
      <c r="I159" s="1565"/>
      <c r="J159" s="1565"/>
      <c r="K159" s="1565"/>
      <c r="L159" s="1565"/>
      <c r="M159" s="1566"/>
      <c r="N159" s="1581" t="s">
        <v>190</v>
      </c>
      <c r="O159" s="1568"/>
      <c r="P159" s="1571"/>
      <c r="Q159" s="1567">
        <f>G93/G153*100</f>
        <v>73.333333333333329</v>
      </c>
      <c r="R159" s="1568"/>
      <c r="S159" s="1568"/>
      <c r="T159" s="1567" t="s">
        <v>42</v>
      </c>
      <c r="U159" s="1568"/>
      <c r="V159" s="1571"/>
      <c r="W159" s="1572">
        <f>G150/G153*100</f>
        <v>26.666666666666668</v>
      </c>
      <c r="X159" s="1573"/>
      <c r="Y159" s="1097"/>
    </row>
    <row r="160" spans="1:30" s="104" customFormat="1" ht="16.5" thickBot="1" x14ac:dyDescent="0.3">
      <c r="A160" s="787"/>
      <c r="B160" s="788"/>
      <c r="C160" s="807"/>
      <c r="D160" s="807"/>
      <c r="E160" s="807"/>
      <c r="F160" s="807"/>
      <c r="G160" s="807"/>
      <c r="H160" s="807"/>
      <c r="I160" s="807"/>
      <c r="J160" s="807"/>
      <c r="K160" s="807"/>
      <c r="L160" s="807"/>
      <c r="M160" s="807"/>
      <c r="N160" s="272"/>
      <c r="O160" s="272"/>
      <c r="P160" s="789"/>
      <c r="Q160" s="272"/>
      <c r="R160" s="272"/>
      <c r="S160" s="789"/>
      <c r="T160" s="272"/>
      <c r="U160" s="272"/>
      <c r="V160" s="789"/>
      <c r="W160" s="272"/>
      <c r="X160" s="790"/>
      <c r="Y160" s="1097"/>
    </row>
    <row r="161" spans="1:41" s="1085" customFormat="1" x14ac:dyDescent="0.25">
      <c r="A161" s="1033">
        <v>1</v>
      </c>
      <c r="B161" s="1034" t="s">
        <v>17</v>
      </c>
      <c r="C161" s="1035"/>
      <c r="D161" s="1036"/>
      <c r="E161" s="1036"/>
      <c r="F161" s="1035"/>
      <c r="G161" s="1035">
        <v>4</v>
      </c>
      <c r="H161" s="1035">
        <v>120</v>
      </c>
      <c r="I161" s="1034">
        <v>66</v>
      </c>
      <c r="J161" s="1034"/>
      <c r="K161" s="1034"/>
      <c r="L161" s="1034">
        <v>66</v>
      </c>
      <c r="M161" s="1034">
        <v>54</v>
      </c>
      <c r="N161" s="1034"/>
      <c r="O161" s="1034"/>
      <c r="P161" s="1034"/>
      <c r="Q161" s="1034"/>
      <c r="R161" s="1034"/>
      <c r="S161" s="1037"/>
      <c r="T161" s="1037"/>
      <c r="U161" s="1037"/>
      <c r="V161" s="1037"/>
      <c r="W161" s="1037"/>
      <c r="X161" s="1038"/>
      <c r="AJ161" s="1098"/>
      <c r="AK161" s="1098"/>
      <c r="AL161" s="1098"/>
      <c r="AM161" s="1098"/>
      <c r="AN161" s="1098"/>
      <c r="AO161" s="1099"/>
    </row>
    <row r="162" spans="1:41" s="104" customFormat="1" x14ac:dyDescent="0.25">
      <c r="A162" s="1039" t="s">
        <v>575</v>
      </c>
      <c r="B162" s="1040" t="s">
        <v>576</v>
      </c>
      <c r="C162" s="1229"/>
      <c r="D162" s="1042">
        <v>1</v>
      </c>
      <c r="E162" s="1042"/>
      <c r="F162" s="1249"/>
      <c r="G162" s="1249">
        <v>2</v>
      </c>
      <c r="H162" s="1249">
        <v>60</v>
      </c>
      <c r="I162" s="1040">
        <v>30</v>
      </c>
      <c r="J162" s="1040"/>
      <c r="K162" s="1040"/>
      <c r="L162" s="1040">
        <v>30</v>
      </c>
      <c r="M162" s="1040">
        <v>30</v>
      </c>
      <c r="N162" s="1040" t="s">
        <v>577</v>
      </c>
      <c r="O162" s="1040"/>
      <c r="P162" s="1040"/>
      <c r="Q162" s="1040"/>
      <c r="R162" s="1040"/>
      <c r="S162" s="1043"/>
      <c r="T162" s="1043"/>
      <c r="U162" s="1043"/>
      <c r="V162" s="1043"/>
      <c r="W162" s="1043"/>
      <c r="X162" s="1044"/>
      <c r="AJ162" s="1100"/>
      <c r="AK162" s="1100"/>
      <c r="AL162" s="1100"/>
      <c r="AM162" s="1100"/>
      <c r="AN162" s="1100"/>
      <c r="AO162" s="1101"/>
    </row>
    <row r="163" spans="1:41" s="104" customFormat="1" x14ac:dyDescent="0.25">
      <c r="A163" s="1039" t="s">
        <v>578</v>
      </c>
      <c r="B163" s="1040" t="s">
        <v>576</v>
      </c>
      <c r="C163" s="1229"/>
      <c r="D163" s="1042" t="s">
        <v>579</v>
      </c>
      <c r="E163" s="1042"/>
      <c r="F163" s="1249"/>
      <c r="G163" s="1249">
        <v>2</v>
      </c>
      <c r="H163" s="1249">
        <v>60</v>
      </c>
      <c r="I163" s="1040">
        <v>36</v>
      </c>
      <c r="J163" s="1040"/>
      <c r="K163" s="1040"/>
      <c r="L163" s="1040">
        <v>36</v>
      </c>
      <c r="M163" s="1040">
        <v>24</v>
      </c>
      <c r="N163" s="1040"/>
      <c r="O163" s="1040" t="s">
        <v>577</v>
      </c>
      <c r="P163" s="1040" t="s">
        <v>577</v>
      </c>
      <c r="Q163" s="1040"/>
      <c r="R163" s="1040"/>
      <c r="S163" s="1043"/>
      <c r="T163" s="1043"/>
      <c r="U163" s="1043"/>
      <c r="V163" s="1043"/>
      <c r="W163" s="1043"/>
      <c r="X163" s="1044"/>
      <c r="AJ163" s="1100"/>
      <c r="AK163" s="1100"/>
      <c r="AL163" s="1100"/>
      <c r="AM163" s="1100"/>
      <c r="AN163" s="1100"/>
      <c r="AO163" s="1101"/>
    </row>
    <row r="164" spans="1:41" s="104" customFormat="1" x14ac:dyDescent="0.25">
      <c r="A164" s="1039" t="s">
        <v>580</v>
      </c>
      <c r="B164" s="1040" t="s">
        <v>17</v>
      </c>
      <c r="C164" s="1229"/>
      <c r="D164" s="1042" t="s">
        <v>581</v>
      </c>
      <c r="E164" s="1042"/>
      <c r="F164" s="1249"/>
      <c r="G164" s="1249"/>
      <c r="H164" s="1249"/>
      <c r="I164" s="1040"/>
      <c r="J164" s="1040"/>
      <c r="K164" s="1040"/>
      <c r="L164" s="1040"/>
      <c r="M164" s="1040">
        <v>0</v>
      </c>
      <c r="N164" s="1040"/>
      <c r="O164" s="1040"/>
      <c r="P164" s="1040"/>
      <c r="Q164" s="1040" t="s">
        <v>582</v>
      </c>
      <c r="R164" s="1040" t="s">
        <v>582</v>
      </c>
      <c r="S164" s="1043"/>
      <c r="T164" s="1043"/>
      <c r="U164" s="1043"/>
      <c r="V164" s="1043"/>
      <c r="W164" s="1043"/>
      <c r="X164" s="1044"/>
      <c r="AJ164" s="1100"/>
      <c r="AK164" s="1100"/>
      <c r="AL164" s="1100"/>
      <c r="AM164" s="1100"/>
      <c r="AN164" s="1100"/>
      <c r="AO164" s="1101"/>
    </row>
    <row r="165" spans="1:41" s="104" customFormat="1" ht="42" customHeight="1" x14ac:dyDescent="0.25">
      <c r="A165" s="1574" t="s">
        <v>583</v>
      </c>
      <c r="B165" s="1575"/>
      <c r="C165" s="1575"/>
      <c r="D165" s="1575"/>
      <c r="E165" s="1575"/>
      <c r="F165" s="1576"/>
      <c r="G165" s="1045"/>
      <c r="H165" s="1045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3"/>
      <c r="T165" s="1043"/>
      <c r="U165" s="1043"/>
      <c r="V165" s="1043"/>
      <c r="W165" s="1043"/>
      <c r="X165" s="1044"/>
      <c r="AI165" s="1086"/>
      <c r="AJ165" s="1100"/>
      <c r="AK165" s="1100"/>
      <c r="AL165" s="1100"/>
      <c r="AM165" s="1100"/>
      <c r="AN165" s="1100"/>
      <c r="AO165" s="1101"/>
    </row>
    <row r="166" spans="1:41" s="104" customFormat="1" ht="47.25" x14ac:dyDescent="0.25">
      <c r="A166" s="1047" t="s">
        <v>584</v>
      </c>
      <c r="B166" s="1048" t="s">
        <v>457</v>
      </c>
      <c r="C166" s="605"/>
      <c r="D166" s="1049"/>
      <c r="E166" s="1050"/>
      <c r="F166" s="1051"/>
      <c r="G166" s="1052">
        <f t="shared" ref="G166:M166" si="28">SUM(G167:G169)</f>
        <v>18</v>
      </c>
      <c r="H166" s="1052">
        <f t="shared" si="28"/>
        <v>540</v>
      </c>
      <c r="I166" s="1052">
        <f t="shared" si="28"/>
        <v>183</v>
      </c>
      <c r="J166" s="1052">
        <f t="shared" si="28"/>
        <v>0</v>
      </c>
      <c r="K166" s="1052">
        <f t="shared" si="28"/>
        <v>0</v>
      </c>
      <c r="L166" s="1052">
        <f t="shared" si="28"/>
        <v>183</v>
      </c>
      <c r="M166" s="1052">
        <f t="shared" si="28"/>
        <v>357</v>
      </c>
      <c r="N166" s="215"/>
      <c r="O166" s="215"/>
      <c r="P166" s="215"/>
      <c r="Q166" s="215"/>
      <c r="R166" s="215"/>
      <c r="S166" s="215"/>
      <c r="T166" s="1053"/>
      <c r="U166" s="1053"/>
      <c r="V166" s="1053"/>
      <c r="W166" s="1053"/>
      <c r="X166" s="1054"/>
      <c r="AI166" s="1086"/>
      <c r="AJ166" s="1100"/>
      <c r="AK166" s="1100"/>
      <c r="AL166" s="1100"/>
      <c r="AM166" s="1100"/>
      <c r="AN166" s="1100"/>
      <c r="AO166" s="1101"/>
    </row>
    <row r="167" spans="1:41" s="104" customFormat="1" x14ac:dyDescent="0.25">
      <c r="A167" s="1055"/>
      <c r="B167" s="1056" t="s">
        <v>458</v>
      </c>
      <c r="C167" s="1057">
        <v>2</v>
      </c>
      <c r="D167" s="1057" t="s">
        <v>160</v>
      </c>
      <c r="E167" s="1050"/>
      <c r="F167" s="1051"/>
      <c r="G167" s="1058">
        <v>9</v>
      </c>
      <c r="H167" s="1059">
        <f>G167*30</f>
        <v>270</v>
      </c>
      <c r="I167" s="791">
        <f>J167+K167+L167</f>
        <v>99</v>
      </c>
      <c r="J167" s="1059"/>
      <c r="K167" s="1059"/>
      <c r="L167" s="1059">
        <v>99</v>
      </c>
      <c r="M167" s="1060">
        <f>H167-I167</f>
        <v>171</v>
      </c>
      <c r="N167" s="215">
        <v>3</v>
      </c>
      <c r="O167" s="215">
        <v>3</v>
      </c>
      <c r="P167" s="215">
        <v>3</v>
      </c>
      <c r="Q167" s="215"/>
      <c r="R167" s="215"/>
      <c r="S167" s="215"/>
      <c r="T167" s="1053"/>
      <c r="U167" s="1053"/>
      <c r="V167" s="1053"/>
      <c r="W167" s="1053"/>
      <c r="X167" s="1054"/>
      <c r="AI167" s="1086"/>
      <c r="AJ167" s="1100"/>
      <c r="AK167" s="1100"/>
      <c r="AL167" s="1100"/>
      <c r="AM167" s="1100"/>
      <c r="AN167" s="1100"/>
      <c r="AO167" s="1101"/>
    </row>
    <row r="168" spans="1:41" s="104" customFormat="1" ht="16.5" thickBot="1" x14ac:dyDescent="0.3">
      <c r="A168" s="1061"/>
      <c r="B168" s="1062" t="s">
        <v>458</v>
      </c>
      <c r="C168" s="1063">
        <v>4</v>
      </c>
      <c r="D168" s="1063" t="s">
        <v>319</v>
      </c>
      <c r="E168" s="1064"/>
      <c r="F168" s="1065"/>
      <c r="G168" s="1066">
        <v>9</v>
      </c>
      <c r="H168" s="84">
        <f>G168*30</f>
        <v>270</v>
      </c>
      <c r="I168" s="1067">
        <f>J168+K168+L168</f>
        <v>84</v>
      </c>
      <c r="J168" s="84"/>
      <c r="K168" s="84"/>
      <c r="L168" s="84">
        <v>84</v>
      </c>
      <c r="M168" s="1068">
        <f>H168-I168</f>
        <v>186</v>
      </c>
      <c r="N168" s="1069"/>
      <c r="O168" s="1069"/>
      <c r="P168" s="1069"/>
      <c r="Q168" s="1069">
        <v>3</v>
      </c>
      <c r="R168" s="1069">
        <v>3</v>
      </c>
      <c r="S168" s="1069"/>
      <c r="T168" s="1070"/>
      <c r="U168" s="1070"/>
      <c r="V168" s="1070"/>
      <c r="W168" s="1070"/>
      <c r="X168" s="1071"/>
      <c r="AI168" s="1086"/>
      <c r="AJ168" s="1100"/>
      <c r="AK168" s="1100"/>
      <c r="AL168" s="1100"/>
      <c r="AM168" s="1100"/>
      <c r="AN168" s="1100"/>
      <c r="AO168" s="1101"/>
    </row>
    <row r="169" spans="1:41" x14ac:dyDescent="0.25">
      <c r="A169" s="996"/>
      <c r="B169" s="792"/>
      <c r="C169" s="793"/>
      <c r="D169" s="793"/>
      <c r="E169" s="794"/>
      <c r="F169" s="795"/>
      <c r="G169" s="796"/>
      <c r="H169" s="91"/>
      <c r="I169" s="797"/>
      <c r="J169" s="91"/>
      <c r="K169" s="91"/>
      <c r="L169" s="91"/>
      <c r="M169" s="798"/>
      <c r="N169" s="997"/>
      <c r="O169" s="997"/>
      <c r="P169" s="997"/>
      <c r="Q169" s="997"/>
      <c r="S169" s="997"/>
    </row>
    <row r="170" spans="1:41" s="104" customFormat="1" x14ac:dyDescent="0.25">
      <c r="A170" s="799"/>
      <c r="C170" s="809"/>
      <c r="D170" s="809"/>
      <c r="E170" s="809"/>
      <c r="F170" s="809"/>
      <c r="G170" s="809"/>
      <c r="H170" s="809"/>
      <c r="I170" s="809"/>
      <c r="J170" s="809"/>
      <c r="K170" s="809"/>
      <c r="L170" s="809"/>
      <c r="M170" s="809"/>
      <c r="N170" s="809"/>
      <c r="O170" s="809"/>
      <c r="P170" s="809"/>
      <c r="Q170" s="809"/>
      <c r="R170" s="809"/>
      <c r="S170" s="809"/>
      <c r="T170" s="809"/>
      <c r="U170" s="809"/>
      <c r="V170" s="809"/>
      <c r="W170" s="809"/>
      <c r="X170" s="810"/>
    </row>
    <row r="171" spans="1:41" s="104" customFormat="1" x14ac:dyDescent="0.25">
      <c r="A171" s="799"/>
      <c r="B171" s="545" t="s">
        <v>191</v>
      </c>
      <c r="C171" s="1224"/>
      <c r="D171" s="1577"/>
      <c r="E171" s="1577"/>
      <c r="F171" s="1578"/>
      <c r="G171" s="1578"/>
      <c r="H171" s="1235"/>
      <c r="I171" s="1579" t="s">
        <v>192</v>
      </c>
      <c r="J171" s="1580"/>
      <c r="K171" s="1580"/>
      <c r="L171" s="809"/>
      <c r="M171" s="809"/>
      <c r="N171" s="809"/>
      <c r="O171" s="809"/>
      <c r="P171" s="809"/>
      <c r="Q171" s="809"/>
      <c r="R171" s="809"/>
      <c r="S171" s="809"/>
      <c r="T171" s="809"/>
      <c r="U171" s="809"/>
      <c r="V171" s="809"/>
      <c r="W171" s="809"/>
      <c r="X171" s="810"/>
    </row>
    <row r="172" spans="1:41" s="104" customFormat="1" x14ac:dyDescent="0.25">
      <c r="A172" s="799"/>
      <c r="B172" s="545"/>
      <c r="C172" s="1224"/>
      <c r="D172" s="1235"/>
      <c r="E172" s="1235"/>
      <c r="F172" s="1236"/>
      <c r="G172" s="1236"/>
      <c r="H172" s="1235"/>
      <c r="I172" s="1235"/>
      <c r="J172" s="1236"/>
      <c r="K172" s="1236"/>
      <c r="L172" s="809"/>
      <c r="M172" s="809"/>
      <c r="N172" s="809"/>
      <c r="O172" s="809"/>
      <c r="P172" s="809"/>
      <c r="Q172" s="809"/>
      <c r="R172" s="809"/>
      <c r="S172" s="809"/>
      <c r="T172" s="809"/>
      <c r="U172" s="809"/>
      <c r="V172" s="809"/>
      <c r="W172" s="809"/>
      <c r="X172" s="810"/>
    </row>
    <row r="173" spans="1:41" s="104" customFormat="1" x14ac:dyDescent="0.25">
      <c r="A173" s="799"/>
      <c r="C173" s="809"/>
      <c r="D173" s="809"/>
      <c r="E173" s="809"/>
      <c r="F173" s="809"/>
      <c r="G173" s="809"/>
      <c r="H173" s="809"/>
      <c r="I173" s="809"/>
      <c r="J173" s="809"/>
      <c r="K173" s="809"/>
      <c r="L173" s="809"/>
      <c r="M173" s="809"/>
      <c r="N173" s="809"/>
      <c r="O173" s="809"/>
      <c r="P173" s="809"/>
      <c r="Q173" s="809"/>
      <c r="R173" s="809"/>
      <c r="S173" s="809"/>
      <c r="T173" s="809"/>
      <c r="U173" s="809"/>
      <c r="V173" s="809"/>
      <c r="W173" s="809"/>
      <c r="X173" s="810"/>
    </row>
    <row r="174" spans="1:41" s="104" customFormat="1" x14ac:dyDescent="0.25">
      <c r="A174" s="799"/>
      <c r="B174" s="545" t="s">
        <v>193</v>
      </c>
      <c r="C174" s="1224"/>
      <c r="D174" s="1577"/>
      <c r="E174" s="1577"/>
      <c r="F174" s="1578"/>
      <c r="G174" s="1578"/>
      <c r="H174" s="1235"/>
      <c r="I174" s="1579" t="s">
        <v>444</v>
      </c>
      <c r="J174" s="1580"/>
      <c r="K174" s="1580"/>
      <c r="L174" s="809"/>
      <c r="M174" s="809"/>
      <c r="N174" s="809"/>
      <c r="O174" s="809"/>
      <c r="P174" s="809"/>
      <c r="Q174" s="809"/>
      <c r="R174" s="809"/>
      <c r="S174" s="809"/>
      <c r="T174" s="809"/>
      <c r="U174" s="809"/>
      <c r="V174" s="809"/>
      <c r="W174" s="809"/>
      <c r="X174" s="810"/>
    </row>
    <row r="175" spans="1:41" s="104" customFormat="1" x14ac:dyDescent="0.25">
      <c r="A175" s="799"/>
      <c r="B175" s="545"/>
      <c r="C175" s="1224"/>
      <c r="D175" s="1235"/>
      <c r="E175" s="1235"/>
      <c r="F175" s="1236"/>
      <c r="G175" s="1236"/>
      <c r="H175" s="1235"/>
      <c r="I175" s="1235"/>
      <c r="J175" s="1236"/>
      <c r="K175" s="1236"/>
      <c r="L175" s="809"/>
      <c r="M175" s="809"/>
      <c r="N175" s="809"/>
      <c r="O175" s="809"/>
      <c r="P175" s="809"/>
      <c r="Q175" s="809"/>
      <c r="R175" s="809"/>
      <c r="S175" s="809"/>
      <c r="T175" s="809"/>
      <c r="U175" s="809"/>
      <c r="V175" s="809"/>
      <c r="W175" s="809"/>
      <c r="X175" s="810"/>
    </row>
    <row r="176" spans="1:41" s="104" customFormat="1" x14ac:dyDescent="0.25">
      <c r="A176" s="799"/>
      <c r="B176" s="545"/>
      <c r="C176" s="1224"/>
      <c r="D176" s="1235"/>
      <c r="E176" s="1235"/>
      <c r="F176" s="1236"/>
      <c r="G176" s="1236"/>
      <c r="H176" s="1235"/>
      <c r="I176" s="1235"/>
      <c r="J176" s="1236"/>
      <c r="K176" s="1236"/>
      <c r="L176" s="809"/>
      <c r="M176" s="809"/>
      <c r="N176" s="809"/>
      <c r="O176" s="809"/>
      <c r="P176" s="809"/>
      <c r="Q176" s="809"/>
      <c r="R176" s="809"/>
      <c r="S176" s="809"/>
      <c r="T176" s="809"/>
      <c r="U176" s="809"/>
      <c r="V176" s="809"/>
      <c r="W176" s="809"/>
      <c r="X176" s="810"/>
    </row>
    <row r="177" spans="1:24" s="104" customFormat="1" x14ac:dyDescent="0.25">
      <c r="A177" s="799"/>
      <c r="B177" s="545" t="s">
        <v>194</v>
      </c>
      <c r="C177" s="1224"/>
      <c r="D177" s="1577"/>
      <c r="E177" s="1577"/>
      <c r="F177" s="1578"/>
      <c r="G177" s="1578"/>
      <c r="H177" s="1235"/>
      <c r="I177" s="1582" t="s">
        <v>620</v>
      </c>
      <c r="J177" s="1582"/>
      <c r="K177" s="1582"/>
      <c r="L177" s="809"/>
      <c r="M177" s="809"/>
      <c r="N177" s="809"/>
      <c r="O177" s="809"/>
      <c r="P177" s="809"/>
      <c r="Q177" s="809"/>
      <c r="R177" s="809"/>
      <c r="S177" s="809"/>
      <c r="T177" s="809"/>
      <c r="U177" s="809"/>
      <c r="V177" s="809"/>
      <c r="W177" s="809"/>
      <c r="X177" s="810"/>
    </row>
    <row r="178" spans="1:24" s="104" customFormat="1" x14ac:dyDescent="0.25">
      <c r="A178" s="799"/>
      <c r="B178" s="545"/>
      <c r="C178" s="1224"/>
      <c r="D178" s="1235"/>
      <c r="E178" s="1235"/>
      <c r="F178" s="1236"/>
      <c r="G178" s="1236"/>
      <c r="H178" s="1235"/>
      <c r="I178" s="1235"/>
      <c r="J178" s="1236"/>
      <c r="K178" s="1236"/>
      <c r="L178" s="809"/>
      <c r="M178" s="809"/>
      <c r="N178" s="809"/>
      <c r="O178" s="809"/>
      <c r="P178" s="809"/>
      <c r="Q178" s="809"/>
      <c r="R178" s="809"/>
      <c r="S178" s="809"/>
      <c r="T178" s="809"/>
      <c r="U178" s="809"/>
      <c r="V178" s="809"/>
      <c r="W178" s="809"/>
      <c r="X178" s="810"/>
    </row>
    <row r="179" spans="1:24" s="104" customFormat="1" x14ac:dyDescent="0.25">
      <c r="A179" s="799"/>
      <c r="B179" s="545"/>
      <c r="C179" s="1224"/>
      <c r="D179" s="1235"/>
      <c r="E179" s="1235"/>
      <c r="F179" s="1236"/>
      <c r="G179" s="1236"/>
      <c r="H179" s="1235"/>
      <c r="I179" s="1235"/>
      <c r="J179" s="1236"/>
      <c r="K179" s="1236"/>
      <c r="L179" s="809"/>
      <c r="M179" s="809"/>
      <c r="N179" s="809"/>
      <c r="O179" s="809"/>
      <c r="P179" s="809"/>
      <c r="Q179" s="809"/>
      <c r="R179" s="809"/>
      <c r="S179" s="809"/>
      <c r="T179" s="809"/>
      <c r="U179" s="809"/>
      <c r="V179" s="809"/>
      <c r="W179" s="809"/>
      <c r="X179" s="810"/>
    </row>
    <row r="180" spans="1:24" x14ac:dyDescent="0.25">
      <c r="B180" s="788"/>
      <c r="C180" s="801"/>
      <c r="D180" s="1577"/>
      <c r="E180" s="1577"/>
      <c r="F180" s="1578"/>
      <c r="G180" s="1578"/>
      <c r="H180" s="801"/>
      <c r="I180" s="1579"/>
      <c r="J180" s="1580"/>
      <c r="K180" s="1580"/>
      <c r="L180" s="807"/>
    </row>
  </sheetData>
  <mergeCells count="85">
    <mergeCell ref="D174:G174"/>
    <mergeCell ref="I174:K174"/>
    <mergeCell ref="D177:G177"/>
    <mergeCell ref="I177:K177"/>
    <mergeCell ref="D180:G180"/>
    <mergeCell ref="I180:K180"/>
    <mergeCell ref="Q159:S159"/>
    <mergeCell ref="T159:V159"/>
    <mergeCell ref="W159:X159"/>
    <mergeCell ref="A165:F165"/>
    <mergeCell ref="D171:G171"/>
    <mergeCell ref="I171:K171"/>
    <mergeCell ref="N159:P159"/>
    <mergeCell ref="A155:M155"/>
    <mergeCell ref="A156:M156"/>
    <mergeCell ref="A157:M157"/>
    <mergeCell ref="A158:M158"/>
    <mergeCell ref="A159:M159"/>
    <mergeCell ref="A154:M154"/>
    <mergeCell ref="A122:B122"/>
    <mergeCell ref="A123:B123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21:B121"/>
    <mergeCell ref="A95:B95"/>
    <mergeCell ref="A96:B96"/>
    <mergeCell ref="A97:B97"/>
    <mergeCell ref="A98:B98"/>
    <mergeCell ref="A99:B99"/>
    <mergeCell ref="A115:F115"/>
    <mergeCell ref="A116:F116"/>
    <mergeCell ref="A117:F117"/>
    <mergeCell ref="A118:X118"/>
    <mergeCell ref="A119:B119"/>
    <mergeCell ref="A120:B120"/>
    <mergeCell ref="A94:X94"/>
    <mergeCell ref="A78:F78"/>
    <mergeCell ref="A79:F79"/>
    <mergeCell ref="A80:X80"/>
    <mergeCell ref="A85:F85"/>
    <mergeCell ref="A86:F86"/>
    <mergeCell ref="A87:F87"/>
    <mergeCell ref="A88:X88"/>
    <mergeCell ref="A90:F90"/>
    <mergeCell ref="A91:F91"/>
    <mergeCell ref="A92:F92"/>
    <mergeCell ref="A93:F93"/>
    <mergeCell ref="A77:F77"/>
    <mergeCell ref="N4:O4"/>
    <mergeCell ref="P4:Q4"/>
    <mergeCell ref="R4:T4"/>
    <mergeCell ref="U4:V4"/>
    <mergeCell ref="A10:X10"/>
    <mergeCell ref="A43:F43"/>
    <mergeCell ref="A44:F44"/>
    <mergeCell ref="A45:F45"/>
    <mergeCell ref="A46:X4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W4:X4"/>
  </mergeCells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9" max="24" man="1"/>
    <brk id="117" max="24" man="1"/>
    <brk id="159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00" zoomScale="85" zoomScaleNormal="100" workbookViewId="0">
      <selection activeCell="U119" sqref="U119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83" t="s">
        <v>666</v>
      </c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84" t="s">
        <v>0</v>
      </c>
      <c r="C3" s="1587" t="s">
        <v>74</v>
      </c>
      <c r="D3" s="1590" t="s">
        <v>75</v>
      </c>
      <c r="E3" s="1591" t="s">
        <v>2</v>
      </c>
      <c r="F3" s="1591"/>
      <c r="G3" s="1591"/>
      <c r="H3" s="1591"/>
      <c r="I3" s="1591"/>
      <c r="J3" s="1442"/>
      <c r="K3" s="1590" t="s">
        <v>3</v>
      </c>
      <c r="L3" s="1590" t="s">
        <v>5</v>
      </c>
      <c r="M3" s="1590" t="s">
        <v>4</v>
      </c>
      <c r="N3" s="9"/>
    </row>
    <row r="4" spans="1:14" x14ac:dyDescent="0.25">
      <c r="A4" s="46"/>
      <c r="B4" s="1585"/>
      <c r="C4" s="1588"/>
      <c r="D4" s="1590"/>
      <c r="E4" s="1590" t="s">
        <v>6</v>
      </c>
      <c r="F4" s="1592" t="s">
        <v>7</v>
      </c>
      <c r="G4" s="1592"/>
      <c r="H4" s="1592"/>
      <c r="I4" s="1592"/>
      <c r="J4" s="1590" t="s">
        <v>8</v>
      </c>
      <c r="K4" s="1590"/>
      <c r="L4" s="1590"/>
      <c r="M4" s="1590"/>
      <c r="N4" s="9"/>
    </row>
    <row r="5" spans="1:14" x14ac:dyDescent="0.25">
      <c r="A5" s="46"/>
      <c r="B5" s="1585"/>
      <c r="C5" s="1588"/>
      <c r="D5" s="1590"/>
      <c r="E5" s="1442"/>
      <c r="F5" s="1590" t="s">
        <v>9</v>
      </c>
      <c r="G5" s="1591" t="s">
        <v>10</v>
      </c>
      <c r="H5" s="1442"/>
      <c r="I5" s="1442"/>
      <c r="J5" s="1442"/>
      <c r="K5" s="1590"/>
      <c r="L5" s="1590"/>
      <c r="M5" s="1590"/>
      <c r="N5" s="9"/>
    </row>
    <row r="6" spans="1:14" x14ac:dyDescent="0.25">
      <c r="A6" s="46"/>
      <c r="B6" s="1585"/>
      <c r="C6" s="1588"/>
      <c r="D6" s="1590"/>
      <c r="E6" s="1442"/>
      <c r="F6" s="1594"/>
      <c r="G6" s="1590" t="s">
        <v>11</v>
      </c>
      <c r="H6" s="1590" t="s">
        <v>12</v>
      </c>
      <c r="I6" s="1590" t="s">
        <v>13</v>
      </c>
      <c r="J6" s="1442"/>
      <c r="K6" s="1590"/>
      <c r="L6" s="1590"/>
      <c r="M6" s="1590"/>
      <c r="N6" s="9"/>
    </row>
    <row r="7" spans="1:14" x14ac:dyDescent="0.25">
      <c r="A7" s="46"/>
      <c r="B7" s="1585"/>
      <c r="C7" s="1588"/>
      <c r="D7" s="1590"/>
      <c r="E7" s="1442"/>
      <c r="F7" s="1594"/>
      <c r="G7" s="1590"/>
      <c r="H7" s="1590"/>
      <c r="I7" s="1590"/>
      <c r="J7" s="1442"/>
      <c r="K7" s="1590"/>
      <c r="L7" s="1590"/>
      <c r="M7" s="1590"/>
      <c r="N7" s="9"/>
    </row>
    <row r="8" spans="1:14" x14ac:dyDescent="0.25">
      <c r="A8" s="46"/>
      <c r="B8" s="1585"/>
      <c r="C8" s="1588"/>
      <c r="D8" s="1590"/>
      <c r="E8" s="1442"/>
      <c r="F8" s="1594"/>
      <c r="G8" s="1590"/>
      <c r="H8" s="1590"/>
      <c r="I8" s="1590"/>
      <c r="J8" s="1442"/>
      <c r="K8" s="1590"/>
      <c r="L8" s="1590"/>
      <c r="M8" s="1590"/>
      <c r="N8" s="9"/>
    </row>
    <row r="9" spans="1:14" x14ac:dyDescent="0.25">
      <c r="A9" s="46"/>
      <c r="B9" s="1586"/>
      <c r="C9" s="1589"/>
      <c r="D9" s="1590"/>
      <c r="E9" s="1442"/>
      <c r="F9" s="1594"/>
      <c r="G9" s="1590"/>
      <c r="H9" s="1590"/>
      <c r="I9" s="1590"/>
      <c r="J9" s="1442"/>
      <c r="K9" s="1590"/>
      <c r="L9" s="1590"/>
      <c r="M9" s="1590"/>
      <c r="N9" s="9"/>
    </row>
    <row r="10" spans="1:14" ht="39" x14ac:dyDescent="0.25">
      <c r="A10" s="46" t="s">
        <v>14</v>
      </c>
      <c r="B10" s="34" t="s">
        <v>462</v>
      </c>
      <c r="C10" s="1182">
        <v>3</v>
      </c>
      <c r="D10" s="118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1184">
        <v>12</v>
      </c>
      <c r="D11" s="1184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601</v>
      </c>
      <c r="C12" s="1185"/>
      <c r="D12" s="1186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93" t="s">
        <v>14</v>
      </c>
      <c r="B13" s="47" t="s">
        <v>461</v>
      </c>
      <c r="C13" s="1182">
        <v>3</v>
      </c>
      <c r="D13" s="118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93"/>
      <c r="B14" s="47" t="s">
        <v>80</v>
      </c>
      <c r="C14" s="1182">
        <v>1</v>
      </c>
      <c r="D14" s="118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1182">
        <v>3</v>
      </c>
      <c r="D15" s="118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1182">
        <v>2</v>
      </c>
      <c r="D16" s="118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1182">
        <v>1</v>
      </c>
      <c r="D17" s="118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1182"/>
      <c r="D18" s="118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1182">
        <v>2</v>
      </c>
      <c r="D19" s="118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481</v>
      </c>
      <c r="C20" s="1188">
        <v>3</v>
      </c>
      <c r="D20" s="1189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11" customFormat="1" x14ac:dyDescent="0.25">
      <c r="A21" s="1104" t="s">
        <v>14</v>
      </c>
      <c r="B21" s="1190" t="s">
        <v>37</v>
      </c>
      <c r="C21" s="1191"/>
      <c r="D21" s="1192">
        <v>5</v>
      </c>
      <c r="E21" s="1106">
        <f t="shared" si="1"/>
        <v>150</v>
      </c>
      <c r="F21" s="1106">
        <f t="shared" si="2"/>
        <v>45</v>
      </c>
      <c r="G21" s="1106">
        <v>30</v>
      </c>
      <c r="H21" s="1106"/>
      <c r="I21" s="1106">
        <v>15</v>
      </c>
      <c r="J21" s="1106">
        <f t="shared" si="3"/>
        <v>105</v>
      </c>
      <c r="K21" s="1108">
        <f t="shared" si="0"/>
        <v>3</v>
      </c>
      <c r="L21" s="1109">
        <f t="shared" si="4"/>
        <v>30</v>
      </c>
      <c r="M21" s="1107" t="s">
        <v>18</v>
      </c>
      <c r="N21" s="1110" t="s">
        <v>78</v>
      </c>
    </row>
    <row r="22" spans="1:14" ht="39" x14ac:dyDescent="0.25">
      <c r="A22" s="46" t="s">
        <v>14</v>
      </c>
      <c r="B22" s="47" t="s">
        <v>483</v>
      </c>
      <c r="C22" s="1188">
        <v>4</v>
      </c>
      <c r="D22" s="1189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1189">
        <v>1</v>
      </c>
      <c r="D23" s="1189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490</v>
      </c>
      <c r="C24" s="1182">
        <v>3</v>
      </c>
      <c r="D24" s="118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1193"/>
      <c r="D25" s="118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>SUM(G10:G25)</f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1194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84" t="s">
        <v>0</v>
      </c>
      <c r="C30" s="1587" t="s">
        <v>74</v>
      </c>
      <c r="D30" s="1590" t="s">
        <v>75</v>
      </c>
      <c r="E30" s="1591" t="s">
        <v>2</v>
      </c>
      <c r="F30" s="1591"/>
      <c r="G30" s="1591"/>
      <c r="H30" s="1591"/>
      <c r="I30" s="1591"/>
      <c r="J30" s="1442"/>
      <c r="K30" s="1590" t="s">
        <v>3</v>
      </c>
      <c r="L30" s="1590" t="s">
        <v>5</v>
      </c>
      <c r="M30" s="1590" t="s">
        <v>4</v>
      </c>
      <c r="N30" s="9"/>
    </row>
    <row r="31" spans="1:14" x14ac:dyDescent="0.25">
      <c r="A31" s="46"/>
      <c r="B31" s="1585"/>
      <c r="C31" s="1588"/>
      <c r="D31" s="1590"/>
      <c r="E31" s="1590" t="s">
        <v>6</v>
      </c>
      <c r="F31" s="1592" t="s">
        <v>7</v>
      </c>
      <c r="G31" s="1592"/>
      <c r="H31" s="1592"/>
      <c r="I31" s="1592"/>
      <c r="J31" s="1590" t="s">
        <v>8</v>
      </c>
      <c r="K31" s="1590"/>
      <c r="L31" s="1590"/>
      <c r="M31" s="1590"/>
      <c r="N31" s="9"/>
    </row>
    <row r="32" spans="1:14" x14ac:dyDescent="0.25">
      <c r="A32" s="46"/>
      <c r="B32" s="1585"/>
      <c r="C32" s="1588"/>
      <c r="D32" s="1590"/>
      <c r="E32" s="1442"/>
      <c r="F32" s="1590" t="s">
        <v>9</v>
      </c>
      <c r="G32" s="1591" t="s">
        <v>10</v>
      </c>
      <c r="H32" s="1442"/>
      <c r="I32" s="1442"/>
      <c r="J32" s="1442"/>
      <c r="K32" s="1590"/>
      <c r="L32" s="1590"/>
      <c r="M32" s="1590"/>
      <c r="N32" s="9"/>
    </row>
    <row r="33" spans="1:14" x14ac:dyDescent="0.25">
      <c r="A33" s="46"/>
      <c r="B33" s="1585"/>
      <c r="C33" s="1588"/>
      <c r="D33" s="1590"/>
      <c r="E33" s="1442"/>
      <c r="F33" s="1594"/>
      <c r="G33" s="1590" t="s">
        <v>11</v>
      </c>
      <c r="H33" s="1590" t="s">
        <v>12</v>
      </c>
      <c r="I33" s="1590" t="s">
        <v>13</v>
      </c>
      <c r="J33" s="1442"/>
      <c r="K33" s="1590"/>
      <c r="L33" s="1590"/>
      <c r="M33" s="1590"/>
      <c r="N33" s="9"/>
    </row>
    <row r="34" spans="1:14" x14ac:dyDescent="0.25">
      <c r="A34" s="46"/>
      <c r="B34" s="1585"/>
      <c r="C34" s="1588"/>
      <c r="D34" s="1590"/>
      <c r="E34" s="1442"/>
      <c r="F34" s="1594"/>
      <c r="G34" s="1590"/>
      <c r="H34" s="1590"/>
      <c r="I34" s="1590"/>
      <c r="J34" s="1442"/>
      <c r="K34" s="1590"/>
      <c r="L34" s="1590"/>
      <c r="M34" s="1590"/>
      <c r="N34" s="9"/>
    </row>
    <row r="35" spans="1:14" x14ac:dyDescent="0.25">
      <c r="A35" s="46"/>
      <c r="B35" s="1585"/>
      <c r="C35" s="1588"/>
      <c r="D35" s="1590"/>
      <c r="E35" s="1442"/>
      <c r="F35" s="1594"/>
      <c r="G35" s="1590"/>
      <c r="H35" s="1590"/>
      <c r="I35" s="1590"/>
      <c r="J35" s="1442"/>
      <c r="K35" s="1590"/>
      <c r="L35" s="1590"/>
      <c r="M35" s="1590"/>
      <c r="N35" s="9"/>
    </row>
    <row r="36" spans="1:14" x14ac:dyDescent="0.25">
      <c r="A36" s="46"/>
      <c r="B36" s="1586"/>
      <c r="C36" s="1589"/>
      <c r="D36" s="1590"/>
      <c r="E36" s="1442"/>
      <c r="F36" s="1594"/>
      <c r="G36" s="1590"/>
      <c r="H36" s="1590"/>
      <c r="I36" s="1590"/>
      <c r="J36" s="1442"/>
      <c r="K36" s="1590"/>
      <c r="L36" s="1590"/>
      <c r="M36" s="1590"/>
      <c r="N36" s="9"/>
    </row>
    <row r="37" spans="1:14" x14ac:dyDescent="0.25">
      <c r="A37" s="528" t="s">
        <v>14</v>
      </c>
      <c r="B37" s="47" t="s">
        <v>54</v>
      </c>
      <c r="C37" s="1182"/>
      <c r="D37" s="118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1182">
        <v>1</v>
      </c>
      <c r="D38" s="118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633</v>
      </c>
      <c r="C39" s="1182">
        <v>4</v>
      </c>
      <c r="D39" s="118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95" t="s">
        <v>355</v>
      </c>
      <c r="C40" s="1185">
        <v>2</v>
      </c>
      <c r="D40" s="1186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11" customFormat="1" ht="26.25" x14ac:dyDescent="0.25">
      <c r="A41" s="1115"/>
      <c r="B41" s="1196" t="s">
        <v>627</v>
      </c>
      <c r="C41" s="1185"/>
      <c r="D41" s="1186">
        <v>4</v>
      </c>
      <c r="E41" s="1106">
        <f>D41*30</f>
        <v>120</v>
      </c>
      <c r="F41" s="1106">
        <f>G41+H41+I41</f>
        <v>54</v>
      </c>
      <c r="G41" s="1106">
        <v>36</v>
      </c>
      <c r="H41" s="1106"/>
      <c r="I41" s="1106">
        <v>18</v>
      </c>
      <c r="J41" s="1106">
        <f>E41-F41</f>
        <v>66</v>
      </c>
      <c r="K41" s="1108">
        <f t="shared" si="6"/>
        <v>3</v>
      </c>
      <c r="L41" s="1109">
        <f t="shared" si="7"/>
        <v>45</v>
      </c>
      <c r="M41" s="1107" t="s">
        <v>18</v>
      </c>
      <c r="N41" s="1110" t="s">
        <v>78</v>
      </c>
    </row>
    <row r="42" spans="1:14" s="1111" customFormat="1" ht="39" x14ac:dyDescent="0.25">
      <c r="A42" s="1104" t="s">
        <v>14</v>
      </c>
      <c r="B42" s="1116" t="s">
        <v>628</v>
      </c>
      <c r="C42" s="1185"/>
      <c r="D42" s="1186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86"/>
      <c r="D43" s="1186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1184"/>
      <c r="D44" s="1184">
        <v>4</v>
      </c>
      <c r="E44" s="8">
        <f>D44*30</f>
        <v>120</v>
      </c>
      <c r="F44" s="8">
        <f>G44+H44+I44</f>
        <v>36</v>
      </c>
      <c r="G44" s="8"/>
      <c r="H44" s="8"/>
      <c r="I44" s="8">
        <v>36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1189">
        <v>3</v>
      </c>
      <c r="D45" s="1189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29</v>
      </c>
      <c r="E46" s="554">
        <f>SUM(E37:E45)</f>
        <v>870</v>
      </c>
      <c r="F46" s="554">
        <f>SUM(F37:F45)</f>
        <v>288</v>
      </c>
      <c r="G46" s="554">
        <f>SUM(G37:G45)</f>
        <v>144</v>
      </c>
      <c r="H46" s="554"/>
      <c r="I46" s="554">
        <f t="shared" si="8"/>
        <v>144</v>
      </c>
      <c r="J46" s="554">
        <f t="shared" si="8"/>
        <v>582</v>
      </c>
      <c r="K46" s="554">
        <f t="shared" si="8"/>
        <v>16</v>
      </c>
      <c r="L46" s="554">
        <f t="shared" si="8"/>
        <v>207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1194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84" t="s">
        <v>0</v>
      </c>
      <c r="C50" s="1587" t="s">
        <v>74</v>
      </c>
      <c r="D50" s="1590" t="s">
        <v>1</v>
      </c>
      <c r="E50" s="1591" t="s">
        <v>2</v>
      </c>
      <c r="F50" s="1591"/>
      <c r="G50" s="1591"/>
      <c r="H50" s="1591"/>
      <c r="I50" s="1591"/>
      <c r="J50" s="1442"/>
      <c r="K50" s="1590" t="s">
        <v>3</v>
      </c>
      <c r="L50" s="1590" t="s">
        <v>5</v>
      </c>
      <c r="M50" s="1590" t="s">
        <v>4</v>
      </c>
      <c r="N50" s="9"/>
    </row>
    <row r="51" spans="1:14" x14ac:dyDescent="0.25">
      <c r="A51" s="46"/>
      <c r="B51" s="1585"/>
      <c r="C51" s="1588"/>
      <c r="D51" s="1590"/>
      <c r="E51" s="1590" t="s">
        <v>6</v>
      </c>
      <c r="F51" s="1592" t="s">
        <v>7</v>
      </c>
      <c r="G51" s="1592"/>
      <c r="H51" s="1592"/>
      <c r="I51" s="1592"/>
      <c r="J51" s="1590" t="s">
        <v>25</v>
      </c>
      <c r="K51" s="1590"/>
      <c r="L51" s="1590"/>
      <c r="M51" s="1590"/>
      <c r="N51" s="9"/>
    </row>
    <row r="52" spans="1:14" x14ac:dyDescent="0.25">
      <c r="A52" s="46"/>
      <c r="B52" s="1585"/>
      <c r="C52" s="1588"/>
      <c r="D52" s="1590"/>
      <c r="E52" s="1442"/>
      <c r="F52" s="1590" t="s">
        <v>9</v>
      </c>
      <c r="G52" s="1591" t="s">
        <v>10</v>
      </c>
      <c r="H52" s="1442"/>
      <c r="I52" s="1442"/>
      <c r="J52" s="1442"/>
      <c r="K52" s="1590"/>
      <c r="L52" s="1590"/>
      <c r="M52" s="1590"/>
      <c r="N52" s="9"/>
    </row>
    <row r="53" spans="1:14" x14ac:dyDescent="0.25">
      <c r="A53" s="46"/>
      <c r="B53" s="1585"/>
      <c r="C53" s="1588"/>
      <c r="D53" s="1590"/>
      <c r="E53" s="1442"/>
      <c r="F53" s="1594"/>
      <c r="G53" s="1595" t="s">
        <v>26</v>
      </c>
      <c r="H53" s="1595" t="s">
        <v>27</v>
      </c>
      <c r="I53" s="1595" t="s">
        <v>28</v>
      </c>
      <c r="J53" s="1442"/>
      <c r="K53" s="1590"/>
      <c r="L53" s="1590"/>
      <c r="M53" s="1590"/>
      <c r="N53" s="9"/>
    </row>
    <row r="54" spans="1:14" x14ac:dyDescent="0.25">
      <c r="A54" s="46"/>
      <c r="B54" s="1585"/>
      <c r="C54" s="1588"/>
      <c r="D54" s="1590"/>
      <c r="E54" s="1442"/>
      <c r="F54" s="1594"/>
      <c r="G54" s="1595"/>
      <c r="H54" s="1595"/>
      <c r="I54" s="1595"/>
      <c r="J54" s="1442"/>
      <c r="K54" s="1590"/>
      <c r="L54" s="1590"/>
      <c r="M54" s="1590"/>
      <c r="N54" s="9"/>
    </row>
    <row r="55" spans="1:14" x14ac:dyDescent="0.25">
      <c r="A55" s="46"/>
      <c r="B55" s="1585"/>
      <c r="C55" s="1588"/>
      <c r="D55" s="1590"/>
      <c r="E55" s="1442"/>
      <c r="F55" s="1594"/>
      <c r="G55" s="1595"/>
      <c r="H55" s="1595"/>
      <c r="I55" s="1595"/>
      <c r="J55" s="1442"/>
      <c r="K55" s="1590"/>
      <c r="L55" s="1590"/>
      <c r="M55" s="1590"/>
      <c r="N55" s="9"/>
    </row>
    <row r="56" spans="1:14" x14ac:dyDescent="0.25">
      <c r="A56" s="46"/>
      <c r="B56" s="1586"/>
      <c r="C56" s="1589"/>
      <c r="D56" s="1590"/>
      <c r="E56" s="1442"/>
      <c r="F56" s="1594"/>
      <c r="G56" s="1595"/>
      <c r="H56" s="1595"/>
      <c r="I56" s="1595"/>
      <c r="J56" s="1442"/>
      <c r="K56" s="1590"/>
      <c r="L56" s="1590"/>
      <c r="M56" s="1590"/>
      <c r="N56" s="9"/>
    </row>
    <row r="57" spans="1:14" ht="39" x14ac:dyDescent="0.25">
      <c r="A57" s="46" t="s">
        <v>31</v>
      </c>
      <c r="B57" s="47" t="s">
        <v>649</v>
      </c>
      <c r="C57" s="1188">
        <v>4</v>
      </c>
      <c r="D57" s="118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91"/>
      <c r="D58" s="1186">
        <v>4</v>
      </c>
      <c r="E58" s="1106">
        <f t="shared" ref="E58:E65" si="9">D58*30</f>
        <v>120</v>
      </c>
      <c r="F58" s="1106">
        <f t="shared" ref="F58:F65" si="10">G58+H58+I58</f>
        <v>60</v>
      </c>
      <c r="G58" s="1106">
        <v>30</v>
      </c>
      <c r="H58" s="1106"/>
      <c r="I58" s="1106">
        <v>30</v>
      </c>
      <c r="J58" s="1106">
        <f t="shared" ref="J58:J65" si="11">E58-F58</f>
        <v>60</v>
      </c>
      <c r="K58" s="1108">
        <f t="shared" ref="K58:K65" si="12">F58/15</f>
        <v>4</v>
      </c>
      <c r="L58" s="1109">
        <f t="shared" ref="L58:L65" si="13">F58/E58*100</f>
        <v>50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634</v>
      </c>
      <c r="C59" s="1197"/>
      <c r="D59" s="1186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625</v>
      </c>
      <c r="C60" s="1192"/>
      <c r="D60" s="1186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86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1189"/>
      <c r="D61" s="118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1187" t="s">
        <v>16</v>
      </c>
      <c r="N61" s="46"/>
    </row>
    <row r="62" spans="1:14" x14ac:dyDescent="0.25">
      <c r="A62" s="46" t="s">
        <v>14</v>
      </c>
      <c r="B62" s="1105" t="s">
        <v>484</v>
      </c>
      <c r="C62" s="1191"/>
      <c r="D62" s="1186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629</v>
      </c>
      <c r="C63" s="1191"/>
      <c r="D63" s="1186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626</v>
      </c>
      <c r="C64" s="1191"/>
      <c r="D64" s="1186">
        <v>3</v>
      </c>
      <c r="E64" s="1106">
        <f t="shared" si="9"/>
        <v>90</v>
      </c>
      <c r="F64" s="1106">
        <f t="shared" si="10"/>
        <v>30</v>
      </c>
      <c r="G64" s="1106">
        <v>15</v>
      </c>
      <c r="H64" s="1106"/>
      <c r="I64" s="1106">
        <v>15</v>
      </c>
      <c r="J64" s="1106">
        <f t="shared" si="11"/>
        <v>60</v>
      </c>
      <c r="K64" s="1108">
        <f t="shared" si="12"/>
        <v>2</v>
      </c>
      <c r="L64" s="1109">
        <f t="shared" si="13"/>
        <v>33.333333333333329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91"/>
      <c r="D65" s="1186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195</v>
      </c>
      <c r="H66" s="552"/>
      <c r="I66" s="552">
        <f>SUM(I57:I65)</f>
        <v>135</v>
      </c>
      <c r="J66" s="552">
        <f>SUM(J57:J65)</f>
        <v>570</v>
      </c>
      <c r="K66" s="552">
        <f>SUM(K57:K65)</f>
        <v>22</v>
      </c>
      <c r="L66" s="552">
        <f>SUM(L57:L65)</f>
        <v>291.66666666666663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1194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84" t="s">
        <v>0</v>
      </c>
      <c r="C70" s="1587" t="s">
        <v>74</v>
      </c>
      <c r="D70" s="1590" t="s">
        <v>1</v>
      </c>
      <c r="E70" s="1591" t="s">
        <v>2</v>
      </c>
      <c r="F70" s="1591"/>
      <c r="G70" s="1591"/>
      <c r="H70" s="1591"/>
      <c r="I70" s="1591"/>
      <c r="J70" s="1442"/>
      <c r="K70" s="1590" t="s">
        <v>3</v>
      </c>
      <c r="L70" s="1590" t="s">
        <v>5</v>
      </c>
      <c r="M70" s="1590" t="s">
        <v>4</v>
      </c>
      <c r="N70" s="9"/>
    </row>
    <row r="71" spans="1:14" x14ac:dyDescent="0.25">
      <c r="A71" s="46"/>
      <c r="B71" s="1585"/>
      <c r="C71" s="1588"/>
      <c r="D71" s="1590"/>
      <c r="E71" s="1590" t="s">
        <v>6</v>
      </c>
      <c r="F71" s="1592" t="s">
        <v>7</v>
      </c>
      <c r="G71" s="1592"/>
      <c r="H71" s="1592"/>
      <c r="I71" s="1592"/>
      <c r="J71" s="1590" t="s">
        <v>25</v>
      </c>
      <c r="K71" s="1590"/>
      <c r="L71" s="1590"/>
      <c r="M71" s="1590"/>
      <c r="N71" s="9"/>
    </row>
    <row r="72" spans="1:14" x14ac:dyDescent="0.25">
      <c r="A72" s="46"/>
      <c r="B72" s="1585"/>
      <c r="C72" s="1588"/>
      <c r="D72" s="1590"/>
      <c r="E72" s="1442"/>
      <c r="F72" s="1590" t="s">
        <v>9</v>
      </c>
      <c r="G72" s="1591" t="s">
        <v>10</v>
      </c>
      <c r="H72" s="1442"/>
      <c r="I72" s="1442"/>
      <c r="J72" s="1442"/>
      <c r="K72" s="1590"/>
      <c r="L72" s="1590"/>
      <c r="M72" s="1590"/>
      <c r="N72" s="9"/>
    </row>
    <row r="73" spans="1:14" x14ac:dyDescent="0.25">
      <c r="A73" s="46"/>
      <c r="B73" s="1585"/>
      <c r="C73" s="1588"/>
      <c r="D73" s="1590"/>
      <c r="E73" s="1442"/>
      <c r="F73" s="1594"/>
      <c r="G73" s="1595" t="s">
        <v>26</v>
      </c>
      <c r="H73" s="1595" t="s">
        <v>27</v>
      </c>
      <c r="I73" s="1595" t="s">
        <v>28</v>
      </c>
      <c r="J73" s="1442"/>
      <c r="K73" s="1590"/>
      <c r="L73" s="1590"/>
      <c r="M73" s="1590"/>
      <c r="N73" s="9"/>
    </row>
    <row r="74" spans="1:14" x14ac:dyDescent="0.25">
      <c r="A74" s="46"/>
      <c r="B74" s="1585"/>
      <c r="C74" s="1588"/>
      <c r="D74" s="1590"/>
      <c r="E74" s="1442"/>
      <c r="F74" s="1594"/>
      <c r="G74" s="1595"/>
      <c r="H74" s="1595"/>
      <c r="I74" s="1595"/>
      <c r="J74" s="1442"/>
      <c r="K74" s="1590"/>
      <c r="L74" s="1590"/>
      <c r="M74" s="1590"/>
      <c r="N74" s="9"/>
    </row>
    <row r="75" spans="1:14" x14ac:dyDescent="0.25">
      <c r="A75" s="46"/>
      <c r="B75" s="1585"/>
      <c r="C75" s="1588"/>
      <c r="D75" s="1590"/>
      <c r="E75" s="1442"/>
      <c r="F75" s="1594"/>
      <c r="G75" s="1595"/>
      <c r="H75" s="1595"/>
      <c r="I75" s="1595"/>
      <c r="J75" s="1442"/>
      <c r="K75" s="1590"/>
      <c r="L75" s="1590"/>
      <c r="M75" s="1590"/>
      <c r="N75" s="9"/>
    </row>
    <row r="76" spans="1:14" x14ac:dyDescent="0.25">
      <c r="A76" s="46"/>
      <c r="B76" s="1586"/>
      <c r="C76" s="1589"/>
      <c r="D76" s="1590"/>
      <c r="E76" s="1442"/>
      <c r="F76" s="1594"/>
      <c r="G76" s="1595"/>
      <c r="H76" s="1595"/>
      <c r="I76" s="1595"/>
      <c r="J76" s="1442"/>
      <c r="K76" s="1590"/>
      <c r="L76" s="1590"/>
      <c r="M76" s="1590"/>
      <c r="N76" s="9"/>
    </row>
    <row r="77" spans="1:14" ht="26.25" x14ac:dyDescent="0.25">
      <c r="A77" s="46"/>
      <c r="B77" s="47" t="s">
        <v>81</v>
      </c>
      <c r="C77" s="1198"/>
      <c r="D77" s="1184">
        <v>4</v>
      </c>
      <c r="E77" s="8">
        <f t="shared" ref="E77:E84" si="14">D77*30</f>
        <v>120</v>
      </c>
      <c r="F77" s="8">
        <f t="shared" ref="F77:F84" si="15">G77+H77+I77</f>
        <v>36</v>
      </c>
      <c r="G77" s="8"/>
      <c r="H77" s="8"/>
      <c r="I77" s="8">
        <v>36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85"/>
      <c r="D78" s="1186">
        <v>4</v>
      </c>
      <c r="E78" s="1106">
        <f t="shared" si="14"/>
        <v>120</v>
      </c>
      <c r="F78" s="1106">
        <f t="shared" si="15"/>
        <v>54</v>
      </c>
      <c r="G78" s="1106">
        <v>36</v>
      </c>
      <c r="H78" s="1106"/>
      <c r="I78" s="1106">
        <v>18</v>
      </c>
      <c r="J78" s="1106">
        <f t="shared" si="16"/>
        <v>66</v>
      </c>
      <c r="K78" s="1108">
        <f t="shared" si="17"/>
        <v>3</v>
      </c>
      <c r="L78" s="1109">
        <f t="shared" si="18"/>
        <v>45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635</v>
      </c>
      <c r="C79" s="1185"/>
      <c r="D79" s="1186">
        <v>4</v>
      </c>
      <c r="E79" s="1106">
        <f t="shared" si="14"/>
        <v>120</v>
      </c>
      <c r="F79" s="1106">
        <f t="shared" si="15"/>
        <v>54</v>
      </c>
      <c r="G79" s="1106">
        <v>36</v>
      </c>
      <c r="H79" s="1106"/>
      <c r="I79" s="1106">
        <v>18</v>
      </c>
      <c r="J79" s="1106">
        <f t="shared" si="16"/>
        <v>66</v>
      </c>
      <c r="K79" s="1108">
        <f t="shared" si="17"/>
        <v>3</v>
      </c>
      <c r="L79" s="1109">
        <f t="shared" si="18"/>
        <v>45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85">
        <v>1</v>
      </c>
      <c r="D80" s="1192">
        <v>3</v>
      </c>
      <c r="E80" s="1106">
        <f t="shared" si="14"/>
        <v>90</v>
      </c>
      <c r="F80" s="1106">
        <f t="shared" si="15"/>
        <v>54</v>
      </c>
      <c r="G80" s="1106">
        <v>36</v>
      </c>
      <c r="H80" s="1106"/>
      <c r="I80" s="1106">
        <v>18</v>
      </c>
      <c r="J80" s="1106">
        <f t="shared" si="16"/>
        <v>36</v>
      </c>
      <c r="K80" s="1108">
        <f t="shared" si="17"/>
        <v>3</v>
      </c>
      <c r="L80" s="1109">
        <f t="shared" si="18"/>
        <v>60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624</v>
      </c>
      <c r="C81" s="1185"/>
      <c r="D81" s="1186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623</v>
      </c>
      <c r="C82" s="1199"/>
      <c r="D82" s="1186">
        <v>4</v>
      </c>
      <c r="E82" s="1106">
        <f t="shared" si="14"/>
        <v>120</v>
      </c>
      <c r="F82" s="1106">
        <f t="shared" si="15"/>
        <v>54</v>
      </c>
      <c r="G82" s="1106">
        <v>36</v>
      </c>
      <c r="H82" s="1106"/>
      <c r="I82" s="1106">
        <v>18</v>
      </c>
      <c r="J82" s="1106">
        <f t="shared" si="16"/>
        <v>66</v>
      </c>
      <c r="K82" s="1108">
        <f t="shared" si="17"/>
        <v>3</v>
      </c>
      <c r="L82" s="1109">
        <f t="shared" si="18"/>
        <v>45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630</v>
      </c>
      <c r="C83" s="1199"/>
      <c r="D83" s="1192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86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631</v>
      </c>
      <c r="C84" s="1199"/>
      <c r="D84" s="1192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1182">
        <v>4</v>
      </c>
      <c r="D85" s="118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1182">
        <v>3</v>
      </c>
      <c r="D86" s="118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378</v>
      </c>
      <c r="G87" s="557">
        <f>SUM(G77:G86)</f>
        <v>216</v>
      </c>
      <c r="H87" s="557">
        <f t="shared" ref="H87:M87" si="19">SUM(H77:H86)</f>
        <v>0</v>
      </c>
      <c r="I87" s="557">
        <f t="shared" si="19"/>
        <v>162</v>
      </c>
      <c r="J87" s="557">
        <f t="shared" si="19"/>
        <v>522</v>
      </c>
      <c r="K87" s="557">
        <f t="shared" si="19"/>
        <v>21</v>
      </c>
      <c r="L87" s="557">
        <f t="shared" si="19"/>
        <v>340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1216"/>
      <c r="I88" s="280"/>
      <c r="J88" s="280"/>
      <c r="K88" s="3" t="s">
        <v>452</v>
      </c>
      <c r="L88" s="3" t="s">
        <v>449</v>
      </c>
      <c r="M88" s="3"/>
      <c r="N88" s="1194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84" t="s">
        <v>0</v>
      </c>
      <c r="C91" s="1587" t="s">
        <v>74</v>
      </c>
      <c r="D91" s="1590" t="s">
        <v>1</v>
      </c>
      <c r="E91" s="1591" t="s">
        <v>2</v>
      </c>
      <c r="F91" s="1591"/>
      <c r="G91" s="1591"/>
      <c r="H91" s="1591"/>
      <c r="I91" s="1591"/>
      <c r="J91" s="1442"/>
      <c r="K91" s="1590" t="s">
        <v>3</v>
      </c>
      <c r="L91" s="1590" t="s">
        <v>5</v>
      </c>
      <c r="M91" s="1590" t="s">
        <v>4</v>
      </c>
      <c r="N91" s="9"/>
    </row>
    <row r="92" spans="1:14" x14ac:dyDescent="0.25">
      <c r="A92" s="46"/>
      <c r="B92" s="1585"/>
      <c r="C92" s="1588"/>
      <c r="D92" s="1590"/>
      <c r="E92" s="1590" t="s">
        <v>6</v>
      </c>
      <c r="F92" s="1592" t="s">
        <v>7</v>
      </c>
      <c r="G92" s="1592"/>
      <c r="H92" s="1592"/>
      <c r="I92" s="1592"/>
      <c r="J92" s="1590" t="s">
        <v>25</v>
      </c>
      <c r="K92" s="1590"/>
      <c r="L92" s="1590"/>
      <c r="M92" s="1590"/>
      <c r="N92" s="9"/>
    </row>
    <row r="93" spans="1:14" x14ac:dyDescent="0.25">
      <c r="A93" s="46"/>
      <c r="B93" s="1585"/>
      <c r="C93" s="1588"/>
      <c r="D93" s="1590"/>
      <c r="E93" s="1442"/>
      <c r="F93" s="1590" t="s">
        <v>9</v>
      </c>
      <c r="G93" s="1591" t="s">
        <v>10</v>
      </c>
      <c r="H93" s="1442"/>
      <c r="I93" s="1442"/>
      <c r="J93" s="1442"/>
      <c r="K93" s="1590"/>
      <c r="L93" s="1590"/>
      <c r="M93" s="1590"/>
      <c r="N93" s="9"/>
    </row>
    <row r="94" spans="1:14" x14ac:dyDescent="0.25">
      <c r="A94" s="46"/>
      <c r="B94" s="1585"/>
      <c r="C94" s="1588"/>
      <c r="D94" s="1590"/>
      <c r="E94" s="1442"/>
      <c r="F94" s="1594"/>
      <c r="G94" s="1595" t="s">
        <v>26</v>
      </c>
      <c r="H94" s="1595" t="s">
        <v>27</v>
      </c>
      <c r="I94" s="1595" t="s">
        <v>28</v>
      </c>
      <c r="J94" s="1442"/>
      <c r="K94" s="1590"/>
      <c r="L94" s="1590"/>
      <c r="M94" s="1590"/>
      <c r="N94" s="9"/>
    </row>
    <row r="95" spans="1:14" x14ac:dyDescent="0.25">
      <c r="A95" s="46"/>
      <c r="B95" s="1585"/>
      <c r="C95" s="1588"/>
      <c r="D95" s="1590"/>
      <c r="E95" s="1442"/>
      <c r="F95" s="1594"/>
      <c r="G95" s="1595"/>
      <c r="H95" s="1595"/>
      <c r="I95" s="1595"/>
      <c r="J95" s="1442"/>
      <c r="K95" s="1590"/>
      <c r="L95" s="1590"/>
      <c r="M95" s="1590"/>
      <c r="N95" s="9"/>
    </row>
    <row r="96" spans="1:14" x14ac:dyDescent="0.25">
      <c r="A96" s="46"/>
      <c r="B96" s="1585"/>
      <c r="C96" s="1588"/>
      <c r="D96" s="1590"/>
      <c r="E96" s="1442"/>
      <c r="F96" s="1594"/>
      <c r="G96" s="1595"/>
      <c r="H96" s="1595"/>
      <c r="I96" s="1595"/>
      <c r="J96" s="1442"/>
      <c r="K96" s="1590"/>
      <c r="L96" s="1590"/>
      <c r="M96" s="1590"/>
      <c r="N96" s="9"/>
    </row>
    <row r="97" spans="1:14" x14ac:dyDescent="0.25">
      <c r="A97" s="46"/>
      <c r="B97" s="1586"/>
      <c r="C97" s="1589"/>
      <c r="D97" s="1590"/>
      <c r="E97" s="1442"/>
      <c r="F97" s="1594"/>
      <c r="G97" s="1595"/>
      <c r="H97" s="1595"/>
      <c r="I97" s="1595"/>
      <c r="J97" s="1442"/>
      <c r="K97" s="1590"/>
      <c r="L97" s="1590"/>
      <c r="M97" s="1590"/>
      <c r="N97" s="9"/>
    </row>
    <row r="98" spans="1:14" ht="51.75" x14ac:dyDescent="0.25">
      <c r="A98" s="46" t="s">
        <v>31</v>
      </c>
      <c r="B98" s="47" t="s">
        <v>488</v>
      </c>
      <c r="C98" s="1200"/>
      <c r="D98" s="1184">
        <v>4</v>
      </c>
      <c r="E98" s="8">
        <f t="shared" ref="E98:E105" si="20">D98*30</f>
        <v>120</v>
      </c>
      <c r="F98" s="8">
        <f t="shared" ref="F98:F104" si="21">G98+H98+I98</f>
        <v>45</v>
      </c>
      <c r="G98" s="8"/>
      <c r="H98" s="8"/>
      <c r="I98" s="8">
        <v>45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637</v>
      </c>
      <c r="C99" s="1201"/>
      <c r="D99" s="1186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638</v>
      </c>
      <c r="C100" s="1201"/>
      <c r="D100" s="1186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636</v>
      </c>
      <c r="C101" s="1201"/>
      <c r="D101" s="1186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639</v>
      </c>
      <c r="C102" s="1201"/>
      <c r="D102" s="1186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648</v>
      </c>
      <c r="C103" s="1202"/>
      <c r="D103" s="1186">
        <v>5</v>
      </c>
      <c r="E103" s="1106">
        <f t="shared" si="20"/>
        <v>150</v>
      </c>
      <c r="F103" s="1106">
        <f t="shared" si="21"/>
        <v>60</v>
      </c>
      <c r="G103" s="1106">
        <v>30</v>
      </c>
      <c r="H103" s="1106"/>
      <c r="I103" s="1106">
        <v>30</v>
      </c>
      <c r="J103" s="1106">
        <f t="shared" si="22"/>
        <v>90</v>
      </c>
      <c r="K103" s="1108">
        <f t="shared" si="23"/>
        <v>4</v>
      </c>
      <c r="L103" s="1109">
        <f t="shared" si="24"/>
        <v>40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603</v>
      </c>
      <c r="C104" s="1203"/>
      <c r="D104" s="1186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622</v>
      </c>
      <c r="C105" s="1185"/>
      <c r="D105" s="1186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330</v>
      </c>
      <c r="G106" s="19">
        <f>SUM(G98:G105)</f>
        <v>180</v>
      </c>
      <c r="H106" s="19"/>
      <c r="I106" s="19">
        <f>SUM(I98:I105)</f>
        <v>150</v>
      </c>
      <c r="J106" s="19">
        <f>SUM(J98:J105)</f>
        <v>570</v>
      </c>
      <c r="K106" s="19">
        <f>SUM(K98:K105)</f>
        <v>22</v>
      </c>
      <c r="L106" s="19">
        <f>SUM(L98:L105)</f>
        <v>265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37"/>
      <c r="I107" s="9"/>
      <c r="J107" s="9"/>
      <c r="K107" s="3" t="s">
        <v>445</v>
      </c>
      <c r="L107" s="3" t="s">
        <v>449</v>
      </c>
      <c r="M107" s="3" t="s">
        <v>448</v>
      </c>
      <c r="N107" s="1194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84" t="s">
        <v>0</v>
      </c>
      <c r="C109" s="1587" t="s">
        <v>74</v>
      </c>
      <c r="D109" s="1590" t="s">
        <v>1</v>
      </c>
      <c r="E109" s="1591" t="s">
        <v>2</v>
      </c>
      <c r="F109" s="1591"/>
      <c r="G109" s="1591"/>
      <c r="H109" s="1591"/>
      <c r="I109" s="1591"/>
      <c r="J109" s="1442"/>
      <c r="K109" s="1590" t="s">
        <v>3</v>
      </c>
      <c r="L109" s="1590" t="s">
        <v>5</v>
      </c>
      <c r="M109" s="1590" t="s">
        <v>4</v>
      </c>
      <c r="N109" s="9"/>
    </row>
    <row r="110" spans="1:14" x14ac:dyDescent="0.25">
      <c r="A110" s="46"/>
      <c r="B110" s="1585"/>
      <c r="C110" s="1588"/>
      <c r="D110" s="1590"/>
      <c r="E110" s="1590" t="s">
        <v>6</v>
      </c>
      <c r="F110" s="1592" t="s">
        <v>7</v>
      </c>
      <c r="G110" s="1592"/>
      <c r="H110" s="1592"/>
      <c r="I110" s="1592"/>
      <c r="J110" s="1590" t="s">
        <v>25</v>
      </c>
      <c r="K110" s="1590"/>
      <c r="L110" s="1590"/>
      <c r="M110" s="1590"/>
      <c r="N110" s="9"/>
    </row>
    <row r="111" spans="1:14" x14ac:dyDescent="0.25">
      <c r="A111" s="46"/>
      <c r="B111" s="1585"/>
      <c r="C111" s="1588"/>
      <c r="D111" s="1590"/>
      <c r="E111" s="1442"/>
      <c r="F111" s="1590" t="s">
        <v>9</v>
      </c>
      <c r="G111" s="1591" t="s">
        <v>10</v>
      </c>
      <c r="H111" s="1442"/>
      <c r="I111" s="1442"/>
      <c r="J111" s="1442"/>
      <c r="K111" s="1590"/>
      <c r="L111" s="1590"/>
      <c r="M111" s="1590"/>
      <c r="N111" s="9"/>
    </row>
    <row r="112" spans="1:14" x14ac:dyDescent="0.25">
      <c r="A112" s="46"/>
      <c r="B112" s="1585"/>
      <c r="C112" s="1588"/>
      <c r="D112" s="1590"/>
      <c r="E112" s="1442"/>
      <c r="F112" s="1594"/>
      <c r="G112" s="1595" t="s">
        <v>26</v>
      </c>
      <c r="H112" s="1595" t="s">
        <v>27</v>
      </c>
      <c r="I112" s="1595" t="s">
        <v>28</v>
      </c>
      <c r="J112" s="1442"/>
      <c r="K112" s="1590"/>
      <c r="L112" s="1590"/>
      <c r="M112" s="1590"/>
      <c r="N112" s="9"/>
    </row>
    <row r="113" spans="1:14" x14ac:dyDescent="0.25">
      <c r="A113" s="46"/>
      <c r="B113" s="1585"/>
      <c r="C113" s="1588"/>
      <c r="D113" s="1590"/>
      <c r="E113" s="1442"/>
      <c r="F113" s="1594"/>
      <c r="G113" s="1595"/>
      <c r="H113" s="1595"/>
      <c r="I113" s="1595"/>
      <c r="J113" s="1442"/>
      <c r="K113" s="1590"/>
      <c r="L113" s="1590"/>
      <c r="M113" s="1590"/>
      <c r="N113" s="9"/>
    </row>
    <row r="114" spans="1:14" x14ac:dyDescent="0.25">
      <c r="A114" s="46"/>
      <c r="B114" s="1585"/>
      <c r="C114" s="1588"/>
      <c r="D114" s="1590"/>
      <c r="E114" s="1442"/>
      <c r="F114" s="1594"/>
      <c r="G114" s="1595"/>
      <c r="H114" s="1595"/>
      <c r="I114" s="1595"/>
      <c r="J114" s="1442"/>
      <c r="K114" s="1590"/>
      <c r="L114" s="1590"/>
      <c r="M114" s="1590"/>
      <c r="N114" s="9"/>
    </row>
    <row r="115" spans="1:14" x14ac:dyDescent="0.25">
      <c r="A115" s="46"/>
      <c r="B115" s="1586"/>
      <c r="C115" s="1589"/>
      <c r="D115" s="1590"/>
      <c r="E115" s="1442"/>
      <c r="F115" s="1594"/>
      <c r="G115" s="1595"/>
      <c r="H115" s="1595"/>
      <c r="I115" s="1595"/>
      <c r="J115" s="1442"/>
      <c r="K115" s="1590"/>
      <c r="L115" s="1590"/>
      <c r="M115" s="1590"/>
      <c r="N115" s="9"/>
    </row>
    <row r="116" spans="1:14" ht="38.25" x14ac:dyDescent="0.25">
      <c r="A116" s="46" t="s">
        <v>31</v>
      </c>
      <c r="B116" s="36" t="s">
        <v>489</v>
      </c>
      <c r="C116" s="1204"/>
      <c r="D116" s="1184">
        <v>4</v>
      </c>
      <c r="E116" s="8">
        <f t="shared" ref="E116:E122" si="25">D116*30</f>
        <v>120</v>
      </c>
      <c r="F116" s="8">
        <f>G116+H116+I116</f>
        <v>39</v>
      </c>
      <c r="G116" s="8"/>
      <c r="H116" s="8"/>
      <c r="I116" s="8">
        <v>39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1189"/>
      <c r="D117" s="1189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602</v>
      </c>
      <c r="C118" s="1192"/>
      <c r="D118" s="1186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604</v>
      </c>
      <c r="C119" s="1192"/>
      <c r="D119" s="1186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640</v>
      </c>
      <c r="C120" s="1192"/>
      <c r="D120" s="1186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641</v>
      </c>
      <c r="C121" s="1192"/>
      <c r="D121" s="1186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1204"/>
      <c r="D122" s="1184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78</v>
      </c>
      <c r="H123" s="49">
        <f t="shared" ref="H123:M123" si="27">SUM(H116:H122)</f>
        <v>0</v>
      </c>
      <c r="I123" s="49">
        <f t="shared" si="27"/>
        <v>91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 t="shared" ref="C124:K124" si="28">C26+C46+C66+C87+C106+C123</f>
        <v>60</v>
      </c>
      <c r="D124" s="559">
        <f t="shared" si="28"/>
        <v>180</v>
      </c>
      <c r="E124" s="559">
        <f t="shared" si="28"/>
        <v>5400</v>
      </c>
      <c r="F124" s="559">
        <f t="shared" si="28"/>
        <v>1915</v>
      </c>
      <c r="G124" s="559">
        <f t="shared" si="28"/>
        <v>1053</v>
      </c>
      <c r="H124" s="559">
        <f t="shared" si="28"/>
        <v>0</v>
      </c>
      <c r="I124" s="559">
        <f t="shared" si="28"/>
        <v>862</v>
      </c>
      <c r="J124" s="559">
        <f t="shared" si="28"/>
        <v>3485</v>
      </c>
      <c r="K124" s="559">
        <f t="shared" si="28"/>
        <v>122</v>
      </c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1194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41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84" orientation="landscape" verticalDpi="0" r:id="rId1"/>
  <headerFooter alignWithMargins="0"/>
  <rowBreaks count="5" manualBreakCount="5">
    <brk id="28" max="16383" man="1"/>
    <brk id="48" max="16383" man="1"/>
    <brk id="68" max="16383" man="1"/>
    <brk id="89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10" zoomScale="85" zoomScaleNormal="85" zoomScaleSheetLayoutView="85" workbookViewId="0">
      <selection activeCell="D21" sqref="D2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83" t="s">
        <v>632</v>
      </c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84" t="s">
        <v>0</v>
      </c>
      <c r="C3" s="1587" t="s">
        <v>74</v>
      </c>
      <c r="D3" s="1590" t="s">
        <v>75</v>
      </c>
      <c r="E3" s="1591" t="s">
        <v>2</v>
      </c>
      <c r="F3" s="1591"/>
      <c r="G3" s="1591"/>
      <c r="H3" s="1591"/>
      <c r="I3" s="1591"/>
      <c r="J3" s="1442"/>
      <c r="K3" s="1590" t="s">
        <v>3</v>
      </c>
      <c r="L3" s="1590" t="s">
        <v>5</v>
      </c>
      <c r="M3" s="1590" t="s">
        <v>4</v>
      </c>
      <c r="N3" s="9"/>
    </row>
    <row r="4" spans="1:14" x14ac:dyDescent="0.25">
      <c r="A4" s="46"/>
      <c r="B4" s="1585"/>
      <c r="C4" s="1588"/>
      <c r="D4" s="1590"/>
      <c r="E4" s="1590" t="s">
        <v>6</v>
      </c>
      <c r="F4" s="1592" t="s">
        <v>7</v>
      </c>
      <c r="G4" s="1592"/>
      <c r="H4" s="1592"/>
      <c r="I4" s="1592"/>
      <c r="J4" s="1590" t="s">
        <v>8</v>
      </c>
      <c r="K4" s="1590"/>
      <c r="L4" s="1590"/>
      <c r="M4" s="1590"/>
      <c r="N4" s="9"/>
    </row>
    <row r="5" spans="1:14" x14ac:dyDescent="0.25">
      <c r="A5" s="46"/>
      <c r="B5" s="1585"/>
      <c r="C5" s="1588"/>
      <c r="D5" s="1590"/>
      <c r="E5" s="1442"/>
      <c r="F5" s="1590" t="s">
        <v>9</v>
      </c>
      <c r="G5" s="1591" t="s">
        <v>10</v>
      </c>
      <c r="H5" s="1442"/>
      <c r="I5" s="1442"/>
      <c r="J5" s="1442"/>
      <c r="K5" s="1590"/>
      <c r="L5" s="1590"/>
      <c r="M5" s="1590"/>
      <c r="N5" s="9"/>
    </row>
    <row r="6" spans="1:14" x14ac:dyDescent="0.25">
      <c r="A6" s="46"/>
      <c r="B6" s="1585"/>
      <c r="C6" s="1588"/>
      <c r="D6" s="1590"/>
      <c r="E6" s="1442"/>
      <c r="F6" s="1594"/>
      <c r="G6" s="1590" t="s">
        <v>11</v>
      </c>
      <c r="H6" s="1590" t="s">
        <v>12</v>
      </c>
      <c r="I6" s="1590" t="s">
        <v>13</v>
      </c>
      <c r="J6" s="1442"/>
      <c r="K6" s="1590"/>
      <c r="L6" s="1590"/>
      <c r="M6" s="1590"/>
      <c r="N6" s="9"/>
    </row>
    <row r="7" spans="1:14" x14ac:dyDescent="0.25">
      <c r="A7" s="46"/>
      <c r="B7" s="1585"/>
      <c r="C7" s="1588"/>
      <c r="D7" s="1590"/>
      <c r="E7" s="1442"/>
      <c r="F7" s="1594"/>
      <c r="G7" s="1590"/>
      <c r="H7" s="1590"/>
      <c r="I7" s="1590"/>
      <c r="J7" s="1442"/>
      <c r="K7" s="1590"/>
      <c r="L7" s="1590"/>
      <c r="M7" s="1590"/>
      <c r="N7" s="9"/>
    </row>
    <row r="8" spans="1:14" x14ac:dyDescent="0.25">
      <c r="A8" s="46"/>
      <c r="B8" s="1585"/>
      <c r="C8" s="1588"/>
      <c r="D8" s="1590"/>
      <c r="E8" s="1442"/>
      <c r="F8" s="1594"/>
      <c r="G8" s="1590"/>
      <c r="H8" s="1590"/>
      <c r="I8" s="1590"/>
      <c r="J8" s="1442"/>
      <c r="K8" s="1590"/>
      <c r="L8" s="1590"/>
      <c r="M8" s="1590"/>
      <c r="N8" s="9"/>
    </row>
    <row r="9" spans="1:14" x14ac:dyDescent="0.25">
      <c r="A9" s="46"/>
      <c r="B9" s="1586"/>
      <c r="C9" s="1589"/>
      <c r="D9" s="1590"/>
      <c r="E9" s="1442"/>
      <c r="F9" s="1594"/>
      <c r="G9" s="1590"/>
      <c r="H9" s="1590"/>
      <c r="I9" s="1590"/>
      <c r="J9" s="1442"/>
      <c r="K9" s="1590"/>
      <c r="L9" s="1590"/>
      <c r="M9" s="1590"/>
      <c r="N9" s="9"/>
    </row>
    <row r="10" spans="1:14" ht="39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601</v>
      </c>
      <c r="C12" s="1106"/>
      <c r="D12" s="1107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93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93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5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5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5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5" ht="26.25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5" s="1111" customFormat="1" ht="26.25" x14ac:dyDescent="0.25">
      <c r="A21" s="1104" t="s">
        <v>14</v>
      </c>
      <c r="B21" s="1105" t="s">
        <v>627</v>
      </c>
      <c r="C21" s="1112"/>
      <c r="D21" s="1113">
        <v>4</v>
      </c>
      <c r="E21" s="1106">
        <f t="shared" si="1"/>
        <v>120</v>
      </c>
      <c r="F21" s="1106">
        <f t="shared" si="2"/>
        <v>45</v>
      </c>
      <c r="G21" s="1106">
        <v>30</v>
      </c>
      <c r="H21" s="1106"/>
      <c r="I21" s="1106">
        <v>15</v>
      </c>
      <c r="J21" s="1106">
        <f t="shared" si="3"/>
        <v>75</v>
      </c>
      <c r="K21" s="1108">
        <f t="shared" si="0"/>
        <v>3</v>
      </c>
      <c r="L21" s="1109">
        <f t="shared" si="4"/>
        <v>37.5</v>
      </c>
      <c r="M21" s="1107" t="s">
        <v>18</v>
      </c>
      <c r="N21" s="1110" t="s">
        <v>78</v>
      </c>
      <c r="O21" s="1111" t="s">
        <v>650</v>
      </c>
    </row>
    <row r="22" spans="1:15" ht="39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5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5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5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5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30</v>
      </c>
      <c r="E26" s="552">
        <f>SUM(E10:E25)</f>
        <v>900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480</v>
      </c>
      <c r="K26" s="971">
        <f>SUM(K10:K25)</f>
        <v>28</v>
      </c>
      <c r="L26" s="971">
        <f t="shared" si="5"/>
        <v>481.66666666666663</v>
      </c>
      <c r="M26" s="25"/>
      <c r="N26" s="9"/>
    </row>
    <row r="27" spans="1:15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5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5" customHeight="1" x14ac:dyDescent="0.25">
      <c r="A30" s="46"/>
      <c r="B30" s="1584" t="s">
        <v>0</v>
      </c>
      <c r="C30" s="1587" t="s">
        <v>74</v>
      </c>
      <c r="D30" s="1590" t="s">
        <v>75</v>
      </c>
      <c r="E30" s="1591" t="s">
        <v>2</v>
      </c>
      <c r="F30" s="1591"/>
      <c r="G30" s="1591"/>
      <c r="H30" s="1591"/>
      <c r="I30" s="1591"/>
      <c r="J30" s="1442"/>
      <c r="K30" s="1590" t="s">
        <v>3</v>
      </c>
      <c r="L30" s="1590" t="s">
        <v>5</v>
      </c>
      <c r="M30" s="1590" t="s">
        <v>4</v>
      </c>
      <c r="N30" s="9"/>
    </row>
    <row r="31" spans="1:15" x14ac:dyDescent="0.25">
      <c r="A31" s="46"/>
      <c r="B31" s="1585"/>
      <c r="C31" s="1588"/>
      <c r="D31" s="1590"/>
      <c r="E31" s="1590" t="s">
        <v>6</v>
      </c>
      <c r="F31" s="1592" t="s">
        <v>7</v>
      </c>
      <c r="G31" s="1592"/>
      <c r="H31" s="1592"/>
      <c r="I31" s="1592"/>
      <c r="J31" s="1590" t="s">
        <v>8</v>
      </c>
      <c r="K31" s="1590"/>
      <c r="L31" s="1590"/>
      <c r="M31" s="1590"/>
      <c r="N31" s="9"/>
    </row>
    <row r="32" spans="1:15" x14ac:dyDescent="0.25">
      <c r="A32" s="46"/>
      <c r="B32" s="1585"/>
      <c r="C32" s="1588"/>
      <c r="D32" s="1590"/>
      <c r="E32" s="1442"/>
      <c r="F32" s="1590" t="s">
        <v>9</v>
      </c>
      <c r="G32" s="1591" t="s">
        <v>10</v>
      </c>
      <c r="H32" s="1442"/>
      <c r="I32" s="1442"/>
      <c r="J32" s="1442"/>
      <c r="K32" s="1590"/>
      <c r="L32" s="1590"/>
      <c r="M32" s="1590"/>
      <c r="N32" s="9"/>
    </row>
    <row r="33" spans="1:14" x14ac:dyDescent="0.25">
      <c r="A33" s="46"/>
      <c r="B33" s="1585"/>
      <c r="C33" s="1588"/>
      <c r="D33" s="1590"/>
      <c r="E33" s="1442"/>
      <c r="F33" s="1594"/>
      <c r="G33" s="1590" t="s">
        <v>11</v>
      </c>
      <c r="H33" s="1590" t="s">
        <v>12</v>
      </c>
      <c r="I33" s="1590" t="s">
        <v>13</v>
      </c>
      <c r="J33" s="1442"/>
      <c r="K33" s="1590"/>
      <c r="L33" s="1590"/>
      <c r="M33" s="1590"/>
      <c r="N33" s="9"/>
    </row>
    <row r="34" spans="1:14" x14ac:dyDescent="0.25">
      <c r="A34" s="46"/>
      <c r="B34" s="1585"/>
      <c r="C34" s="1588"/>
      <c r="D34" s="1590"/>
      <c r="E34" s="1442"/>
      <c r="F34" s="1594"/>
      <c r="G34" s="1590"/>
      <c r="H34" s="1590"/>
      <c r="I34" s="1590"/>
      <c r="J34" s="1442"/>
      <c r="K34" s="1590"/>
      <c r="L34" s="1590"/>
      <c r="M34" s="1590"/>
      <c r="N34" s="9"/>
    </row>
    <row r="35" spans="1:14" x14ac:dyDescent="0.25">
      <c r="A35" s="46"/>
      <c r="B35" s="1585"/>
      <c r="C35" s="1588"/>
      <c r="D35" s="1590"/>
      <c r="E35" s="1442"/>
      <c r="F35" s="1594"/>
      <c r="G35" s="1590"/>
      <c r="H35" s="1590"/>
      <c r="I35" s="1590"/>
      <c r="J35" s="1442"/>
      <c r="K35" s="1590"/>
      <c r="L35" s="1590"/>
      <c r="M35" s="1590"/>
      <c r="N35" s="9"/>
    </row>
    <row r="36" spans="1:14" x14ac:dyDescent="0.25">
      <c r="A36" s="46"/>
      <c r="B36" s="1586"/>
      <c r="C36" s="1589"/>
      <c r="D36" s="1590"/>
      <c r="E36" s="1442"/>
      <c r="F36" s="1594"/>
      <c r="G36" s="1590"/>
      <c r="H36" s="1590"/>
      <c r="I36" s="1590"/>
      <c r="J36" s="1442"/>
      <c r="K36" s="1590"/>
      <c r="L36" s="1590"/>
      <c r="M36" s="1590"/>
      <c r="N36" s="9"/>
    </row>
    <row r="37" spans="1:14" x14ac:dyDescent="0.25">
      <c r="A37" s="528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633</v>
      </c>
      <c r="C39" s="8">
        <v>4</v>
      </c>
      <c r="D39" s="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14" t="s">
        <v>355</v>
      </c>
      <c r="C40" s="1106">
        <v>2</v>
      </c>
      <c r="D40" s="1107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11" customFormat="1" x14ac:dyDescent="0.25">
      <c r="A41" s="1115"/>
      <c r="B41" s="1114" t="s">
        <v>37</v>
      </c>
      <c r="C41" s="1106"/>
      <c r="D41" s="1107">
        <v>5</v>
      </c>
      <c r="E41" s="1106">
        <f>D41*30</f>
        <v>150</v>
      </c>
      <c r="F41" s="1106">
        <f>G41+H41+I41</f>
        <v>72</v>
      </c>
      <c r="G41" s="1106">
        <v>36</v>
      </c>
      <c r="H41" s="1106"/>
      <c r="I41" s="1106">
        <v>36</v>
      </c>
      <c r="J41" s="1106">
        <f>E41-F41</f>
        <v>78</v>
      </c>
      <c r="K41" s="1108">
        <f t="shared" si="6"/>
        <v>4</v>
      </c>
      <c r="L41" s="1109">
        <f t="shared" si="7"/>
        <v>48</v>
      </c>
      <c r="M41" s="1107" t="s">
        <v>18</v>
      </c>
      <c r="N41" s="1110" t="s">
        <v>78</v>
      </c>
    </row>
    <row r="42" spans="1:14" s="1111" customFormat="1" ht="39" x14ac:dyDescent="0.25">
      <c r="A42" s="1104" t="s">
        <v>14</v>
      </c>
      <c r="B42" s="1116" t="s">
        <v>628</v>
      </c>
      <c r="C42" s="1106"/>
      <c r="D42" s="1107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07"/>
      <c r="D43" s="1107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277"/>
      <c r="D44" s="277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27">
        <v>3</v>
      </c>
      <c r="D45" s="27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30</v>
      </c>
      <c r="E46" s="554">
        <f>SUM(E37:E45)</f>
        <v>900</v>
      </c>
      <c r="F46" s="554">
        <f>SUM(F37:F45)</f>
        <v>306</v>
      </c>
      <c r="G46" s="554">
        <f t="shared" si="8"/>
        <v>162</v>
      </c>
      <c r="H46" s="554"/>
      <c r="I46" s="554">
        <f t="shared" si="8"/>
        <v>144</v>
      </c>
      <c r="J46" s="554">
        <f t="shared" si="8"/>
        <v>594</v>
      </c>
      <c r="K46" s="554">
        <f t="shared" si="8"/>
        <v>17</v>
      </c>
      <c r="L46" s="554">
        <f t="shared" si="8"/>
        <v>210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84" t="s">
        <v>0</v>
      </c>
      <c r="C50" s="1587" t="s">
        <v>74</v>
      </c>
      <c r="D50" s="1590" t="s">
        <v>1</v>
      </c>
      <c r="E50" s="1591" t="s">
        <v>2</v>
      </c>
      <c r="F50" s="1591"/>
      <c r="G50" s="1591"/>
      <c r="H50" s="1591"/>
      <c r="I50" s="1591"/>
      <c r="J50" s="1442"/>
      <c r="K50" s="1590" t="s">
        <v>3</v>
      </c>
      <c r="L50" s="1590" t="s">
        <v>5</v>
      </c>
      <c r="M50" s="1590" t="s">
        <v>4</v>
      </c>
      <c r="N50" s="9"/>
    </row>
    <row r="51" spans="1:14" x14ac:dyDescent="0.25">
      <c r="A51" s="46"/>
      <c r="B51" s="1585"/>
      <c r="C51" s="1588"/>
      <c r="D51" s="1590"/>
      <c r="E51" s="1590" t="s">
        <v>6</v>
      </c>
      <c r="F51" s="1592" t="s">
        <v>7</v>
      </c>
      <c r="G51" s="1592"/>
      <c r="H51" s="1592"/>
      <c r="I51" s="1592"/>
      <c r="J51" s="1590" t="s">
        <v>25</v>
      </c>
      <c r="K51" s="1590"/>
      <c r="L51" s="1590"/>
      <c r="M51" s="1590"/>
      <c r="N51" s="9"/>
    </row>
    <row r="52" spans="1:14" x14ac:dyDescent="0.25">
      <c r="A52" s="46"/>
      <c r="B52" s="1585"/>
      <c r="C52" s="1588"/>
      <c r="D52" s="1590"/>
      <c r="E52" s="1442"/>
      <c r="F52" s="1590" t="s">
        <v>9</v>
      </c>
      <c r="G52" s="1591" t="s">
        <v>10</v>
      </c>
      <c r="H52" s="1442"/>
      <c r="I52" s="1442"/>
      <c r="J52" s="1442"/>
      <c r="K52" s="1590"/>
      <c r="L52" s="1590"/>
      <c r="M52" s="1590"/>
      <c r="N52" s="9"/>
    </row>
    <row r="53" spans="1:14" x14ac:dyDescent="0.25">
      <c r="A53" s="46"/>
      <c r="B53" s="1585"/>
      <c r="C53" s="1588"/>
      <c r="D53" s="1590"/>
      <c r="E53" s="1442"/>
      <c r="F53" s="1594"/>
      <c r="G53" s="1595" t="s">
        <v>26</v>
      </c>
      <c r="H53" s="1595" t="s">
        <v>27</v>
      </c>
      <c r="I53" s="1595" t="s">
        <v>28</v>
      </c>
      <c r="J53" s="1442"/>
      <c r="K53" s="1590"/>
      <c r="L53" s="1590"/>
      <c r="M53" s="1590"/>
      <c r="N53" s="9"/>
    </row>
    <row r="54" spans="1:14" x14ac:dyDescent="0.25">
      <c r="A54" s="46"/>
      <c r="B54" s="1585"/>
      <c r="C54" s="1588"/>
      <c r="D54" s="1590"/>
      <c r="E54" s="1442"/>
      <c r="F54" s="1594"/>
      <c r="G54" s="1595"/>
      <c r="H54" s="1595"/>
      <c r="I54" s="1595"/>
      <c r="J54" s="1442"/>
      <c r="K54" s="1590"/>
      <c r="L54" s="1590"/>
      <c r="M54" s="1590"/>
      <c r="N54" s="9"/>
    </row>
    <row r="55" spans="1:14" x14ac:dyDescent="0.25">
      <c r="A55" s="46"/>
      <c r="B55" s="1585"/>
      <c r="C55" s="1588"/>
      <c r="D55" s="1590"/>
      <c r="E55" s="1442"/>
      <c r="F55" s="1594"/>
      <c r="G55" s="1595"/>
      <c r="H55" s="1595"/>
      <c r="I55" s="1595"/>
      <c r="J55" s="1442"/>
      <c r="K55" s="1590"/>
      <c r="L55" s="1590"/>
      <c r="M55" s="1590"/>
      <c r="N55" s="9"/>
    </row>
    <row r="56" spans="1:14" x14ac:dyDescent="0.25">
      <c r="A56" s="46"/>
      <c r="B56" s="1586"/>
      <c r="C56" s="1589"/>
      <c r="D56" s="1590"/>
      <c r="E56" s="1442"/>
      <c r="F56" s="1594"/>
      <c r="G56" s="1595"/>
      <c r="H56" s="1595"/>
      <c r="I56" s="1595"/>
      <c r="J56" s="1442"/>
      <c r="K56" s="1590"/>
      <c r="L56" s="1590"/>
      <c r="M56" s="1590"/>
      <c r="N56" s="9"/>
    </row>
    <row r="57" spans="1:14" s="119" customFormat="1" ht="39" x14ac:dyDescent="0.25">
      <c r="A57" s="46" t="s">
        <v>31</v>
      </c>
      <c r="B57" s="47" t="s">
        <v>649</v>
      </c>
      <c r="C57" s="1080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12"/>
      <c r="D58" s="1107">
        <v>4</v>
      </c>
      <c r="E58" s="1106">
        <f t="shared" ref="E58:E65" si="9">D58*30</f>
        <v>120</v>
      </c>
      <c r="F58" s="1106">
        <f t="shared" ref="F58:F65" si="10">G58+H58+I58</f>
        <v>45</v>
      </c>
      <c r="G58" s="1106">
        <v>30</v>
      </c>
      <c r="H58" s="1106"/>
      <c r="I58" s="1106">
        <v>15</v>
      </c>
      <c r="J58" s="1106">
        <f t="shared" ref="J58:J65" si="11">E58-F58</f>
        <v>75</v>
      </c>
      <c r="K58" s="1108">
        <f t="shared" ref="K58:K65" si="12">F58/15</f>
        <v>3</v>
      </c>
      <c r="L58" s="1109">
        <f t="shared" ref="L58:L65" si="13">F58/E58*100</f>
        <v>37.5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634</v>
      </c>
      <c r="C59" s="1117"/>
      <c r="D59" s="1107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625</v>
      </c>
      <c r="C60" s="1113"/>
      <c r="D60" s="1107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07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1105" t="s">
        <v>484</v>
      </c>
      <c r="C62" s="1112"/>
      <c r="D62" s="1107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629</v>
      </c>
      <c r="C63" s="1112"/>
      <c r="D63" s="1107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626</v>
      </c>
      <c r="C64" s="1112"/>
      <c r="D64" s="1107">
        <v>3</v>
      </c>
      <c r="E64" s="1106">
        <f t="shared" si="9"/>
        <v>90</v>
      </c>
      <c r="F64" s="1106">
        <f t="shared" si="10"/>
        <v>45</v>
      </c>
      <c r="G64" s="1106">
        <v>30</v>
      </c>
      <c r="H64" s="1106"/>
      <c r="I64" s="1106">
        <v>15</v>
      </c>
      <c r="J64" s="1106">
        <f t="shared" si="11"/>
        <v>45</v>
      </c>
      <c r="K64" s="1108">
        <f t="shared" si="12"/>
        <v>3</v>
      </c>
      <c r="L64" s="1109">
        <f t="shared" si="13"/>
        <v>50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12"/>
      <c r="D65" s="1107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84" t="s">
        <v>0</v>
      </c>
      <c r="C70" s="1587" t="s">
        <v>74</v>
      </c>
      <c r="D70" s="1590" t="s">
        <v>1</v>
      </c>
      <c r="E70" s="1591" t="s">
        <v>2</v>
      </c>
      <c r="F70" s="1591"/>
      <c r="G70" s="1591"/>
      <c r="H70" s="1591"/>
      <c r="I70" s="1591"/>
      <c r="J70" s="1442"/>
      <c r="K70" s="1590" t="s">
        <v>3</v>
      </c>
      <c r="L70" s="1590" t="s">
        <v>5</v>
      </c>
      <c r="M70" s="1590" t="s">
        <v>4</v>
      </c>
      <c r="N70" s="9"/>
    </row>
    <row r="71" spans="1:14" x14ac:dyDescent="0.25">
      <c r="A71" s="46"/>
      <c r="B71" s="1585"/>
      <c r="C71" s="1588"/>
      <c r="D71" s="1590"/>
      <c r="E71" s="1590" t="s">
        <v>6</v>
      </c>
      <c r="F71" s="1592" t="s">
        <v>7</v>
      </c>
      <c r="G71" s="1592"/>
      <c r="H71" s="1592"/>
      <c r="I71" s="1592"/>
      <c r="J71" s="1590" t="s">
        <v>25</v>
      </c>
      <c r="K71" s="1590"/>
      <c r="L71" s="1590"/>
      <c r="M71" s="1590"/>
      <c r="N71" s="9"/>
    </row>
    <row r="72" spans="1:14" x14ac:dyDescent="0.25">
      <c r="A72" s="46"/>
      <c r="B72" s="1585"/>
      <c r="C72" s="1588"/>
      <c r="D72" s="1590"/>
      <c r="E72" s="1442"/>
      <c r="F72" s="1590" t="s">
        <v>9</v>
      </c>
      <c r="G72" s="1591" t="s">
        <v>10</v>
      </c>
      <c r="H72" s="1442"/>
      <c r="I72" s="1442"/>
      <c r="J72" s="1442"/>
      <c r="K72" s="1590"/>
      <c r="L72" s="1590"/>
      <c r="M72" s="1590"/>
      <c r="N72" s="9"/>
    </row>
    <row r="73" spans="1:14" x14ac:dyDescent="0.25">
      <c r="A73" s="46"/>
      <c r="B73" s="1585"/>
      <c r="C73" s="1588"/>
      <c r="D73" s="1590"/>
      <c r="E73" s="1442"/>
      <c r="F73" s="1594"/>
      <c r="G73" s="1595" t="s">
        <v>26</v>
      </c>
      <c r="H73" s="1595" t="s">
        <v>27</v>
      </c>
      <c r="I73" s="1595" t="s">
        <v>28</v>
      </c>
      <c r="J73" s="1442"/>
      <c r="K73" s="1590"/>
      <c r="L73" s="1590"/>
      <c r="M73" s="1590"/>
      <c r="N73" s="9"/>
    </row>
    <row r="74" spans="1:14" x14ac:dyDescent="0.25">
      <c r="A74" s="46"/>
      <c r="B74" s="1585"/>
      <c r="C74" s="1588"/>
      <c r="D74" s="1590"/>
      <c r="E74" s="1442"/>
      <c r="F74" s="1594"/>
      <c r="G74" s="1595"/>
      <c r="H74" s="1595"/>
      <c r="I74" s="1595"/>
      <c r="J74" s="1442"/>
      <c r="K74" s="1590"/>
      <c r="L74" s="1590"/>
      <c r="M74" s="1590"/>
      <c r="N74" s="9"/>
    </row>
    <row r="75" spans="1:14" x14ac:dyDescent="0.25">
      <c r="A75" s="46"/>
      <c r="B75" s="1585"/>
      <c r="C75" s="1588"/>
      <c r="D75" s="1590"/>
      <c r="E75" s="1442"/>
      <c r="F75" s="1594"/>
      <c r="G75" s="1595"/>
      <c r="H75" s="1595"/>
      <c r="I75" s="1595"/>
      <c r="J75" s="1442"/>
      <c r="K75" s="1590"/>
      <c r="L75" s="1590"/>
      <c r="M75" s="1590"/>
      <c r="N75" s="9"/>
    </row>
    <row r="76" spans="1:14" x14ac:dyDescent="0.25">
      <c r="A76" s="46"/>
      <c r="B76" s="1586"/>
      <c r="C76" s="1589"/>
      <c r="D76" s="1590"/>
      <c r="E76" s="1442"/>
      <c r="F76" s="1594"/>
      <c r="G76" s="1595"/>
      <c r="H76" s="1595"/>
      <c r="I76" s="1595"/>
      <c r="J76" s="1442"/>
      <c r="K76" s="1590"/>
      <c r="L76" s="1590"/>
      <c r="M76" s="1590"/>
      <c r="N76" s="9"/>
    </row>
    <row r="77" spans="1:14" ht="26.25" x14ac:dyDescent="0.25">
      <c r="A77" s="46"/>
      <c r="B77" s="47" t="s">
        <v>81</v>
      </c>
      <c r="C77" s="1081"/>
      <c r="D77" s="277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06"/>
      <c r="D78" s="1107">
        <v>4</v>
      </c>
      <c r="E78" s="1106">
        <f t="shared" si="14"/>
        <v>120</v>
      </c>
      <c r="F78" s="1106">
        <f t="shared" si="15"/>
        <v>36</v>
      </c>
      <c r="G78" s="1106">
        <v>18</v>
      </c>
      <c r="H78" s="1106"/>
      <c r="I78" s="1106">
        <v>18</v>
      </c>
      <c r="J78" s="1106">
        <f t="shared" si="16"/>
        <v>84</v>
      </c>
      <c r="K78" s="1108">
        <f t="shared" si="17"/>
        <v>2</v>
      </c>
      <c r="L78" s="1109">
        <f t="shared" si="18"/>
        <v>30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635</v>
      </c>
      <c r="C79" s="1106"/>
      <c r="D79" s="1107">
        <v>4</v>
      </c>
      <c r="E79" s="1106">
        <f t="shared" si="14"/>
        <v>120</v>
      </c>
      <c r="F79" s="1106">
        <f t="shared" si="15"/>
        <v>36</v>
      </c>
      <c r="G79" s="1106">
        <v>18</v>
      </c>
      <c r="H79" s="1106"/>
      <c r="I79" s="1106">
        <v>18</v>
      </c>
      <c r="J79" s="1106">
        <f t="shared" si="16"/>
        <v>84</v>
      </c>
      <c r="K79" s="1108">
        <f t="shared" si="17"/>
        <v>2</v>
      </c>
      <c r="L79" s="1109">
        <f t="shared" si="18"/>
        <v>30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06">
        <v>1</v>
      </c>
      <c r="D80" s="1113">
        <v>3</v>
      </c>
      <c r="E80" s="1106">
        <f t="shared" si="14"/>
        <v>90</v>
      </c>
      <c r="F80" s="1106">
        <f t="shared" si="15"/>
        <v>36</v>
      </c>
      <c r="G80" s="1106">
        <v>18</v>
      </c>
      <c r="H80" s="1106"/>
      <c r="I80" s="1106">
        <v>18</v>
      </c>
      <c r="J80" s="1106">
        <f t="shared" si="16"/>
        <v>54</v>
      </c>
      <c r="K80" s="1108">
        <f t="shared" si="17"/>
        <v>2</v>
      </c>
      <c r="L80" s="1109">
        <f t="shared" si="18"/>
        <v>40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624</v>
      </c>
      <c r="C81" s="1106"/>
      <c r="D81" s="1107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623</v>
      </c>
      <c r="C82" s="1121"/>
      <c r="D82" s="1107">
        <v>4</v>
      </c>
      <c r="E82" s="1106">
        <f t="shared" si="14"/>
        <v>120</v>
      </c>
      <c r="F82" s="1106">
        <f t="shared" si="15"/>
        <v>36</v>
      </c>
      <c r="G82" s="1106">
        <v>18</v>
      </c>
      <c r="H82" s="1106"/>
      <c r="I82" s="1106">
        <v>18</v>
      </c>
      <c r="J82" s="1106">
        <f t="shared" si="16"/>
        <v>84</v>
      </c>
      <c r="K82" s="1108">
        <f t="shared" si="17"/>
        <v>2</v>
      </c>
      <c r="L82" s="1109">
        <f t="shared" si="18"/>
        <v>30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630</v>
      </c>
      <c r="C83" s="1121"/>
      <c r="D83" s="1113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07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631</v>
      </c>
      <c r="C84" s="1121"/>
      <c r="D84" s="1113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84" t="s">
        <v>0</v>
      </c>
      <c r="C91" s="1587" t="s">
        <v>74</v>
      </c>
      <c r="D91" s="1590" t="s">
        <v>1</v>
      </c>
      <c r="E91" s="1591" t="s">
        <v>2</v>
      </c>
      <c r="F91" s="1591"/>
      <c r="G91" s="1591"/>
      <c r="H91" s="1591"/>
      <c r="I91" s="1591"/>
      <c r="J91" s="1442"/>
      <c r="K91" s="1590" t="s">
        <v>3</v>
      </c>
      <c r="L91" s="1590" t="s">
        <v>5</v>
      </c>
      <c r="M91" s="1590" t="s">
        <v>4</v>
      </c>
      <c r="N91" s="9"/>
    </row>
    <row r="92" spans="1:14" x14ac:dyDescent="0.25">
      <c r="A92" s="46"/>
      <c r="B92" s="1585"/>
      <c r="C92" s="1588"/>
      <c r="D92" s="1590"/>
      <c r="E92" s="1590" t="s">
        <v>6</v>
      </c>
      <c r="F92" s="1592" t="s">
        <v>7</v>
      </c>
      <c r="G92" s="1592"/>
      <c r="H92" s="1592"/>
      <c r="I92" s="1592"/>
      <c r="J92" s="1590" t="s">
        <v>25</v>
      </c>
      <c r="K92" s="1590"/>
      <c r="L92" s="1590"/>
      <c r="M92" s="1590"/>
      <c r="N92" s="9"/>
    </row>
    <row r="93" spans="1:14" x14ac:dyDescent="0.25">
      <c r="A93" s="46"/>
      <c r="B93" s="1585"/>
      <c r="C93" s="1588"/>
      <c r="D93" s="1590"/>
      <c r="E93" s="1442"/>
      <c r="F93" s="1590" t="s">
        <v>9</v>
      </c>
      <c r="G93" s="1591" t="s">
        <v>10</v>
      </c>
      <c r="H93" s="1442"/>
      <c r="I93" s="1442"/>
      <c r="J93" s="1442"/>
      <c r="K93" s="1590"/>
      <c r="L93" s="1590"/>
      <c r="M93" s="1590"/>
      <c r="N93" s="9"/>
    </row>
    <row r="94" spans="1:14" x14ac:dyDescent="0.25">
      <c r="A94" s="46"/>
      <c r="B94" s="1585"/>
      <c r="C94" s="1588"/>
      <c r="D94" s="1590"/>
      <c r="E94" s="1442"/>
      <c r="F94" s="1594"/>
      <c r="G94" s="1595" t="s">
        <v>26</v>
      </c>
      <c r="H94" s="1595" t="s">
        <v>27</v>
      </c>
      <c r="I94" s="1595" t="s">
        <v>28</v>
      </c>
      <c r="J94" s="1442"/>
      <c r="K94" s="1590"/>
      <c r="L94" s="1590"/>
      <c r="M94" s="1590"/>
      <c r="N94" s="9"/>
    </row>
    <row r="95" spans="1:14" x14ac:dyDescent="0.25">
      <c r="A95" s="46"/>
      <c r="B95" s="1585"/>
      <c r="C95" s="1588"/>
      <c r="D95" s="1590"/>
      <c r="E95" s="1442"/>
      <c r="F95" s="1594"/>
      <c r="G95" s="1595"/>
      <c r="H95" s="1595"/>
      <c r="I95" s="1595"/>
      <c r="J95" s="1442"/>
      <c r="K95" s="1590"/>
      <c r="L95" s="1590"/>
      <c r="M95" s="1590"/>
      <c r="N95" s="9"/>
    </row>
    <row r="96" spans="1:14" x14ac:dyDescent="0.25">
      <c r="A96" s="46"/>
      <c r="B96" s="1585"/>
      <c r="C96" s="1588"/>
      <c r="D96" s="1590"/>
      <c r="E96" s="1442"/>
      <c r="F96" s="1594"/>
      <c r="G96" s="1595"/>
      <c r="H96" s="1595"/>
      <c r="I96" s="1595"/>
      <c r="J96" s="1442"/>
      <c r="K96" s="1590"/>
      <c r="L96" s="1590"/>
      <c r="M96" s="1590"/>
      <c r="N96" s="9"/>
    </row>
    <row r="97" spans="1:14" x14ac:dyDescent="0.25">
      <c r="A97" s="46"/>
      <c r="B97" s="1586"/>
      <c r="C97" s="1589"/>
      <c r="D97" s="1590"/>
      <c r="E97" s="1442"/>
      <c r="F97" s="1594"/>
      <c r="G97" s="1595"/>
      <c r="H97" s="1595"/>
      <c r="I97" s="1595"/>
      <c r="J97" s="1442"/>
      <c r="K97" s="1590"/>
      <c r="L97" s="1590"/>
      <c r="M97" s="1590"/>
      <c r="N97" s="9"/>
    </row>
    <row r="98" spans="1:14" ht="51.75" x14ac:dyDescent="0.25">
      <c r="A98" s="46" t="s">
        <v>31</v>
      </c>
      <c r="B98" s="47" t="s">
        <v>488</v>
      </c>
      <c r="C98" s="286"/>
      <c r="D98" s="277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637</v>
      </c>
      <c r="C99" s="1122"/>
      <c r="D99" s="1107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638</v>
      </c>
      <c r="C100" s="1122"/>
      <c r="D100" s="1107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636</v>
      </c>
      <c r="C101" s="1122"/>
      <c r="D101" s="1107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639</v>
      </c>
      <c r="C102" s="1122"/>
      <c r="D102" s="1107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648</v>
      </c>
      <c r="C103" s="1123"/>
      <c r="D103" s="1107">
        <v>5</v>
      </c>
      <c r="E103" s="1106">
        <f t="shared" si="20"/>
        <v>150</v>
      </c>
      <c r="F103" s="1106">
        <f t="shared" si="21"/>
        <v>45</v>
      </c>
      <c r="G103" s="1106">
        <v>30</v>
      </c>
      <c r="H103" s="1106"/>
      <c r="I103" s="1106">
        <v>15</v>
      </c>
      <c r="J103" s="1106">
        <f t="shared" si="22"/>
        <v>105</v>
      </c>
      <c r="K103" s="1108">
        <f t="shared" si="23"/>
        <v>3</v>
      </c>
      <c r="L103" s="1109">
        <f t="shared" si="24"/>
        <v>30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603</v>
      </c>
      <c r="C104" s="1105"/>
      <c r="D104" s="1107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622</v>
      </c>
      <c r="C105" s="1106"/>
      <c r="D105" s="1107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84" t="s">
        <v>0</v>
      </c>
      <c r="C109" s="1587" t="s">
        <v>74</v>
      </c>
      <c r="D109" s="1590" t="s">
        <v>1</v>
      </c>
      <c r="E109" s="1591" t="s">
        <v>2</v>
      </c>
      <c r="F109" s="1591"/>
      <c r="G109" s="1591"/>
      <c r="H109" s="1591"/>
      <c r="I109" s="1591"/>
      <c r="J109" s="1442"/>
      <c r="K109" s="1590" t="s">
        <v>3</v>
      </c>
      <c r="L109" s="1590" t="s">
        <v>5</v>
      </c>
      <c r="M109" s="1590" t="s">
        <v>4</v>
      </c>
      <c r="N109" s="9"/>
    </row>
    <row r="110" spans="1:14" x14ac:dyDescent="0.25">
      <c r="A110" s="46"/>
      <c r="B110" s="1585"/>
      <c r="C110" s="1588"/>
      <c r="D110" s="1590"/>
      <c r="E110" s="1590" t="s">
        <v>6</v>
      </c>
      <c r="F110" s="1592" t="s">
        <v>7</v>
      </c>
      <c r="G110" s="1592"/>
      <c r="H110" s="1592"/>
      <c r="I110" s="1592"/>
      <c r="J110" s="1590" t="s">
        <v>25</v>
      </c>
      <c r="K110" s="1590"/>
      <c r="L110" s="1590"/>
      <c r="M110" s="1590"/>
      <c r="N110" s="9"/>
    </row>
    <row r="111" spans="1:14" x14ac:dyDescent="0.25">
      <c r="A111" s="46"/>
      <c r="B111" s="1585"/>
      <c r="C111" s="1588"/>
      <c r="D111" s="1590"/>
      <c r="E111" s="1442"/>
      <c r="F111" s="1590" t="s">
        <v>9</v>
      </c>
      <c r="G111" s="1591" t="s">
        <v>10</v>
      </c>
      <c r="H111" s="1442"/>
      <c r="I111" s="1442"/>
      <c r="J111" s="1442"/>
      <c r="K111" s="1590"/>
      <c r="L111" s="1590"/>
      <c r="M111" s="1590"/>
      <c r="N111" s="9"/>
    </row>
    <row r="112" spans="1:14" x14ac:dyDescent="0.25">
      <c r="A112" s="46"/>
      <c r="B112" s="1585"/>
      <c r="C112" s="1588"/>
      <c r="D112" s="1590"/>
      <c r="E112" s="1442"/>
      <c r="F112" s="1594"/>
      <c r="G112" s="1595" t="s">
        <v>26</v>
      </c>
      <c r="H112" s="1595" t="s">
        <v>27</v>
      </c>
      <c r="I112" s="1595" t="s">
        <v>28</v>
      </c>
      <c r="J112" s="1442"/>
      <c r="K112" s="1590"/>
      <c r="L112" s="1590"/>
      <c r="M112" s="1590"/>
      <c r="N112" s="9"/>
    </row>
    <row r="113" spans="1:14" x14ac:dyDescent="0.25">
      <c r="A113" s="46"/>
      <c r="B113" s="1585"/>
      <c r="C113" s="1588"/>
      <c r="D113" s="1590"/>
      <c r="E113" s="1442"/>
      <c r="F113" s="1594"/>
      <c r="G113" s="1595"/>
      <c r="H113" s="1595"/>
      <c r="I113" s="1595"/>
      <c r="J113" s="1442"/>
      <c r="K113" s="1590"/>
      <c r="L113" s="1590"/>
      <c r="M113" s="1590"/>
      <c r="N113" s="9"/>
    </row>
    <row r="114" spans="1:14" x14ac:dyDescent="0.25">
      <c r="A114" s="46"/>
      <c r="B114" s="1585"/>
      <c r="C114" s="1588"/>
      <c r="D114" s="1590"/>
      <c r="E114" s="1442"/>
      <c r="F114" s="1594"/>
      <c r="G114" s="1595"/>
      <c r="H114" s="1595"/>
      <c r="I114" s="1595"/>
      <c r="J114" s="1442"/>
      <c r="K114" s="1590"/>
      <c r="L114" s="1590"/>
      <c r="M114" s="1590"/>
      <c r="N114" s="9"/>
    </row>
    <row r="115" spans="1:14" x14ac:dyDescent="0.25">
      <c r="A115" s="46"/>
      <c r="B115" s="1586"/>
      <c r="C115" s="1589"/>
      <c r="D115" s="1590"/>
      <c r="E115" s="1442"/>
      <c r="F115" s="1594"/>
      <c r="G115" s="1595"/>
      <c r="H115" s="1595"/>
      <c r="I115" s="1595"/>
      <c r="J115" s="1442"/>
      <c r="K115" s="1590"/>
      <c r="L115" s="1590"/>
      <c r="M115" s="1590"/>
      <c r="N115" s="9"/>
    </row>
    <row r="116" spans="1:14" ht="38.25" x14ac:dyDescent="0.25">
      <c r="A116" s="46" t="s">
        <v>31</v>
      </c>
      <c r="B116" s="36" t="s">
        <v>489</v>
      </c>
      <c r="C116" s="47"/>
      <c r="D116" s="277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602</v>
      </c>
      <c r="C118" s="1113"/>
      <c r="D118" s="1107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604</v>
      </c>
      <c r="C119" s="1113"/>
      <c r="D119" s="1107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640</v>
      </c>
      <c r="C120" s="1113"/>
      <c r="D120" s="1107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641</v>
      </c>
      <c r="C121" s="1113"/>
      <c r="D121" s="1107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47"/>
      <c r="D122" s="277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1846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A13:A14"/>
    <mergeCell ref="B30:B36"/>
    <mergeCell ref="C30:C36"/>
    <mergeCell ref="D30:D36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B70:B76"/>
    <mergeCell ref="C70:C76"/>
    <mergeCell ref="D70:D76"/>
    <mergeCell ref="E70:J70"/>
    <mergeCell ref="I73:I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K70:K76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B91:B97"/>
    <mergeCell ref="C91:C97"/>
    <mergeCell ref="D91:D97"/>
    <mergeCell ref="I94:I97"/>
    <mergeCell ref="L91:L97"/>
    <mergeCell ref="B109:B115"/>
    <mergeCell ref="C109:C115"/>
    <mergeCell ref="D109:D115"/>
    <mergeCell ref="E109:J109"/>
    <mergeCell ref="I112:I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3" zoomScale="85" zoomScaleNormal="85" zoomScaleSheetLayoutView="85" workbookViewId="0">
      <selection activeCell="B41" sqref="B4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83" t="s">
        <v>632</v>
      </c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84" t="s">
        <v>0</v>
      </c>
      <c r="C3" s="1587" t="s">
        <v>74</v>
      </c>
      <c r="D3" s="1590" t="s">
        <v>75</v>
      </c>
      <c r="E3" s="1591" t="s">
        <v>2</v>
      </c>
      <c r="F3" s="1591"/>
      <c r="G3" s="1591"/>
      <c r="H3" s="1591"/>
      <c r="I3" s="1591"/>
      <c r="J3" s="1442"/>
      <c r="K3" s="1590" t="s">
        <v>3</v>
      </c>
      <c r="L3" s="1590" t="s">
        <v>5</v>
      </c>
      <c r="M3" s="1590" t="s">
        <v>4</v>
      </c>
      <c r="N3" s="9"/>
    </row>
    <row r="4" spans="1:14" x14ac:dyDescent="0.25">
      <c r="A4" s="46"/>
      <c r="B4" s="1585"/>
      <c r="C4" s="1588"/>
      <c r="D4" s="1590"/>
      <c r="E4" s="1590" t="s">
        <v>6</v>
      </c>
      <c r="F4" s="1592" t="s">
        <v>7</v>
      </c>
      <c r="G4" s="1592"/>
      <c r="H4" s="1592"/>
      <c r="I4" s="1592"/>
      <c r="J4" s="1590" t="s">
        <v>8</v>
      </c>
      <c r="K4" s="1590"/>
      <c r="L4" s="1590"/>
      <c r="M4" s="1590"/>
      <c r="N4" s="9"/>
    </row>
    <row r="5" spans="1:14" x14ac:dyDescent="0.25">
      <c r="A5" s="46"/>
      <c r="B5" s="1585"/>
      <c r="C5" s="1588"/>
      <c r="D5" s="1590"/>
      <c r="E5" s="1442"/>
      <c r="F5" s="1590" t="s">
        <v>9</v>
      </c>
      <c r="G5" s="1591" t="s">
        <v>10</v>
      </c>
      <c r="H5" s="1442"/>
      <c r="I5" s="1442"/>
      <c r="J5" s="1442"/>
      <c r="K5" s="1590"/>
      <c r="L5" s="1590"/>
      <c r="M5" s="1590"/>
      <c r="N5" s="9"/>
    </row>
    <row r="6" spans="1:14" x14ac:dyDescent="0.25">
      <c r="A6" s="46"/>
      <c r="B6" s="1585"/>
      <c r="C6" s="1588"/>
      <c r="D6" s="1590"/>
      <c r="E6" s="1442"/>
      <c r="F6" s="1594"/>
      <c r="G6" s="1590" t="s">
        <v>11</v>
      </c>
      <c r="H6" s="1590" t="s">
        <v>12</v>
      </c>
      <c r="I6" s="1590" t="s">
        <v>13</v>
      </c>
      <c r="J6" s="1442"/>
      <c r="K6" s="1590"/>
      <c r="L6" s="1590"/>
      <c r="M6" s="1590"/>
      <c r="N6" s="9"/>
    </row>
    <row r="7" spans="1:14" x14ac:dyDescent="0.25">
      <c r="A7" s="46"/>
      <c r="B7" s="1585"/>
      <c r="C7" s="1588"/>
      <c r="D7" s="1590"/>
      <c r="E7" s="1442"/>
      <c r="F7" s="1594"/>
      <c r="G7" s="1590"/>
      <c r="H7" s="1590"/>
      <c r="I7" s="1590"/>
      <c r="J7" s="1442"/>
      <c r="K7" s="1590"/>
      <c r="L7" s="1590"/>
      <c r="M7" s="1590"/>
      <c r="N7" s="9"/>
    </row>
    <row r="8" spans="1:14" x14ac:dyDescent="0.25">
      <c r="A8" s="46"/>
      <c r="B8" s="1585"/>
      <c r="C8" s="1588"/>
      <c r="D8" s="1590"/>
      <c r="E8" s="1442"/>
      <c r="F8" s="1594"/>
      <c r="G8" s="1590"/>
      <c r="H8" s="1590"/>
      <c r="I8" s="1590"/>
      <c r="J8" s="1442"/>
      <c r="K8" s="1590"/>
      <c r="L8" s="1590"/>
      <c r="M8" s="1590"/>
      <c r="N8" s="9"/>
    </row>
    <row r="9" spans="1:14" x14ac:dyDescent="0.25">
      <c r="A9" s="46"/>
      <c r="B9" s="1586"/>
      <c r="C9" s="1589"/>
      <c r="D9" s="1590"/>
      <c r="E9" s="1442"/>
      <c r="F9" s="1594"/>
      <c r="G9" s="1590"/>
      <c r="H9" s="1590"/>
      <c r="I9" s="1590"/>
      <c r="J9" s="1442"/>
      <c r="K9" s="1590"/>
      <c r="L9" s="1590"/>
      <c r="M9" s="1590"/>
      <c r="N9" s="9"/>
    </row>
    <row r="10" spans="1:14" ht="39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601</v>
      </c>
      <c r="C12" s="1106"/>
      <c r="D12" s="1107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93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93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34" customFormat="1" x14ac:dyDescent="0.25">
      <c r="A21" s="1125" t="s">
        <v>14</v>
      </c>
      <c r="B21" s="1126" t="s">
        <v>37</v>
      </c>
      <c r="C21" s="1127"/>
      <c r="D21" s="1128">
        <v>5</v>
      </c>
      <c r="E21" s="1129">
        <f t="shared" si="1"/>
        <v>150</v>
      </c>
      <c r="F21" s="1129">
        <f t="shared" si="2"/>
        <v>45</v>
      </c>
      <c r="G21" s="1129">
        <v>30</v>
      </c>
      <c r="H21" s="1129"/>
      <c r="I21" s="1129">
        <v>15</v>
      </c>
      <c r="J21" s="1129">
        <f t="shared" si="3"/>
        <v>105</v>
      </c>
      <c r="K21" s="1130">
        <f t="shared" si="0"/>
        <v>3</v>
      </c>
      <c r="L21" s="1131">
        <f t="shared" si="4"/>
        <v>30</v>
      </c>
      <c r="M21" s="1132" t="s">
        <v>18</v>
      </c>
      <c r="N21" s="1133" t="s">
        <v>78</v>
      </c>
    </row>
    <row r="22" spans="1:14" ht="39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84" t="s">
        <v>0</v>
      </c>
      <c r="C30" s="1587" t="s">
        <v>74</v>
      </c>
      <c r="D30" s="1590" t="s">
        <v>75</v>
      </c>
      <c r="E30" s="1591" t="s">
        <v>2</v>
      </c>
      <c r="F30" s="1591"/>
      <c r="G30" s="1591"/>
      <c r="H30" s="1591"/>
      <c r="I30" s="1591"/>
      <c r="J30" s="1442"/>
      <c r="K30" s="1590" t="s">
        <v>3</v>
      </c>
      <c r="L30" s="1590" t="s">
        <v>5</v>
      </c>
      <c r="M30" s="1590" t="s">
        <v>4</v>
      </c>
      <c r="N30" s="9"/>
    </row>
    <row r="31" spans="1:14" x14ac:dyDescent="0.25">
      <c r="A31" s="46"/>
      <c r="B31" s="1585"/>
      <c r="C31" s="1588"/>
      <c r="D31" s="1590"/>
      <c r="E31" s="1590" t="s">
        <v>6</v>
      </c>
      <c r="F31" s="1592" t="s">
        <v>7</v>
      </c>
      <c r="G31" s="1592"/>
      <c r="H31" s="1592"/>
      <c r="I31" s="1592"/>
      <c r="J31" s="1590" t="s">
        <v>8</v>
      </c>
      <c r="K31" s="1590"/>
      <c r="L31" s="1590"/>
      <c r="M31" s="1590"/>
      <c r="N31" s="9"/>
    </row>
    <row r="32" spans="1:14" x14ac:dyDescent="0.25">
      <c r="A32" s="46"/>
      <c r="B32" s="1585"/>
      <c r="C32" s="1588"/>
      <c r="D32" s="1590"/>
      <c r="E32" s="1442"/>
      <c r="F32" s="1590" t="s">
        <v>9</v>
      </c>
      <c r="G32" s="1591" t="s">
        <v>10</v>
      </c>
      <c r="H32" s="1442"/>
      <c r="I32" s="1442"/>
      <c r="J32" s="1442"/>
      <c r="K32" s="1590"/>
      <c r="L32" s="1590"/>
      <c r="M32" s="1590"/>
      <c r="N32" s="9"/>
    </row>
    <row r="33" spans="1:14" x14ac:dyDescent="0.25">
      <c r="A33" s="46"/>
      <c r="B33" s="1585"/>
      <c r="C33" s="1588"/>
      <c r="D33" s="1590"/>
      <c r="E33" s="1442"/>
      <c r="F33" s="1594"/>
      <c r="G33" s="1590" t="s">
        <v>11</v>
      </c>
      <c r="H33" s="1590" t="s">
        <v>12</v>
      </c>
      <c r="I33" s="1590" t="s">
        <v>13</v>
      </c>
      <c r="J33" s="1442"/>
      <c r="K33" s="1590"/>
      <c r="L33" s="1590"/>
      <c r="M33" s="1590"/>
      <c r="N33" s="9"/>
    </row>
    <row r="34" spans="1:14" x14ac:dyDescent="0.25">
      <c r="A34" s="46"/>
      <c r="B34" s="1585"/>
      <c r="C34" s="1588"/>
      <c r="D34" s="1590"/>
      <c r="E34" s="1442"/>
      <c r="F34" s="1594"/>
      <c r="G34" s="1590"/>
      <c r="H34" s="1590"/>
      <c r="I34" s="1590"/>
      <c r="J34" s="1442"/>
      <c r="K34" s="1590"/>
      <c r="L34" s="1590"/>
      <c r="M34" s="1590"/>
      <c r="N34" s="9"/>
    </row>
    <row r="35" spans="1:14" x14ac:dyDescent="0.25">
      <c r="A35" s="46"/>
      <c r="B35" s="1585"/>
      <c r="C35" s="1588"/>
      <c r="D35" s="1590"/>
      <c r="E35" s="1442"/>
      <c r="F35" s="1594"/>
      <c r="G35" s="1590"/>
      <c r="H35" s="1590"/>
      <c r="I35" s="1590"/>
      <c r="J35" s="1442"/>
      <c r="K35" s="1590"/>
      <c r="L35" s="1590"/>
      <c r="M35" s="1590"/>
      <c r="N35" s="9"/>
    </row>
    <row r="36" spans="1:14" x14ac:dyDescent="0.25">
      <c r="A36" s="46"/>
      <c r="B36" s="1586"/>
      <c r="C36" s="1589"/>
      <c r="D36" s="1590"/>
      <c r="E36" s="1442"/>
      <c r="F36" s="1594"/>
      <c r="G36" s="1590"/>
      <c r="H36" s="1590"/>
      <c r="I36" s="1590"/>
      <c r="J36" s="1442"/>
      <c r="K36" s="1590"/>
      <c r="L36" s="1590"/>
      <c r="M36" s="1590"/>
      <c r="N36" s="9"/>
    </row>
    <row r="37" spans="1:14" x14ac:dyDescent="0.25">
      <c r="A37" s="528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633</v>
      </c>
      <c r="C39" s="8">
        <v>4</v>
      </c>
      <c r="D39" s="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14" t="s">
        <v>355</v>
      </c>
      <c r="C40" s="1106">
        <v>2</v>
      </c>
      <c r="D40" s="1107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34" customFormat="1" ht="26.25" x14ac:dyDescent="0.25">
      <c r="A41" s="1135"/>
      <c r="B41" s="1126" t="s">
        <v>627</v>
      </c>
      <c r="C41" s="1129"/>
      <c r="D41" s="1132">
        <v>4</v>
      </c>
      <c r="E41" s="1129">
        <f>D41*30</f>
        <v>120</v>
      </c>
      <c r="F41" s="1129">
        <f>G41+H41+I41</f>
        <v>54</v>
      </c>
      <c r="G41" s="1129">
        <v>36</v>
      </c>
      <c r="H41" s="1129"/>
      <c r="I41" s="1129">
        <v>18</v>
      </c>
      <c r="J41" s="1129">
        <f>E41-F41</f>
        <v>66</v>
      </c>
      <c r="K41" s="1130">
        <v>3</v>
      </c>
      <c r="L41" s="1131">
        <f t="shared" si="7"/>
        <v>45</v>
      </c>
      <c r="M41" s="1132" t="s">
        <v>18</v>
      </c>
      <c r="N41" s="1133" t="s">
        <v>78</v>
      </c>
    </row>
    <row r="42" spans="1:14" s="1111" customFormat="1" ht="39" x14ac:dyDescent="0.25">
      <c r="A42" s="1104" t="s">
        <v>14</v>
      </c>
      <c r="B42" s="1116" t="s">
        <v>628</v>
      </c>
      <c r="C42" s="1106"/>
      <c r="D42" s="1107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07"/>
      <c r="D43" s="1107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277"/>
      <c r="D44" s="277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27">
        <v>3</v>
      </c>
      <c r="D45" s="27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29</v>
      </c>
      <c r="E46" s="554">
        <f>SUM(E37:E45)</f>
        <v>870</v>
      </c>
      <c r="F46" s="554">
        <f>SUM(F37:F45)</f>
        <v>288</v>
      </c>
      <c r="G46" s="554">
        <f t="shared" si="8"/>
        <v>162</v>
      </c>
      <c r="H46" s="554"/>
      <c r="I46" s="554">
        <f t="shared" si="8"/>
        <v>126</v>
      </c>
      <c r="J46" s="554">
        <f t="shared" si="8"/>
        <v>582</v>
      </c>
      <c r="K46" s="554">
        <f t="shared" si="8"/>
        <v>16</v>
      </c>
      <c r="L46" s="554">
        <f t="shared" si="8"/>
        <v>207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84" t="s">
        <v>0</v>
      </c>
      <c r="C50" s="1587" t="s">
        <v>74</v>
      </c>
      <c r="D50" s="1590" t="s">
        <v>1</v>
      </c>
      <c r="E50" s="1591" t="s">
        <v>2</v>
      </c>
      <c r="F50" s="1591"/>
      <c r="G50" s="1591"/>
      <c r="H50" s="1591"/>
      <c r="I50" s="1591"/>
      <c r="J50" s="1442"/>
      <c r="K50" s="1590" t="s">
        <v>3</v>
      </c>
      <c r="L50" s="1590" t="s">
        <v>5</v>
      </c>
      <c r="M50" s="1590" t="s">
        <v>4</v>
      </c>
      <c r="N50" s="9"/>
    </row>
    <row r="51" spans="1:14" x14ac:dyDescent="0.25">
      <c r="A51" s="46"/>
      <c r="B51" s="1585"/>
      <c r="C51" s="1588"/>
      <c r="D51" s="1590"/>
      <c r="E51" s="1590" t="s">
        <v>6</v>
      </c>
      <c r="F51" s="1592" t="s">
        <v>7</v>
      </c>
      <c r="G51" s="1592"/>
      <c r="H51" s="1592"/>
      <c r="I51" s="1592"/>
      <c r="J51" s="1590" t="s">
        <v>25</v>
      </c>
      <c r="K51" s="1590"/>
      <c r="L51" s="1590"/>
      <c r="M51" s="1590"/>
      <c r="N51" s="9"/>
    </row>
    <row r="52" spans="1:14" x14ac:dyDescent="0.25">
      <c r="A52" s="46"/>
      <c r="B52" s="1585"/>
      <c r="C52" s="1588"/>
      <c r="D52" s="1590"/>
      <c r="E52" s="1442"/>
      <c r="F52" s="1590" t="s">
        <v>9</v>
      </c>
      <c r="G52" s="1591" t="s">
        <v>10</v>
      </c>
      <c r="H52" s="1442"/>
      <c r="I52" s="1442"/>
      <c r="J52" s="1442"/>
      <c r="K52" s="1590"/>
      <c r="L52" s="1590"/>
      <c r="M52" s="1590"/>
      <c r="N52" s="9"/>
    </row>
    <row r="53" spans="1:14" x14ac:dyDescent="0.25">
      <c r="A53" s="46"/>
      <c r="B53" s="1585"/>
      <c r="C53" s="1588"/>
      <c r="D53" s="1590"/>
      <c r="E53" s="1442"/>
      <c r="F53" s="1594"/>
      <c r="G53" s="1595" t="s">
        <v>26</v>
      </c>
      <c r="H53" s="1595" t="s">
        <v>27</v>
      </c>
      <c r="I53" s="1595" t="s">
        <v>28</v>
      </c>
      <c r="J53" s="1442"/>
      <c r="K53" s="1590"/>
      <c r="L53" s="1590"/>
      <c r="M53" s="1590"/>
      <c r="N53" s="9"/>
    </row>
    <row r="54" spans="1:14" x14ac:dyDescent="0.25">
      <c r="A54" s="46"/>
      <c r="B54" s="1585"/>
      <c r="C54" s="1588"/>
      <c r="D54" s="1590"/>
      <c r="E54" s="1442"/>
      <c r="F54" s="1594"/>
      <c r="G54" s="1595"/>
      <c r="H54" s="1595"/>
      <c r="I54" s="1595"/>
      <c r="J54" s="1442"/>
      <c r="K54" s="1590"/>
      <c r="L54" s="1590"/>
      <c r="M54" s="1590"/>
      <c r="N54" s="9"/>
    </row>
    <row r="55" spans="1:14" x14ac:dyDescent="0.25">
      <c r="A55" s="46"/>
      <c r="B55" s="1585"/>
      <c r="C55" s="1588"/>
      <c r="D55" s="1590"/>
      <c r="E55" s="1442"/>
      <c r="F55" s="1594"/>
      <c r="G55" s="1595"/>
      <c r="H55" s="1595"/>
      <c r="I55" s="1595"/>
      <c r="J55" s="1442"/>
      <c r="K55" s="1590"/>
      <c r="L55" s="1590"/>
      <c r="M55" s="1590"/>
      <c r="N55" s="9"/>
    </row>
    <row r="56" spans="1:14" x14ac:dyDescent="0.25">
      <c r="A56" s="46"/>
      <c r="B56" s="1586"/>
      <c r="C56" s="1589"/>
      <c r="D56" s="1590"/>
      <c r="E56" s="1442"/>
      <c r="F56" s="1594"/>
      <c r="G56" s="1595"/>
      <c r="H56" s="1595"/>
      <c r="I56" s="1595"/>
      <c r="J56" s="1442"/>
      <c r="K56" s="1590"/>
      <c r="L56" s="1590"/>
      <c r="M56" s="1590"/>
      <c r="N56" s="9"/>
    </row>
    <row r="57" spans="1:14" s="119" customFormat="1" ht="39" x14ac:dyDescent="0.25">
      <c r="A57" s="46" t="s">
        <v>31</v>
      </c>
      <c r="B57" s="47" t="s">
        <v>649</v>
      </c>
      <c r="C57" s="1080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12"/>
      <c r="D58" s="1107">
        <v>4</v>
      </c>
      <c r="E58" s="1106">
        <f t="shared" ref="E58:E65" si="9">D58*30</f>
        <v>120</v>
      </c>
      <c r="F58" s="1106">
        <f t="shared" ref="F58:F65" si="10">G58+H58+I58</f>
        <v>45</v>
      </c>
      <c r="G58" s="1106">
        <v>30</v>
      </c>
      <c r="H58" s="1106"/>
      <c r="I58" s="1106">
        <v>15</v>
      </c>
      <c r="J58" s="1106">
        <f t="shared" ref="J58:J65" si="11">E58-F58</f>
        <v>75</v>
      </c>
      <c r="K58" s="1108">
        <f t="shared" ref="K58:K65" si="12">F58/15</f>
        <v>3</v>
      </c>
      <c r="L58" s="1109">
        <f t="shared" ref="L58:L65" si="13">F58/E58*100</f>
        <v>37.5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634</v>
      </c>
      <c r="C59" s="1117"/>
      <c r="D59" s="1107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625</v>
      </c>
      <c r="C60" s="1113"/>
      <c r="D60" s="1107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07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1105" t="s">
        <v>484</v>
      </c>
      <c r="C62" s="1112"/>
      <c r="D62" s="1107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629</v>
      </c>
      <c r="C63" s="1112"/>
      <c r="D63" s="1107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626</v>
      </c>
      <c r="C64" s="1112"/>
      <c r="D64" s="1107">
        <v>3</v>
      </c>
      <c r="E64" s="1106">
        <f t="shared" si="9"/>
        <v>90</v>
      </c>
      <c r="F64" s="1106">
        <f t="shared" si="10"/>
        <v>45</v>
      </c>
      <c r="G64" s="1106">
        <v>30</v>
      </c>
      <c r="H64" s="1106"/>
      <c r="I64" s="1106">
        <v>15</v>
      </c>
      <c r="J64" s="1106">
        <f t="shared" si="11"/>
        <v>45</v>
      </c>
      <c r="K64" s="1108">
        <f t="shared" si="12"/>
        <v>3</v>
      </c>
      <c r="L64" s="1109">
        <f t="shared" si="13"/>
        <v>50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12"/>
      <c r="D65" s="1107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84" t="s">
        <v>0</v>
      </c>
      <c r="C70" s="1587" t="s">
        <v>74</v>
      </c>
      <c r="D70" s="1590" t="s">
        <v>1</v>
      </c>
      <c r="E70" s="1591" t="s">
        <v>2</v>
      </c>
      <c r="F70" s="1591"/>
      <c r="G70" s="1591"/>
      <c r="H70" s="1591"/>
      <c r="I70" s="1591"/>
      <c r="J70" s="1442"/>
      <c r="K70" s="1590" t="s">
        <v>3</v>
      </c>
      <c r="L70" s="1590" t="s">
        <v>5</v>
      </c>
      <c r="M70" s="1590" t="s">
        <v>4</v>
      </c>
      <c r="N70" s="9"/>
    </row>
    <row r="71" spans="1:14" x14ac:dyDescent="0.25">
      <c r="A71" s="46"/>
      <c r="B71" s="1585"/>
      <c r="C71" s="1588"/>
      <c r="D71" s="1590"/>
      <c r="E71" s="1590" t="s">
        <v>6</v>
      </c>
      <c r="F71" s="1592" t="s">
        <v>7</v>
      </c>
      <c r="G71" s="1592"/>
      <c r="H71" s="1592"/>
      <c r="I71" s="1592"/>
      <c r="J71" s="1590" t="s">
        <v>25</v>
      </c>
      <c r="K71" s="1590"/>
      <c r="L71" s="1590"/>
      <c r="M71" s="1590"/>
      <c r="N71" s="9"/>
    </row>
    <row r="72" spans="1:14" x14ac:dyDescent="0.25">
      <c r="A72" s="46"/>
      <c r="B72" s="1585"/>
      <c r="C72" s="1588"/>
      <c r="D72" s="1590"/>
      <c r="E72" s="1442"/>
      <c r="F72" s="1590" t="s">
        <v>9</v>
      </c>
      <c r="G72" s="1591" t="s">
        <v>10</v>
      </c>
      <c r="H72" s="1442"/>
      <c r="I72" s="1442"/>
      <c r="J72" s="1442"/>
      <c r="K72" s="1590"/>
      <c r="L72" s="1590"/>
      <c r="M72" s="1590"/>
      <c r="N72" s="9"/>
    </row>
    <row r="73" spans="1:14" x14ac:dyDescent="0.25">
      <c r="A73" s="46"/>
      <c r="B73" s="1585"/>
      <c r="C73" s="1588"/>
      <c r="D73" s="1590"/>
      <c r="E73" s="1442"/>
      <c r="F73" s="1594"/>
      <c r="G73" s="1595" t="s">
        <v>26</v>
      </c>
      <c r="H73" s="1595" t="s">
        <v>27</v>
      </c>
      <c r="I73" s="1595" t="s">
        <v>28</v>
      </c>
      <c r="J73" s="1442"/>
      <c r="K73" s="1590"/>
      <c r="L73" s="1590"/>
      <c r="M73" s="1590"/>
      <c r="N73" s="9"/>
    </row>
    <row r="74" spans="1:14" x14ac:dyDescent="0.25">
      <c r="A74" s="46"/>
      <c r="B74" s="1585"/>
      <c r="C74" s="1588"/>
      <c r="D74" s="1590"/>
      <c r="E74" s="1442"/>
      <c r="F74" s="1594"/>
      <c r="G74" s="1595"/>
      <c r="H74" s="1595"/>
      <c r="I74" s="1595"/>
      <c r="J74" s="1442"/>
      <c r="K74" s="1590"/>
      <c r="L74" s="1590"/>
      <c r="M74" s="1590"/>
      <c r="N74" s="9"/>
    </row>
    <row r="75" spans="1:14" x14ac:dyDescent="0.25">
      <c r="A75" s="46"/>
      <c r="B75" s="1585"/>
      <c r="C75" s="1588"/>
      <c r="D75" s="1590"/>
      <c r="E75" s="1442"/>
      <c r="F75" s="1594"/>
      <c r="G75" s="1595"/>
      <c r="H75" s="1595"/>
      <c r="I75" s="1595"/>
      <c r="J75" s="1442"/>
      <c r="K75" s="1590"/>
      <c r="L75" s="1590"/>
      <c r="M75" s="1590"/>
      <c r="N75" s="9"/>
    </row>
    <row r="76" spans="1:14" x14ac:dyDescent="0.25">
      <c r="A76" s="46"/>
      <c r="B76" s="1586"/>
      <c r="C76" s="1589"/>
      <c r="D76" s="1590"/>
      <c r="E76" s="1442"/>
      <c r="F76" s="1594"/>
      <c r="G76" s="1595"/>
      <c r="H76" s="1595"/>
      <c r="I76" s="1595"/>
      <c r="J76" s="1442"/>
      <c r="K76" s="1590"/>
      <c r="L76" s="1590"/>
      <c r="M76" s="1590"/>
      <c r="N76" s="9"/>
    </row>
    <row r="77" spans="1:14" ht="26.25" x14ac:dyDescent="0.25">
      <c r="A77" s="46"/>
      <c r="B77" s="47" t="s">
        <v>81</v>
      </c>
      <c r="C77" s="1081"/>
      <c r="D77" s="277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06"/>
      <c r="D78" s="1107">
        <v>4</v>
      </c>
      <c r="E78" s="1106">
        <f t="shared" si="14"/>
        <v>120</v>
      </c>
      <c r="F78" s="1106">
        <f t="shared" si="15"/>
        <v>36</v>
      </c>
      <c r="G78" s="1106">
        <v>18</v>
      </c>
      <c r="H78" s="1106"/>
      <c r="I78" s="1106">
        <v>18</v>
      </c>
      <c r="J78" s="1106">
        <f t="shared" si="16"/>
        <v>84</v>
      </c>
      <c r="K78" s="1108">
        <f t="shared" si="17"/>
        <v>2</v>
      </c>
      <c r="L78" s="1109">
        <f t="shared" si="18"/>
        <v>30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635</v>
      </c>
      <c r="C79" s="1106"/>
      <c r="D79" s="1107">
        <v>4</v>
      </c>
      <c r="E79" s="1106">
        <f t="shared" si="14"/>
        <v>120</v>
      </c>
      <c r="F79" s="1106">
        <f t="shared" si="15"/>
        <v>36</v>
      </c>
      <c r="G79" s="1106">
        <v>18</v>
      </c>
      <c r="H79" s="1106"/>
      <c r="I79" s="1106">
        <v>18</v>
      </c>
      <c r="J79" s="1106">
        <f t="shared" si="16"/>
        <v>84</v>
      </c>
      <c r="K79" s="1108">
        <f t="shared" si="17"/>
        <v>2</v>
      </c>
      <c r="L79" s="1109">
        <f t="shared" si="18"/>
        <v>30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06">
        <v>1</v>
      </c>
      <c r="D80" s="1113">
        <v>3</v>
      </c>
      <c r="E80" s="1106">
        <f t="shared" si="14"/>
        <v>90</v>
      </c>
      <c r="F80" s="1106">
        <f t="shared" si="15"/>
        <v>36</v>
      </c>
      <c r="G80" s="1106">
        <v>18</v>
      </c>
      <c r="H80" s="1106"/>
      <c r="I80" s="1106">
        <v>18</v>
      </c>
      <c r="J80" s="1106">
        <f t="shared" si="16"/>
        <v>54</v>
      </c>
      <c r="K80" s="1108">
        <f t="shared" si="17"/>
        <v>2</v>
      </c>
      <c r="L80" s="1109">
        <f t="shared" si="18"/>
        <v>40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624</v>
      </c>
      <c r="C81" s="1106"/>
      <c r="D81" s="1107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623</v>
      </c>
      <c r="C82" s="1121"/>
      <c r="D82" s="1107">
        <v>4</v>
      </c>
      <c r="E82" s="1106">
        <f t="shared" si="14"/>
        <v>120</v>
      </c>
      <c r="F82" s="1106">
        <f t="shared" si="15"/>
        <v>36</v>
      </c>
      <c r="G82" s="1106">
        <v>18</v>
      </c>
      <c r="H82" s="1106"/>
      <c r="I82" s="1106">
        <v>18</v>
      </c>
      <c r="J82" s="1106">
        <f t="shared" si="16"/>
        <v>84</v>
      </c>
      <c r="K82" s="1108">
        <f t="shared" si="17"/>
        <v>2</v>
      </c>
      <c r="L82" s="1109">
        <f t="shared" si="18"/>
        <v>30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630</v>
      </c>
      <c r="C83" s="1121"/>
      <c r="D83" s="1113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07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631</v>
      </c>
      <c r="C84" s="1121"/>
      <c r="D84" s="1113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84" t="s">
        <v>0</v>
      </c>
      <c r="C91" s="1587" t="s">
        <v>74</v>
      </c>
      <c r="D91" s="1590" t="s">
        <v>1</v>
      </c>
      <c r="E91" s="1591" t="s">
        <v>2</v>
      </c>
      <c r="F91" s="1591"/>
      <c r="G91" s="1591"/>
      <c r="H91" s="1591"/>
      <c r="I91" s="1591"/>
      <c r="J91" s="1442"/>
      <c r="K91" s="1590" t="s">
        <v>3</v>
      </c>
      <c r="L91" s="1590" t="s">
        <v>5</v>
      </c>
      <c r="M91" s="1590" t="s">
        <v>4</v>
      </c>
      <c r="N91" s="9"/>
    </row>
    <row r="92" spans="1:14" x14ac:dyDescent="0.25">
      <c r="A92" s="46"/>
      <c r="B92" s="1585"/>
      <c r="C92" s="1588"/>
      <c r="D92" s="1590"/>
      <c r="E92" s="1590" t="s">
        <v>6</v>
      </c>
      <c r="F92" s="1592" t="s">
        <v>7</v>
      </c>
      <c r="G92" s="1592"/>
      <c r="H92" s="1592"/>
      <c r="I92" s="1592"/>
      <c r="J92" s="1590" t="s">
        <v>25</v>
      </c>
      <c r="K92" s="1590"/>
      <c r="L92" s="1590"/>
      <c r="M92" s="1590"/>
      <c r="N92" s="9"/>
    </row>
    <row r="93" spans="1:14" x14ac:dyDescent="0.25">
      <c r="A93" s="46"/>
      <c r="B93" s="1585"/>
      <c r="C93" s="1588"/>
      <c r="D93" s="1590"/>
      <c r="E93" s="1442"/>
      <c r="F93" s="1590" t="s">
        <v>9</v>
      </c>
      <c r="G93" s="1591" t="s">
        <v>10</v>
      </c>
      <c r="H93" s="1442"/>
      <c r="I93" s="1442"/>
      <c r="J93" s="1442"/>
      <c r="K93" s="1590"/>
      <c r="L93" s="1590"/>
      <c r="M93" s="1590"/>
      <c r="N93" s="9"/>
    </row>
    <row r="94" spans="1:14" x14ac:dyDescent="0.25">
      <c r="A94" s="46"/>
      <c r="B94" s="1585"/>
      <c r="C94" s="1588"/>
      <c r="D94" s="1590"/>
      <c r="E94" s="1442"/>
      <c r="F94" s="1594"/>
      <c r="G94" s="1595" t="s">
        <v>26</v>
      </c>
      <c r="H94" s="1595" t="s">
        <v>27</v>
      </c>
      <c r="I94" s="1595" t="s">
        <v>28</v>
      </c>
      <c r="J94" s="1442"/>
      <c r="K94" s="1590"/>
      <c r="L94" s="1590"/>
      <c r="M94" s="1590"/>
      <c r="N94" s="9"/>
    </row>
    <row r="95" spans="1:14" x14ac:dyDescent="0.25">
      <c r="A95" s="46"/>
      <c r="B95" s="1585"/>
      <c r="C95" s="1588"/>
      <c r="D95" s="1590"/>
      <c r="E95" s="1442"/>
      <c r="F95" s="1594"/>
      <c r="G95" s="1595"/>
      <c r="H95" s="1595"/>
      <c r="I95" s="1595"/>
      <c r="J95" s="1442"/>
      <c r="K95" s="1590"/>
      <c r="L95" s="1590"/>
      <c r="M95" s="1590"/>
      <c r="N95" s="9"/>
    </row>
    <row r="96" spans="1:14" x14ac:dyDescent="0.25">
      <c r="A96" s="46"/>
      <c r="B96" s="1585"/>
      <c r="C96" s="1588"/>
      <c r="D96" s="1590"/>
      <c r="E96" s="1442"/>
      <c r="F96" s="1594"/>
      <c r="G96" s="1595"/>
      <c r="H96" s="1595"/>
      <c r="I96" s="1595"/>
      <c r="J96" s="1442"/>
      <c r="K96" s="1590"/>
      <c r="L96" s="1590"/>
      <c r="M96" s="1590"/>
      <c r="N96" s="9"/>
    </row>
    <row r="97" spans="1:14" x14ac:dyDescent="0.25">
      <c r="A97" s="46"/>
      <c r="B97" s="1586"/>
      <c r="C97" s="1589"/>
      <c r="D97" s="1590"/>
      <c r="E97" s="1442"/>
      <c r="F97" s="1594"/>
      <c r="G97" s="1595"/>
      <c r="H97" s="1595"/>
      <c r="I97" s="1595"/>
      <c r="J97" s="1442"/>
      <c r="K97" s="1590"/>
      <c r="L97" s="1590"/>
      <c r="M97" s="1590"/>
      <c r="N97" s="9"/>
    </row>
    <row r="98" spans="1:14" ht="51.75" x14ac:dyDescent="0.25">
      <c r="A98" s="46" t="s">
        <v>31</v>
      </c>
      <c r="B98" s="47" t="s">
        <v>488</v>
      </c>
      <c r="C98" s="286"/>
      <c r="D98" s="277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637</v>
      </c>
      <c r="C99" s="1122"/>
      <c r="D99" s="1107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638</v>
      </c>
      <c r="C100" s="1122"/>
      <c r="D100" s="1107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636</v>
      </c>
      <c r="C101" s="1122"/>
      <c r="D101" s="1107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639</v>
      </c>
      <c r="C102" s="1122"/>
      <c r="D102" s="1107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648</v>
      </c>
      <c r="C103" s="1123"/>
      <c r="D103" s="1107">
        <v>5</v>
      </c>
      <c r="E103" s="1106">
        <f t="shared" si="20"/>
        <v>150</v>
      </c>
      <c r="F103" s="1106">
        <f t="shared" si="21"/>
        <v>45</v>
      </c>
      <c r="G103" s="1106">
        <v>30</v>
      </c>
      <c r="H103" s="1106"/>
      <c r="I103" s="1106">
        <v>15</v>
      </c>
      <c r="J103" s="1106">
        <f t="shared" si="22"/>
        <v>105</v>
      </c>
      <c r="K103" s="1108">
        <f t="shared" si="23"/>
        <v>3</v>
      </c>
      <c r="L103" s="1109">
        <f t="shared" si="24"/>
        <v>30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603</v>
      </c>
      <c r="C104" s="1105"/>
      <c r="D104" s="1107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622</v>
      </c>
      <c r="C105" s="1106"/>
      <c r="D105" s="1107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84" t="s">
        <v>0</v>
      </c>
      <c r="C109" s="1587" t="s">
        <v>74</v>
      </c>
      <c r="D109" s="1590" t="s">
        <v>1</v>
      </c>
      <c r="E109" s="1591" t="s">
        <v>2</v>
      </c>
      <c r="F109" s="1591"/>
      <c r="G109" s="1591"/>
      <c r="H109" s="1591"/>
      <c r="I109" s="1591"/>
      <c r="J109" s="1442"/>
      <c r="K109" s="1590" t="s">
        <v>3</v>
      </c>
      <c r="L109" s="1590" t="s">
        <v>5</v>
      </c>
      <c r="M109" s="1590" t="s">
        <v>4</v>
      </c>
      <c r="N109" s="9"/>
    </row>
    <row r="110" spans="1:14" x14ac:dyDescent="0.25">
      <c r="A110" s="46"/>
      <c r="B110" s="1585"/>
      <c r="C110" s="1588"/>
      <c r="D110" s="1590"/>
      <c r="E110" s="1590" t="s">
        <v>6</v>
      </c>
      <c r="F110" s="1592" t="s">
        <v>7</v>
      </c>
      <c r="G110" s="1592"/>
      <c r="H110" s="1592"/>
      <c r="I110" s="1592"/>
      <c r="J110" s="1590" t="s">
        <v>25</v>
      </c>
      <c r="K110" s="1590"/>
      <c r="L110" s="1590"/>
      <c r="M110" s="1590"/>
      <c r="N110" s="9"/>
    </row>
    <row r="111" spans="1:14" x14ac:dyDescent="0.25">
      <c r="A111" s="46"/>
      <c r="B111" s="1585"/>
      <c r="C111" s="1588"/>
      <c r="D111" s="1590"/>
      <c r="E111" s="1442"/>
      <c r="F111" s="1590" t="s">
        <v>9</v>
      </c>
      <c r="G111" s="1591" t="s">
        <v>10</v>
      </c>
      <c r="H111" s="1442"/>
      <c r="I111" s="1442"/>
      <c r="J111" s="1442"/>
      <c r="K111" s="1590"/>
      <c r="L111" s="1590"/>
      <c r="M111" s="1590"/>
      <c r="N111" s="9"/>
    </row>
    <row r="112" spans="1:14" x14ac:dyDescent="0.25">
      <c r="A112" s="46"/>
      <c r="B112" s="1585"/>
      <c r="C112" s="1588"/>
      <c r="D112" s="1590"/>
      <c r="E112" s="1442"/>
      <c r="F112" s="1594"/>
      <c r="G112" s="1595" t="s">
        <v>26</v>
      </c>
      <c r="H112" s="1595" t="s">
        <v>27</v>
      </c>
      <c r="I112" s="1595" t="s">
        <v>28</v>
      </c>
      <c r="J112" s="1442"/>
      <c r="K112" s="1590"/>
      <c r="L112" s="1590"/>
      <c r="M112" s="1590"/>
      <c r="N112" s="9"/>
    </row>
    <row r="113" spans="1:14" x14ac:dyDescent="0.25">
      <c r="A113" s="46"/>
      <c r="B113" s="1585"/>
      <c r="C113" s="1588"/>
      <c r="D113" s="1590"/>
      <c r="E113" s="1442"/>
      <c r="F113" s="1594"/>
      <c r="G113" s="1595"/>
      <c r="H113" s="1595"/>
      <c r="I113" s="1595"/>
      <c r="J113" s="1442"/>
      <c r="K113" s="1590"/>
      <c r="L113" s="1590"/>
      <c r="M113" s="1590"/>
      <c r="N113" s="9"/>
    </row>
    <row r="114" spans="1:14" x14ac:dyDescent="0.25">
      <c r="A114" s="46"/>
      <c r="B114" s="1585"/>
      <c r="C114" s="1588"/>
      <c r="D114" s="1590"/>
      <c r="E114" s="1442"/>
      <c r="F114" s="1594"/>
      <c r="G114" s="1595"/>
      <c r="H114" s="1595"/>
      <c r="I114" s="1595"/>
      <c r="J114" s="1442"/>
      <c r="K114" s="1590"/>
      <c r="L114" s="1590"/>
      <c r="M114" s="1590"/>
      <c r="N114" s="9"/>
    </row>
    <row r="115" spans="1:14" x14ac:dyDescent="0.25">
      <c r="A115" s="46"/>
      <c r="B115" s="1586"/>
      <c r="C115" s="1589"/>
      <c r="D115" s="1590"/>
      <c r="E115" s="1442"/>
      <c r="F115" s="1594"/>
      <c r="G115" s="1595"/>
      <c r="H115" s="1595"/>
      <c r="I115" s="1595"/>
      <c r="J115" s="1442"/>
      <c r="K115" s="1590"/>
      <c r="L115" s="1590"/>
      <c r="M115" s="1590"/>
      <c r="N115" s="9"/>
    </row>
    <row r="116" spans="1:14" ht="38.25" x14ac:dyDescent="0.25">
      <c r="A116" s="46" t="s">
        <v>31</v>
      </c>
      <c r="B116" s="36" t="s">
        <v>489</v>
      </c>
      <c r="C116" s="47"/>
      <c r="D116" s="277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602</v>
      </c>
      <c r="C118" s="1113"/>
      <c r="D118" s="1107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604</v>
      </c>
      <c r="C119" s="1113"/>
      <c r="D119" s="1107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640</v>
      </c>
      <c r="C120" s="1113"/>
      <c r="D120" s="1107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641</v>
      </c>
      <c r="C121" s="1113"/>
      <c r="D121" s="1107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47"/>
      <c r="D122" s="277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1828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A13:A14"/>
    <mergeCell ref="B30:B36"/>
    <mergeCell ref="C30:C36"/>
    <mergeCell ref="D30:D36"/>
    <mergeCell ref="E30:J30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B50:B56"/>
    <mergeCell ref="C50:C56"/>
    <mergeCell ref="D50:D56"/>
    <mergeCell ref="E50:J50"/>
    <mergeCell ref="K50:K56"/>
    <mergeCell ref="M50:M56"/>
    <mergeCell ref="E51:E56"/>
    <mergeCell ref="F51:I51"/>
    <mergeCell ref="J51:J56"/>
    <mergeCell ref="F52:F56"/>
    <mergeCell ref="G52:I52"/>
    <mergeCell ref="G53:G56"/>
    <mergeCell ref="H53:H56"/>
    <mergeCell ref="I53:I56"/>
    <mergeCell ref="L50:L56"/>
    <mergeCell ref="B70:B76"/>
    <mergeCell ref="C70:C76"/>
    <mergeCell ref="D70:D76"/>
    <mergeCell ref="E70:J70"/>
    <mergeCell ref="M70:M76"/>
    <mergeCell ref="E71:E76"/>
    <mergeCell ref="F71:I71"/>
    <mergeCell ref="J71:J76"/>
    <mergeCell ref="F72:F76"/>
    <mergeCell ref="G72:I72"/>
    <mergeCell ref="K70:K76"/>
    <mergeCell ref="G73:G76"/>
    <mergeCell ref="H73:H76"/>
    <mergeCell ref="I73:I76"/>
    <mergeCell ref="L70:L76"/>
    <mergeCell ref="B91:B97"/>
    <mergeCell ref="C91:C97"/>
    <mergeCell ref="D91:D97"/>
    <mergeCell ref="E91:J91"/>
    <mergeCell ref="K91:K9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I94:I97"/>
    <mergeCell ref="B109:B115"/>
    <mergeCell ref="C109:C115"/>
    <mergeCell ref="D109:D115"/>
    <mergeCell ref="E109:J109"/>
    <mergeCell ref="M109:M115"/>
    <mergeCell ref="E110:E115"/>
    <mergeCell ref="F110:I110"/>
    <mergeCell ref="J110:J115"/>
    <mergeCell ref="F111:F115"/>
    <mergeCell ref="G111:I111"/>
    <mergeCell ref="K109:K115"/>
    <mergeCell ref="G112:G115"/>
    <mergeCell ref="H112:H115"/>
    <mergeCell ref="I112:I115"/>
    <mergeCell ref="L109:L115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topLeftCell="A29" zoomScale="115" zoomScaleNormal="85" zoomScaleSheetLayoutView="115" workbookViewId="0">
      <selection activeCell="B52" sqref="B52:B58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5" width="29" style="35" customWidth="1"/>
    <col min="16" max="16384" width="9.140625" style="35"/>
  </cols>
  <sheetData>
    <row r="1" spans="1:14" ht="18.75" x14ac:dyDescent="0.3">
      <c r="A1" s="46"/>
      <c r="B1" s="1596" t="s">
        <v>632</v>
      </c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84" t="s">
        <v>0</v>
      </c>
      <c r="C3" s="1587" t="s">
        <v>74</v>
      </c>
      <c r="D3" s="1590" t="s">
        <v>75</v>
      </c>
      <c r="E3" s="1591" t="s">
        <v>2</v>
      </c>
      <c r="F3" s="1591"/>
      <c r="G3" s="1591"/>
      <c r="H3" s="1591"/>
      <c r="I3" s="1591"/>
      <c r="J3" s="1442"/>
      <c r="K3" s="1590" t="s">
        <v>3</v>
      </c>
      <c r="L3" s="1590" t="s">
        <v>5</v>
      </c>
      <c r="M3" s="1590" t="s">
        <v>4</v>
      </c>
      <c r="N3" s="9"/>
    </row>
    <row r="4" spans="1:14" x14ac:dyDescent="0.25">
      <c r="A4" s="46"/>
      <c r="B4" s="1585"/>
      <c r="C4" s="1588"/>
      <c r="D4" s="1590"/>
      <c r="E4" s="1590" t="s">
        <v>6</v>
      </c>
      <c r="F4" s="1592" t="s">
        <v>7</v>
      </c>
      <c r="G4" s="1592"/>
      <c r="H4" s="1592"/>
      <c r="I4" s="1592"/>
      <c r="J4" s="1590" t="s">
        <v>8</v>
      </c>
      <c r="K4" s="1590"/>
      <c r="L4" s="1590"/>
      <c r="M4" s="1590"/>
      <c r="N4" s="9"/>
    </row>
    <row r="5" spans="1:14" x14ac:dyDescent="0.25">
      <c r="A5" s="46"/>
      <c r="B5" s="1585"/>
      <c r="C5" s="1588"/>
      <c r="D5" s="1590"/>
      <c r="E5" s="1442"/>
      <c r="F5" s="1590" t="s">
        <v>9</v>
      </c>
      <c r="G5" s="1591" t="s">
        <v>10</v>
      </c>
      <c r="H5" s="1442"/>
      <c r="I5" s="1442"/>
      <c r="J5" s="1442"/>
      <c r="K5" s="1590"/>
      <c r="L5" s="1590"/>
      <c r="M5" s="1590"/>
      <c r="N5" s="9"/>
    </row>
    <row r="6" spans="1:14" x14ac:dyDescent="0.25">
      <c r="A6" s="46"/>
      <c r="B6" s="1585"/>
      <c r="C6" s="1588"/>
      <c r="D6" s="1590"/>
      <c r="E6" s="1442"/>
      <c r="F6" s="1594"/>
      <c r="G6" s="1590" t="s">
        <v>11</v>
      </c>
      <c r="H6" s="1590" t="s">
        <v>12</v>
      </c>
      <c r="I6" s="1590" t="s">
        <v>13</v>
      </c>
      <c r="J6" s="1442"/>
      <c r="K6" s="1590"/>
      <c r="L6" s="1590"/>
      <c r="M6" s="1590"/>
      <c r="N6" s="9"/>
    </row>
    <row r="7" spans="1:14" x14ac:dyDescent="0.25">
      <c r="A7" s="46"/>
      <c r="B7" s="1585"/>
      <c r="C7" s="1588"/>
      <c r="D7" s="1590"/>
      <c r="E7" s="1442"/>
      <c r="F7" s="1594"/>
      <c r="G7" s="1590"/>
      <c r="H7" s="1590"/>
      <c r="I7" s="1590"/>
      <c r="J7" s="1442"/>
      <c r="K7" s="1590"/>
      <c r="L7" s="1590"/>
      <c r="M7" s="1590"/>
      <c r="N7" s="9"/>
    </row>
    <row r="8" spans="1:14" x14ac:dyDescent="0.25">
      <c r="A8" s="46"/>
      <c r="B8" s="1585"/>
      <c r="C8" s="1588"/>
      <c r="D8" s="1590"/>
      <c r="E8" s="1442"/>
      <c r="F8" s="1594"/>
      <c r="G8" s="1590"/>
      <c r="H8" s="1590"/>
      <c r="I8" s="1590"/>
      <c r="J8" s="1442"/>
      <c r="K8" s="1590"/>
      <c r="L8" s="1590"/>
      <c r="M8" s="1590"/>
      <c r="N8" s="9"/>
    </row>
    <row r="9" spans="1:14" x14ac:dyDescent="0.25">
      <c r="A9" s="46"/>
      <c r="B9" s="1586"/>
      <c r="C9" s="1589"/>
      <c r="D9" s="1590"/>
      <c r="E9" s="1442"/>
      <c r="F9" s="1594"/>
      <c r="G9" s="1590"/>
      <c r="H9" s="1590"/>
      <c r="I9" s="1590"/>
      <c r="J9" s="1442"/>
      <c r="K9" s="1590"/>
      <c r="L9" s="1590"/>
      <c r="M9" s="1590"/>
      <c r="N9" s="9"/>
    </row>
    <row r="10" spans="1:14" ht="39" hidden="1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hidden="1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46" t="s">
        <v>14</v>
      </c>
      <c r="B12" s="47" t="s">
        <v>601</v>
      </c>
      <c r="C12" s="8"/>
      <c r="D12" s="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970">
        <f t="shared" ref="K12:K25" si="0">F12/15</f>
        <v>3</v>
      </c>
      <c r="L12" s="969">
        <f>F12/E12*100</f>
        <v>37.5</v>
      </c>
      <c r="M12" s="7" t="s">
        <v>16</v>
      </c>
      <c r="N12" s="9" t="s">
        <v>78</v>
      </c>
    </row>
    <row r="13" spans="1:14" ht="26.25" hidden="1" x14ac:dyDescent="0.25">
      <c r="A13" s="1593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93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hidden="1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34" customFormat="1" x14ac:dyDescent="0.25">
      <c r="A21" s="46" t="s">
        <v>14</v>
      </c>
      <c r="B21" s="47" t="s">
        <v>37</v>
      </c>
      <c r="C21" s="1080"/>
      <c r="D21" s="27">
        <v>5</v>
      </c>
      <c r="E21" s="8">
        <f t="shared" si="1"/>
        <v>150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105</v>
      </c>
      <c r="K21" s="970">
        <f t="shared" si="0"/>
        <v>3</v>
      </c>
      <c r="L21" s="969">
        <f t="shared" si="4"/>
        <v>30</v>
      </c>
      <c r="M21" s="7" t="s">
        <v>18</v>
      </c>
      <c r="N21" s="9" t="s">
        <v>78</v>
      </c>
    </row>
    <row r="22" spans="1:14" ht="39" hidden="1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hidden="1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25.5" x14ac:dyDescent="0.25">
      <c r="A27" s="280"/>
      <c r="B27" s="281" t="s">
        <v>653</v>
      </c>
      <c r="C27" s="556"/>
      <c r="D27" s="556"/>
      <c r="E27" s="556"/>
      <c r="F27" s="556"/>
      <c r="G27" s="556"/>
      <c r="H27" s="556"/>
      <c r="I27" s="556"/>
      <c r="J27" s="556"/>
      <c r="K27" s="1137"/>
      <c r="L27" s="1137"/>
      <c r="M27" s="282"/>
      <c r="N27" s="9"/>
    </row>
    <row r="28" spans="1:14" ht="15.7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 t="s">
        <v>450</v>
      </c>
      <c r="L28" s="3" t="s">
        <v>485</v>
      </c>
      <c r="M28" s="9"/>
      <c r="N28" s="1138">
        <v>10</v>
      </c>
    </row>
    <row r="29" spans="1:14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18.75" x14ac:dyDescent="0.3">
      <c r="A30" s="46"/>
      <c r="B30" s="1147" t="s">
        <v>652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" customHeight="1" x14ac:dyDescent="0.25">
      <c r="A31" s="46"/>
      <c r="B31" s="1584" t="s">
        <v>0</v>
      </c>
      <c r="C31" s="1587" t="s">
        <v>74</v>
      </c>
      <c r="D31" s="1590" t="s">
        <v>75</v>
      </c>
      <c r="E31" s="1591" t="s">
        <v>2</v>
      </c>
      <c r="F31" s="1591"/>
      <c r="G31" s="1591"/>
      <c r="H31" s="1591"/>
      <c r="I31" s="1591"/>
      <c r="J31" s="1442"/>
      <c r="K31" s="1590" t="s">
        <v>3</v>
      </c>
      <c r="L31" s="1590" t="s">
        <v>5</v>
      </c>
      <c r="M31" s="1590" t="s">
        <v>4</v>
      </c>
      <c r="N31" s="9"/>
    </row>
    <row r="32" spans="1:14" x14ac:dyDescent="0.25">
      <c r="A32" s="46"/>
      <c r="B32" s="1585"/>
      <c r="C32" s="1588"/>
      <c r="D32" s="1590"/>
      <c r="E32" s="1590" t="s">
        <v>6</v>
      </c>
      <c r="F32" s="1592" t="s">
        <v>7</v>
      </c>
      <c r="G32" s="1592"/>
      <c r="H32" s="1592"/>
      <c r="I32" s="1592"/>
      <c r="J32" s="1590" t="s">
        <v>8</v>
      </c>
      <c r="K32" s="1590"/>
      <c r="L32" s="1590"/>
      <c r="M32" s="1590"/>
      <c r="N32" s="9"/>
    </row>
    <row r="33" spans="1:15" x14ac:dyDescent="0.25">
      <c r="A33" s="46"/>
      <c r="B33" s="1585"/>
      <c r="C33" s="1588"/>
      <c r="D33" s="1590"/>
      <c r="E33" s="1442"/>
      <c r="F33" s="1590" t="s">
        <v>9</v>
      </c>
      <c r="G33" s="1591" t="s">
        <v>10</v>
      </c>
      <c r="H33" s="1442"/>
      <c r="I33" s="1442"/>
      <c r="J33" s="1442"/>
      <c r="K33" s="1590"/>
      <c r="L33" s="1590"/>
      <c r="M33" s="1590"/>
      <c r="N33" s="9"/>
    </row>
    <row r="34" spans="1:15" x14ac:dyDescent="0.25">
      <c r="A34" s="46"/>
      <c r="B34" s="1585"/>
      <c r="C34" s="1588"/>
      <c r="D34" s="1590"/>
      <c r="E34" s="1442"/>
      <c r="F34" s="1594"/>
      <c r="G34" s="1590" t="s">
        <v>11</v>
      </c>
      <c r="H34" s="1590" t="s">
        <v>12</v>
      </c>
      <c r="I34" s="1590" t="s">
        <v>13</v>
      </c>
      <c r="J34" s="1442"/>
      <c r="K34" s="1590"/>
      <c r="L34" s="1590"/>
      <c r="M34" s="1590"/>
      <c r="N34" s="9"/>
    </row>
    <row r="35" spans="1:15" x14ac:dyDescent="0.25">
      <c r="A35" s="46"/>
      <c r="B35" s="1585"/>
      <c r="C35" s="1588"/>
      <c r="D35" s="1590"/>
      <c r="E35" s="1442"/>
      <c r="F35" s="1594"/>
      <c r="G35" s="1590"/>
      <c r="H35" s="1590"/>
      <c r="I35" s="1590"/>
      <c r="J35" s="1442"/>
      <c r="K35" s="1590"/>
      <c r="L35" s="1590"/>
      <c r="M35" s="1590"/>
      <c r="N35" s="9"/>
    </row>
    <row r="36" spans="1:15" x14ac:dyDescent="0.25">
      <c r="A36" s="46"/>
      <c r="B36" s="1585"/>
      <c r="C36" s="1588"/>
      <c r="D36" s="1590"/>
      <c r="E36" s="1442"/>
      <c r="F36" s="1594"/>
      <c r="G36" s="1590"/>
      <c r="H36" s="1590"/>
      <c r="I36" s="1590"/>
      <c r="J36" s="1442"/>
      <c r="K36" s="1590"/>
      <c r="L36" s="1590"/>
      <c r="M36" s="1590"/>
      <c r="N36" s="9"/>
    </row>
    <row r="37" spans="1:15" x14ac:dyDescent="0.25">
      <c r="A37" s="46"/>
      <c r="B37" s="1586"/>
      <c r="C37" s="1589"/>
      <c r="D37" s="1590"/>
      <c r="E37" s="1442"/>
      <c r="F37" s="1594"/>
      <c r="G37" s="1590"/>
      <c r="H37" s="1590"/>
      <c r="I37" s="1590"/>
      <c r="J37" s="1442"/>
      <c r="K37" s="1590"/>
      <c r="L37" s="1590"/>
      <c r="M37" s="1590"/>
      <c r="N37" s="9"/>
    </row>
    <row r="38" spans="1:15" ht="15.75" x14ac:dyDescent="0.25">
      <c r="A38" s="528" t="s">
        <v>14</v>
      </c>
      <c r="B38" s="47" t="s">
        <v>54</v>
      </c>
      <c r="C38" s="8"/>
      <c r="D38" s="7">
        <v>5</v>
      </c>
      <c r="E38" s="8">
        <f>D38*30</f>
        <v>150</v>
      </c>
      <c r="F38" s="8">
        <f>G38+H38+I38</f>
        <v>27</v>
      </c>
      <c r="G38" s="8">
        <v>18</v>
      </c>
      <c r="H38" s="8"/>
      <c r="I38" s="8">
        <v>9</v>
      </c>
      <c r="J38" s="8">
        <f>E38-F38</f>
        <v>123</v>
      </c>
      <c r="K38" s="970">
        <f>F38/9</f>
        <v>3</v>
      </c>
      <c r="L38" s="969">
        <f>F38/E38*100</f>
        <v>18</v>
      </c>
      <c r="M38" s="7" t="s">
        <v>16</v>
      </c>
      <c r="N38" s="46"/>
      <c r="O38" s="1141" t="s">
        <v>656</v>
      </c>
    </row>
    <row r="39" spans="1:15" ht="15.75" x14ac:dyDescent="0.25">
      <c r="A39" s="528" t="s">
        <v>31</v>
      </c>
      <c r="B39" s="289" t="s">
        <v>38</v>
      </c>
      <c r="C39" s="8">
        <v>1</v>
      </c>
      <c r="D39" s="7">
        <v>5</v>
      </c>
      <c r="E39" s="8">
        <f>D39*30</f>
        <v>150</v>
      </c>
      <c r="F39" s="8">
        <f>G39+H39+I39</f>
        <v>27</v>
      </c>
      <c r="G39" s="8">
        <v>18</v>
      </c>
      <c r="H39" s="8"/>
      <c r="I39" s="8">
        <v>9</v>
      </c>
      <c r="J39" s="8">
        <f>E39-F39</f>
        <v>123</v>
      </c>
      <c r="K39" s="970">
        <f t="shared" ref="K39:K46" si="6">F39/9</f>
        <v>3</v>
      </c>
      <c r="L39" s="969">
        <f t="shared" ref="L39:L45" si="7">F39/E39*100</f>
        <v>18</v>
      </c>
      <c r="M39" s="7" t="s">
        <v>18</v>
      </c>
      <c r="N39" s="46"/>
      <c r="O39" s="1141" t="s">
        <v>655</v>
      </c>
    </row>
    <row r="40" spans="1:15" ht="26.25" hidden="1" x14ac:dyDescent="0.25">
      <c r="A40" s="528" t="s">
        <v>14</v>
      </c>
      <c r="B40" s="289" t="s">
        <v>633</v>
      </c>
      <c r="C40" s="8">
        <v>4</v>
      </c>
      <c r="D40" s="7"/>
      <c r="E40" s="8"/>
      <c r="F40" s="8"/>
      <c r="G40" s="8"/>
      <c r="H40" s="8"/>
      <c r="I40" s="8"/>
      <c r="J40" s="8"/>
      <c r="K40" s="970">
        <f t="shared" si="6"/>
        <v>0</v>
      </c>
      <c r="L40" s="969"/>
      <c r="M40" s="7"/>
      <c r="N40" s="46"/>
      <c r="O40" s="1141"/>
    </row>
    <row r="41" spans="1:15" s="1111" customFormat="1" ht="29.45" customHeight="1" x14ac:dyDescent="0.25">
      <c r="A41" s="46" t="s">
        <v>14</v>
      </c>
      <c r="B41" s="1139" t="s">
        <v>355</v>
      </c>
      <c r="C41" s="8">
        <v>2</v>
      </c>
      <c r="D41" s="7">
        <v>4</v>
      </c>
      <c r="E41" s="8">
        <f>D41*30</f>
        <v>120</v>
      </c>
      <c r="F41" s="8">
        <f>G41+H41+I41</f>
        <v>18</v>
      </c>
      <c r="G41" s="8">
        <v>9</v>
      </c>
      <c r="H41" s="8"/>
      <c r="I41" s="8">
        <v>9</v>
      </c>
      <c r="J41" s="8">
        <f>E41-F41</f>
        <v>102</v>
      </c>
      <c r="K41" s="970">
        <f t="shared" si="6"/>
        <v>2</v>
      </c>
      <c r="L41" s="969">
        <f t="shared" si="7"/>
        <v>15</v>
      </c>
      <c r="M41" s="7" t="s">
        <v>16</v>
      </c>
      <c r="N41" s="9" t="s">
        <v>78</v>
      </c>
      <c r="O41" s="1141" t="s">
        <v>657</v>
      </c>
    </row>
    <row r="42" spans="1:15" s="1134" customFormat="1" ht="26.25" x14ac:dyDescent="0.25">
      <c r="A42" s="280"/>
      <c r="B42" s="47" t="s">
        <v>627</v>
      </c>
      <c r="C42" s="8"/>
      <c r="D42" s="7">
        <v>4</v>
      </c>
      <c r="E42" s="8">
        <f>D42*30</f>
        <v>120</v>
      </c>
      <c r="F42" s="8">
        <f>G42+H42+I42</f>
        <v>27</v>
      </c>
      <c r="G42" s="8">
        <v>18</v>
      </c>
      <c r="H42" s="8"/>
      <c r="I42" s="8">
        <v>9</v>
      </c>
      <c r="J42" s="8">
        <f>E42-F42</f>
        <v>93</v>
      </c>
      <c r="K42" s="970">
        <f t="shared" si="6"/>
        <v>3</v>
      </c>
      <c r="L42" s="969">
        <f t="shared" si="7"/>
        <v>22.5</v>
      </c>
      <c r="M42" s="7" t="s">
        <v>18</v>
      </c>
      <c r="N42" s="9" t="s">
        <v>78</v>
      </c>
      <c r="O42" s="1142" t="s">
        <v>658</v>
      </c>
    </row>
    <row r="43" spans="1:15" s="1111" customFormat="1" ht="39" x14ac:dyDescent="0.25">
      <c r="A43" s="46" t="s">
        <v>14</v>
      </c>
      <c r="B43" s="289" t="s">
        <v>628</v>
      </c>
      <c r="C43" s="8"/>
      <c r="D43" s="7">
        <v>1</v>
      </c>
      <c r="E43" s="8">
        <f>D43*30</f>
        <v>30</v>
      </c>
      <c r="F43" s="8"/>
      <c r="G43" s="8"/>
      <c r="H43" s="8"/>
      <c r="I43" s="8"/>
      <c r="J43" s="8">
        <f>E43-F43</f>
        <v>30</v>
      </c>
      <c r="K43" s="970">
        <f t="shared" si="6"/>
        <v>0</v>
      </c>
      <c r="L43" s="969"/>
      <c r="M43" s="7" t="s">
        <v>29</v>
      </c>
      <c r="N43" s="9" t="s">
        <v>78</v>
      </c>
      <c r="O43" s="1143" t="s">
        <v>658</v>
      </c>
    </row>
    <row r="44" spans="1:15" s="1111" customFormat="1" ht="15.75" x14ac:dyDescent="0.25">
      <c r="A44" s="46" t="s">
        <v>14</v>
      </c>
      <c r="B44" s="47" t="s">
        <v>446</v>
      </c>
      <c r="C44" s="7"/>
      <c r="D44" s="7">
        <v>6</v>
      </c>
      <c r="E44" s="8">
        <f>D44*30</f>
        <v>180</v>
      </c>
      <c r="F44" s="8">
        <f>G44+H44+I44</f>
        <v>27</v>
      </c>
      <c r="G44" s="8">
        <v>18</v>
      </c>
      <c r="H44" s="8"/>
      <c r="I44" s="8">
        <v>9</v>
      </c>
      <c r="J44" s="8">
        <f>E44-F44</f>
        <v>153</v>
      </c>
      <c r="K44" s="970">
        <f t="shared" si="6"/>
        <v>3</v>
      </c>
      <c r="L44" s="969">
        <f t="shared" si="7"/>
        <v>15</v>
      </c>
      <c r="M44" s="7" t="s">
        <v>16</v>
      </c>
      <c r="N44" s="9" t="s">
        <v>78</v>
      </c>
      <c r="O44" s="1140" t="s">
        <v>661</v>
      </c>
    </row>
    <row r="45" spans="1:15" ht="27" thickBot="1" x14ac:dyDescent="0.3">
      <c r="A45" s="46" t="s">
        <v>31</v>
      </c>
      <c r="B45" s="47" t="s">
        <v>659</v>
      </c>
      <c r="C45" s="277"/>
      <c r="D45" s="277">
        <v>4</v>
      </c>
      <c r="E45" s="8">
        <f>D45*30</f>
        <v>120</v>
      </c>
      <c r="F45" s="8">
        <f>G45+H45+I45</f>
        <v>18</v>
      </c>
      <c r="G45" s="8">
        <v>0</v>
      </c>
      <c r="H45" s="8"/>
      <c r="I45" s="8">
        <v>18</v>
      </c>
      <c r="J45" s="8">
        <f>E45-F45</f>
        <v>102</v>
      </c>
      <c r="K45" s="970">
        <f t="shared" si="6"/>
        <v>2</v>
      </c>
      <c r="L45" s="969">
        <f t="shared" si="7"/>
        <v>15</v>
      </c>
      <c r="M45" s="7" t="s">
        <v>16</v>
      </c>
      <c r="N45" s="46"/>
      <c r="O45" s="1140" t="s">
        <v>662</v>
      </c>
    </row>
    <row r="46" spans="1:15" ht="31.5" hidden="1" customHeight="1" thickBot="1" x14ac:dyDescent="0.3">
      <c r="A46" s="46" t="s">
        <v>14</v>
      </c>
      <c r="B46" s="47" t="s">
        <v>491</v>
      </c>
      <c r="C46" s="27">
        <v>3</v>
      </c>
      <c r="D46" s="27"/>
      <c r="E46" s="8"/>
      <c r="F46" s="8"/>
      <c r="G46" s="8"/>
      <c r="H46" s="8"/>
      <c r="I46" s="8"/>
      <c r="J46" s="8"/>
      <c r="K46" s="970">
        <f t="shared" si="6"/>
        <v>0</v>
      </c>
      <c r="L46" s="969"/>
      <c r="M46" s="7"/>
      <c r="N46" s="46"/>
    </row>
    <row r="47" spans="1:15" ht="15.75" thickBot="1" x14ac:dyDescent="0.3">
      <c r="A47" s="24"/>
      <c r="B47" s="14" t="s">
        <v>23</v>
      </c>
      <c r="C47" s="554">
        <f>SUM(C38:C46)</f>
        <v>10</v>
      </c>
      <c r="D47" s="554">
        <f t="shared" ref="D47:L47" si="8">SUM(D38:D46)</f>
        <v>29</v>
      </c>
      <c r="E47" s="554">
        <f>SUM(E38:E46)</f>
        <v>870</v>
      </c>
      <c r="F47" s="554">
        <f>SUM(F38:F46)</f>
        <v>144</v>
      </c>
      <c r="G47" s="554">
        <f t="shared" si="8"/>
        <v>81</v>
      </c>
      <c r="H47" s="554"/>
      <c r="I47" s="554">
        <f t="shared" si="8"/>
        <v>63</v>
      </c>
      <c r="J47" s="554">
        <f t="shared" si="8"/>
        <v>726</v>
      </c>
      <c r="K47" s="554">
        <f t="shared" si="8"/>
        <v>16</v>
      </c>
      <c r="L47" s="554">
        <f t="shared" si="8"/>
        <v>103.5</v>
      </c>
      <c r="M47" s="554"/>
      <c r="N47" s="43"/>
    </row>
    <row r="48" spans="1:15" ht="25.5" x14ac:dyDescent="0.25">
      <c r="A48" s="46"/>
      <c r="B48" s="281" t="s">
        <v>653</v>
      </c>
      <c r="C48" s="2"/>
      <c r="D48" s="3"/>
      <c r="E48" s="3"/>
      <c r="F48" s="3"/>
      <c r="G48" s="3"/>
      <c r="H48" s="3"/>
      <c r="I48" s="3"/>
      <c r="J48" s="3"/>
      <c r="K48" s="3" t="s">
        <v>445</v>
      </c>
      <c r="L48" s="3" t="s">
        <v>451</v>
      </c>
      <c r="M48" s="3" t="s">
        <v>448</v>
      </c>
      <c r="N48" s="1138">
        <v>7</v>
      </c>
    </row>
    <row r="49" spans="1:14" x14ac:dyDescent="0.25">
      <c r="A49" s="46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9"/>
      <c r="N49" s="9"/>
    </row>
    <row r="51" spans="1:14" ht="15.75" x14ac:dyDescent="0.25">
      <c r="A51" s="46"/>
      <c r="B51" s="1148" t="s">
        <v>654</v>
      </c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5">
      <c r="A52" s="46"/>
      <c r="B52" s="1584" t="s">
        <v>0</v>
      </c>
      <c r="C52" s="1587" t="s">
        <v>74</v>
      </c>
      <c r="D52" s="1590" t="s">
        <v>75</v>
      </c>
      <c r="E52" s="1591" t="s">
        <v>2</v>
      </c>
      <c r="F52" s="1591"/>
      <c r="G52" s="1591"/>
      <c r="H52" s="1591"/>
      <c r="I52" s="1591"/>
      <c r="J52" s="1442"/>
      <c r="K52" s="1590" t="s">
        <v>3</v>
      </c>
      <c r="L52" s="1590" t="s">
        <v>5</v>
      </c>
      <c r="M52" s="1590" t="s">
        <v>4</v>
      </c>
      <c r="N52" s="9"/>
    </row>
    <row r="53" spans="1:14" x14ac:dyDescent="0.25">
      <c r="A53" s="46"/>
      <c r="B53" s="1585"/>
      <c r="C53" s="1588"/>
      <c r="D53" s="1590"/>
      <c r="E53" s="1590" t="s">
        <v>6</v>
      </c>
      <c r="F53" s="1592" t="s">
        <v>7</v>
      </c>
      <c r="G53" s="1592"/>
      <c r="H53" s="1592"/>
      <c r="I53" s="1592"/>
      <c r="J53" s="1590" t="s">
        <v>8</v>
      </c>
      <c r="K53" s="1590"/>
      <c r="L53" s="1590"/>
      <c r="M53" s="1590"/>
      <c r="N53" s="9"/>
    </row>
    <row r="54" spans="1:14" x14ac:dyDescent="0.25">
      <c r="A54" s="46"/>
      <c r="B54" s="1585"/>
      <c r="C54" s="1588"/>
      <c r="D54" s="1590"/>
      <c r="E54" s="1442"/>
      <c r="F54" s="1590" t="s">
        <v>9</v>
      </c>
      <c r="G54" s="1591" t="s">
        <v>10</v>
      </c>
      <c r="H54" s="1442"/>
      <c r="I54" s="1442"/>
      <c r="J54" s="1442"/>
      <c r="K54" s="1590"/>
      <c r="L54" s="1590"/>
      <c r="M54" s="1590"/>
      <c r="N54" s="9"/>
    </row>
    <row r="55" spans="1:14" x14ac:dyDescent="0.25">
      <c r="A55" s="46"/>
      <c r="B55" s="1585"/>
      <c r="C55" s="1588"/>
      <c r="D55" s="1590"/>
      <c r="E55" s="1442"/>
      <c r="F55" s="1594"/>
      <c r="G55" s="1590" t="s">
        <v>11</v>
      </c>
      <c r="H55" s="1590" t="s">
        <v>12</v>
      </c>
      <c r="I55" s="1590" t="s">
        <v>13</v>
      </c>
      <c r="J55" s="1442"/>
      <c r="K55" s="1590"/>
      <c r="L55" s="1590"/>
      <c r="M55" s="1590"/>
      <c r="N55" s="9"/>
    </row>
    <row r="56" spans="1:14" x14ac:dyDescent="0.25">
      <c r="A56" s="46"/>
      <c r="B56" s="1585"/>
      <c r="C56" s="1588"/>
      <c r="D56" s="1590"/>
      <c r="E56" s="1442"/>
      <c r="F56" s="1594"/>
      <c r="G56" s="1590"/>
      <c r="H56" s="1590"/>
      <c r="I56" s="1590"/>
      <c r="J56" s="1442"/>
      <c r="K56" s="1590"/>
      <c r="L56" s="1590"/>
      <c r="M56" s="1590"/>
      <c r="N56" s="9"/>
    </row>
    <row r="57" spans="1:14" x14ac:dyDescent="0.25">
      <c r="A57" s="46"/>
      <c r="B57" s="1585"/>
      <c r="C57" s="1588"/>
      <c r="D57" s="1590"/>
      <c r="E57" s="1442"/>
      <c r="F57" s="1594"/>
      <c r="G57" s="1590"/>
      <c r="H57" s="1590"/>
      <c r="I57" s="1590"/>
      <c r="J57" s="1442"/>
      <c r="K57" s="1590"/>
      <c r="L57" s="1590"/>
      <c r="M57" s="1590"/>
      <c r="N57" s="9"/>
    </row>
    <row r="58" spans="1:14" x14ac:dyDescent="0.25">
      <c r="A58" s="46"/>
      <c r="B58" s="1586"/>
      <c r="C58" s="1589"/>
      <c r="D58" s="1590"/>
      <c r="E58" s="1442"/>
      <c r="F58" s="1594"/>
      <c r="G58" s="1590"/>
      <c r="H58" s="1590"/>
      <c r="I58" s="1590"/>
      <c r="J58" s="1442"/>
      <c r="K58" s="1590"/>
      <c r="L58" s="1590"/>
      <c r="M58" s="1590"/>
      <c r="N58" s="9"/>
    </row>
    <row r="59" spans="1:14" x14ac:dyDescent="0.25">
      <c r="A59" s="528" t="s">
        <v>14</v>
      </c>
      <c r="B59" s="47" t="s">
        <v>54</v>
      </c>
      <c r="C59" s="8"/>
      <c r="D59" s="7">
        <v>5</v>
      </c>
      <c r="E59" s="8">
        <f>D59*30</f>
        <v>150</v>
      </c>
      <c r="F59" s="8">
        <f>G59+H59+I59</f>
        <v>27</v>
      </c>
      <c r="G59" s="8">
        <v>9</v>
      </c>
      <c r="H59" s="8"/>
      <c r="I59" s="8">
        <v>18</v>
      </c>
      <c r="J59" s="8">
        <f>E59-F59</f>
        <v>123</v>
      </c>
      <c r="K59" s="970">
        <f>F59/9</f>
        <v>3</v>
      </c>
      <c r="L59" s="969">
        <f>F59/E59*100</f>
        <v>18</v>
      </c>
      <c r="M59" s="7" t="s">
        <v>16</v>
      </c>
      <c r="N59" s="46"/>
    </row>
    <row r="60" spans="1:14" x14ac:dyDescent="0.25">
      <c r="A60" s="528" t="s">
        <v>31</v>
      </c>
      <c r="B60" s="289" t="s">
        <v>38</v>
      </c>
      <c r="C60" s="8">
        <v>1</v>
      </c>
      <c r="D60" s="7">
        <v>5</v>
      </c>
      <c r="E60" s="8">
        <f>D60*30</f>
        <v>150</v>
      </c>
      <c r="F60" s="8">
        <f>G60+H60+I60</f>
        <v>27</v>
      </c>
      <c r="G60" s="8">
        <v>9</v>
      </c>
      <c r="H60" s="8"/>
      <c r="I60" s="8">
        <v>18</v>
      </c>
      <c r="J60" s="8">
        <f>E60-F60</f>
        <v>123</v>
      </c>
      <c r="K60" s="970">
        <f t="shared" ref="K60:K67" si="9">F60/9</f>
        <v>3</v>
      </c>
      <c r="L60" s="969">
        <f>F60/E60*100</f>
        <v>18</v>
      </c>
      <c r="M60" s="7" t="s">
        <v>18</v>
      </c>
      <c r="N60" s="46"/>
    </row>
    <row r="61" spans="1:14" ht="26.25" hidden="1" x14ac:dyDescent="0.25">
      <c r="A61" s="528" t="s">
        <v>14</v>
      </c>
      <c r="B61" s="289" t="s">
        <v>633</v>
      </c>
      <c r="C61" s="8">
        <v>4</v>
      </c>
      <c r="D61" s="7"/>
      <c r="E61" s="8"/>
      <c r="F61" s="8"/>
      <c r="G61" s="8"/>
      <c r="H61" s="8"/>
      <c r="I61" s="8"/>
      <c r="J61" s="8"/>
      <c r="K61" s="970">
        <f t="shared" si="9"/>
        <v>0</v>
      </c>
      <c r="L61" s="969"/>
      <c r="M61" s="7"/>
      <c r="N61" s="46"/>
    </row>
    <row r="62" spans="1:14" s="1111" customFormat="1" ht="29.45" customHeight="1" x14ac:dyDescent="0.25">
      <c r="A62" s="46" t="s">
        <v>14</v>
      </c>
      <c r="B62" s="1139" t="s">
        <v>355</v>
      </c>
      <c r="C62" s="8">
        <v>2</v>
      </c>
      <c r="D62" s="7">
        <v>4</v>
      </c>
      <c r="E62" s="8">
        <f>D62*30</f>
        <v>120</v>
      </c>
      <c r="F62" s="8">
        <f>G62+H62+I62</f>
        <v>18</v>
      </c>
      <c r="G62" s="8">
        <v>9</v>
      </c>
      <c r="H62" s="8"/>
      <c r="I62" s="8">
        <v>9</v>
      </c>
      <c r="J62" s="8">
        <f>E62-F62</f>
        <v>102</v>
      </c>
      <c r="K62" s="970">
        <f t="shared" si="9"/>
        <v>2</v>
      </c>
      <c r="L62" s="969">
        <f>F62/E62*100</f>
        <v>15</v>
      </c>
      <c r="M62" s="7" t="s">
        <v>16</v>
      </c>
      <c r="N62" s="9" t="s">
        <v>78</v>
      </c>
    </row>
    <row r="63" spans="1:14" s="1134" customFormat="1" ht="26.25" x14ac:dyDescent="0.25">
      <c r="A63" s="280"/>
      <c r="B63" s="47" t="s">
        <v>627</v>
      </c>
      <c r="C63" s="8"/>
      <c r="D63" s="7">
        <v>4</v>
      </c>
      <c r="E63" s="8">
        <f>D63*30</f>
        <v>120</v>
      </c>
      <c r="F63" s="8">
        <f>G63+H63+I63</f>
        <v>27</v>
      </c>
      <c r="G63" s="8">
        <v>18</v>
      </c>
      <c r="H63" s="8"/>
      <c r="I63" s="8">
        <v>9</v>
      </c>
      <c r="J63" s="8">
        <f>E63-F63</f>
        <v>93</v>
      </c>
      <c r="K63" s="970">
        <f t="shared" si="9"/>
        <v>3</v>
      </c>
      <c r="L63" s="969">
        <f>F63/E63*100</f>
        <v>22.5</v>
      </c>
      <c r="M63" s="7" t="s">
        <v>18</v>
      </c>
      <c r="N63" s="9" t="s">
        <v>78</v>
      </c>
    </row>
    <row r="64" spans="1:14" s="1111" customFormat="1" ht="39" x14ac:dyDescent="0.25">
      <c r="A64" s="46" t="s">
        <v>14</v>
      </c>
      <c r="B64" s="289" t="s">
        <v>628</v>
      </c>
      <c r="C64" s="8"/>
      <c r="D64" s="7">
        <v>1</v>
      </c>
      <c r="E64" s="8">
        <f>D64*30</f>
        <v>30</v>
      </c>
      <c r="F64" s="8"/>
      <c r="G64" s="8"/>
      <c r="H64" s="8"/>
      <c r="I64" s="8"/>
      <c r="J64" s="8">
        <f>E64-F64</f>
        <v>30</v>
      </c>
      <c r="K64" s="970">
        <f t="shared" si="9"/>
        <v>0</v>
      </c>
      <c r="L64" s="969"/>
      <c r="M64" s="7" t="s">
        <v>29</v>
      </c>
      <c r="N64" s="9" t="s">
        <v>78</v>
      </c>
    </row>
    <row r="65" spans="1:14" s="1111" customFormat="1" x14ac:dyDescent="0.25">
      <c r="A65" s="46" t="s">
        <v>14</v>
      </c>
      <c r="B65" s="47" t="s">
        <v>446</v>
      </c>
      <c r="C65" s="7"/>
      <c r="D65" s="7">
        <v>6</v>
      </c>
      <c r="E65" s="8">
        <f>D65*30</f>
        <v>180</v>
      </c>
      <c r="F65" s="8">
        <f>G65+H65+I65</f>
        <v>27</v>
      </c>
      <c r="G65" s="8">
        <v>18</v>
      </c>
      <c r="H65" s="8"/>
      <c r="I65" s="8">
        <v>9</v>
      </c>
      <c r="J65" s="8">
        <f>E65-F65</f>
        <v>153</v>
      </c>
      <c r="K65" s="970">
        <f t="shared" si="9"/>
        <v>3</v>
      </c>
      <c r="L65" s="969">
        <f>F65/E65*100</f>
        <v>15</v>
      </c>
      <c r="M65" s="7" t="s">
        <v>16</v>
      </c>
      <c r="N65" s="9" t="s">
        <v>78</v>
      </c>
    </row>
    <row r="66" spans="1:14" ht="27" thickBot="1" x14ac:dyDescent="0.3">
      <c r="A66" s="46" t="s">
        <v>31</v>
      </c>
      <c r="B66" s="47" t="s">
        <v>660</v>
      </c>
      <c r="C66" s="277"/>
      <c r="D66" s="277">
        <v>4</v>
      </c>
      <c r="E66" s="8">
        <f>D66*30</f>
        <v>120</v>
      </c>
      <c r="F66" s="8">
        <f>G66+H66+I66</f>
        <v>18</v>
      </c>
      <c r="G66" s="8">
        <v>0</v>
      </c>
      <c r="H66" s="8"/>
      <c r="I66" s="8">
        <v>18</v>
      </c>
      <c r="J66" s="8">
        <f>E66-F66</f>
        <v>102</v>
      </c>
      <c r="K66" s="970">
        <f t="shared" si="9"/>
        <v>2</v>
      </c>
      <c r="L66" s="969">
        <f>F66/E66*100</f>
        <v>15</v>
      </c>
      <c r="M66" s="7" t="s">
        <v>16</v>
      </c>
      <c r="N66" s="46"/>
    </row>
    <row r="67" spans="1:14" ht="31.5" hidden="1" customHeight="1" thickBot="1" x14ac:dyDescent="0.3">
      <c r="A67" s="46" t="s">
        <v>14</v>
      </c>
      <c r="B67" s="47" t="s">
        <v>491</v>
      </c>
      <c r="C67" s="27">
        <v>3</v>
      </c>
      <c r="D67" s="27"/>
      <c r="E67" s="8"/>
      <c r="F67" s="8"/>
      <c r="G67" s="8"/>
      <c r="H67" s="8"/>
      <c r="I67" s="8"/>
      <c r="J67" s="8"/>
      <c r="K67" s="970">
        <f t="shared" si="9"/>
        <v>0</v>
      </c>
      <c r="L67" s="969"/>
      <c r="M67" s="7"/>
      <c r="N67" s="46"/>
    </row>
    <row r="68" spans="1:14" ht="15.75" thickBot="1" x14ac:dyDescent="0.3">
      <c r="A68" s="24"/>
      <c r="B68" s="14" t="s">
        <v>23</v>
      </c>
      <c r="C68" s="554">
        <f>SUM(C59:C67)</f>
        <v>10</v>
      </c>
      <c r="D68" s="554">
        <f>SUM(D59:D67)</f>
        <v>29</v>
      </c>
      <c r="E68" s="554">
        <f>SUM(E59:E67)</f>
        <v>870</v>
      </c>
      <c r="F68" s="554">
        <f>SUM(F59:F67)</f>
        <v>144</v>
      </c>
      <c r="G68" s="554">
        <f>SUM(G59:G67)</f>
        <v>63</v>
      </c>
      <c r="H68" s="554"/>
      <c r="I68" s="554">
        <f>SUM(I59:I67)</f>
        <v>81</v>
      </c>
      <c r="J68" s="554">
        <f>SUM(J59:J67)</f>
        <v>726</v>
      </c>
      <c r="K68" s="554">
        <f>SUM(K59:K67)</f>
        <v>16</v>
      </c>
      <c r="L68" s="554">
        <f>SUM(L59:L67)</f>
        <v>103.5</v>
      </c>
      <c r="M68" s="554"/>
      <c r="N68" s="43"/>
    </row>
    <row r="69" spans="1:14" ht="25.5" x14ac:dyDescent="0.25">
      <c r="B69" s="281" t="s">
        <v>653</v>
      </c>
    </row>
  </sheetData>
  <mergeCells count="47">
    <mergeCell ref="L52:L58"/>
    <mergeCell ref="M52:M58"/>
    <mergeCell ref="E53:E58"/>
    <mergeCell ref="F53:I53"/>
    <mergeCell ref="J53:J58"/>
    <mergeCell ref="F54:F58"/>
    <mergeCell ref="G54:I54"/>
    <mergeCell ref="G55:G58"/>
    <mergeCell ref="B52:B58"/>
    <mergeCell ref="C52:C58"/>
    <mergeCell ref="D52:D58"/>
    <mergeCell ref="K52:K58"/>
    <mergeCell ref="I55:I58"/>
    <mergeCell ref="E52:J52"/>
    <mergeCell ref="H55:H58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K31:K37"/>
    <mergeCell ref="E31:J31"/>
    <mergeCell ref="L31:L37"/>
    <mergeCell ref="A13:A14"/>
    <mergeCell ref="B31:B37"/>
    <mergeCell ref="C31:C37"/>
    <mergeCell ref="D31:D37"/>
    <mergeCell ref="J4:J9"/>
    <mergeCell ref="F5:F9"/>
    <mergeCell ref="G5:I5"/>
    <mergeCell ref="G6:G9"/>
    <mergeCell ref="H6:H9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11</vt:i4>
      </vt:variant>
    </vt:vector>
  </HeadingPairs>
  <TitlesOfParts>
    <vt:vector size="26" baseType="lpstr">
      <vt:lpstr>до наказу</vt:lpstr>
      <vt:lpstr>Титул 073 уск</vt:lpstr>
      <vt:lpstr>титульний лист</vt:lpstr>
      <vt:lpstr>план 076 прискор 3 роки</vt:lpstr>
      <vt:lpstr>план 076 приск 3 р (правка)</vt:lpstr>
      <vt:lpstr>семестровка 1</vt:lpstr>
      <vt:lpstr>семестровка</vt:lpstr>
      <vt:lpstr>семестровка (правка)</vt:lpstr>
      <vt:lpstr>семестровка 1 курс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076 приск 3 р (правка)'!Область_печати</vt:lpstr>
      <vt:lpstr>'план 076 прискор 3 роки'!Область_печати</vt:lpstr>
      <vt:lpstr>семестровка!Область_печати</vt:lpstr>
      <vt:lpstr>'семестровка (правка)'!Область_печати</vt:lpstr>
      <vt:lpstr>'семестровка 1 курс дисп'!Область_печати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2024-02-26T11:46:14Z</cp:lastPrinted>
  <dcterms:created xsi:type="dcterms:W3CDTF">2018-09-25T13:00:18Z</dcterms:created>
  <dcterms:modified xsi:type="dcterms:W3CDTF">2024-06-26T10:57:17Z</dcterms:modified>
</cp:coreProperties>
</file>